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PACTE_SSE\D-AUTRES\Y-EN COURS\Contractualisation\"/>
    </mc:Choice>
  </mc:AlternateContent>
  <xr:revisionPtr revIDLastSave="0" documentId="8_{8A353427-DCEF-4ADD-B7FD-84B90FC7F5D6}" xr6:coauthVersionLast="47" xr6:coauthVersionMax="47" xr10:uidLastSave="{00000000-0000-0000-0000-000000000000}"/>
  <bookViews>
    <workbookView xWindow="-110" yWindow="-110" windowWidth="19420" windowHeight="11020" xr2:uid="{304E8731-7FC0-4C46-B8B3-4647B5DB0A09}"/>
  </bookViews>
  <sheets>
    <sheet name="TB_AN" sheetId="2" r:id="rId1"/>
    <sheet name="TCD_AN" sheetId="1" r:id="rId2"/>
  </sheets>
  <externalReferences>
    <externalReference r:id="rId3"/>
    <externalReference r:id="rId4"/>
  </externalReferences>
  <definedNames>
    <definedName name="ANNEE">[1]Codes!$A$5:$A$9</definedName>
    <definedName name="_xlnm.Print_Titles" localSheetId="0">TB_AN!$4:$12</definedName>
    <definedName name="MOIS">[1]Codes!$C$5:$C$17</definedName>
    <definedName name="NIVEAU">[2]Codes!$E$5:$E$7</definedName>
    <definedName name="R_Campagne">[1]MENU!$H$36</definedName>
    <definedName name="R_Indicateur">[1]MENU!$H$42</definedName>
    <definedName name="R_Réalisation">[1]MENU!$H$38</definedName>
    <definedName name="R_SousRéalisation">[1]MENU!$H$40</definedName>
    <definedName name="REALISATION">[1]Codes!$K$5:$K$9</definedName>
    <definedName name="REGION">[2]Codes!$G$5:$G$18</definedName>
    <definedName name="Segment_CAMPAGNE">#N/A</definedName>
    <definedName name="STATUT">[2]Codes!$C$5:$C$6</definedName>
    <definedName name="UNITE">[1]Codes!$M$5:$M$6</definedName>
    <definedName name="_xlnm.Print_Area" localSheetId="0">TB_AN!$A$4:$M$282</definedName>
    <definedName name="zzzzz">[1]Codes!#REF!</definedName>
  </definedNames>
  <calcPr calcId="191029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58" i="2" l="1"/>
  <c r="G257" i="2"/>
  <c r="H256" i="2"/>
  <c r="K254" i="2"/>
  <c r="H250" i="2"/>
  <c r="K248" i="2"/>
  <c r="G247" i="2"/>
  <c r="K219" i="2"/>
  <c r="G218" i="2"/>
  <c r="K214" i="2"/>
  <c r="K191" i="2"/>
  <c r="G190" i="2"/>
  <c r="H189" i="2"/>
  <c r="K187" i="2"/>
  <c r="G185" i="2"/>
  <c r="K182" i="2"/>
  <c r="G181" i="2"/>
  <c r="H180" i="2"/>
  <c r="G159" i="2"/>
  <c r="H158" i="2"/>
  <c r="G156" i="2"/>
  <c r="K138" i="2"/>
  <c r="G137" i="2"/>
  <c r="H136" i="2"/>
  <c r="K134" i="2"/>
  <c r="G133" i="2"/>
  <c r="H132" i="2"/>
  <c r="K130" i="2"/>
  <c r="G129" i="2"/>
  <c r="H128" i="2"/>
  <c r="K126" i="2"/>
  <c r="G125" i="2"/>
  <c r="K104" i="2"/>
  <c r="G103" i="2"/>
  <c r="H102" i="2"/>
  <c r="K100" i="2"/>
  <c r="G99" i="2"/>
  <c r="K76" i="2"/>
  <c r="H72" i="2"/>
  <c r="K70" i="2"/>
  <c r="G69" i="2"/>
  <c r="H68" i="2"/>
  <c r="K46" i="2"/>
  <c r="G45" i="2"/>
  <c r="H44" i="2"/>
  <c r="K42" i="2"/>
  <c r="G41" i="2"/>
  <c r="H40" i="2"/>
  <c r="H259" i="2"/>
  <c r="K257" i="2"/>
  <c r="G256" i="2"/>
  <c r="H255" i="2"/>
  <c r="G250" i="2"/>
  <c r="H249" i="2"/>
  <c r="K247" i="2"/>
  <c r="K218" i="2"/>
  <c r="H215" i="2"/>
  <c r="H192" i="2"/>
  <c r="K190" i="2"/>
  <c r="G189" i="2"/>
  <c r="H188" i="2"/>
  <c r="K185" i="2"/>
  <c r="H183" i="2"/>
  <c r="K181" i="2"/>
  <c r="G180" i="2"/>
  <c r="K159" i="2"/>
  <c r="G158" i="2"/>
  <c r="H157" i="2"/>
  <c r="H139" i="2"/>
  <c r="K137" i="2"/>
  <c r="G136" i="2"/>
  <c r="H135" i="2"/>
  <c r="K133" i="2"/>
  <c r="G132" i="2"/>
  <c r="H131" i="2"/>
  <c r="K129" i="2"/>
  <c r="G128" i="2"/>
  <c r="H127" i="2"/>
  <c r="K125" i="2"/>
  <c r="H105" i="2"/>
  <c r="K103" i="2"/>
  <c r="G102" i="2"/>
  <c r="H101" i="2"/>
  <c r="K99" i="2"/>
  <c r="G72" i="2"/>
  <c r="H71" i="2"/>
  <c r="K69" i="2"/>
  <c r="G68" i="2"/>
  <c r="K45" i="2"/>
  <c r="G44" i="2"/>
  <c r="H43" i="2"/>
  <c r="G259" i="2"/>
  <c r="H258" i="2"/>
  <c r="K256" i="2"/>
  <c r="G255" i="2"/>
  <c r="H254" i="2"/>
  <c r="K250" i="2"/>
  <c r="G249" i="2"/>
  <c r="H248" i="2"/>
  <c r="H219" i="2"/>
  <c r="G215" i="2"/>
  <c r="H214" i="2"/>
  <c r="G192" i="2"/>
  <c r="H191" i="2"/>
  <c r="K189" i="2"/>
  <c r="G188" i="2"/>
  <c r="H187" i="2"/>
  <c r="G183" i="2"/>
  <c r="H182" i="2"/>
  <c r="K180" i="2"/>
  <c r="K158" i="2"/>
  <c r="G157" i="2"/>
  <c r="G139" i="2"/>
  <c r="H138" i="2"/>
  <c r="K136" i="2"/>
  <c r="G135" i="2"/>
  <c r="H134" i="2"/>
  <c r="K132" i="2"/>
  <c r="G131" i="2"/>
  <c r="H130" i="2"/>
  <c r="K128" i="2"/>
  <c r="G127" i="2"/>
  <c r="H126" i="2"/>
  <c r="G105" i="2"/>
  <c r="H104" i="2"/>
  <c r="K102" i="2"/>
  <c r="G101" i="2"/>
  <c r="H100" i="2"/>
  <c r="H76" i="2"/>
  <c r="K72" i="2"/>
  <c r="G71" i="2"/>
  <c r="H70" i="2"/>
  <c r="K68" i="2"/>
  <c r="H46" i="2"/>
  <c r="K44" i="2"/>
  <c r="G43" i="2"/>
  <c r="H42" i="2"/>
  <c r="K40" i="2"/>
  <c r="G258" i="2"/>
  <c r="K249" i="2"/>
  <c r="H218" i="2"/>
  <c r="G214" i="2"/>
  <c r="K188" i="2"/>
  <c r="H181" i="2"/>
  <c r="H156" i="2"/>
  <c r="G138" i="2"/>
  <c r="K131" i="2"/>
  <c r="H125" i="2"/>
  <c r="G104" i="2"/>
  <c r="H69" i="2"/>
  <c r="G46" i="2"/>
  <c r="K38" i="2"/>
  <c r="G37" i="2"/>
  <c r="H36" i="2"/>
  <c r="K23" i="2"/>
  <c r="G22" i="2"/>
  <c r="H21" i="2"/>
  <c r="K19" i="2"/>
  <c r="G18" i="2"/>
  <c r="H17" i="2"/>
  <c r="K15" i="2"/>
  <c r="H133" i="2"/>
  <c r="H99" i="2"/>
  <c r="G40" i="2"/>
  <c r="H38" i="2"/>
  <c r="K36" i="2"/>
  <c r="K21" i="2"/>
  <c r="H19" i="2"/>
  <c r="K17" i="2"/>
  <c r="H15" i="2"/>
  <c r="K255" i="2"/>
  <c r="H247" i="2"/>
  <c r="H185" i="2"/>
  <c r="K135" i="2"/>
  <c r="H129" i="2"/>
  <c r="K43" i="2"/>
  <c r="K39" i="2"/>
  <c r="H37" i="2"/>
  <c r="H22" i="2"/>
  <c r="K20" i="2"/>
  <c r="H18" i="2"/>
  <c r="G15" i="2"/>
  <c r="H257" i="2"/>
  <c r="G254" i="2"/>
  <c r="G191" i="2"/>
  <c r="K183" i="2"/>
  <c r="H159" i="2"/>
  <c r="H137" i="2"/>
  <c r="G134" i="2"/>
  <c r="K127" i="2"/>
  <c r="H103" i="2"/>
  <c r="G100" i="2"/>
  <c r="K71" i="2"/>
  <c r="H45" i="2"/>
  <c r="G42" i="2"/>
  <c r="H39" i="2"/>
  <c r="K37" i="2"/>
  <c r="G36" i="2"/>
  <c r="K22" i="2"/>
  <c r="G21" i="2"/>
  <c r="H20" i="2"/>
  <c r="K18" i="2"/>
  <c r="G17" i="2"/>
  <c r="H16" i="2"/>
  <c r="K259" i="2"/>
  <c r="G248" i="2"/>
  <c r="K215" i="2"/>
  <c r="H190" i="2"/>
  <c r="G187" i="2"/>
  <c r="K139" i="2"/>
  <c r="G130" i="2"/>
  <c r="K105" i="2"/>
  <c r="G76" i="2"/>
  <c r="K41" i="2"/>
  <c r="G39" i="2"/>
  <c r="H23" i="2"/>
  <c r="G20" i="2"/>
  <c r="G16" i="2"/>
  <c r="G219" i="2"/>
  <c r="K192" i="2"/>
  <c r="G182" i="2"/>
  <c r="K157" i="2"/>
  <c r="G126" i="2"/>
  <c r="K101" i="2"/>
  <c r="G70" i="2"/>
  <c r="H41" i="2"/>
  <c r="G38" i="2"/>
  <c r="G23" i="2"/>
  <c r="G19" i="2"/>
  <c r="K16" i="2"/>
  <c r="I19" i="2" l="1"/>
  <c r="I23" i="2"/>
  <c r="I38" i="2"/>
  <c r="I70" i="2"/>
  <c r="I126" i="2"/>
  <c r="K160" i="2"/>
  <c r="I182" i="2"/>
  <c r="I219" i="2"/>
  <c r="I16" i="2"/>
  <c r="L16" i="2" s="1"/>
  <c r="I20" i="2"/>
  <c r="I39" i="2"/>
  <c r="I76" i="2"/>
  <c r="I77" i="2" s="1"/>
  <c r="G77" i="2"/>
  <c r="I130" i="2"/>
  <c r="G193" i="2"/>
  <c r="I187" i="2"/>
  <c r="I248" i="2"/>
  <c r="I17" i="2"/>
  <c r="I21" i="2"/>
  <c r="G47" i="2"/>
  <c r="I36" i="2"/>
  <c r="I42" i="2"/>
  <c r="I100" i="2"/>
  <c r="I134" i="2"/>
  <c r="I191" i="2"/>
  <c r="G260" i="2"/>
  <c r="I254" i="2"/>
  <c r="I15" i="2"/>
  <c r="G24" i="2"/>
  <c r="L20" i="2"/>
  <c r="L39" i="2"/>
  <c r="H251" i="2"/>
  <c r="H24" i="2"/>
  <c r="L17" i="2"/>
  <c r="L21" i="2"/>
  <c r="L36" i="2"/>
  <c r="K47" i="2"/>
  <c r="I40" i="2"/>
  <c r="H106" i="2"/>
  <c r="K24" i="2"/>
  <c r="L15" i="2"/>
  <c r="I18" i="2"/>
  <c r="L18" i="2" s="1"/>
  <c r="L19" i="2"/>
  <c r="I22" i="2"/>
  <c r="L22" i="2" s="1"/>
  <c r="L23" i="2"/>
  <c r="H47" i="2"/>
  <c r="I37" i="2"/>
  <c r="L37" i="2" s="1"/>
  <c r="L38" i="2"/>
  <c r="I46" i="2"/>
  <c r="I104" i="2"/>
  <c r="H140" i="2"/>
  <c r="I138" i="2"/>
  <c r="G216" i="2"/>
  <c r="I214" i="2"/>
  <c r="H220" i="2"/>
  <c r="I258" i="2"/>
  <c r="L40" i="2"/>
  <c r="I43" i="2"/>
  <c r="L43" i="2" s="1"/>
  <c r="K73" i="2"/>
  <c r="I71" i="2"/>
  <c r="L71" i="2" s="1"/>
  <c r="H77" i="2"/>
  <c r="I101" i="2"/>
  <c r="L101" i="2" s="1"/>
  <c r="I105" i="2"/>
  <c r="L105" i="2" s="1"/>
  <c r="I127" i="2"/>
  <c r="L127" i="2" s="1"/>
  <c r="I131" i="2"/>
  <c r="L131" i="2" s="1"/>
  <c r="I135" i="2"/>
  <c r="L135" i="2" s="1"/>
  <c r="I139" i="2"/>
  <c r="L139" i="2" s="1"/>
  <c r="I157" i="2"/>
  <c r="G160" i="2"/>
  <c r="K184" i="2"/>
  <c r="I183" i="2"/>
  <c r="L183" i="2" s="1"/>
  <c r="H193" i="2"/>
  <c r="I188" i="2"/>
  <c r="L188" i="2" s="1"/>
  <c r="I192" i="2"/>
  <c r="L192" i="2" s="1"/>
  <c r="H216" i="2"/>
  <c r="I215" i="2"/>
  <c r="L215" i="2" s="1"/>
  <c r="I249" i="2"/>
  <c r="L249" i="2" s="1"/>
  <c r="H260" i="2"/>
  <c r="H262" i="2" s="1"/>
  <c r="I255" i="2"/>
  <c r="L255" i="2" s="1"/>
  <c r="I259" i="2"/>
  <c r="L259" i="2" s="1"/>
  <c r="I44" i="2"/>
  <c r="L44" i="2" s="1"/>
  <c r="G73" i="2"/>
  <c r="I68" i="2"/>
  <c r="L68" i="2" s="1"/>
  <c r="I72" i="2"/>
  <c r="L72" i="2" s="1"/>
  <c r="K106" i="2"/>
  <c r="I102" i="2"/>
  <c r="L102" i="2" s="1"/>
  <c r="K140" i="2"/>
  <c r="I128" i="2"/>
  <c r="L128" i="2" s="1"/>
  <c r="I132" i="2"/>
  <c r="L132" i="2" s="1"/>
  <c r="I136" i="2"/>
  <c r="L136" i="2" s="1"/>
  <c r="H160" i="2"/>
  <c r="H162" i="2" s="1"/>
  <c r="I158" i="2"/>
  <c r="L158" i="2" s="1"/>
  <c r="G184" i="2"/>
  <c r="I180" i="2"/>
  <c r="I189" i="2"/>
  <c r="L189" i="2" s="1"/>
  <c r="K220" i="2"/>
  <c r="K251" i="2"/>
  <c r="I250" i="2"/>
  <c r="L250" i="2" s="1"/>
  <c r="I256" i="2"/>
  <c r="L256" i="2" s="1"/>
  <c r="I41" i="2"/>
  <c r="L41" i="2" s="1"/>
  <c r="L42" i="2"/>
  <c r="I45" i="2"/>
  <c r="L45" i="2" s="1"/>
  <c r="L46" i="2"/>
  <c r="H73" i="2"/>
  <c r="I69" i="2"/>
  <c r="L69" i="2" s="1"/>
  <c r="L70" i="2"/>
  <c r="K77" i="2"/>
  <c r="L76" i="2"/>
  <c r="G106" i="2"/>
  <c r="I99" i="2"/>
  <c r="I106" i="2" s="1"/>
  <c r="L100" i="2"/>
  <c r="I103" i="2"/>
  <c r="L103" i="2" s="1"/>
  <c r="L104" i="2"/>
  <c r="G140" i="2"/>
  <c r="I125" i="2"/>
  <c r="L125" i="2" s="1"/>
  <c r="L126" i="2"/>
  <c r="I129" i="2"/>
  <c r="L129" i="2" s="1"/>
  <c r="L130" i="2"/>
  <c r="I133" i="2"/>
  <c r="L133" i="2" s="1"/>
  <c r="L134" i="2"/>
  <c r="I137" i="2"/>
  <c r="L137" i="2" s="1"/>
  <c r="L138" i="2"/>
  <c r="I159" i="2"/>
  <c r="L159" i="2" s="1"/>
  <c r="H184" i="2"/>
  <c r="I181" i="2"/>
  <c r="L181" i="2" s="1"/>
  <c r="L182" i="2"/>
  <c r="I185" i="2"/>
  <c r="L185" i="2" s="1"/>
  <c r="K193" i="2"/>
  <c r="L187" i="2"/>
  <c r="I190" i="2"/>
  <c r="L190" i="2" s="1"/>
  <c r="L191" i="2"/>
  <c r="K216" i="2"/>
  <c r="L214" i="2"/>
  <c r="G220" i="2"/>
  <c r="G222" i="2" s="1"/>
  <c r="I218" i="2"/>
  <c r="I220" i="2" s="1"/>
  <c r="L219" i="2"/>
  <c r="G251" i="2"/>
  <c r="I247" i="2"/>
  <c r="I251" i="2" s="1"/>
  <c r="L248" i="2"/>
  <c r="K260" i="2"/>
  <c r="L254" i="2"/>
  <c r="I257" i="2"/>
  <c r="L257" i="2" s="1"/>
  <c r="L258" i="2"/>
  <c r="K262" i="2" l="1"/>
  <c r="K195" i="2"/>
  <c r="L251" i="2"/>
  <c r="I184" i="2"/>
  <c r="L99" i="2"/>
  <c r="L184" i="2"/>
  <c r="I160" i="2"/>
  <c r="I24" i="2"/>
  <c r="L160" i="2"/>
  <c r="K162" i="2"/>
  <c r="I140" i="2"/>
  <c r="K79" i="2"/>
  <c r="L77" i="2"/>
  <c r="L247" i="2"/>
  <c r="L180" i="2"/>
  <c r="H222" i="2"/>
  <c r="L47" i="2"/>
  <c r="I47" i="2"/>
  <c r="I193" i="2"/>
  <c r="I195" i="2" s="1"/>
  <c r="K222" i="2"/>
  <c r="L220" i="2"/>
  <c r="H195" i="2"/>
  <c r="I216" i="2"/>
  <c r="I222" i="2" s="1"/>
  <c r="L24" i="2"/>
  <c r="I260" i="2"/>
  <c r="I262" i="2" s="1"/>
  <c r="G195" i="2"/>
  <c r="G79" i="2"/>
  <c r="L218" i="2"/>
  <c r="L140" i="2"/>
  <c r="L106" i="2"/>
  <c r="I73" i="2"/>
  <c r="L73" i="2" s="1"/>
  <c r="G162" i="2"/>
  <c r="H79" i="2"/>
  <c r="G262" i="2"/>
  <c r="I79" i="2"/>
  <c r="L157" i="2"/>
  <c r="L222" i="2" l="1"/>
  <c r="L79" i="2"/>
  <c r="L195" i="2"/>
  <c r="L216" i="2"/>
  <c r="I162" i="2"/>
  <c r="L162" i="2" s="1"/>
  <c r="L260" i="2"/>
  <c r="L193" i="2"/>
  <c r="L262" i="2"/>
</calcChain>
</file>

<file path=xl/sharedStrings.xml><?xml version="1.0" encoding="utf-8"?>
<sst xmlns="http://schemas.openxmlformats.org/spreadsheetml/2006/main" count="424" uniqueCount="129">
  <si>
    <t>AT-PASANAD</t>
  </si>
  <si>
    <t>TABLEAU DE BORD ANNUEL</t>
  </si>
  <si>
    <t>Réalisé / Programmé</t>
  </si>
  <si>
    <t>Tous les indicateurs par Campagne)</t>
  </si>
  <si>
    <t>TCD_01 : Programmé</t>
  </si>
  <si>
    <t>TCD_02 : Réalisé</t>
  </si>
  <si>
    <t>STATUT</t>
  </si>
  <si>
    <t>Réalisé</t>
  </si>
  <si>
    <t>Programmé</t>
  </si>
  <si>
    <t>Pas de semestre pour Programmé</t>
  </si>
  <si>
    <t>CAMPAGNE</t>
  </si>
  <si>
    <t>Lié au segment ne pas toucher</t>
  </si>
  <si>
    <t>Étiquettes de lignes</t>
  </si>
  <si>
    <t>Somme de VALEUR2</t>
  </si>
  <si>
    <t>Somme de VALEUR</t>
  </si>
  <si>
    <t>Étiquettes de colonnes</t>
  </si>
  <si>
    <t>ANIMATION</t>
  </si>
  <si>
    <t>Semestre 1</t>
  </si>
  <si>
    <t>Semestre 2</t>
  </si>
  <si>
    <t>Réunion_AT_PASANAD</t>
  </si>
  <si>
    <t>DGAHDI</t>
  </si>
  <si>
    <t>DGESS/DAF/DRH/MAAH</t>
  </si>
  <si>
    <t>DGESS/MAAH</t>
  </si>
  <si>
    <t>DGESS/MRAH</t>
  </si>
  <si>
    <t>DGIH/MEA</t>
  </si>
  <si>
    <t>DUE</t>
  </si>
  <si>
    <t>MINEFID/DGCOOP</t>
  </si>
  <si>
    <t>SP-CPSA</t>
  </si>
  <si>
    <t>MINEFID Suivi UE/AT</t>
  </si>
  <si>
    <t>Animation_approche_programme</t>
  </si>
  <si>
    <t>Programme 075</t>
  </si>
  <si>
    <t>Programme 076</t>
  </si>
  <si>
    <t>Programme 077</t>
  </si>
  <si>
    <t>Programme 078</t>
  </si>
  <si>
    <t>Programme 079</t>
  </si>
  <si>
    <t>Programme 080</t>
  </si>
  <si>
    <t>Programme 081</t>
  </si>
  <si>
    <t>Programme 082</t>
  </si>
  <si>
    <t>Programme 083</t>
  </si>
  <si>
    <t>Programme 084</t>
  </si>
  <si>
    <t>Programme 085</t>
  </si>
  <si>
    <t>Autres_rencontres</t>
  </si>
  <si>
    <t>EP1</t>
  </si>
  <si>
    <t>EP2</t>
  </si>
  <si>
    <t>EP3</t>
  </si>
  <si>
    <t>EP4</t>
  </si>
  <si>
    <t>Collectif</t>
  </si>
  <si>
    <t>Appui_formation</t>
  </si>
  <si>
    <t>Sessions</t>
  </si>
  <si>
    <t>NOTES_RAPPORTS</t>
  </si>
  <si>
    <t>Termes_de_Référence</t>
  </si>
  <si>
    <t>TdR Atelier</t>
  </si>
  <si>
    <t>TdR Communication</t>
  </si>
  <si>
    <t>TdR Etude spécifique</t>
  </si>
  <si>
    <t>TdR Formation</t>
  </si>
  <si>
    <t>TdR Mission CT</t>
  </si>
  <si>
    <t>TdR Comité de suivi études</t>
  </si>
  <si>
    <t>Tdr Audit</t>
  </si>
  <si>
    <t>Rapport</t>
  </si>
  <si>
    <t>Feuille de route Petit élevage</t>
  </si>
  <si>
    <t>ECT Foncier</t>
  </si>
  <si>
    <t>ECT Plateforme géoréférencée</t>
  </si>
  <si>
    <t>ECT Déconcentration</t>
  </si>
  <si>
    <t>ECT S&amp;E</t>
  </si>
  <si>
    <t>ECT Petit Elevage</t>
  </si>
  <si>
    <t>ECT Articulation PNSAN</t>
  </si>
  <si>
    <t>Démarrage</t>
  </si>
  <si>
    <t>ECT PA Opérationnalisation MAAH</t>
  </si>
  <si>
    <t>ECT PA Opérationnalisation MRAH</t>
  </si>
  <si>
    <t>Fin de mission</t>
  </si>
  <si>
    <t>Mission terrain EP</t>
  </si>
  <si>
    <t>Semestriel</t>
  </si>
  <si>
    <t>Session GMS</t>
  </si>
  <si>
    <t>EP</t>
  </si>
  <si>
    <t>Notes</t>
  </si>
  <si>
    <t>GMS</t>
  </si>
  <si>
    <t>Analyse/conceptuelle</t>
  </si>
  <si>
    <t>Dossier pour DUE</t>
  </si>
  <si>
    <t>SUIVI</t>
  </si>
  <si>
    <t>SSE_AT_PASANAD</t>
  </si>
  <si>
    <t>Cadre logique AT-PASANAD</t>
  </si>
  <si>
    <t>Manuel de l'utilisateur SSE PASANAD</t>
  </si>
  <si>
    <t>Application informatique</t>
  </si>
  <si>
    <t>Matrice des indicateurs</t>
  </si>
  <si>
    <t>SSE_PASANAD</t>
  </si>
  <si>
    <t>Manuel de conception &amp; de maintenance</t>
  </si>
  <si>
    <t xml:space="preserve">Application informatique </t>
  </si>
  <si>
    <t>Manuel de l'utilisateur</t>
  </si>
  <si>
    <t>Cadres logiques en cascade PNSAN</t>
  </si>
  <si>
    <t>Plan de formation</t>
  </si>
  <si>
    <t>AUTRES_ACTIVITES</t>
  </si>
  <si>
    <t>Communication</t>
  </si>
  <si>
    <t>Plan de communication</t>
  </si>
  <si>
    <t>Support de communication</t>
  </si>
  <si>
    <t>Mission_Terrain</t>
  </si>
  <si>
    <t>Atelier/réunion déconcentrés</t>
  </si>
  <si>
    <t>Appui ECT</t>
  </si>
  <si>
    <t>ASSISTANCE_TECHNIQUE</t>
  </si>
  <si>
    <t>Court_Terme</t>
  </si>
  <si>
    <t>Long_Terme</t>
  </si>
  <si>
    <t>EP1 H*J</t>
  </si>
  <si>
    <t>EP2 H*J</t>
  </si>
  <si>
    <t>EP3 H*J</t>
  </si>
  <si>
    <t>EP4 H*J</t>
  </si>
  <si>
    <t>TABLEAU DE BORD "REALISATION"</t>
  </si>
  <si>
    <t>REALISE par semestre / par Campagne (Octobre - Septembre)</t>
  </si>
  <si>
    <t>Campagne :</t>
  </si>
  <si>
    <t>Réalisations Assistance Technique</t>
  </si>
  <si>
    <t>Unité</t>
  </si>
  <si>
    <t>Total</t>
  </si>
  <si>
    <t>TOTAL</t>
  </si>
  <si>
    <t>%</t>
  </si>
  <si>
    <t>1 - ANIMATION</t>
  </si>
  <si>
    <t>Réunion</t>
  </si>
  <si>
    <t>GRAND TOTAL</t>
  </si>
  <si>
    <t>:</t>
  </si>
  <si>
    <t>2 - NOTES_RAPPORTS</t>
  </si>
  <si>
    <t>TdR</t>
  </si>
  <si>
    <t>TdR Audit</t>
  </si>
  <si>
    <t>Note</t>
  </si>
  <si>
    <t>Document</t>
  </si>
  <si>
    <t>3 - SUIVI</t>
  </si>
  <si>
    <t>Doc.</t>
  </si>
  <si>
    <t>4 - AUTRES_ACTIVITES</t>
  </si>
  <si>
    <t>Nbr.</t>
  </si>
  <si>
    <t>Nbr?</t>
  </si>
  <si>
    <t xml:space="preserve"> </t>
  </si>
  <si>
    <t>5 - ASSISTANCE_TECHNIQUE</t>
  </si>
  <si>
    <t>P*J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</si>
</sst>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\ _€_-;\-* #,##0\ _€_-;_-* &quot;-&quot;??\ _€_-;_-@_-"/>
    <numFmt numFmtId="165" formatCode="_-* #,##0.00\ _€_-;\-* #,##0.00\ _€_-;_-* &quot;-&quot;??\ _€_-;_-@_-"/>
    <numFmt numFmtId="166" formatCode="0.0%"/>
    <numFmt numFmtId="167" formatCode="#,##0_ ;\-#,##0\ "/>
    <numFmt numFmtId="168" formatCode="#,##0.0_ ;\-#,##0.0\ "/>
  </numFmts>
  <fonts count="59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0"/>
      <name val="Arial"/>
      <family val="2"/>
    </font>
    <font>
      <b/>
      <i/>
      <sz val="11"/>
      <color rgb="FFFF0000"/>
      <name val="Arial"/>
      <family val="2"/>
    </font>
    <font>
      <b/>
      <sz val="4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11"/>
      <color rgb="FF0000FF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4"/>
      <name val="Calibri"/>
      <family val="2"/>
      <scheme val="minor"/>
    </font>
    <font>
      <b/>
      <i/>
      <sz val="24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0000FF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Arial"/>
      <family val="2"/>
    </font>
    <font>
      <b/>
      <u/>
      <sz val="18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2"/>
      <color theme="1"/>
      <name val="Arial"/>
      <family val="2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Arial"/>
      <family val="2"/>
    </font>
    <font>
      <b/>
      <i/>
      <sz val="11"/>
      <color theme="1"/>
      <name val="Calibri"/>
      <family val="2"/>
      <scheme val="minor"/>
    </font>
    <font>
      <sz val="11"/>
      <name val="Arial"/>
      <family val="2"/>
    </font>
    <font>
      <b/>
      <u/>
      <sz val="18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rgb="FFFF0000"/>
      <name val="Arial"/>
      <family val="2"/>
    </font>
    <font>
      <sz val="22"/>
      <color rgb="FFFF0000"/>
      <name val="Calibri"/>
      <family val="2"/>
      <scheme val="minor"/>
    </font>
    <font>
      <sz val="12"/>
      <name val="Arial"/>
      <family val="2"/>
    </font>
    <font>
      <sz val="18"/>
      <name val="Calibri"/>
      <family val="2"/>
      <scheme val="minor"/>
    </font>
    <font>
      <i/>
      <sz val="11"/>
      <name val="Calibri"/>
      <family val="2"/>
      <scheme val="minor"/>
    </font>
    <font>
      <sz val="14"/>
      <name val="Arial"/>
      <family val="2"/>
    </font>
    <font>
      <b/>
      <sz val="14"/>
      <name val="Calibri"/>
      <family val="2"/>
      <scheme val="minor"/>
    </font>
    <font>
      <sz val="24"/>
      <name val="Calibri"/>
      <family val="2"/>
      <scheme val="minor"/>
    </font>
    <font>
      <sz val="22"/>
      <name val="Calibri"/>
      <family val="2"/>
      <scheme val="minor"/>
    </font>
    <font>
      <b/>
      <sz val="12"/>
      <color rgb="FF000000"/>
      <name val="Calibri"/>
      <family val="2"/>
    </font>
    <font>
      <b/>
      <i/>
      <sz val="10"/>
      <color theme="1"/>
      <name val="Calibri"/>
      <family val="2"/>
      <scheme val="minor"/>
    </font>
    <font>
      <b/>
      <sz val="16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</fills>
  <borders count="9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double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dashed">
        <color indexed="64"/>
      </bottom>
      <diagonal/>
    </border>
    <border>
      <left/>
      <right style="thin">
        <color indexed="64"/>
      </right>
      <top style="hair">
        <color indexed="64"/>
      </top>
      <bottom style="dashed">
        <color indexed="64"/>
      </bottom>
      <diagonal/>
    </border>
    <border>
      <left/>
      <right/>
      <top style="hair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253">
    <xf numFmtId="0" fontId="0" fillId="0" borderId="0" xfId="0"/>
    <xf numFmtId="0" fontId="4" fillId="0" borderId="0" xfId="0" applyFont="1"/>
    <xf numFmtId="0" fontId="6" fillId="0" borderId="0" xfId="0" applyFont="1" applyAlignment="1">
      <alignment horizontal="center"/>
    </xf>
    <xf numFmtId="0" fontId="3" fillId="3" borderId="0" xfId="0" applyFont="1" applyFill="1"/>
    <xf numFmtId="0" fontId="8" fillId="4" borderId="0" xfId="0" applyFont="1" applyFill="1"/>
    <xf numFmtId="0" fontId="0" fillId="4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pivotButton="1"/>
    <xf numFmtId="0" fontId="0" fillId="0" borderId="0" xfId="0" applyNumberFormat="1"/>
    <xf numFmtId="0" fontId="9" fillId="0" borderId="0" xfId="0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0" applyFont="1" applyAlignment="1">
      <alignment horizontal="center"/>
    </xf>
    <xf numFmtId="0" fontId="14" fillId="0" borderId="0" xfId="0" applyFont="1"/>
    <xf numFmtId="0" fontId="15" fillId="2" borderId="0" xfId="0" applyFont="1" applyFill="1"/>
    <xf numFmtId="0" fontId="0" fillId="0" borderId="0" xfId="0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/>
    <xf numFmtId="0" fontId="18" fillId="0" borderId="0" xfId="0" applyFont="1" applyAlignment="1">
      <alignment horizontal="center"/>
    </xf>
    <xf numFmtId="0" fontId="19" fillId="0" borderId="0" xfId="0" applyFont="1"/>
    <xf numFmtId="0" fontId="20" fillId="0" borderId="0" xfId="0" applyFont="1" applyAlignment="1">
      <alignment horizontal="center" vertical="center"/>
    </xf>
    <xf numFmtId="0" fontId="21" fillId="0" borderId="0" xfId="0" applyFont="1" applyAlignment="1">
      <alignment horizontal="right" vertical="center"/>
    </xf>
    <xf numFmtId="0" fontId="22" fillId="0" borderId="0" xfId="0" applyFont="1" applyAlignment="1">
      <alignment vertical="center"/>
    </xf>
    <xf numFmtId="0" fontId="23" fillId="5" borderId="0" xfId="2" applyNumberFormat="1" applyFont="1" applyFill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5" fillId="0" borderId="0" xfId="0" applyFont="1"/>
    <xf numFmtId="0" fontId="26" fillId="0" borderId="0" xfId="0" applyFont="1"/>
    <xf numFmtId="0" fontId="27" fillId="0" borderId="0" xfId="0" applyFont="1"/>
    <xf numFmtId="166" fontId="0" fillId="0" borderId="0" xfId="1" applyNumberFormat="1" applyFont="1"/>
    <xf numFmtId="0" fontId="0" fillId="0" borderId="7" xfId="0" applyBorder="1" applyAlignment="1">
      <alignment vertical="center"/>
    </xf>
    <xf numFmtId="0" fontId="28" fillId="0" borderId="0" xfId="0" applyFont="1"/>
    <xf numFmtId="0" fontId="29" fillId="7" borderId="10" xfId="0" applyFont="1" applyFill="1" applyBorder="1" applyAlignment="1">
      <alignment horizontal="center"/>
    </xf>
    <xf numFmtId="0" fontId="30" fillId="7" borderId="12" xfId="0" applyFont="1" applyFill="1" applyBorder="1" applyAlignment="1">
      <alignment horizontal="right" vertical="center"/>
    </xf>
    <xf numFmtId="0" fontId="29" fillId="7" borderId="10" xfId="0" applyFont="1" applyFill="1" applyBorder="1" applyAlignment="1">
      <alignment horizontal="center" vertical="center"/>
    </xf>
    <xf numFmtId="0" fontId="29" fillId="7" borderId="13" xfId="0" applyFont="1" applyFill="1" applyBorder="1" applyAlignment="1">
      <alignment horizontal="center" vertical="center"/>
    </xf>
    <xf numFmtId="0" fontId="29" fillId="7" borderId="14" xfId="0" applyFont="1" applyFill="1" applyBorder="1" applyAlignment="1">
      <alignment horizontal="center" vertical="center"/>
    </xf>
    <xf numFmtId="0" fontId="31" fillId="8" borderId="15" xfId="0" applyFont="1" applyFill="1" applyBorder="1"/>
    <xf numFmtId="0" fontId="32" fillId="8" borderId="0" xfId="0" applyFont="1" applyFill="1"/>
    <xf numFmtId="0" fontId="33" fillId="8" borderId="0" xfId="0" applyFont="1" applyFill="1"/>
    <xf numFmtId="0" fontId="34" fillId="8" borderId="16" xfId="0" applyFont="1" applyFill="1" applyBorder="1"/>
    <xf numFmtId="0" fontId="29" fillId="0" borderId="0" xfId="0" applyFont="1" applyAlignment="1">
      <alignment horizontal="center"/>
    </xf>
    <xf numFmtId="0" fontId="29" fillId="0" borderId="17" xfId="0" applyFont="1" applyBorder="1" applyAlignment="1">
      <alignment horizontal="right" vertical="center"/>
    </xf>
    <xf numFmtId="0" fontId="29" fillId="0" borderId="18" xfId="0" applyFont="1" applyBorder="1" applyAlignment="1">
      <alignment horizontal="center" vertical="center"/>
    </xf>
    <xf numFmtId="1" fontId="29" fillId="0" borderId="0" xfId="0" applyNumberFormat="1" applyFont="1" applyAlignment="1">
      <alignment horizontal="center" vertical="center"/>
    </xf>
    <xf numFmtId="0" fontId="0" fillId="0" borderId="15" xfId="0" applyBorder="1" applyAlignment="1">
      <alignment vertical="center"/>
    </xf>
    <xf numFmtId="164" fontId="35" fillId="0" borderId="19" xfId="2" applyNumberFormat="1" applyFont="1" applyBorder="1"/>
    <xf numFmtId="0" fontId="29" fillId="0" borderId="20" xfId="0" applyFont="1" applyBorder="1" applyAlignment="1">
      <alignment horizontal="center" vertical="center"/>
    </xf>
    <xf numFmtId="0" fontId="36" fillId="0" borderId="21" xfId="0" applyFont="1" applyBorder="1"/>
    <xf numFmtId="0" fontId="37" fillId="0" borderId="17" xfId="0" applyFont="1" applyBorder="1"/>
    <xf numFmtId="0" fontId="36" fillId="0" borderId="0" xfId="0" applyFont="1"/>
    <xf numFmtId="0" fontId="36" fillId="0" borderId="22" xfId="0" applyFont="1" applyBorder="1"/>
    <xf numFmtId="0" fontId="29" fillId="0" borderId="23" xfId="0" applyFont="1" applyBorder="1" applyAlignment="1">
      <alignment horizontal="center" vertical="center"/>
    </xf>
    <xf numFmtId="164" fontId="35" fillId="0" borderId="24" xfId="2" applyNumberFormat="1" applyFont="1" applyBorder="1"/>
    <xf numFmtId="0" fontId="29" fillId="0" borderId="25" xfId="0" applyFont="1" applyBorder="1" applyAlignment="1">
      <alignment horizontal="center" vertical="center"/>
    </xf>
    <xf numFmtId="0" fontId="34" fillId="0" borderId="0" xfId="0" applyFont="1"/>
    <xf numFmtId="0" fontId="0" fillId="0" borderId="21" xfId="0" applyBorder="1"/>
    <xf numFmtId="0" fontId="34" fillId="0" borderId="17" xfId="0" applyFont="1" applyBorder="1"/>
    <xf numFmtId="0" fontId="38" fillId="0" borderId="26" xfId="0" applyFont="1" applyBorder="1" applyAlignment="1">
      <alignment vertical="center"/>
    </xf>
    <xf numFmtId="0" fontId="34" fillId="0" borderId="27" xfId="0" applyFont="1" applyBorder="1"/>
    <xf numFmtId="0" fontId="39" fillId="0" borderId="28" xfId="0" applyFont="1" applyBorder="1" applyAlignment="1">
      <alignment horizontal="center"/>
    </xf>
    <xf numFmtId="167" fontId="35" fillId="0" borderId="29" xfId="2" applyNumberFormat="1" applyFont="1" applyBorder="1"/>
    <xf numFmtId="167" fontId="35" fillId="0" borderId="30" xfId="2" applyNumberFormat="1" applyFont="1" applyBorder="1"/>
    <xf numFmtId="167" fontId="40" fillId="0" borderId="28" xfId="0" applyNumberFormat="1" applyFont="1" applyBorder="1" applyAlignment="1">
      <alignment horizontal="right"/>
    </xf>
    <xf numFmtId="164" fontId="35" fillId="0" borderId="31" xfId="2" applyNumberFormat="1" applyFont="1" applyBorder="1"/>
    <xf numFmtId="166" fontId="21" fillId="0" borderId="32" xfId="1" quotePrefix="1" applyNumberFormat="1" applyFont="1" applyBorder="1" applyAlignment="1">
      <alignment vertical="center"/>
    </xf>
    <xf numFmtId="0" fontId="41" fillId="0" borderId="0" xfId="0" applyFont="1" applyAlignment="1">
      <alignment horizontal="left"/>
    </xf>
    <xf numFmtId="0" fontId="36" fillId="0" borderId="17" xfId="0" applyFont="1" applyBorder="1"/>
    <xf numFmtId="0" fontId="41" fillId="0" borderId="0" xfId="0" applyFont="1"/>
    <xf numFmtId="0" fontId="0" fillId="0" borderId="17" xfId="0" applyBorder="1"/>
    <xf numFmtId="0" fontId="39" fillId="0" borderId="27" xfId="0" applyFont="1" applyBorder="1" applyAlignment="1">
      <alignment horizontal="center"/>
    </xf>
    <xf numFmtId="0" fontId="0" fillId="0" borderId="16" xfId="0" applyBorder="1"/>
    <xf numFmtId="0" fontId="38" fillId="0" borderId="33" xfId="0" applyFont="1" applyBorder="1" applyAlignment="1">
      <alignment vertical="center"/>
    </xf>
    <xf numFmtId="0" fontId="34" fillId="0" borderId="34" xfId="0" applyFont="1" applyBorder="1"/>
    <xf numFmtId="0" fontId="39" fillId="0" borderId="34" xfId="0" applyFont="1" applyBorder="1" applyAlignment="1">
      <alignment horizontal="center"/>
    </xf>
    <xf numFmtId="167" fontId="35" fillId="0" borderId="35" xfId="2" applyNumberFormat="1" applyFont="1" applyBorder="1"/>
    <xf numFmtId="167" fontId="35" fillId="0" borderId="36" xfId="2" applyNumberFormat="1" applyFont="1" applyBorder="1"/>
    <xf numFmtId="167" fontId="40" fillId="0" borderId="37" xfId="0" applyNumberFormat="1" applyFont="1" applyBorder="1" applyAlignment="1">
      <alignment horizontal="right"/>
    </xf>
    <xf numFmtId="164" fontId="35" fillId="0" borderId="38" xfId="2" applyNumberFormat="1" applyFont="1" applyBorder="1"/>
    <xf numFmtId="166" fontId="21" fillId="0" borderId="39" xfId="1" quotePrefix="1" applyNumberFormat="1" applyFont="1" applyBorder="1" applyAlignment="1">
      <alignment vertical="center"/>
    </xf>
    <xf numFmtId="0" fontId="5" fillId="6" borderId="16" xfId="0" applyFont="1" applyFill="1" applyBorder="1"/>
    <xf numFmtId="0" fontId="38" fillId="6" borderId="40" xfId="0" applyFont="1" applyFill="1" applyBorder="1" applyAlignment="1">
      <alignment vertical="center"/>
    </xf>
    <xf numFmtId="0" fontId="34" fillId="6" borderId="41" xfId="0" applyFont="1" applyFill="1" applyBorder="1"/>
    <xf numFmtId="0" fontId="42" fillId="6" borderId="41" xfId="0" applyFont="1" applyFill="1" applyBorder="1" applyAlignment="1">
      <alignment horizontal="center"/>
    </xf>
    <xf numFmtId="167" fontId="21" fillId="6" borderId="16" xfId="2" applyNumberFormat="1" applyFont="1" applyFill="1" applyBorder="1" applyAlignment="1">
      <alignment horizontal="right" vertical="center"/>
    </xf>
    <xf numFmtId="167" fontId="21" fillId="6" borderId="42" xfId="2" applyNumberFormat="1" applyFont="1" applyFill="1" applyBorder="1" applyAlignment="1">
      <alignment horizontal="right" vertical="center"/>
    </xf>
    <xf numFmtId="167" fontId="21" fillId="6" borderId="43" xfId="0" applyNumberFormat="1" applyFont="1" applyFill="1" applyBorder="1" applyAlignment="1">
      <alignment horizontal="right"/>
    </xf>
    <xf numFmtId="3" fontId="21" fillId="6" borderId="44" xfId="0" applyNumberFormat="1" applyFont="1" applyFill="1" applyBorder="1" applyAlignment="1">
      <alignment horizontal="right" vertical="center"/>
    </xf>
    <xf numFmtId="166" fontId="21" fillId="0" borderId="45" xfId="1" quotePrefix="1" applyNumberFormat="1" applyFont="1" applyBorder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0" xfId="0" applyBorder="1" applyAlignment="1">
      <alignment vertical="center"/>
    </xf>
    <xf numFmtId="0" fontId="0" fillId="0" borderId="14" xfId="0" applyBorder="1"/>
    <xf numFmtId="0" fontId="36" fillId="0" borderId="46" xfId="0" applyFont="1" applyBorder="1"/>
    <xf numFmtId="0" fontId="36" fillId="0" borderId="47" xfId="0" applyFont="1" applyBorder="1"/>
    <xf numFmtId="0" fontId="29" fillId="0" borderId="48" xfId="0" applyFont="1" applyBorder="1" applyAlignment="1">
      <alignment horizontal="center"/>
    </xf>
    <xf numFmtId="0" fontId="29" fillId="0" borderId="48" xfId="0" applyFont="1" applyBorder="1" applyAlignment="1">
      <alignment horizontal="right" vertical="center"/>
    </xf>
    <xf numFmtId="0" fontId="29" fillId="0" borderId="48" xfId="0" applyFont="1" applyBorder="1" applyAlignment="1">
      <alignment horizontal="center" vertical="center"/>
    </xf>
    <xf numFmtId="1" fontId="29" fillId="0" borderId="49" xfId="0" applyNumberFormat="1" applyFont="1" applyBorder="1" applyAlignment="1">
      <alignment horizontal="center" vertical="center"/>
    </xf>
    <xf numFmtId="164" fontId="35" fillId="0" borderId="50" xfId="2" applyNumberFormat="1" applyFont="1" applyBorder="1"/>
    <xf numFmtId="0" fontId="29" fillId="0" borderId="51" xfId="0" applyFont="1" applyBorder="1" applyAlignment="1">
      <alignment horizontal="center" vertical="center"/>
    </xf>
    <xf numFmtId="0" fontId="38" fillId="0" borderId="46" xfId="0" applyFont="1" applyBorder="1" applyAlignment="1">
      <alignment vertical="center"/>
    </xf>
    <xf numFmtId="0" fontId="34" fillId="0" borderId="52" xfId="0" applyFont="1" applyBorder="1"/>
    <xf numFmtId="0" fontId="39" fillId="0" borderId="47" xfId="0" applyFont="1" applyBorder="1" applyAlignment="1">
      <alignment horizontal="center"/>
    </xf>
    <xf numFmtId="167" fontId="35" fillId="0" borderId="48" xfId="2" applyNumberFormat="1" applyFont="1" applyBorder="1"/>
    <xf numFmtId="167" fontId="40" fillId="0" borderId="49" xfId="0" applyNumberFormat="1" applyFont="1" applyBorder="1" applyAlignment="1">
      <alignment horizontal="right"/>
    </xf>
    <xf numFmtId="166" fontId="21" fillId="0" borderId="53" xfId="1" quotePrefix="1" applyNumberFormat="1" applyFont="1" applyBorder="1" applyAlignment="1">
      <alignment vertical="center"/>
    </xf>
    <xf numFmtId="167" fontId="40" fillId="0" borderId="54" xfId="0" applyNumberFormat="1" applyFont="1" applyBorder="1" applyAlignment="1">
      <alignment horizontal="right"/>
    </xf>
    <xf numFmtId="167" fontId="21" fillId="6" borderId="40" xfId="0" applyNumberFormat="1" applyFont="1" applyFill="1" applyBorder="1" applyAlignment="1">
      <alignment horizontal="right"/>
    </xf>
    <xf numFmtId="167" fontId="21" fillId="6" borderId="44" xfId="0" applyNumberFormat="1" applyFont="1" applyFill="1" applyBorder="1" applyAlignment="1">
      <alignment horizontal="right"/>
    </xf>
    <xf numFmtId="166" fontId="21" fillId="0" borderId="55" xfId="1" quotePrefix="1" applyNumberFormat="1" applyFont="1" applyBorder="1" applyAlignment="1">
      <alignment vertical="center"/>
    </xf>
    <xf numFmtId="0" fontId="0" fillId="0" borderId="56" xfId="0" applyBorder="1" applyAlignment="1">
      <alignment vertical="center"/>
    </xf>
    <xf numFmtId="0" fontId="0" fillId="0" borderId="57" xfId="0" applyBorder="1"/>
    <xf numFmtId="0" fontId="0" fillId="0" borderId="57" xfId="0" applyBorder="1" applyAlignment="1">
      <alignment vertical="center"/>
    </xf>
    <xf numFmtId="0" fontId="0" fillId="0" borderId="58" xfId="0" applyBorder="1"/>
    <xf numFmtId="0" fontId="43" fillId="0" borderId="21" xfId="0" applyFont="1" applyBorder="1"/>
    <xf numFmtId="0" fontId="44" fillId="0" borderId="17" xfId="0" applyFont="1" applyBorder="1"/>
    <xf numFmtId="0" fontId="44" fillId="0" borderId="46" xfId="0" applyFont="1" applyBorder="1"/>
    <xf numFmtId="0" fontId="45" fillId="0" borderId="47" xfId="0" applyFont="1" applyBorder="1"/>
    <xf numFmtId="0" fontId="46" fillId="0" borderId="48" xfId="0" applyFont="1" applyBorder="1" applyAlignment="1">
      <alignment horizontal="center"/>
    </xf>
    <xf numFmtId="0" fontId="46" fillId="0" borderId="48" xfId="0" applyFont="1" applyBorder="1" applyAlignment="1">
      <alignment horizontal="right" vertical="center"/>
    </xf>
    <xf numFmtId="0" fontId="46" fillId="0" borderId="48" xfId="0" applyFont="1" applyBorder="1" applyAlignment="1">
      <alignment horizontal="center" vertical="center"/>
    </xf>
    <xf numFmtId="1" fontId="46" fillId="0" borderId="49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164" fontId="47" fillId="0" borderId="50" xfId="2" applyNumberFormat="1" applyFont="1" applyBorder="1"/>
    <xf numFmtId="0" fontId="46" fillId="0" borderId="51" xfId="0" applyFont="1" applyBorder="1" applyAlignment="1">
      <alignment horizontal="center" vertical="center"/>
    </xf>
    <xf numFmtId="0" fontId="2" fillId="0" borderId="0" xfId="0" applyFont="1"/>
    <xf numFmtId="0" fontId="33" fillId="0" borderId="0" xfId="0" applyFont="1"/>
    <xf numFmtId="0" fontId="48" fillId="0" borderId="0" xfId="0" applyFont="1"/>
    <xf numFmtId="0" fontId="43" fillId="0" borderId="17" xfId="0" applyFont="1" applyBorder="1"/>
    <xf numFmtId="0" fontId="49" fillId="0" borderId="46" xfId="0" applyFont="1" applyBorder="1" applyAlignment="1">
      <alignment vertical="center"/>
    </xf>
    <xf numFmtId="0" fontId="50" fillId="0" borderId="52" xfId="0" applyFont="1" applyBorder="1"/>
    <xf numFmtId="0" fontId="51" fillId="0" borderId="47" xfId="0" applyFont="1" applyBorder="1" applyAlignment="1">
      <alignment horizontal="center"/>
    </xf>
    <xf numFmtId="167" fontId="52" fillId="0" borderId="48" xfId="2" applyNumberFormat="1" applyFont="1" applyBorder="1"/>
    <xf numFmtId="167" fontId="53" fillId="0" borderId="49" xfId="0" applyNumberFormat="1" applyFont="1" applyBorder="1" applyAlignment="1">
      <alignment horizontal="right"/>
    </xf>
    <xf numFmtId="0" fontId="43" fillId="0" borderId="0" xfId="0" applyFont="1" applyAlignment="1">
      <alignment vertical="center"/>
    </xf>
    <xf numFmtId="164" fontId="52" fillId="0" borderId="50" xfId="2" applyNumberFormat="1" applyFont="1" applyBorder="1"/>
    <xf numFmtId="166" fontId="24" fillId="0" borderId="53" xfId="1" quotePrefix="1" applyNumberFormat="1" applyFont="1" applyBorder="1" applyAlignment="1">
      <alignment vertical="center"/>
    </xf>
    <xf numFmtId="0" fontId="43" fillId="0" borderId="0" xfId="0" applyFont="1"/>
    <xf numFmtId="0" fontId="54" fillId="0" borderId="0" xfId="0" applyFont="1"/>
    <xf numFmtId="0" fontId="50" fillId="0" borderId="27" xfId="0" applyFont="1" applyBorder="1"/>
    <xf numFmtId="0" fontId="51" fillId="0" borderId="28" xfId="0" applyFont="1" applyBorder="1" applyAlignment="1">
      <alignment horizontal="center"/>
    </xf>
    <xf numFmtId="0" fontId="55" fillId="0" borderId="0" xfId="0" applyFont="1"/>
    <xf numFmtId="0" fontId="50" fillId="0" borderId="17" xfId="0" applyFont="1" applyBorder="1"/>
    <xf numFmtId="0" fontId="44" fillId="0" borderId="16" xfId="0" applyFont="1" applyBorder="1"/>
    <xf numFmtId="0" fontId="49" fillId="0" borderId="59" xfId="0" applyFont="1" applyBorder="1" applyAlignment="1">
      <alignment vertical="center"/>
    </xf>
    <xf numFmtId="0" fontId="50" fillId="0" borderId="34" xfId="0" applyFont="1" applyBorder="1"/>
    <xf numFmtId="0" fontId="51" fillId="0" borderId="60" xfId="0" applyFont="1" applyBorder="1" applyAlignment="1">
      <alignment horizontal="center"/>
    </xf>
    <xf numFmtId="167" fontId="53" fillId="0" borderId="61" xfId="0" applyNumberFormat="1" applyFont="1" applyBorder="1" applyAlignment="1">
      <alignment horizontal="right"/>
    </xf>
    <xf numFmtId="166" fontId="24" fillId="0" borderId="39" xfId="1" quotePrefix="1" applyNumberFormat="1" applyFont="1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25" xfId="0" applyBorder="1"/>
    <xf numFmtId="0" fontId="5" fillId="6" borderId="62" xfId="0" applyFont="1" applyFill="1" applyBorder="1"/>
    <xf numFmtId="0" fontId="5" fillId="6" borderId="63" xfId="0" applyFont="1" applyFill="1" applyBorder="1"/>
    <xf numFmtId="0" fontId="38" fillId="6" borderId="64" xfId="0" applyFont="1" applyFill="1" applyBorder="1" applyAlignment="1">
      <alignment vertical="center"/>
    </xf>
    <xf numFmtId="0" fontId="34" fillId="6" borderId="65" xfId="0" applyFont="1" applyFill="1" applyBorder="1"/>
    <xf numFmtId="0" fontId="42" fillId="6" borderId="65" xfId="0" applyFont="1" applyFill="1" applyBorder="1" applyAlignment="1">
      <alignment horizontal="center"/>
    </xf>
    <xf numFmtId="167" fontId="21" fillId="6" borderId="63" xfId="2" applyNumberFormat="1" applyFont="1" applyFill="1" applyBorder="1" applyAlignment="1">
      <alignment horizontal="right" vertical="center"/>
    </xf>
    <xf numFmtId="166" fontId="21" fillId="0" borderId="66" xfId="1" quotePrefix="1" applyNumberFormat="1" applyFont="1" applyBorder="1" applyAlignment="1">
      <alignment vertical="center"/>
    </xf>
    <xf numFmtId="0" fontId="56" fillId="0" borderId="0" xfId="0" applyFont="1"/>
    <xf numFmtId="0" fontId="0" fillId="0" borderId="15" xfId="0" applyBorder="1"/>
    <xf numFmtId="0" fontId="0" fillId="0" borderId="47" xfId="0" applyBorder="1"/>
    <xf numFmtId="0" fontId="0" fillId="0" borderId="51" xfId="0" applyBorder="1"/>
    <xf numFmtId="167" fontId="40" fillId="0" borderId="67" xfId="0" applyNumberFormat="1" applyFont="1" applyBorder="1" applyAlignment="1">
      <alignment horizontal="right"/>
    </xf>
    <xf numFmtId="166" fontId="21" fillId="0" borderId="68" xfId="1" quotePrefix="1" applyNumberFormat="1" applyFont="1" applyBorder="1" applyAlignment="1">
      <alignment vertical="center"/>
    </xf>
    <xf numFmtId="0" fontId="5" fillId="6" borderId="69" xfId="0" applyFont="1" applyFill="1" applyBorder="1"/>
    <xf numFmtId="0" fontId="38" fillId="6" borderId="70" xfId="0" applyFont="1" applyFill="1" applyBorder="1" applyAlignment="1">
      <alignment vertical="center"/>
    </xf>
    <xf numFmtId="0" fontId="34" fillId="6" borderId="71" xfId="0" applyFont="1" applyFill="1" applyBorder="1"/>
    <xf numFmtId="0" fontId="42" fillId="6" borderId="71" xfId="0" applyFont="1" applyFill="1" applyBorder="1" applyAlignment="1">
      <alignment horizontal="center"/>
    </xf>
    <xf numFmtId="167" fontId="21" fillId="6" borderId="69" xfId="2" applyNumberFormat="1" applyFont="1" applyFill="1" applyBorder="1" applyAlignment="1">
      <alignment horizontal="right" vertical="center"/>
    </xf>
    <xf numFmtId="167" fontId="21" fillId="6" borderId="72" xfId="2" applyNumberFormat="1" applyFont="1" applyFill="1" applyBorder="1" applyAlignment="1">
      <alignment horizontal="right" vertical="center"/>
    </xf>
    <xf numFmtId="167" fontId="21" fillId="6" borderId="73" xfId="2" applyNumberFormat="1" applyFont="1" applyFill="1" applyBorder="1" applyAlignment="1">
      <alignment horizontal="right" vertical="center"/>
    </xf>
    <xf numFmtId="0" fontId="0" fillId="0" borderId="56" xfId="0" applyBorder="1"/>
    <xf numFmtId="0" fontId="0" fillId="0" borderId="74" xfId="0" applyBorder="1"/>
    <xf numFmtId="0" fontId="0" fillId="0" borderId="74" xfId="0" applyBorder="1" applyAlignment="1">
      <alignment vertical="center"/>
    </xf>
    <xf numFmtId="164" fontId="35" fillId="0" borderId="75" xfId="2" applyNumberFormat="1" applyFont="1" applyBorder="1"/>
    <xf numFmtId="167" fontId="21" fillId="6" borderId="76" xfId="2" applyNumberFormat="1" applyFont="1" applyFill="1" applyBorder="1" applyAlignment="1">
      <alignment horizontal="right" vertical="center"/>
    </xf>
    <xf numFmtId="0" fontId="0" fillId="0" borderId="59" xfId="0" applyBorder="1"/>
    <xf numFmtId="0" fontId="0" fillId="0" borderId="40" xfId="0" applyBorder="1"/>
    <xf numFmtId="0" fontId="0" fillId="0" borderId="70" xfId="0" applyBorder="1"/>
    <xf numFmtId="0" fontId="0" fillId="0" borderId="43" xfId="0" applyBorder="1"/>
    <xf numFmtId="0" fontId="0" fillId="0" borderId="77" xfId="0" applyBorder="1"/>
    <xf numFmtId="0" fontId="0" fillId="0" borderId="78" xfId="0" applyBorder="1"/>
    <xf numFmtId="0" fontId="0" fillId="0" borderId="77" xfId="0" applyBorder="1" applyAlignment="1">
      <alignment vertical="center"/>
    </xf>
    <xf numFmtId="0" fontId="0" fillId="0" borderId="79" xfId="0" applyBorder="1"/>
    <xf numFmtId="0" fontId="38" fillId="0" borderId="80" xfId="0" applyFont="1" applyBorder="1" applyAlignment="1">
      <alignment vertical="center"/>
    </xf>
    <xf numFmtId="0" fontId="34" fillId="0" borderId="81" xfId="0" applyFont="1" applyBorder="1"/>
    <xf numFmtId="0" fontId="39" fillId="0" borderId="81" xfId="0" applyFont="1" applyBorder="1" applyAlignment="1">
      <alignment horizontal="center"/>
    </xf>
    <xf numFmtId="0" fontId="38" fillId="0" borderId="82" xfId="0" applyFont="1" applyBorder="1" applyAlignment="1">
      <alignment vertical="center"/>
    </xf>
    <xf numFmtId="0" fontId="34" fillId="0" borderId="83" xfId="0" applyFont="1" applyBorder="1"/>
    <xf numFmtId="0" fontId="39" fillId="0" borderId="83" xfId="0" applyFont="1" applyBorder="1" applyAlignment="1">
      <alignment horizontal="center"/>
    </xf>
    <xf numFmtId="167" fontId="40" fillId="0" borderId="84" xfId="0" applyNumberFormat="1" applyFont="1" applyBorder="1" applyAlignment="1">
      <alignment horizontal="right"/>
    </xf>
    <xf numFmtId="0" fontId="5" fillId="6" borderId="85" xfId="0" applyFont="1" applyFill="1" applyBorder="1"/>
    <xf numFmtId="0" fontId="57" fillId="6" borderId="65" xfId="0" applyFont="1" applyFill="1" applyBorder="1" applyAlignment="1">
      <alignment horizontal="center"/>
    </xf>
    <xf numFmtId="0" fontId="34" fillId="8" borderId="17" xfId="0" applyFont="1" applyFill="1" applyBorder="1"/>
    <xf numFmtId="0" fontId="0" fillId="0" borderId="46" xfId="0" applyBorder="1"/>
    <xf numFmtId="0" fontId="39" fillId="0" borderId="52" xfId="0" applyFont="1" applyBorder="1" applyAlignment="1">
      <alignment horizontal="center"/>
    </xf>
    <xf numFmtId="168" fontId="35" fillId="0" borderId="48" xfId="2" applyNumberFormat="1" applyFont="1" applyBorder="1"/>
    <xf numFmtId="168" fontId="40" fillId="0" borderId="51" xfId="0" applyNumberFormat="1" applyFont="1" applyBorder="1" applyAlignment="1">
      <alignment horizontal="right"/>
    </xf>
    <xf numFmtId="168" fontId="0" fillId="0" borderId="7" xfId="0" applyNumberFormat="1" applyBorder="1" applyAlignment="1">
      <alignment vertical="center"/>
    </xf>
    <xf numFmtId="168" fontId="35" fillId="0" borderId="50" xfId="2" applyNumberFormat="1" applyFont="1" applyBorder="1"/>
    <xf numFmtId="0" fontId="58" fillId="0" borderId="0" xfId="0" applyFont="1"/>
    <xf numFmtId="0" fontId="0" fillId="0" borderId="26" xfId="0" applyBorder="1" applyAlignment="1">
      <alignment vertical="center"/>
    </xf>
    <xf numFmtId="168" fontId="40" fillId="0" borderId="32" xfId="0" applyNumberFormat="1" applyFont="1" applyBorder="1" applyAlignment="1">
      <alignment horizontal="right"/>
    </xf>
    <xf numFmtId="168" fontId="0" fillId="0" borderId="7" xfId="0" applyNumberFormat="1" applyBorder="1"/>
    <xf numFmtId="0" fontId="38" fillId="0" borderId="0" xfId="0" applyFont="1" applyAlignment="1">
      <alignment vertical="center"/>
    </xf>
    <xf numFmtId="0" fontId="34" fillId="0" borderId="22" xfId="0" applyFont="1" applyBorder="1"/>
    <xf numFmtId="168" fontId="21" fillId="6" borderId="69" xfId="2" applyNumberFormat="1" applyFont="1" applyFill="1" applyBorder="1" applyAlignment="1">
      <alignment horizontal="right" vertical="center"/>
    </xf>
    <xf numFmtId="168" fontId="0" fillId="0" borderId="15" xfId="0" applyNumberFormat="1" applyBorder="1" applyAlignment="1">
      <alignment vertical="center"/>
    </xf>
    <xf numFmtId="168" fontId="21" fillId="6" borderId="73" xfId="2" applyNumberFormat="1" applyFont="1" applyFill="1" applyBorder="1" applyAlignment="1">
      <alignment horizontal="right" vertical="center"/>
    </xf>
    <xf numFmtId="0" fontId="0" fillId="0" borderId="41" xfId="0" applyBorder="1"/>
    <xf numFmtId="167" fontId="40" fillId="0" borderId="32" xfId="0" applyNumberFormat="1" applyFont="1" applyBorder="1" applyAlignment="1">
      <alignment horizontal="right"/>
    </xf>
    <xf numFmtId="0" fontId="0" fillId="0" borderId="7" xfId="0" applyBorder="1"/>
    <xf numFmtId="0" fontId="0" fillId="0" borderId="86" xfId="0" applyBorder="1"/>
    <xf numFmtId="0" fontId="49" fillId="0" borderId="26" xfId="0" applyFont="1" applyBorder="1" applyAlignment="1">
      <alignment vertical="center"/>
    </xf>
    <xf numFmtId="0" fontId="51" fillId="0" borderId="27" xfId="0" applyFont="1" applyBorder="1" applyAlignment="1">
      <alignment horizontal="center"/>
    </xf>
    <xf numFmtId="168" fontId="35" fillId="0" borderId="29" xfId="2" applyNumberFormat="1" applyFont="1" applyBorder="1"/>
    <xf numFmtId="168" fontId="0" fillId="0" borderId="0" xfId="0" applyNumberFormat="1" applyAlignment="1">
      <alignment vertical="center"/>
    </xf>
    <xf numFmtId="168" fontId="35" fillId="0" borderId="31" xfId="2" applyNumberFormat="1" applyFont="1" applyBorder="1"/>
    <xf numFmtId="0" fontId="0" fillId="0" borderId="87" xfId="0" applyBorder="1" applyAlignment="1">
      <alignment vertical="center"/>
    </xf>
    <xf numFmtId="0" fontId="0" fillId="0" borderId="88" xfId="0" applyBorder="1"/>
    <xf numFmtId="0" fontId="31" fillId="8" borderId="89" xfId="0" applyFont="1" applyFill="1" applyBorder="1"/>
    <xf numFmtId="0" fontId="32" fillId="8" borderId="3" xfId="0" applyFont="1" applyFill="1" applyBorder="1"/>
    <xf numFmtId="0" fontId="33" fillId="8" borderId="1" xfId="0" applyFont="1" applyFill="1" applyBorder="1"/>
    <xf numFmtId="0" fontId="34" fillId="8" borderId="90" xfId="0" applyFont="1" applyFill="1" applyBorder="1"/>
    <xf numFmtId="0" fontId="0" fillId="0" borderId="22" xfId="0" applyBorder="1"/>
    <xf numFmtId="0" fontId="0" fillId="0" borderId="25" xfId="0" applyBorder="1" applyAlignment="1">
      <alignment vertical="center"/>
    </xf>
    <xf numFmtId="167" fontId="0" fillId="0" borderId="43" xfId="0" applyNumberFormat="1" applyBorder="1" applyAlignment="1">
      <alignment vertical="center"/>
    </xf>
    <xf numFmtId="164" fontId="21" fillId="6" borderId="69" xfId="2" applyNumberFormat="1" applyFont="1" applyFill="1" applyBorder="1" applyAlignment="1">
      <alignment horizontal="right" vertical="center"/>
    </xf>
    <xf numFmtId="167" fontId="0" fillId="0" borderId="78" xfId="0" applyNumberFormat="1" applyBorder="1"/>
    <xf numFmtId="167" fontId="0" fillId="0" borderId="0" xfId="0" applyNumberFormat="1" applyAlignment="1">
      <alignment vertical="center"/>
    </xf>
    <xf numFmtId="167" fontId="35" fillId="0" borderId="31" xfId="2" applyNumberFormat="1" applyFont="1" applyBorder="1"/>
    <xf numFmtId="167" fontId="0" fillId="0" borderId="15" xfId="0" applyNumberFormat="1" applyBorder="1" applyAlignment="1">
      <alignment vertical="center"/>
    </xf>
    <xf numFmtId="0" fontId="32" fillId="8" borderId="91" xfId="0" applyFont="1" applyFill="1" applyBorder="1"/>
    <xf numFmtId="0" fontId="0" fillId="0" borderId="40" xfId="0" applyBorder="1" applyAlignment="1">
      <alignment vertical="center"/>
    </xf>
    <xf numFmtId="167" fontId="0" fillId="0" borderId="7" xfId="0" applyNumberFormat="1" applyBorder="1" applyAlignment="1">
      <alignment vertical="center"/>
    </xf>
    <xf numFmtId="167" fontId="0" fillId="0" borderId="57" xfId="0" applyNumberFormat="1" applyBorder="1"/>
    <xf numFmtId="0" fontId="11" fillId="0" borderId="0" xfId="0" applyFont="1" applyAlignment="1">
      <alignment horizontal="center"/>
    </xf>
    <xf numFmtId="0" fontId="21" fillId="0" borderId="2" xfId="0" applyFont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 wrapText="1"/>
    </xf>
    <xf numFmtId="0" fontId="21" fillId="0" borderId="3" xfId="0" applyFont="1" applyBorder="1" applyAlignment="1">
      <alignment horizontal="center" vertical="center" wrapText="1"/>
    </xf>
    <xf numFmtId="0" fontId="21" fillId="0" borderId="9" xfId="0" applyFont="1" applyBorder="1" applyAlignment="1">
      <alignment horizontal="center" vertical="center" wrapText="1"/>
    </xf>
    <xf numFmtId="0" fontId="21" fillId="0" borderId="10" xfId="0" applyFont="1" applyBorder="1" applyAlignment="1">
      <alignment horizontal="center" vertical="center" wrapText="1"/>
    </xf>
    <xf numFmtId="0" fontId="21" fillId="0" borderId="11" xfId="0" applyFont="1" applyBorder="1" applyAlignment="1">
      <alignment horizontal="center" vertical="center" wrapText="1"/>
    </xf>
    <xf numFmtId="0" fontId="21" fillId="6" borderId="4" xfId="0" applyFont="1" applyFill="1" applyBorder="1" applyAlignment="1">
      <alignment horizontal="center" vertical="center"/>
    </xf>
    <xf numFmtId="0" fontId="21" fillId="6" borderId="5" xfId="0" applyFont="1" applyFill="1" applyBorder="1" applyAlignment="1">
      <alignment horizontal="center" vertical="center"/>
    </xf>
    <xf numFmtId="0" fontId="21" fillId="6" borderId="6" xfId="0" applyFont="1" applyFill="1" applyBorder="1" applyAlignment="1">
      <alignment horizontal="center" vertical="center"/>
    </xf>
    <xf numFmtId="0" fontId="21" fillId="6" borderId="8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2" borderId="0" xfId="0" applyFont="1" applyFill="1" applyAlignment="1">
      <alignment horizontal="center"/>
    </xf>
  </cellXfs>
  <cellStyles count="3">
    <cellStyle name="Milliers 2" xfId="2" xr:uid="{FCB3A1EB-910A-4475-8B16-C2CD6C9B304F}"/>
    <cellStyle name="Normal" xfId="0" builtinId="0"/>
    <cellStyle name="Pourcentage" xfId="1" builtinId="5"/>
  </cellStyles>
  <dxfs count="159"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numFmt numFmtId="164" formatCode="_-* #,##0\ _€_-;\-* #,##0\ _€_-;_-* &quot;-&quot;??\ _€_-;_-@_-"/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/>
              <a:t>Assistance technique LT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[1]GRAPH_AN!$A$116</c:f>
              <c:strCache>
                <c:ptCount val="1"/>
                <c:pt idx="0">
                  <c:v>Grand retard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[1]GRAPH_AN!$B$114:$E$114</c:f>
              <c:strCache>
                <c:ptCount val="4"/>
                <c:pt idx="0">
                  <c:v>EP1 H*J</c:v>
                </c:pt>
                <c:pt idx="1">
                  <c:v>EP2 H*J</c:v>
                </c:pt>
                <c:pt idx="2">
                  <c:v>EP3 H*J</c:v>
                </c:pt>
                <c:pt idx="3">
                  <c:v>EP4 H*J</c:v>
                </c:pt>
              </c:strCache>
            </c:strRef>
          </c:cat>
          <c:val>
            <c:numRef>
              <c:f>[1]GRAPH_AN!$B$116:$E$116</c:f>
              <c:numCache>
                <c:formatCode>General</c:formatCode>
                <c:ptCount val="4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BB6-4A3C-ACB8-A3CCB688C56C}"/>
            </c:ext>
          </c:extLst>
        </c:ser>
        <c:ser>
          <c:idx val="2"/>
          <c:order val="2"/>
          <c:tx>
            <c:strRef>
              <c:f>[1]GRAPH_AN!$A$117</c:f>
              <c:strCache>
                <c:ptCount val="1"/>
                <c:pt idx="0">
                  <c:v>Retard moyen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[1]GRAPH_AN!$B$114:$E$114</c:f>
              <c:strCache>
                <c:ptCount val="4"/>
                <c:pt idx="0">
                  <c:v>EP1 H*J</c:v>
                </c:pt>
                <c:pt idx="1">
                  <c:v>EP2 H*J</c:v>
                </c:pt>
                <c:pt idx="2">
                  <c:v>EP3 H*J</c:v>
                </c:pt>
                <c:pt idx="3">
                  <c:v>EP4 H*J</c:v>
                </c:pt>
              </c:strCache>
            </c:strRef>
          </c:cat>
          <c:val>
            <c:numRef>
              <c:f>[1]GRAPH_AN!$B$117:$E$117</c:f>
              <c:numCache>
                <c:formatCode>General</c:formatCode>
                <c:ptCount val="4"/>
                <c:pt idx="0">
                  <c:v>0.25</c:v>
                </c:pt>
                <c:pt idx="1">
                  <c:v>0.25</c:v>
                </c:pt>
                <c:pt idx="2">
                  <c:v>0.25</c:v>
                </c:pt>
                <c:pt idx="3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BB6-4A3C-ACB8-A3CCB688C56C}"/>
            </c:ext>
          </c:extLst>
        </c:ser>
        <c:ser>
          <c:idx val="3"/>
          <c:order val="3"/>
          <c:tx>
            <c:strRef>
              <c:f>[1]GRAPH_AN!$A$118</c:f>
              <c:strCache>
                <c:ptCount val="1"/>
                <c:pt idx="0">
                  <c:v>Faible retard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[1]GRAPH_AN!$B$114:$E$114</c:f>
              <c:strCache>
                <c:ptCount val="4"/>
                <c:pt idx="0">
                  <c:v>EP1 H*J</c:v>
                </c:pt>
                <c:pt idx="1">
                  <c:v>EP2 H*J</c:v>
                </c:pt>
                <c:pt idx="2">
                  <c:v>EP3 H*J</c:v>
                </c:pt>
                <c:pt idx="3">
                  <c:v>EP4 H*J</c:v>
                </c:pt>
              </c:strCache>
            </c:strRef>
          </c:cat>
          <c:val>
            <c:numRef>
              <c:f>[1]GRAPH_AN!$B$118:$E$118</c:f>
              <c:numCache>
                <c:formatCode>General</c:formatCode>
                <c:ptCount val="4"/>
                <c:pt idx="0">
                  <c:v>0.24</c:v>
                </c:pt>
                <c:pt idx="1">
                  <c:v>0.24</c:v>
                </c:pt>
                <c:pt idx="2">
                  <c:v>0.24</c:v>
                </c:pt>
                <c:pt idx="3">
                  <c:v>0.24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BB6-4A3C-ACB8-A3CCB688C56C}"/>
            </c:ext>
          </c:extLst>
        </c:ser>
        <c:ser>
          <c:idx val="4"/>
          <c:order val="4"/>
          <c:tx>
            <c:strRef>
              <c:f>[1]GRAPH_AN!$A$119</c:f>
              <c:strCache>
                <c:ptCount val="1"/>
                <c:pt idx="0">
                  <c:v>Dans les temps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[1]GRAPH_AN!$B$114:$E$114</c:f>
              <c:strCache>
                <c:ptCount val="4"/>
                <c:pt idx="0">
                  <c:v>EP1 H*J</c:v>
                </c:pt>
                <c:pt idx="1">
                  <c:v>EP2 H*J</c:v>
                </c:pt>
                <c:pt idx="2">
                  <c:v>EP3 H*J</c:v>
                </c:pt>
                <c:pt idx="3">
                  <c:v>EP4 H*J</c:v>
                </c:pt>
              </c:strCache>
            </c:strRef>
          </c:cat>
          <c:val>
            <c:numRef>
              <c:f>[1]GRAPH_AN!$B$119:$E$119</c:f>
              <c:numCache>
                <c:formatCode>General</c:formatCode>
                <c:ptCount val="4"/>
                <c:pt idx="0">
                  <c:v>0.3</c:v>
                </c:pt>
                <c:pt idx="1">
                  <c:v>0.3</c:v>
                </c:pt>
                <c:pt idx="2">
                  <c:v>0.3</c:v>
                </c:pt>
                <c:pt idx="3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BB6-4A3C-ACB8-A3CCB688C5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3988944"/>
        <c:axId val="163996016"/>
      </c:barChart>
      <c:barChart>
        <c:barDir val="col"/>
        <c:grouping val="stacked"/>
        <c:varyColors val="0"/>
        <c:ser>
          <c:idx val="0"/>
          <c:order val="0"/>
          <c:tx>
            <c:strRef>
              <c:f>[1]GRAPH_AN!$A$115</c:f>
              <c:strCache>
                <c:ptCount val="1"/>
                <c:pt idx="0">
                  <c:v>% Atteint</c:v>
                </c:pt>
              </c:strCache>
            </c:strRef>
          </c:tx>
          <c:spPr>
            <a:solidFill>
              <a:srgbClr val="0000FF"/>
            </a:solidFill>
            <a:ln>
              <a:noFill/>
            </a:ln>
            <a:effectLst/>
          </c:spPr>
          <c:invertIfNegative val="0"/>
          <c:cat>
            <c:strRef>
              <c:f>[1]GRAPH_AN!$B$114:$E$114</c:f>
              <c:strCache>
                <c:ptCount val="4"/>
                <c:pt idx="0">
                  <c:v>EP1 H*J</c:v>
                </c:pt>
                <c:pt idx="1">
                  <c:v>EP2 H*J</c:v>
                </c:pt>
                <c:pt idx="2">
                  <c:v>EP3 H*J</c:v>
                </c:pt>
                <c:pt idx="3">
                  <c:v>EP4 H*J</c:v>
                </c:pt>
              </c:strCache>
            </c:strRef>
          </c:cat>
          <c:val>
            <c:numRef>
              <c:f>[1]GRAPH_AN!$B$115:$E$115</c:f>
              <c:numCache>
                <c:formatCode>General</c:formatCode>
                <c:ptCount val="4"/>
                <c:pt idx="0">
                  <c:v>0.78636363636363638</c:v>
                </c:pt>
                <c:pt idx="1">
                  <c:v>0.9</c:v>
                </c:pt>
                <c:pt idx="2">
                  <c:v>0.99090909090909096</c:v>
                </c:pt>
                <c:pt idx="3">
                  <c:v>0.96363636363636362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BB6-4A3C-ACB8-A3CCB688C5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80"/>
        <c:overlap val="100"/>
        <c:axId val="163996560"/>
        <c:axId val="163993840"/>
      </c:barChart>
      <c:lineChart>
        <c:grouping val="standard"/>
        <c:varyColors val="0"/>
        <c:ser>
          <c:idx val="5"/>
          <c:order val="5"/>
          <c:tx>
            <c:strRef>
              <c:f>[1]GRAPH_AN!$A$120</c:f>
              <c:strCache>
                <c:ptCount val="1"/>
                <c:pt idx="0">
                  <c:v>Objectif 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4"/>
            <c:spPr>
              <a:solidFill>
                <a:srgbClr val="FF0000"/>
              </a:solidFill>
              <a:ln w="12700">
                <a:solidFill>
                  <a:srgbClr val="FF0000"/>
                </a:solidFill>
              </a:ln>
              <a:effectLst/>
            </c:spPr>
          </c:marker>
          <c:cat>
            <c:strRef>
              <c:f>[1]GRAPH_AN!$B$114:$E$114</c:f>
              <c:strCache>
                <c:ptCount val="4"/>
                <c:pt idx="0">
                  <c:v>EP1 H*J</c:v>
                </c:pt>
                <c:pt idx="1">
                  <c:v>EP2 H*J</c:v>
                </c:pt>
                <c:pt idx="2">
                  <c:v>EP3 H*J</c:v>
                </c:pt>
                <c:pt idx="3">
                  <c:v>EP4 H*J</c:v>
                </c:pt>
              </c:strCache>
            </c:strRef>
          </c:cat>
          <c:val>
            <c:numRef>
              <c:f>[1]GRAPH_AN!$B$120:$E$120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BB6-4A3C-ACB8-A3CCB688C5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988944"/>
        <c:axId val="163996016"/>
      </c:lineChart>
      <c:catAx>
        <c:axId val="163988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996016"/>
        <c:crosses val="autoZero"/>
        <c:auto val="1"/>
        <c:lblAlgn val="ctr"/>
        <c:lblOffset val="100"/>
        <c:noMultiLvlLbl val="0"/>
      </c:catAx>
      <c:valAx>
        <c:axId val="163996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988944"/>
        <c:crosses val="autoZero"/>
        <c:crossBetween val="between"/>
      </c:valAx>
      <c:valAx>
        <c:axId val="163993840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163996560"/>
        <c:crosses val="max"/>
        <c:crossBetween val="between"/>
      </c:valAx>
      <c:catAx>
        <c:axId val="16399656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6399384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/>
              <a:t>Expertise Court Terme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8.8089120370370366E-2"/>
          <c:y val="0.12731750000000003"/>
          <c:w val="0.86487384259259259"/>
          <c:h val="0.60519902943559767"/>
        </c:manualLayout>
      </c:layout>
      <c:barChart>
        <c:barDir val="col"/>
        <c:grouping val="stacked"/>
        <c:varyColors val="0"/>
        <c:ser>
          <c:idx val="1"/>
          <c:order val="1"/>
          <c:tx>
            <c:strRef>
              <c:f>[1]GRAPH_AN!$A$127</c:f>
              <c:strCache>
                <c:ptCount val="1"/>
                <c:pt idx="0">
                  <c:v>Grand retard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[1]GRAPH_AN!$B$125:$G$125</c:f>
              <c:strCache>
                <c:ptCount val="6"/>
                <c:pt idx="0">
                  <c:v>ECT Articulation PNSAN</c:v>
                </c:pt>
                <c:pt idx="1">
                  <c:v>ECT Déconcentration</c:v>
                </c:pt>
                <c:pt idx="2">
                  <c:v>ECT Foncier</c:v>
                </c:pt>
                <c:pt idx="3">
                  <c:v>ECT Petit elevage</c:v>
                </c:pt>
                <c:pt idx="4">
                  <c:v>ECT Plateforme géoréférencée</c:v>
                </c:pt>
                <c:pt idx="5">
                  <c:v>ECT S&amp;E</c:v>
                </c:pt>
              </c:strCache>
            </c:strRef>
          </c:cat>
          <c:val>
            <c:numRef>
              <c:f>[1]GRAPH_AN!$B$127:$G$127</c:f>
              <c:numCache>
                <c:formatCode>General</c:formatCode>
                <c:ptCount val="6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0.5</c:v>
                </c:pt>
                <c:pt idx="5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2B-4F45-B99B-49B765836940}"/>
            </c:ext>
          </c:extLst>
        </c:ser>
        <c:ser>
          <c:idx val="2"/>
          <c:order val="2"/>
          <c:tx>
            <c:strRef>
              <c:f>[1]GRAPH_AN!$A$128</c:f>
              <c:strCache>
                <c:ptCount val="1"/>
                <c:pt idx="0">
                  <c:v>Retard moyen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[1]GRAPH_AN!$B$125:$G$125</c:f>
              <c:strCache>
                <c:ptCount val="6"/>
                <c:pt idx="0">
                  <c:v>ECT Articulation PNSAN</c:v>
                </c:pt>
                <c:pt idx="1">
                  <c:v>ECT Déconcentration</c:v>
                </c:pt>
                <c:pt idx="2">
                  <c:v>ECT Foncier</c:v>
                </c:pt>
                <c:pt idx="3">
                  <c:v>ECT Petit elevage</c:v>
                </c:pt>
                <c:pt idx="4">
                  <c:v>ECT Plateforme géoréférencée</c:v>
                </c:pt>
                <c:pt idx="5">
                  <c:v>ECT S&amp;E</c:v>
                </c:pt>
              </c:strCache>
            </c:strRef>
          </c:cat>
          <c:val>
            <c:numRef>
              <c:f>[1]GRAPH_AN!$B$128:$G$128</c:f>
              <c:numCache>
                <c:formatCode>General</c:formatCode>
                <c:ptCount val="6"/>
                <c:pt idx="0">
                  <c:v>0.25</c:v>
                </c:pt>
                <c:pt idx="1">
                  <c:v>0.25</c:v>
                </c:pt>
                <c:pt idx="2">
                  <c:v>0.25</c:v>
                </c:pt>
                <c:pt idx="3">
                  <c:v>0.25</c:v>
                </c:pt>
                <c:pt idx="4">
                  <c:v>0.25</c:v>
                </c:pt>
                <c:pt idx="5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B2B-4F45-B99B-49B765836940}"/>
            </c:ext>
          </c:extLst>
        </c:ser>
        <c:ser>
          <c:idx val="3"/>
          <c:order val="3"/>
          <c:tx>
            <c:strRef>
              <c:f>[1]GRAPH_AN!$A$129</c:f>
              <c:strCache>
                <c:ptCount val="1"/>
                <c:pt idx="0">
                  <c:v>Faible retard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[1]GRAPH_AN!$B$125:$G$125</c:f>
              <c:strCache>
                <c:ptCount val="6"/>
                <c:pt idx="0">
                  <c:v>ECT Articulation PNSAN</c:v>
                </c:pt>
                <c:pt idx="1">
                  <c:v>ECT Déconcentration</c:v>
                </c:pt>
                <c:pt idx="2">
                  <c:v>ECT Foncier</c:v>
                </c:pt>
                <c:pt idx="3">
                  <c:v>ECT Petit elevage</c:v>
                </c:pt>
                <c:pt idx="4">
                  <c:v>ECT Plateforme géoréférencée</c:v>
                </c:pt>
                <c:pt idx="5">
                  <c:v>ECT S&amp;E</c:v>
                </c:pt>
              </c:strCache>
            </c:strRef>
          </c:cat>
          <c:val>
            <c:numRef>
              <c:f>[1]GRAPH_AN!$B$129:$G$129</c:f>
              <c:numCache>
                <c:formatCode>General</c:formatCode>
                <c:ptCount val="6"/>
                <c:pt idx="0">
                  <c:v>0.24</c:v>
                </c:pt>
                <c:pt idx="1">
                  <c:v>0.24</c:v>
                </c:pt>
                <c:pt idx="2">
                  <c:v>0.24</c:v>
                </c:pt>
                <c:pt idx="3">
                  <c:v>0.24</c:v>
                </c:pt>
                <c:pt idx="4">
                  <c:v>0.24</c:v>
                </c:pt>
                <c:pt idx="5">
                  <c:v>0.24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B2B-4F45-B99B-49B765836940}"/>
            </c:ext>
          </c:extLst>
        </c:ser>
        <c:ser>
          <c:idx val="4"/>
          <c:order val="4"/>
          <c:tx>
            <c:strRef>
              <c:f>[1]GRAPH_AN!$A$130</c:f>
              <c:strCache>
                <c:ptCount val="1"/>
                <c:pt idx="0">
                  <c:v>Dans les temps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[1]GRAPH_AN!$B$125:$G$125</c:f>
              <c:strCache>
                <c:ptCount val="6"/>
                <c:pt idx="0">
                  <c:v>ECT Articulation PNSAN</c:v>
                </c:pt>
                <c:pt idx="1">
                  <c:v>ECT Déconcentration</c:v>
                </c:pt>
                <c:pt idx="2">
                  <c:v>ECT Foncier</c:v>
                </c:pt>
                <c:pt idx="3">
                  <c:v>ECT Petit elevage</c:v>
                </c:pt>
                <c:pt idx="4">
                  <c:v>ECT Plateforme géoréférencée</c:v>
                </c:pt>
                <c:pt idx="5">
                  <c:v>ECT S&amp;E</c:v>
                </c:pt>
              </c:strCache>
            </c:strRef>
          </c:cat>
          <c:val>
            <c:numRef>
              <c:f>[1]GRAPH_AN!$B$130:$G$130</c:f>
              <c:numCache>
                <c:formatCode>General</c:formatCode>
                <c:ptCount val="6"/>
                <c:pt idx="0">
                  <c:v>0.3</c:v>
                </c:pt>
                <c:pt idx="1">
                  <c:v>0.3</c:v>
                </c:pt>
                <c:pt idx="2">
                  <c:v>0.3</c:v>
                </c:pt>
                <c:pt idx="3">
                  <c:v>0.3</c:v>
                </c:pt>
                <c:pt idx="4">
                  <c:v>0.3</c:v>
                </c:pt>
                <c:pt idx="5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B2B-4F45-B99B-49B7658369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4002544"/>
        <c:axId val="163997648"/>
      </c:barChart>
      <c:barChart>
        <c:barDir val="col"/>
        <c:grouping val="stacked"/>
        <c:varyColors val="0"/>
        <c:ser>
          <c:idx val="0"/>
          <c:order val="0"/>
          <c:tx>
            <c:strRef>
              <c:f>[1]GRAPH_AN!$A$126</c:f>
              <c:strCache>
                <c:ptCount val="1"/>
                <c:pt idx="0">
                  <c:v>% Atteint</c:v>
                </c:pt>
              </c:strCache>
            </c:strRef>
          </c:tx>
          <c:spPr>
            <a:solidFill>
              <a:srgbClr val="0000FF"/>
            </a:solidFill>
            <a:ln>
              <a:noFill/>
            </a:ln>
            <a:effectLst/>
          </c:spPr>
          <c:invertIfNegative val="0"/>
          <c:cat>
            <c:strRef>
              <c:f>[1]GRAPH_AN!$B$125:$G$125</c:f>
              <c:strCache>
                <c:ptCount val="6"/>
                <c:pt idx="0">
                  <c:v>ECT Articulation PNSAN</c:v>
                </c:pt>
                <c:pt idx="1">
                  <c:v>ECT Déconcentration</c:v>
                </c:pt>
                <c:pt idx="2">
                  <c:v>ECT Foncier</c:v>
                </c:pt>
                <c:pt idx="3">
                  <c:v>ECT Petit elevage</c:v>
                </c:pt>
                <c:pt idx="4">
                  <c:v>ECT Plateforme géoréférencée</c:v>
                </c:pt>
                <c:pt idx="5">
                  <c:v>ECT S&amp;E</c:v>
                </c:pt>
              </c:strCache>
            </c:strRef>
          </c:cat>
          <c:val>
            <c:numRef>
              <c:f>[1]GRAPH_AN!$B$126:$G$126</c:f>
              <c:numCache>
                <c:formatCode>General</c:formatCode>
                <c:ptCount val="6"/>
                <c:pt idx="0">
                  <c:v>1</c:v>
                </c:pt>
                <c:pt idx="1">
                  <c:v>0.95</c:v>
                </c:pt>
                <c:pt idx="2">
                  <c:v>0</c:v>
                </c:pt>
                <c:pt idx="3">
                  <c:v>0.8</c:v>
                </c:pt>
                <c:pt idx="4">
                  <c:v>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B2B-4F45-B99B-49B7658369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80"/>
        <c:overlap val="100"/>
        <c:axId val="163989488"/>
        <c:axId val="163994384"/>
      </c:barChart>
      <c:lineChart>
        <c:grouping val="standard"/>
        <c:varyColors val="0"/>
        <c:ser>
          <c:idx val="5"/>
          <c:order val="5"/>
          <c:tx>
            <c:strRef>
              <c:f>[1]GRAPH_AN!$A$131</c:f>
              <c:strCache>
                <c:ptCount val="1"/>
                <c:pt idx="0">
                  <c:v>Objectif 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22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[1]GRAPH_AN!$B$125:$G$125</c:f>
              <c:strCache>
                <c:ptCount val="6"/>
                <c:pt idx="0">
                  <c:v>ECT Articulation PNSAN</c:v>
                </c:pt>
                <c:pt idx="1">
                  <c:v>ECT Déconcentration</c:v>
                </c:pt>
                <c:pt idx="2">
                  <c:v>ECT Foncier</c:v>
                </c:pt>
                <c:pt idx="3">
                  <c:v>ECT Petit elevage</c:v>
                </c:pt>
                <c:pt idx="4">
                  <c:v>ECT Plateforme géoréférencée</c:v>
                </c:pt>
                <c:pt idx="5">
                  <c:v>ECT S&amp;E</c:v>
                </c:pt>
              </c:strCache>
            </c:strRef>
          </c:cat>
          <c:val>
            <c:numRef>
              <c:f>[1]GRAPH_AN!$B$131:$G$131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DB2B-4F45-B99B-49B7658369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4002544"/>
        <c:axId val="163997648"/>
      </c:lineChart>
      <c:catAx>
        <c:axId val="164002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1260000" spcFirstLastPara="1" vertOverflow="ellipsis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997648"/>
        <c:crosses val="autoZero"/>
        <c:auto val="0"/>
        <c:lblAlgn val="ctr"/>
        <c:lblOffset val="100"/>
        <c:noMultiLvlLbl val="0"/>
      </c:catAx>
      <c:valAx>
        <c:axId val="163997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02544"/>
        <c:crosses val="autoZero"/>
        <c:crossBetween val="between"/>
      </c:valAx>
      <c:valAx>
        <c:axId val="163994384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163989488"/>
        <c:crosses val="max"/>
        <c:crossBetween val="between"/>
      </c:valAx>
      <c:catAx>
        <c:axId val="16398948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6399438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 b="1"/>
              <a:t>3 - SSE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[1]GRAPH_AN!$A$90</c:f>
              <c:strCache>
                <c:ptCount val="1"/>
                <c:pt idx="0">
                  <c:v>Grand retard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[1]GRAPH_AN!$B$88:$C$88</c:f>
              <c:strCache>
                <c:ptCount val="2"/>
                <c:pt idx="0">
                  <c:v>Application AT-PASANAD</c:v>
                </c:pt>
                <c:pt idx="1">
                  <c:v>Application PASANAD</c:v>
                </c:pt>
              </c:strCache>
            </c:strRef>
          </c:cat>
          <c:val>
            <c:numRef>
              <c:f>[1]GRAPH_AN!$B$90:$C$90</c:f>
              <c:numCache>
                <c:formatCode>General</c:formatCode>
                <c:ptCount val="2"/>
                <c:pt idx="0">
                  <c:v>0.5</c:v>
                </c:pt>
                <c:pt idx="1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825-4253-8B45-7B66B8D9AA18}"/>
            </c:ext>
          </c:extLst>
        </c:ser>
        <c:ser>
          <c:idx val="2"/>
          <c:order val="2"/>
          <c:tx>
            <c:strRef>
              <c:f>[1]GRAPH_AN!$A$91</c:f>
              <c:strCache>
                <c:ptCount val="1"/>
                <c:pt idx="0">
                  <c:v>Retard moyen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[1]GRAPH_AN!$B$88:$C$88</c:f>
              <c:strCache>
                <c:ptCount val="2"/>
                <c:pt idx="0">
                  <c:v>Application AT-PASANAD</c:v>
                </c:pt>
                <c:pt idx="1">
                  <c:v>Application PASANAD</c:v>
                </c:pt>
              </c:strCache>
            </c:strRef>
          </c:cat>
          <c:val>
            <c:numRef>
              <c:f>[1]GRAPH_AN!$B$91:$C$91</c:f>
              <c:numCache>
                <c:formatCode>General</c:formatCode>
                <c:ptCount val="2"/>
                <c:pt idx="0">
                  <c:v>0.25</c:v>
                </c:pt>
                <c:pt idx="1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7825-4253-8B45-7B66B8D9AA18}"/>
            </c:ext>
          </c:extLst>
        </c:ser>
        <c:ser>
          <c:idx val="3"/>
          <c:order val="3"/>
          <c:tx>
            <c:strRef>
              <c:f>[1]GRAPH_AN!$A$92</c:f>
              <c:strCache>
                <c:ptCount val="1"/>
                <c:pt idx="0">
                  <c:v>Faible retard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[1]GRAPH_AN!$B$88:$C$88</c:f>
              <c:strCache>
                <c:ptCount val="2"/>
                <c:pt idx="0">
                  <c:v>Application AT-PASANAD</c:v>
                </c:pt>
                <c:pt idx="1">
                  <c:v>Application PASANAD</c:v>
                </c:pt>
              </c:strCache>
            </c:strRef>
          </c:cat>
          <c:val>
            <c:numRef>
              <c:f>[1]GRAPH_AN!$B$92:$C$92</c:f>
              <c:numCache>
                <c:formatCode>General</c:formatCode>
                <c:ptCount val="2"/>
                <c:pt idx="0">
                  <c:v>0.24</c:v>
                </c:pt>
                <c:pt idx="1">
                  <c:v>0.24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7825-4253-8B45-7B66B8D9AA18}"/>
            </c:ext>
          </c:extLst>
        </c:ser>
        <c:ser>
          <c:idx val="4"/>
          <c:order val="4"/>
          <c:tx>
            <c:strRef>
              <c:f>[1]GRAPH_AN!$A$93</c:f>
              <c:strCache>
                <c:ptCount val="1"/>
                <c:pt idx="0">
                  <c:v>Dans les temps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[1]GRAPH_AN!$B$88:$C$88</c:f>
              <c:strCache>
                <c:ptCount val="2"/>
                <c:pt idx="0">
                  <c:v>Application AT-PASANAD</c:v>
                </c:pt>
                <c:pt idx="1">
                  <c:v>Application PASANAD</c:v>
                </c:pt>
              </c:strCache>
            </c:strRef>
          </c:cat>
          <c:val>
            <c:numRef>
              <c:f>[1]GRAPH_AN!$B$93:$C$93</c:f>
              <c:numCache>
                <c:formatCode>General</c:formatCode>
                <c:ptCount val="2"/>
                <c:pt idx="0">
                  <c:v>0.3</c:v>
                </c:pt>
                <c:pt idx="1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7825-4253-8B45-7B66B8D9AA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3998192"/>
        <c:axId val="163999280"/>
      </c:barChart>
      <c:barChart>
        <c:barDir val="col"/>
        <c:grouping val="stacked"/>
        <c:varyColors val="0"/>
        <c:ser>
          <c:idx val="0"/>
          <c:order val="0"/>
          <c:tx>
            <c:strRef>
              <c:f>[1]GRAPH_AN!$A$89</c:f>
              <c:strCache>
                <c:ptCount val="1"/>
                <c:pt idx="0">
                  <c:v>% Atteint</c:v>
                </c:pt>
              </c:strCache>
            </c:strRef>
          </c:tx>
          <c:spPr>
            <a:solidFill>
              <a:srgbClr val="0000FF"/>
            </a:solidFill>
            <a:ln>
              <a:noFill/>
            </a:ln>
            <a:effectLst/>
          </c:spPr>
          <c:invertIfNegative val="0"/>
          <c:cat>
            <c:strRef>
              <c:f>[1]GRAPH_AN!$B$88:$C$88</c:f>
              <c:strCache>
                <c:ptCount val="2"/>
                <c:pt idx="0">
                  <c:v>Application AT-PASANAD</c:v>
                </c:pt>
                <c:pt idx="1">
                  <c:v>Application PASANAD</c:v>
                </c:pt>
              </c:strCache>
            </c:strRef>
          </c:cat>
          <c:val>
            <c:numRef>
              <c:f>[1]GRAPH_AN!$B$89:$C$89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7825-4253-8B45-7B66B8D9AA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87"/>
        <c:overlap val="100"/>
        <c:axId val="163999824"/>
        <c:axId val="163994928"/>
      </c:barChart>
      <c:lineChart>
        <c:grouping val="standard"/>
        <c:varyColors val="0"/>
        <c:ser>
          <c:idx val="5"/>
          <c:order val="5"/>
          <c:tx>
            <c:strRef>
              <c:f>[1]GRAPH_AN!$A$94</c:f>
              <c:strCache>
                <c:ptCount val="1"/>
                <c:pt idx="0">
                  <c:v>Objectif 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dash"/>
            <c:size val="24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cat>
            <c:strRef>
              <c:f>[1]GRAPH_AN!$B$88:$C$88</c:f>
              <c:strCache>
                <c:ptCount val="2"/>
                <c:pt idx="0">
                  <c:v>Application AT-PASANAD</c:v>
                </c:pt>
                <c:pt idx="1">
                  <c:v>Application PASANAD</c:v>
                </c:pt>
              </c:strCache>
            </c:strRef>
          </c:cat>
          <c:val>
            <c:numRef>
              <c:f>[1]GRAPH_AN!$B$94:$C$94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7825-4253-8B45-7B66B8D9AA1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998192"/>
        <c:axId val="163999280"/>
      </c:lineChart>
      <c:catAx>
        <c:axId val="1639981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999280"/>
        <c:crosses val="autoZero"/>
        <c:auto val="1"/>
        <c:lblAlgn val="ctr"/>
        <c:lblOffset val="100"/>
        <c:noMultiLvlLbl val="0"/>
      </c:catAx>
      <c:valAx>
        <c:axId val="163999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998192"/>
        <c:crosses val="autoZero"/>
        <c:crossBetween val="between"/>
      </c:valAx>
      <c:valAx>
        <c:axId val="163994928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163999824"/>
        <c:crosses val="max"/>
        <c:crossBetween val="between"/>
      </c:valAx>
      <c:catAx>
        <c:axId val="16399982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6399492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="1"/>
              <a:t>Termes de référence</a:t>
            </a:r>
          </a:p>
          <a:p>
            <a:pPr>
              <a:defRPr/>
            </a:pPr>
            <a:endParaRPr lang="en-US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5418229166666667"/>
          <c:y val="0.14631458333333333"/>
          <c:w val="0.79731076388888888"/>
          <c:h val="0.57041875000000009"/>
        </c:manualLayout>
      </c:layout>
      <c:barChart>
        <c:barDir val="col"/>
        <c:grouping val="stacked"/>
        <c:varyColors val="0"/>
        <c:ser>
          <c:idx val="1"/>
          <c:order val="1"/>
          <c:tx>
            <c:strRef>
              <c:f>[1]GRAPH_AN!$A$55</c:f>
              <c:strCache>
                <c:ptCount val="1"/>
                <c:pt idx="0">
                  <c:v>Grand retard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[1]GRAPH_AN!$B$53:$D$53</c15:sqref>
                  </c15:fullRef>
                </c:ext>
              </c:extLst>
              <c:f>[1]GRAPH_AN!$B$53</c:f>
              <c:strCache>
                <c:ptCount val="1"/>
                <c:pt idx="0">
                  <c:v>Termes_de_Référence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[1]GRAPH_AN!$B$55:$D$55</c15:sqref>
                  </c15:fullRef>
                </c:ext>
              </c:extLst>
              <c:f>[1]GRAPH_AN!$B$55</c:f>
              <c:numCache>
                <c:formatCode>General</c:formatCode>
                <c:ptCount val="1"/>
                <c:pt idx="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0D0-4842-AC16-CC4B84A151D1}"/>
            </c:ext>
          </c:extLst>
        </c:ser>
        <c:ser>
          <c:idx val="2"/>
          <c:order val="2"/>
          <c:tx>
            <c:strRef>
              <c:f>[1]GRAPH_AN!$A$56</c:f>
              <c:strCache>
                <c:ptCount val="1"/>
                <c:pt idx="0">
                  <c:v>Retard moyen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[1]GRAPH_AN!$B$53:$D$53</c15:sqref>
                  </c15:fullRef>
                </c:ext>
              </c:extLst>
              <c:f>[1]GRAPH_AN!$B$53</c:f>
              <c:strCache>
                <c:ptCount val="1"/>
                <c:pt idx="0">
                  <c:v>Termes_de_Référence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[1]GRAPH_AN!$B$56:$D$56</c15:sqref>
                  </c15:fullRef>
                </c:ext>
              </c:extLst>
              <c:f>[1]GRAPH_AN!$B$56</c:f>
              <c:numCache>
                <c:formatCode>General</c:formatCode>
                <c:ptCount val="1"/>
                <c:pt idx="0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0D0-4842-AC16-CC4B84A151D1}"/>
            </c:ext>
          </c:extLst>
        </c:ser>
        <c:ser>
          <c:idx val="3"/>
          <c:order val="3"/>
          <c:tx>
            <c:strRef>
              <c:f>[1]GRAPH_AN!$A$57</c:f>
              <c:strCache>
                <c:ptCount val="1"/>
                <c:pt idx="0">
                  <c:v>Faible retard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[1]GRAPH_AN!$B$53:$D$53</c15:sqref>
                  </c15:fullRef>
                </c:ext>
              </c:extLst>
              <c:f>[1]GRAPH_AN!$B$53</c:f>
              <c:strCache>
                <c:ptCount val="1"/>
                <c:pt idx="0">
                  <c:v>Termes_de_Référence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[1]GRAPH_AN!$B$57:$D$57</c15:sqref>
                  </c15:fullRef>
                </c:ext>
              </c:extLst>
              <c:f>[1]GRAPH_AN!$B$57</c:f>
              <c:numCache>
                <c:formatCode>General</c:formatCode>
                <c:ptCount val="1"/>
                <c:pt idx="0">
                  <c:v>0.24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0D0-4842-AC16-CC4B84A151D1}"/>
            </c:ext>
          </c:extLst>
        </c:ser>
        <c:ser>
          <c:idx val="4"/>
          <c:order val="4"/>
          <c:tx>
            <c:strRef>
              <c:f>[1]GRAPH_AN!$A$58</c:f>
              <c:strCache>
                <c:ptCount val="1"/>
                <c:pt idx="0">
                  <c:v>Dans les temps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[1]GRAPH_AN!$B$53:$D$53</c15:sqref>
                  </c15:fullRef>
                </c:ext>
              </c:extLst>
              <c:f>[1]GRAPH_AN!$B$53</c:f>
              <c:strCache>
                <c:ptCount val="1"/>
                <c:pt idx="0">
                  <c:v>Termes_de_Référence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[1]GRAPH_AN!$B$58:$D$58</c15:sqref>
                  </c15:fullRef>
                </c:ext>
              </c:extLst>
              <c:f>[1]GRAPH_AN!$B$58</c:f>
              <c:numCache>
                <c:formatCode>General</c:formatCode>
                <c:ptCount val="1"/>
                <c:pt idx="0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0D0-4842-AC16-CC4B84A151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64000368"/>
        <c:axId val="163991120"/>
      </c:barChart>
      <c:barChart>
        <c:barDir val="col"/>
        <c:grouping val="stacked"/>
        <c:varyColors val="0"/>
        <c:ser>
          <c:idx val="0"/>
          <c:order val="0"/>
          <c:tx>
            <c:strRef>
              <c:f>[1]GRAPH_AN!$A$54</c:f>
              <c:strCache>
                <c:ptCount val="1"/>
                <c:pt idx="0">
                  <c:v>% Atteint</c:v>
                </c:pt>
              </c:strCache>
            </c:strRef>
          </c:tx>
          <c:spPr>
            <a:solidFill>
              <a:srgbClr val="0000FF"/>
            </a:solidFill>
            <a:ln>
              <a:noFill/>
            </a:ln>
            <a:effectLst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[1]GRAPH_AN!$B$53:$D$53</c15:sqref>
                  </c15:fullRef>
                </c:ext>
              </c:extLst>
              <c:f>[1]GRAPH_AN!$B$53</c:f>
              <c:strCache>
                <c:ptCount val="1"/>
                <c:pt idx="0">
                  <c:v>Termes_de_Référence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[1]GRAPH_AN!$B$54:$D$54</c15:sqref>
                  </c15:fullRef>
                </c:ext>
              </c:extLst>
              <c:f>[1]GRAPH_AN!$B$54</c:f>
              <c:numCache>
                <c:formatCode>General</c:formatCode>
                <c:ptCount val="1"/>
                <c:pt idx="0">
                  <c:v>1.1290322580645162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0D0-4842-AC16-CC4B84A151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464"/>
        <c:overlap val="100"/>
        <c:axId val="164000912"/>
        <c:axId val="163987856"/>
      </c:barChart>
      <c:lineChart>
        <c:grouping val="standard"/>
        <c:varyColors val="0"/>
        <c:ser>
          <c:idx val="5"/>
          <c:order val="5"/>
          <c:tx>
            <c:strRef>
              <c:f>[1]GRAPH_AN!$A$59</c:f>
              <c:strCache>
                <c:ptCount val="1"/>
                <c:pt idx="0">
                  <c:v>Objectif 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30"/>
            <c:spPr>
              <a:solidFill>
                <a:srgbClr val="FF0000"/>
              </a:solidFill>
              <a:ln w="9525">
                <a:noFill/>
              </a:ln>
              <a:effectLst/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[1]GRAPH_AN!$B$53:$D$53</c15:sqref>
                  </c15:fullRef>
                </c:ext>
              </c:extLst>
              <c:f>[1]GRAPH_AN!$B$53</c:f>
              <c:strCache>
                <c:ptCount val="1"/>
                <c:pt idx="0">
                  <c:v>Termes_de_Référence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[1]GRAPH_AN!$B$59:$D$59</c15:sqref>
                  </c15:fullRef>
                </c:ext>
              </c:extLst>
              <c:f>[1]GRAPH_AN!$B$59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0D0-4842-AC16-CC4B84A151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4000368"/>
        <c:axId val="163991120"/>
      </c:lineChart>
      <c:catAx>
        <c:axId val="164000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991120"/>
        <c:crosses val="autoZero"/>
        <c:auto val="1"/>
        <c:lblAlgn val="ctr"/>
        <c:lblOffset val="100"/>
        <c:noMultiLvlLbl val="0"/>
      </c:catAx>
      <c:valAx>
        <c:axId val="163991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000368"/>
        <c:crosses val="autoZero"/>
        <c:crossBetween val="between"/>
      </c:valAx>
      <c:valAx>
        <c:axId val="163987856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164000912"/>
        <c:crosses val="max"/>
        <c:crossBetween val="between"/>
      </c:valAx>
      <c:catAx>
        <c:axId val="16400091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6398785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600" b="1"/>
              <a:t>Autres activités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[1]GRAPH_AN!$A$103</c:f>
              <c:strCache>
                <c:ptCount val="1"/>
                <c:pt idx="0">
                  <c:v>Grand retard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[1]GRAPH_AN!$B$101:$E$101</c:f>
              <c:strCache>
                <c:ptCount val="4"/>
                <c:pt idx="0">
                  <c:v>Terrain : Supervision/Suivi</c:v>
                </c:pt>
                <c:pt idx="1">
                  <c:v>Terrain : Atelier/réunion déconcentrés</c:v>
                </c:pt>
                <c:pt idx="2">
                  <c:v>Plan de communication</c:v>
                </c:pt>
                <c:pt idx="3">
                  <c:v>Support de communication</c:v>
                </c:pt>
              </c:strCache>
            </c:strRef>
          </c:cat>
          <c:val>
            <c:numRef>
              <c:f>[1]GRAPH_AN!$B$103:$E$103</c:f>
              <c:numCache>
                <c:formatCode>General</c:formatCode>
                <c:ptCount val="4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BF-449E-8024-73E34420377D}"/>
            </c:ext>
          </c:extLst>
        </c:ser>
        <c:ser>
          <c:idx val="2"/>
          <c:order val="2"/>
          <c:tx>
            <c:strRef>
              <c:f>[1]GRAPH_AN!$A$104</c:f>
              <c:strCache>
                <c:ptCount val="1"/>
                <c:pt idx="0">
                  <c:v>Retard moyen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[1]GRAPH_AN!$B$101:$E$101</c:f>
              <c:strCache>
                <c:ptCount val="4"/>
                <c:pt idx="0">
                  <c:v>Terrain : Supervision/Suivi</c:v>
                </c:pt>
                <c:pt idx="1">
                  <c:v>Terrain : Atelier/réunion déconcentrés</c:v>
                </c:pt>
                <c:pt idx="2">
                  <c:v>Plan de communication</c:v>
                </c:pt>
                <c:pt idx="3">
                  <c:v>Support de communication</c:v>
                </c:pt>
              </c:strCache>
            </c:strRef>
          </c:cat>
          <c:val>
            <c:numRef>
              <c:f>[1]GRAPH_AN!$B$104:$E$104</c:f>
              <c:numCache>
                <c:formatCode>General</c:formatCode>
                <c:ptCount val="4"/>
                <c:pt idx="0">
                  <c:v>0.25</c:v>
                </c:pt>
                <c:pt idx="1">
                  <c:v>0.25</c:v>
                </c:pt>
                <c:pt idx="2">
                  <c:v>0.25</c:v>
                </c:pt>
                <c:pt idx="3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CBF-449E-8024-73E34420377D}"/>
            </c:ext>
          </c:extLst>
        </c:ser>
        <c:ser>
          <c:idx val="3"/>
          <c:order val="3"/>
          <c:tx>
            <c:strRef>
              <c:f>[1]GRAPH_AN!$A$105</c:f>
              <c:strCache>
                <c:ptCount val="1"/>
                <c:pt idx="0">
                  <c:v>Faible retard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[1]GRAPH_AN!$B$101:$E$101</c:f>
              <c:strCache>
                <c:ptCount val="4"/>
                <c:pt idx="0">
                  <c:v>Terrain : Supervision/Suivi</c:v>
                </c:pt>
                <c:pt idx="1">
                  <c:v>Terrain : Atelier/réunion déconcentrés</c:v>
                </c:pt>
                <c:pt idx="2">
                  <c:v>Plan de communication</c:v>
                </c:pt>
                <c:pt idx="3">
                  <c:v>Support de communication</c:v>
                </c:pt>
              </c:strCache>
            </c:strRef>
          </c:cat>
          <c:val>
            <c:numRef>
              <c:f>[1]GRAPH_AN!$B$105:$E$105</c:f>
              <c:numCache>
                <c:formatCode>General</c:formatCode>
                <c:ptCount val="4"/>
                <c:pt idx="0">
                  <c:v>0.24</c:v>
                </c:pt>
                <c:pt idx="1">
                  <c:v>0.24</c:v>
                </c:pt>
                <c:pt idx="2">
                  <c:v>0.24</c:v>
                </c:pt>
                <c:pt idx="3">
                  <c:v>0.24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CBF-449E-8024-73E34420377D}"/>
            </c:ext>
          </c:extLst>
        </c:ser>
        <c:ser>
          <c:idx val="4"/>
          <c:order val="4"/>
          <c:tx>
            <c:strRef>
              <c:f>[1]GRAPH_AN!$A$106</c:f>
              <c:strCache>
                <c:ptCount val="1"/>
                <c:pt idx="0">
                  <c:v>Dans les temps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[1]GRAPH_AN!$B$101:$E$101</c:f>
              <c:strCache>
                <c:ptCount val="4"/>
                <c:pt idx="0">
                  <c:v>Terrain : Supervision/Suivi</c:v>
                </c:pt>
                <c:pt idx="1">
                  <c:v>Terrain : Atelier/réunion déconcentrés</c:v>
                </c:pt>
                <c:pt idx="2">
                  <c:v>Plan de communication</c:v>
                </c:pt>
                <c:pt idx="3">
                  <c:v>Support de communication</c:v>
                </c:pt>
              </c:strCache>
            </c:strRef>
          </c:cat>
          <c:val>
            <c:numRef>
              <c:f>[1]GRAPH_AN!$B$106:$E$106</c:f>
              <c:numCache>
                <c:formatCode>General</c:formatCode>
                <c:ptCount val="4"/>
                <c:pt idx="0">
                  <c:v>0.3</c:v>
                </c:pt>
                <c:pt idx="1">
                  <c:v>0.3</c:v>
                </c:pt>
                <c:pt idx="2">
                  <c:v>0.3</c:v>
                </c:pt>
                <c:pt idx="3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CBF-449E-8024-73E3442037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49476928"/>
        <c:axId val="249477472"/>
      </c:barChart>
      <c:barChart>
        <c:barDir val="col"/>
        <c:grouping val="stacked"/>
        <c:varyColors val="0"/>
        <c:ser>
          <c:idx val="0"/>
          <c:order val="0"/>
          <c:tx>
            <c:strRef>
              <c:f>[1]GRAPH_AN!$A$102</c:f>
              <c:strCache>
                <c:ptCount val="1"/>
                <c:pt idx="0">
                  <c:v>% Atteint</c:v>
                </c:pt>
              </c:strCache>
            </c:strRef>
          </c:tx>
          <c:spPr>
            <a:solidFill>
              <a:srgbClr val="0000FF"/>
            </a:solidFill>
            <a:ln>
              <a:noFill/>
            </a:ln>
            <a:effectLst/>
          </c:spPr>
          <c:invertIfNegative val="0"/>
          <c:cat>
            <c:strRef>
              <c:f>[1]GRAPH_AN!$B$101:$E$101</c:f>
              <c:strCache>
                <c:ptCount val="4"/>
                <c:pt idx="0">
                  <c:v>Terrain : Supervision/Suivi</c:v>
                </c:pt>
                <c:pt idx="1">
                  <c:v>Terrain : Atelier/réunion déconcentrés</c:v>
                </c:pt>
                <c:pt idx="2">
                  <c:v>Plan de communication</c:v>
                </c:pt>
                <c:pt idx="3">
                  <c:v>Support de communication</c:v>
                </c:pt>
              </c:strCache>
            </c:strRef>
          </c:cat>
          <c:val>
            <c:numRef>
              <c:f>[1]GRAPH_AN!$B$102:$E$102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CBF-449E-8024-73E3442037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58"/>
        <c:overlap val="100"/>
        <c:axId val="249483456"/>
        <c:axId val="249482912"/>
      </c:barChart>
      <c:lineChart>
        <c:grouping val="standard"/>
        <c:varyColors val="0"/>
        <c:ser>
          <c:idx val="5"/>
          <c:order val="5"/>
          <c:tx>
            <c:strRef>
              <c:f>[1]GRAPH_AN!$A$107</c:f>
              <c:strCache>
                <c:ptCount val="1"/>
                <c:pt idx="0">
                  <c:v>Objectif 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[1]GRAPH_AN!$B$101:$E$101</c:f>
              <c:strCache>
                <c:ptCount val="4"/>
                <c:pt idx="0">
                  <c:v>Terrain : Supervision/Suivi</c:v>
                </c:pt>
                <c:pt idx="1">
                  <c:v>Terrain : Atelier/réunion déconcentrés</c:v>
                </c:pt>
                <c:pt idx="2">
                  <c:v>Plan de communication</c:v>
                </c:pt>
                <c:pt idx="3">
                  <c:v>Support de communication</c:v>
                </c:pt>
              </c:strCache>
            </c:strRef>
          </c:cat>
          <c:val>
            <c:numRef>
              <c:f>[1]GRAPH_AN!$B$107:$E$107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CBF-449E-8024-73E34420377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9476928"/>
        <c:axId val="249477472"/>
      </c:lineChart>
      <c:catAx>
        <c:axId val="249476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477472"/>
        <c:crosses val="autoZero"/>
        <c:auto val="1"/>
        <c:lblAlgn val="ctr"/>
        <c:lblOffset val="100"/>
        <c:noMultiLvlLbl val="0"/>
      </c:catAx>
      <c:valAx>
        <c:axId val="249477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9476928"/>
        <c:crosses val="autoZero"/>
        <c:crossBetween val="between"/>
      </c:valAx>
      <c:valAx>
        <c:axId val="249482912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249483456"/>
        <c:crosses val="max"/>
        <c:crossBetween val="between"/>
      </c:valAx>
      <c:catAx>
        <c:axId val="24948345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24948291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Réunions AT-PASANAD</a:t>
            </a:r>
          </a:p>
        </c:rich>
      </c:tx>
      <c:layout>
        <c:manualLayout>
          <c:xMode val="edge"/>
          <c:yMode val="edge"/>
          <c:x val="0.20417914633676487"/>
          <c:y val="4.67532448408530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6735224585467851"/>
          <c:y val="0.1744603703703704"/>
          <c:w val="0.79738245391647888"/>
          <c:h val="0.71642185185185181"/>
        </c:manualLayout>
      </c:layout>
      <c:barChart>
        <c:barDir val="col"/>
        <c:grouping val="stacked"/>
        <c:varyColors val="0"/>
        <c:ser>
          <c:idx val="1"/>
          <c:order val="1"/>
          <c:tx>
            <c:strRef>
              <c:f>[1]GRAPH_AN!$A$21</c:f>
              <c:strCache>
                <c:ptCount val="1"/>
                <c:pt idx="0">
                  <c:v>Grand retard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[1]GRAPH_AN!$B$19</c:f>
              <c:strCache>
                <c:ptCount val="1"/>
                <c:pt idx="0">
                  <c:v>Réunion_AT_PASANAD</c:v>
                </c:pt>
              </c:strCache>
            </c:strRef>
          </c:cat>
          <c:val>
            <c:numRef>
              <c:f>[1]GRAPH_AN!$B$21</c:f>
              <c:numCache>
                <c:formatCode>General</c:formatCode>
                <c:ptCount val="1"/>
                <c:pt idx="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754-4AB0-A07D-4002F9651FAE}"/>
            </c:ext>
          </c:extLst>
        </c:ser>
        <c:ser>
          <c:idx val="2"/>
          <c:order val="2"/>
          <c:tx>
            <c:strRef>
              <c:f>[1]GRAPH_AN!$A$22</c:f>
              <c:strCache>
                <c:ptCount val="1"/>
                <c:pt idx="0">
                  <c:v>Retard moyen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[1]GRAPH_AN!$B$19</c:f>
              <c:strCache>
                <c:ptCount val="1"/>
                <c:pt idx="0">
                  <c:v>Réunion_AT_PASANAD</c:v>
                </c:pt>
              </c:strCache>
            </c:strRef>
          </c:cat>
          <c:val>
            <c:numRef>
              <c:f>[1]GRAPH_AN!$B$22</c:f>
              <c:numCache>
                <c:formatCode>General</c:formatCode>
                <c:ptCount val="1"/>
                <c:pt idx="0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754-4AB0-A07D-4002F9651FAE}"/>
            </c:ext>
          </c:extLst>
        </c:ser>
        <c:ser>
          <c:idx val="3"/>
          <c:order val="3"/>
          <c:tx>
            <c:strRef>
              <c:f>[1]GRAPH_AN!$A$23</c:f>
              <c:strCache>
                <c:ptCount val="1"/>
                <c:pt idx="0">
                  <c:v>Faible retard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[1]GRAPH_AN!$B$19</c:f>
              <c:strCache>
                <c:ptCount val="1"/>
                <c:pt idx="0">
                  <c:v>Réunion_AT_PASANAD</c:v>
                </c:pt>
              </c:strCache>
            </c:strRef>
          </c:cat>
          <c:val>
            <c:numRef>
              <c:f>[1]GRAPH_AN!$B$23</c:f>
              <c:numCache>
                <c:formatCode>General</c:formatCode>
                <c:ptCount val="1"/>
                <c:pt idx="0">
                  <c:v>0.24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754-4AB0-A07D-4002F9651FAE}"/>
            </c:ext>
          </c:extLst>
        </c:ser>
        <c:ser>
          <c:idx val="4"/>
          <c:order val="4"/>
          <c:tx>
            <c:strRef>
              <c:f>[1]GRAPH_AN!$A$24</c:f>
              <c:strCache>
                <c:ptCount val="1"/>
                <c:pt idx="0">
                  <c:v>Dans les temps</c:v>
                </c:pt>
              </c:strCache>
            </c:strRef>
          </c:tx>
          <c:spPr>
            <a:solidFill>
              <a:schemeClr val="bg1">
                <a:lumMod val="9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[1]GRAPH_AN!$B$19</c:f>
              <c:strCache>
                <c:ptCount val="1"/>
                <c:pt idx="0">
                  <c:v>Réunion_AT_PASANAD</c:v>
                </c:pt>
              </c:strCache>
            </c:strRef>
          </c:cat>
          <c:val>
            <c:numRef>
              <c:f>[1]GRAPH_AN!$B$24</c:f>
              <c:numCache>
                <c:formatCode>General</c:formatCode>
                <c:ptCount val="1"/>
                <c:pt idx="0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754-4AB0-A07D-4002F9651F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72787584"/>
        <c:axId val="572791848"/>
      </c:barChart>
      <c:barChart>
        <c:barDir val="col"/>
        <c:grouping val="stacked"/>
        <c:varyColors val="0"/>
        <c:ser>
          <c:idx val="0"/>
          <c:order val="0"/>
          <c:tx>
            <c:strRef>
              <c:f>[1]GRAPH_AN!$A$20</c:f>
              <c:strCache>
                <c:ptCount val="1"/>
                <c:pt idx="0">
                  <c:v>% Atteint</c:v>
                </c:pt>
              </c:strCache>
            </c:strRef>
          </c:tx>
          <c:spPr>
            <a:solidFill>
              <a:srgbClr val="0000FF"/>
            </a:solidFill>
            <a:ln>
              <a:noFill/>
            </a:ln>
            <a:effectLst/>
          </c:spPr>
          <c:invertIfNegative val="0"/>
          <c:cat>
            <c:strRef>
              <c:f>[1]GRAPH_AN!$B$19</c:f>
              <c:strCache>
                <c:ptCount val="1"/>
                <c:pt idx="0">
                  <c:v>Réunion_AT_PASANAD</c:v>
                </c:pt>
              </c:strCache>
            </c:strRef>
          </c:cat>
          <c:val>
            <c:numRef>
              <c:f>[1]GRAPH_AN!$B$20</c:f>
              <c:numCache>
                <c:formatCode>General</c:formatCode>
                <c:ptCount val="1"/>
                <c:pt idx="0">
                  <c:v>1.647887323943662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754-4AB0-A07D-4002F9651F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63"/>
        <c:overlap val="100"/>
        <c:axId val="572812512"/>
        <c:axId val="572809888"/>
      </c:barChart>
      <c:lineChart>
        <c:grouping val="standard"/>
        <c:varyColors val="0"/>
        <c:ser>
          <c:idx val="5"/>
          <c:order val="5"/>
          <c:tx>
            <c:strRef>
              <c:f>[1]GRAPH_AN!$A$25</c:f>
              <c:strCache>
                <c:ptCount val="1"/>
                <c:pt idx="0">
                  <c:v>Objectif 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25"/>
            <c:spPr>
              <a:solidFill>
                <a:srgbClr val="FF0000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[1]GRAPH_AN!$B$19</c:f>
              <c:strCache>
                <c:ptCount val="1"/>
                <c:pt idx="0">
                  <c:v>Réunion_AT_PASANAD</c:v>
                </c:pt>
              </c:strCache>
            </c:strRef>
          </c:cat>
          <c:val>
            <c:numRef>
              <c:f>[1]GRAPH_AN!$B$25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754-4AB0-A07D-4002F9651F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72787584"/>
        <c:axId val="572791848"/>
      </c:lineChart>
      <c:catAx>
        <c:axId val="572787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2791848"/>
        <c:crosses val="autoZero"/>
        <c:auto val="1"/>
        <c:lblAlgn val="ctr"/>
        <c:lblOffset val="100"/>
        <c:noMultiLvlLbl val="0"/>
      </c:catAx>
      <c:valAx>
        <c:axId val="572791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2787584"/>
        <c:crosses val="autoZero"/>
        <c:crossBetween val="between"/>
      </c:valAx>
      <c:valAx>
        <c:axId val="572809888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572812512"/>
        <c:crosses val="max"/>
        <c:crossBetween val="between"/>
      </c:valAx>
      <c:catAx>
        <c:axId val="57281251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5728098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Animation Approche Programme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[1]GRAPH_AN!$A$31</c:f>
              <c:strCache>
                <c:ptCount val="1"/>
                <c:pt idx="0">
                  <c:v>Grand retard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[1]GRAPH_AN!$B$29</c:f>
              <c:strCache>
                <c:ptCount val="1"/>
                <c:pt idx="0">
                  <c:v>Animation Approche Programme</c:v>
                </c:pt>
              </c:strCache>
            </c:strRef>
          </c:cat>
          <c:val>
            <c:numRef>
              <c:f>[1]GRAPH_AN!$B$31</c:f>
              <c:numCache>
                <c:formatCode>General</c:formatCode>
                <c:ptCount val="1"/>
                <c:pt idx="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BC2-46C6-A62C-34A195EDCC37}"/>
            </c:ext>
          </c:extLst>
        </c:ser>
        <c:ser>
          <c:idx val="2"/>
          <c:order val="2"/>
          <c:tx>
            <c:strRef>
              <c:f>[1]GRAPH_AN!$A$32</c:f>
              <c:strCache>
                <c:ptCount val="1"/>
                <c:pt idx="0">
                  <c:v>Retard moyen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[1]GRAPH_AN!$B$29</c:f>
              <c:strCache>
                <c:ptCount val="1"/>
                <c:pt idx="0">
                  <c:v>Animation Approche Programme</c:v>
                </c:pt>
              </c:strCache>
            </c:strRef>
          </c:cat>
          <c:val>
            <c:numRef>
              <c:f>[1]GRAPH_AN!$B$32</c:f>
              <c:numCache>
                <c:formatCode>General</c:formatCode>
                <c:ptCount val="1"/>
                <c:pt idx="0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BC2-46C6-A62C-34A195EDCC37}"/>
            </c:ext>
          </c:extLst>
        </c:ser>
        <c:ser>
          <c:idx val="3"/>
          <c:order val="3"/>
          <c:tx>
            <c:strRef>
              <c:f>[1]GRAPH_AN!$A$33</c:f>
              <c:strCache>
                <c:ptCount val="1"/>
                <c:pt idx="0">
                  <c:v>Faible retard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[1]GRAPH_AN!$B$29</c:f>
              <c:strCache>
                <c:ptCount val="1"/>
                <c:pt idx="0">
                  <c:v>Animation Approche Programme</c:v>
                </c:pt>
              </c:strCache>
            </c:strRef>
          </c:cat>
          <c:val>
            <c:numRef>
              <c:f>[1]GRAPH_AN!$B$33</c:f>
              <c:numCache>
                <c:formatCode>General</c:formatCode>
                <c:ptCount val="1"/>
                <c:pt idx="0">
                  <c:v>0.24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BC2-46C6-A62C-34A195EDCC37}"/>
            </c:ext>
          </c:extLst>
        </c:ser>
        <c:ser>
          <c:idx val="4"/>
          <c:order val="4"/>
          <c:tx>
            <c:strRef>
              <c:f>[1]GRAPH_AN!$A$34</c:f>
              <c:strCache>
                <c:ptCount val="1"/>
                <c:pt idx="0">
                  <c:v>Dans les temps</c:v>
                </c:pt>
              </c:strCache>
            </c:strRef>
          </c:tx>
          <c:spPr>
            <a:solidFill>
              <a:schemeClr val="bg1">
                <a:lumMod val="9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[1]GRAPH_AN!$B$29</c:f>
              <c:strCache>
                <c:ptCount val="1"/>
                <c:pt idx="0">
                  <c:v>Animation Approche Programme</c:v>
                </c:pt>
              </c:strCache>
            </c:strRef>
          </c:cat>
          <c:val>
            <c:numRef>
              <c:f>[1]GRAPH_AN!$B$34</c:f>
              <c:numCache>
                <c:formatCode>General</c:formatCode>
                <c:ptCount val="1"/>
                <c:pt idx="0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BC2-46C6-A62C-34A195EDCC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72818744"/>
        <c:axId val="572815464"/>
      </c:barChart>
      <c:barChart>
        <c:barDir val="col"/>
        <c:grouping val="stacked"/>
        <c:varyColors val="0"/>
        <c:ser>
          <c:idx val="0"/>
          <c:order val="0"/>
          <c:tx>
            <c:strRef>
              <c:f>[1]GRAPH_AN!$A$30</c:f>
              <c:strCache>
                <c:ptCount val="1"/>
                <c:pt idx="0">
                  <c:v>% Atteint</c:v>
                </c:pt>
              </c:strCache>
            </c:strRef>
          </c:tx>
          <c:spPr>
            <a:solidFill>
              <a:srgbClr val="0000FF"/>
            </a:solidFill>
            <a:ln>
              <a:noFill/>
            </a:ln>
            <a:effectLst/>
          </c:spPr>
          <c:invertIfNegative val="0"/>
          <c:cat>
            <c:strRef>
              <c:f>[1]GRAPH_AN!$B$29</c:f>
              <c:strCache>
                <c:ptCount val="1"/>
                <c:pt idx="0">
                  <c:v>Animation Approche Programme</c:v>
                </c:pt>
              </c:strCache>
            </c:strRef>
          </c:cat>
          <c:val>
            <c:numRef>
              <c:f>[1]GRAPH_AN!$B$30</c:f>
              <c:numCache>
                <c:formatCode>General</c:formatCode>
                <c:ptCount val="1"/>
                <c:pt idx="0">
                  <c:v>2.4848484848484849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BC2-46C6-A62C-34A195EDCC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95"/>
        <c:overlap val="100"/>
        <c:axId val="399266888"/>
        <c:axId val="399268528"/>
      </c:barChart>
      <c:lineChart>
        <c:grouping val="standard"/>
        <c:varyColors val="0"/>
        <c:ser>
          <c:idx val="5"/>
          <c:order val="5"/>
          <c:tx>
            <c:strRef>
              <c:f>[1]GRAPH_AN!$A$35</c:f>
              <c:strCache>
                <c:ptCount val="1"/>
                <c:pt idx="0">
                  <c:v>Objectif 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31"/>
            <c:spPr>
              <a:solidFill>
                <a:srgbClr val="FF0000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[1]GRAPH_AN!$B$29</c:f>
              <c:strCache>
                <c:ptCount val="1"/>
                <c:pt idx="0">
                  <c:v>Animation Approche Programme</c:v>
                </c:pt>
              </c:strCache>
            </c:strRef>
          </c:cat>
          <c:val>
            <c:numRef>
              <c:f>[1]GRAPH_AN!$B$35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3BC2-46C6-A62C-34A195EDCC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72818744"/>
        <c:axId val="572815464"/>
      </c:lineChart>
      <c:catAx>
        <c:axId val="572818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2815464"/>
        <c:crosses val="autoZero"/>
        <c:auto val="1"/>
        <c:lblAlgn val="ctr"/>
        <c:lblOffset val="100"/>
        <c:noMultiLvlLbl val="0"/>
      </c:catAx>
      <c:valAx>
        <c:axId val="572815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2818744"/>
        <c:crosses val="autoZero"/>
        <c:crossBetween val="between"/>
      </c:valAx>
      <c:valAx>
        <c:axId val="399268528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399266888"/>
        <c:crosses val="max"/>
        <c:crossBetween val="between"/>
      </c:valAx>
      <c:catAx>
        <c:axId val="39926688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39926852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Autres rencontres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[1]GRAPH_AN!$A$41</c:f>
              <c:strCache>
                <c:ptCount val="1"/>
                <c:pt idx="0">
                  <c:v>Grand retard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[1]GRAPH_AN!$B$39</c:f>
              <c:strCache>
                <c:ptCount val="1"/>
                <c:pt idx="0">
                  <c:v>Autres rencontres</c:v>
                </c:pt>
              </c:strCache>
            </c:strRef>
          </c:cat>
          <c:val>
            <c:numRef>
              <c:f>[1]GRAPH_AN!$B$41</c:f>
              <c:numCache>
                <c:formatCode>General</c:formatCode>
                <c:ptCount val="1"/>
                <c:pt idx="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E83-423F-BB3F-9EDD82352790}"/>
            </c:ext>
          </c:extLst>
        </c:ser>
        <c:ser>
          <c:idx val="2"/>
          <c:order val="2"/>
          <c:tx>
            <c:strRef>
              <c:f>[1]GRAPH_AN!$A$42</c:f>
              <c:strCache>
                <c:ptCount val="1"/>
                <c:pt idx="0">
                  <c:v>Retard moyen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[1]GRAPH_AN!$B$39</c:f>
              <c:strCache>
                <c:ptCount val="1"/>
                <c:pt idx="0">
                  <c:v>Autres rencontres</c:v>
                </c:pt>
              </c:strCache>
            </c:strRef>
          </c:cat>
          <c:val>
            <c:numRef>
              <c:f>[1]GRAPH_AN!$B$42</c:f>
              <c:numCache>
                <c:formatCode>General</c:formatCode>
                <c:ptCount val="1"/>
                <c:pt idx="0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E83-423F-BB3F-9EDD82352790}"/>
            </c:ext>
          </c:extLst>
        </c:ser>
        <c:ser>
          <c:idx val="3"/>
          <c:order val="3"/>
          <c:tx>
            <c:strRef>
              <c:f>[1]GRAPH_AN!$A$43</c:f>
              <c:strCache>
                <c:ptCount val="1"/>
                <c:pt idx="0">
                  <c:v>Faible retard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[1]GRAPH_AN!$B$39</c:f>
              <c:strCache>
                <c:ptCount val="1"/>
                <c:pt idx="0">
                  <c:v>Autres rencontres</c:v>
                </c:pt>
              </c:strCache>
            </c:strRef>
          </c:cat>
          <c:val>
            <c:numRef>
              <c:f>[1]GRAPH_AN!$B$43</c:f>
              <c:numCache>
                <c:formatCode>General</c:formatCode>
                <c:ptCount val="1"/>
                <c:pt idx="0">
                  <c:v>0.24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E83-423F-BB3F-9EDD82352790}"/>
            </c:ext>
          </c:extLst>
        </c:ser>
        <c:ser>
          <c:idx val="4"/>
          <c:order val="4"/>
          <c:tx>
            <c:strRef>
              <c:f>[1]GRAPH_AN!$A$44</c:f>
              <c:strCache>
                <c:ptCount val="1"/>
                <c:pt idx="0">
                  <c:v>Dans les temps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[1]GRAPH_AN!$B$39</c:f>
              <c:strCache>
                <c:ptCount val="1"/>
                <c:pt idx="0">
                  <c:v>Autres rencontres</c:v>
                </c:pt>
              </c:strCache>
            </c:strRef>
          </c:cat>
          <c:val>
            <c:numRef>
              <c:f>[1]GRAPH_AN!$B$44</c:f>
              <c:numCache>
                <c:formatCode>General</c:formatCode>
                <c:ptCount val="1"/>
                <c:pt idx="0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E83-423F-BB3F-9EDD823527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44665672"/>
        <c:axId val="644666328"/>
      </c:barChart>
      <c:barChart>
        <c:barDir val="col"/>
        <c:grouping val="stacked"/>
        <c:varyColors val="0"/>
        <c:ser>
          <c:idx val="0"/>
          <c:order val="0"/>
          <c:tx>
            <c:strRef>
              <c:f>[1]GRAPH_AN!$A$40</c:f>
              <c:strCache>
                <c:ptCount val="1"/>
                <c:pt idx="0">
                  <c:v>% Atteint</c:v>
                </c:pt>
              </c:strCache>
            </c:strRef>
          </c:tx>
          <c:spPr>
            <a:solidFill>
              <a:srgbClr val="0000FF"/>
            </a:solidFill>
            <a:ln>
              <a:noFill/>
            </a:ln>
            <a:effectLst/>
          </c:spPr>
          <c:invertIfNegative val="0"/>
          <c:cat>
            <c:strRef>
              <c:f>[1]GRAPH_AN!$B$39</c:f>
              <c:strCache>
                <c:ptCount val="1"/>
                <c:pt idx="0">
                  <c:v>Autres rencontres</c:v>
                </c:pt>
              </c:strCache>
            </c:strRef>
          </c:cat>
          <c:val>
            <c:numRef>
              <c:f>[1]GRAPH_AN!$B$40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E83-423F-BB3F-9EDD823527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74"/>
        <c:overlap val="100"/>
        <c:axId val="693024288"/>
        <c:axId val="693023304"/>
      </c:barChart>
      <c:lineChart>
        <c:grouping val="standard"/>
        <c:varyColors val="0"/>
        <c:ser>
          <c:idx val="5"/>
          <c:order val="5"/>
          <c:tx>
            <c:strRef>
              <c:f>[1]GRAPH_AN!$A$45</c:f>
              <c:strCache>
                <c:ptCount val="1"/>
                <c:pt idx="0">
                  <c:v>Objectif 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17"/>
            <c:spPr>
              <a:solidFill>
                <a:srgbClr val="FF0000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[1]GRAPH_AN!$B$39</c:f>
              <c:strCache>
                <c:ptCount val="1"/>
                <c:pt idx="0">
                  <c:v>Autres rencontres</c:v>
                </c:pt>
              </c:strCache>
            </c:strRef>
          </c:cat>
          <c:val>
            <c:numRef>
              <c:f>[1]GRAPH_AN!$B$45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E83-423F-BB3F-9EDD823527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4665672"/>
        <c:axId val="644666328"/>
      </c:lineChart>
      <c:catAx>
        <c:axId val="6446656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4666328"/>
        <c:crosses val="autoZero"/>
        <c:auto val="1"/>
        <c:lblAlgn val="ctr"/>
        <c:lblOffset val="100"/>
        <c:noMultiLvlLbl val="0"/>
      </c:catAx>
      <c:valAx>
        <c:axId val="644666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4665672"/>
        <c:crosses val="autoZero"/>
        <c:crossBetween val="between"/>
      </c:valAx>
      <c:valAx>
        <c:axId val="693023304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693024288"/>
        <c:crosses val="max"/>
        <c:crossBetween val="between"/>
      </c:valAx>
      <c:catAx>
        <c:axId val="69302428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9302330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Rapports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[1]GRAPH_AN!$A$66</c:f>
              <c:strCache>
                <c:ptCount val="1"/>
                <c:pt idx="0">
                  <c:v>Grand retard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[1]GRAPH_AN!$B$64</c:f>
              <c:strCache>
                <c:ptCount val="1"/>
                <c:pt idx="0">
                  <c:v>Rapports</c:v>
                </c:pt>
              </c:strCache>
            </c:strRef>
          </c:cat>
          <c:val>
            <c:numRef>
              <c:f>[1]GRAPH_AN!$B$66</c:f>
              <c:numCache>
                <c:formatCode>General</c:formatCode>
                <c:ptCount val="1"/>
                <c:pt idx="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00C-42FB-93A2-FF7428E3D9BC}"/>
            </c:ext>
          </c:extLst>
        </c:ser>
        <c:ser>
          <c:idx val="2"/>
          <c:order val="2"/>
          <c:tx>
            <c:strRef>
              <c:f>[1]GRAPH_AN!$A$67</c:f>
              <c:strCache>
                <c:ptCount val="1"/>
                <c:pt idx="0">
                  <c:v>Retard moyen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[1]GRAPH_AN!$B$64</c:f>
              <c:strCache>
                <c:ptCount val="1"/>
                <c:pt idx="0">
                  <c:v>Rapports</c:v>
                </c:pt>
              </c:strCache>
            </c:strRef>
          </c:cat>
          <c:val>
            <c:numRef>
              <c:f>[1]GRAPH_AN!$B$67</c:f>
              <c:numCache>
                <c:formatCode>General</c:formatCode>
                <c:ptCount val="1"/>
                <c:pt idx="0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00C-42FB-93A2-FF7428E3D9BC}"/>
            </c:ext>
          </c:extLst>
        </c:ser>
        <c:ser>
          <c:idx val="3"/>
          <c:order val="3"/>
          <c:tx>
            <c:strRef>
              <c:f>[1]GRAPH_AN!$A$68</c:f>
              <c:strCache>
                <c:ptCount val="1"/>
                <c:pt idx="0">
                  <c:v>Faible retard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[1]GRAPH_AN!$B$64</c:f>
              <c:strCache>
                <c:ptCount val="1"/>
                <c:pt idx="0">
                  <c:v>Rapports</c:v>
                </c:pt>
              </c:strCache>
            </c:strRef>
          </c:cat>
          <c:val>
            <c:numRef>
              <c:f>[1]GRAPH_AN!$B$68</c:f>
              <c:numCache>
                <c:formatCode>General</c:formatCode>
                <c:ptCount val="1"/>
                <c:pt idx="0">
                  <c:v>0.24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00C-42FB-93A2-FF7428E3D9BC}"/>
            </c:ext>
          </c:extLst>
        </c:ser>
        <c:ser>
          <c:idx val="4"/>
          <c:order val="4"/>
          <c:tx>
            <c:strRef>
              <c:f>[1]GRAPH_AN!$A$69</c:f>
              <c:strCache>
                <c:ptCount val="1"/>
                <c:pt idx="0">
                  <c:v>Dans les temps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[1]GRAPH_AN!$B$64</c:f>
              <c:strCache>
                <c:ptCount val="1"/>
                <c:pt idx="0">
                  <c:v>Rapports</c:v>
                </c:pt>
              </c:strCache>
            </c:strRef>
          </c:cat>
          <c:val>
            <c:numRef>
              <c:f>[1]GRAPH_AN!$B$69</c:f>
              <c:numCache>
                <c:formatCode>General</c:formatCode>
                <c:ptCount val="1"/>
                <c:pt idx="0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00C-42FB-93A2-FF7428E3D9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04821128"/>
        <c:axId val="404818504"/>
      </c:barChart>
      <c:barChart>
        <c:barDir val="col"/>
        <c:grouping val="stacked"/>
        <c:varyColors val="0"/>
        <c:ser>
          <c:idx val="0"/>
          <c:order val="0"/>
          <c:tx>
            <c:strRef>
              <c:f>[1]GRAPH_AN!$A$65</c:f>
              <c:strCache>
                <c:ptCount val="1"/>
                <c:pt idx="0">
                  <c:v>% Atteint</c:v>
                </c:pt>
              </c:strCache>
            </c:strRef>
          </c:tx>
          <c:spPr>
            <a:solidFill>
              <a:srgbClr val="0000FF"/>
            </a:solidFill>
            <a:ln>
              <a:noFill/>
            </a:ln>
            <a:effectLst/>
          </c:spPr>
          <c:invertIfNegative val="0"/>
          <c:cat>
            <c:strRef>
              <c:f>[1]GRAPH_AN!$B$64</c:f>
              <c:strCache>
                <c:ptCount val="1"/>
                <c:pt idx="0">
                  <c:v>Rapports</c:v>
                </c:pt>
              </c:strCache>
            </c:strRef>
          </c:cat>
          <c:val>
            <c:numRef>
              <c:f>[1]GRAPH_AN!$B$65</c:f>
              <c:numCache>
                <c:formatCode>General</c:formatCode>
                <c:ptCount val="1"/>
                <c:pt idx="0">
                  <c:v>0.93333333333333335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900C-42FB-93A2-FF7428E3D9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55"/>
        <c:overlap val="100"/>
        <c:axId val="693055776"/>
        <c:axId val="693060040"/>
      </c:barChart>
      <c:lineChart>
        <c:grouping val="stacked"/>
        <c:varyColors val="0"/>
        <c:ser>
          <c:idx val="5"/>
          <c:order val="5"/>
          <c:tx>
            <c:strRef>
              <c:f>[1]GRAPH_AN!$A$70</c:f>
              <c:strCache>
                <c:ptCount val="1"/>
                <c:pt idx="0">
                  <c:v>Objectif 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30"/>
            <c:spPr>
              <a:solidFill>
                <a:srgbClr val="FF0000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[1]GRAPH_AN!$B$64</c:f>
              <c:strCache>
                <c:ptCount val="1"/>
                <c:pt idx="0">
                  <c:v>Rapports</c:v>
                </c:pt>
              </c:strCache>
            </c:strRef>
          </c:cat>
          <c:val>
            <c:numRef>
              <c:f>[1]GRAPH_AN!$B$70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900C-42FB-93A2-FF7428E3D9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4821128"/>
        <c:axId val="404818504"/>
      </c:lineChart>
      <c:catAx>
        <c:axId val="404821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4818504"/>
        <c:crosses val="autoZero"/>
        <c:auto val="1"/>
        <c:lblAlgn val="ctr"/>
        <c:lblOffset val="100"/>
        <c:noMultiLvlLbl val="0"/>
      </c:catAx>
      <c:valAx>
        <c:axId val="404818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4821128"/>
        <c:crosses val="autoZero"/>
        <c:crossBetween val="between"/>
      </c:valAx>
      <c:valAx>
        <c:axId val="693060040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693055776"/>
        <c:crosses val="max"/>
        <c:crossBetween val="between"/>
      </c:valAx>
      <c:catAx>
        <c:axId val="69305577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9306004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Notes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[1]GRAPH_AN!$A$77</c:f>
              <c:strCache>
                <c:ptCount val="1"/>
                <c:pt idx="0">
                  <c:v>Grand retard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[1]GRAPH_AN!$B$75</c:f>
              <c:strCache>
                <c:ptCount val="1"/>
                <c:pt idx="0">
                  <c:v>Notes</c:v>
                </c:pt>
              </c:strCache>
            </c:strRef>
          </c:cat>
          <c:val>
            <c:numRef>
              <c:f>[1]GRAPH_AN!$B$77</c:f>
              <c:numCache>
                <c:formatCode>General</c:formatCode>
                <c:ptCount val="1"/>
                <c:pt idx="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2C3-4ED8-BB7B-FC9E1688CF46}"/>
            </c:ext>
          </c:extLst>
        </c:ser>
        <c:ser>
          <c:idx val="2"/>
          <c:order val="2"/>
          <c:tx>
            <c:strRef>
              <c:f>[1]GRAPH_AN!$A$78</c:f>
              <c:strCache>
                <c:ptCount val="1"/>
                <c:pt idx="0">
                  <c:v>Retard moyen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[1]GRAPH_AN!$B$75</c:f>
              <c:strCache>
                <c:ptCount val="1"/>
                <c:pt idx="0">
                  <c:v>Notes</c:v>
                </c:pt>
              </c:strCache>
            </c:strRef>
          </c:cat>
          <c:val>
            <c:numRef>
              <c:f>[1]GRAPH_AN!$B$78</c:f>
              <c:numCache>
                <c:formatCode>General</c:formatCode>
                <c:ptCount val="1"/>
                <c:pt idx="0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2C3-4ED8-BB7B-FC9E1688CF46}"/>
            </c:ext>
          </c:extLst>
        </c:ser>
        <c:ser>
          <c:idx val="3"/>
          <c:order val="3"/>
          <c:tx>
            <c:strRef>
              <c:f>[1]GRAPH_AN!$A$79</c:f>
              <c:strCache>
                <c:ptCount val="1"/>
                <c:pt idx="0">
                  <c:v>Faible retard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[1]GRAPH_AN!$B$75</c:f>
              <c:strCache>
                <c:ptCount val="1"/>
                <c:pt idx="0">
                  <c:v>Notes</c:v>
                </c:pt>
              </c:strCache>
            </c:strRef>
          </c:cat>
          <c:val>
            <c:numRef>
              <c:f>[1]GRAPH_AN!$B$79</c:f>
              <c:numCache>
                <c:formatCode>General</c:formatCode>
                <c:ptCount val="1"/>
                <c:pt idx="0">
                  <c:v>0.24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2C3-4ED8-BB7B-FC9E1688CF46}"/>
            </c:ext>
          </c:extLst>
        </c:ser>
        <c:ser>
          <c:idx val="4"/>
          <c:order val="4"/>
          <c:tx>
            <c:strRef>
              <c:f>[1]GRAPH_AN!$A$80</c:f>
              <c:strCache>
                <c:ptCount val="1"/>
                <c:pt idx="0">
                  <c:v>Dans les temps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[1]GRAPH_AN!$B$75</c:f>
              <c:strCache>
                <c:ptCount val="1"/>
                <c:pt idx="0">
                  <c:v>Notes</c:v>
                </c:pt>
              </c:strCache>
            </c:strRef>
          </c:cat>
          <c:val>
            <c:numRef>
              <c:f>[1]GRAPH_AN!$B$80</c:f>
              <c:numCache>
                <c:formatCode>General</c:formatCode>
                <c:ptCount val="1"/>
                <c:pt idx="0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2C3-4ED8-BB7B-FC9E1688CF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04728632"/>
        <c:axId val="404725680"/>
      </c:barChart>
      <c:barChart>
        <c:barDir val="col"/>
        <c:grouping val="stacked"/>
        <c:varyColors val="0"/>
        <c:ser>
          <c:idx val="0"/>
          <c:order val="0"/>
          <c:tx>
            <c:strRef>
              <c:f>[1]GRAPH_AN!$A$76</c:f>
              <c:strCache>
                <c:ptCount val="1"/>
                <c:pt idx="0">
                  <c:v>% Atteint</c:v>
                </c:pt>
              </c:strCache>
            </c:strRef>
          </c:tx>
          <c:spPr>
            <a:solidFill>
              <a:srgbClr val="0000FF"/>
            </a:solidFill>
            <a:ln>
              <a:noFill/>
            </a:ln>
            <a:effectLst/>
          </c:spPr>
          <c:invertIfNegative val="0"/>
          <c:cat>
            <c:strRef>
              <c:f>[1]GRAPH_AN!$B$75</c:f>
              <c:strCache>
                <c:ptCount val="1"/>
                <c:pt idx="0">
                  <c:v>Notes</c:v>
                </c:pt>
              </c:strCache>
            </c:strRef>
          </c:cat>
          <c:val>
            <c:numRef>
              <c:f>[1]GRAPH_AN!$B$76</c:f>
              <c:numCache>
                <c:formatCode>General</c:formatCode>
                <c:ptCount val="1"/>
                <c:pt idx="0">
                  <c:v>1.0833333333333333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2C3-4ED8-BB7B-FC9E1688CF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39"/>
        <c:overlap val="100"/>
        <c:axId val="693061680"/>
        <c:axId val="693057416"/>
      </c:barChart>
      <c:lineChart>
        <c:grouping val="stacked"/>
        <c:varyColors val="0"/>
        <c:ser>
          <c:idx val="5"/>
          <c:order val="5"/>
          <c:tx>
            <c:strRef>
              <c:f>[1]GRAPH_AN!$A$81</c:f>
              <c:strCache>
                <c:ptCount val="1"/>
                <c:pt idx="0">
                  <c:v>Objectif 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dash"/>
            <c:size val="28"/>
            <c:spPr>
              <a:solidFill>
                <a:srgbClr val="FF0000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[1]GRAPH_AN!$B$75</c:f>
              <c:strCache>
                <c:ptCount val="1"/>
                <c:pt idx="0">
                  <c:v>Notes</c:v>
                </c:pt>
              </c:strCache>
            </c:strRef>
          </c:cat>
          <c:val>
            <c:numRef>
              <c:f>[1]GRAPH_AN!$B$81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C2C3-4ED8-BB7B-FC9E1688CF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04728632"/>
        <c:axId val="404725680"/>
      </c:lineChart>
      <c:catAx>
        <c:axId val="404728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4725680"/>
        <c:crosses val="autoZero"/>
        <c:auto val="1"/>
        <c:lblAlgn val="ctr"/>
        <c:lblOffset val="100"/>
        <c:noMultiLvlLbl val="0"/>
      </c:catAx>
      <c:valAx>
        <c:axId val="404725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4728632"/>
        <c:crosses val="autoZero"/>
        <c:crossBetween val="between"/>
      </c:valAx>
      <c:valAx>
        <c:axId val="693057416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93061680"/>
        <c:crosses val="max"/>
        <c:crossBetween val="between"/>
      </c:valAx>
      <c:catAx>
        <c:axId val="693061680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9305741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1"/>
          <c:order val="1"/>
          <c:tx>
            <c:strRef>
              <c:f>[1]GRAPH_AN!$A$31</c:f>
              <c:strCache>
                <c:ptCount val="1"/>
                <c:pt idx="0">
                  <c:v>Grand retard</c:v>
                </c:pt>
              </c:strCache>
            </c:strRef>
          </c:tx>
          <c:spPr>
            <a:solidFill>
              <a:schemeClr val="bg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[1]GRAPH_AN!$B$29</c:f>
              <c:strCache>
                <c:ptCount val="1"/>
                <c:pt idx="0">
                  <c:v>Animation Approche Programme</c:v>
                </c:pt>
              </c:strCache>
            </c:strRef>
          </c:cat>
          <c:val>
            <c:numRef>
              <c:f>[1]GRAPH_AN!$B$31</c:f>
              <c:numCache>
                <c:formatCode>General</c:formatCode>
                <c:ptCount val="1"/>
                <c:pt idx="0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2FB-49FC-903A-84BEA8F59C6F}"/>
            </c:ext>
          </c:extLst>
        </c:ser>
        <c:ser>
          <c:idx val="2"/>
          <c:order val="2"/>
          <c:tx>
            <c:strRef>
              <c:f>[1]GRAPH_AN!$A$32</c:f>
              <c:strCache>
                <c:ptCount val="1"/>
                <c:pt idx="0">
                  <c:v>Retard moyen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[1]GRAPH_AN!$B$29</c:f>
              <c:strCache>
                <c:ptCount val="1"/>
                <c:pt idx="0">
                  <c:v>Animation Approche Programme</c:v>
                </c:pt>
              </c:strCache>
            </c:strRef>
          </c:cat>
          <c:val>
            <c:numRef>
              <c:f>[1]GRAPH_AN!$B$32</c:f>
              <c:numCache>
                <c:formatCode>General</c:formatCode>
                <c:ptCount val="1"/>
                <c:pt idx="0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2FB-49FC-903A-84BEA8F59C6F}"/>
            </c:ext>
          </c:extLst>
        </c:ser>
        <c:ser>
          <c:idx val="3"/>
          <c:order val="3"/>
          <c:tx>
            <c:strRef>
              <c:f>[1]GRAPH_AN!$A$33</c:f>
              <c:strCache>
                <c:ptCount val="1"/>
                <c:pt idx="0">
                  <c:v>Faible retard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[1]GRAPH_AN!$B$29</c:f>
              <c:strCache>
                <c:ptCount val="1"/>
                <c:pt idx="0">
                  <c:v>Animation Approche Programme</c:v>
                </c:pt>
              </c:strCache>
            </c:strRef>
          </c:cat>
          <c:val>
            <c:numRef>
              <c:f>[1]GRAPH_AN!$B$33</c:f>
              <c:numCache>
                <c:formatCode>General</c:formatCode>
                <c:ptCount val="1"/>
                <c:pt idx="0">
                  <c:v>0.24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2FB-49FC-903A-84BEA8F59C6F}"/>
            </c:ext>
          </c:extLst>
        </c:ser>
        <c:ser>
          <c:idx val="4"/>
          <c:order val="4"/>
          <c:tx>
            <c:strRef>
              <c:f>[1]GRAPH_AN!$A$34</c:f>
              <c:strCache>
                <c:ptCount val="1"/>
                <c:pt idx="0">
                  <c:v>Dans les temps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[1]GRAPH_AN!$B$29</c:f>
              <c:strCache>
                <c:ptCount val="1"/>
                <c:pt idx="0">
                  <c:v>Animation Approche Programme</c:v>
                </c:pt>
              </c:strCache>
            </c:strRef>
          </c:cat>
          <c:val>
            <c:numRef>
              <c:f>[1]GRAPH_AN!$B$34</c:f>
              <c:numCache>
                <c:formatCode>General</c:formatCode>
                <c:ptCount val="1"/>
                <c:pt idx="0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2FB-49FC-903A-84BEA8F59C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80719896"/>
        <c:axId val="480720552"/>
      </c:barChart>
      <c:barChart>
        <c:barDir val="col"/>
        <c:grouping val="stacked"/>
        <c:varyColors val="0"/>
        <c:ser>
          <c:idx val="0"/>
          <c:order val="0"/>
          <c:tx>
            <c:strRef>
              <c:f>[1]GRAPH_AN!$A$30</c:f>
              <c:strCache>
                <c:ptCount val="1"/>
                <c:pt idx="0">
                  <c:v>% Atteint</c:v>
                </c:pt>
              </c:strCache>
            </c:strRef>
          </c:tx>
          <c:spPr>
            <a:solidFill>
              <a:srgbClr val="0000FF"/>
            </a:solidFill>
            <a:ln>
              <a:noFill/>
            </a:ln>
            <a:effectLst/>
          </c:spPr>
          <c:invertIfNegative val="0"/>
          <c:cat>
            <c:strRef>
              <c:f>[1]GRAPH_AN!$B$29</c:f>
              <c:strCache>
                <c:ptCount val="1"/>
                <c:pt idx="0">
                  <c:v>Animation Approche Programme</c:v>
                </c:pt>
              </c:strCache>
            </c:strRef>
          </c:cat>
          <c:val>
            <c:numRef>
              <c:f>[1]GRAPH_AN!$B$30</c:f>
              <c:numCache>
                <c:formatCode>General</c:formatCode>
                <c:ptCount val="1"/>
                <c:pt idx="0">
                  <c:v>2.4848484848484849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02FB-49FC-903A-84BEA8F59C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99"/>
        <c:overlap val="100"/>
        <c:axId val="483835008"/>
        <c:axId val="483960304"/>
      </c:barChart>
      <c:lineChart>
        <c:grouping val="stacked"/>
        <c:varyColors val="0"/>
        <c:ser>
          <c:idx val="5"/>
          <c:order val="5"/>
          <c:tx>
            <c:strRef>
              <c:f>[1]GRAPH_AN!$A$35</c:f>
              <c:strCache>
                <c:ptCount val="1"/>
                <c:pt idx="0">
                  <c:v>Objectif 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ash"/>
            <c:size val="25"/>
            <c:spPr>
              <a:solidFill>
                <a:srgbClr val="FF0000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strRef>
              <c:f>[1]GRAPH_AN!$B$29</c:f>
              <c:strCache>
                <c:ptCount val="1"/>
                <c:pt idx="0">
                  <c:v>Animation Approche Programme</c:v>
                </c:pt>
              </c:strCache>
            </c:strRef>
          </c:cat>
          <c:val>
            <c:numRef>
              <c:f>[1]GRAPH_AN!$B$35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2FB-49FC-903A-84BEA8F59C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0719896"/>
        <c:axId val="480720552"/>
      </c:lineChart>
      <c:catAx>
        <c:axId val="480719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0720552"/>
        <c:crosses val="autoZero"/>
        <c:auto val="1"/>
        <c:lblAlgn val="ctr"/>
        <c:lblOffset val="100"/>
        <c:noMultiLvlLbl val="0"/>
      </c:catAx>
      <c:valAx>
        <c:axId val="480720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0719896"/>
        <c:crosses val="autoZero"/>
        <c:crossBetween val="between"/>
      </c:valAx>
      <c:valAx>
        <c:axId val="483960304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483835008"/>
        <c:crosses val="max"/>
        <c:crossBetween val="between"/>
      </c:valAx>
      <c:catAx>
        <c:axId val="48383500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8396030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195203</xdr:colOff>
      <xdr:row>263</xdr:row>
      <xdr:rowOff>266934</xdr:rowOff>
    </xdr:from>
    <xdr:to>
      <xdr:col>6</xdr:col>
      <xdr:colOff>505648</xdr:colOff>
      <xdr:row>275</xdr:row>
      <xdr:rowOff>20730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49E606B-E3E9-4553-8B5A-4DD3851E372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684603</xdr:colOff>
      <xdr:row>263</xdr:row>
      <xdr:rowOff>264186</xdr:rowOff>
    </xdr:from>
    <xdr:to>
      <xdr:col>11</xdr:col>
      <xdr:colOff>629770</xdr:colOff>
      <xdr:row>275</xdr:row>
      <xdr:rowOff>17982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7BC00E8-DA77-45E0-97FF-B8C6BE13397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226020</xdr:colOff>
      <xdr:row>195</xdr:row>
      <xdr:rowOff>246182</xdr:rowOff>
    </xdr:from>
    <xdr:to>
      <xdr:col>6</xdr:col>
      <xdr:colOff>807492</xdr:colOff>
      <xdr:row>205</xdr:row>
      <xdr:rowOff>92812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4CA0964-35AD-4DB7-85A4-4AA0FBDC0AE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54707</xdr:colOff>
      <xdr:row>107</xdr:row>
      <xdr:rowOff>179614</xdr:rowOff>
    </xdr:from>
    <xdr:to>
      <xdr:col>5</xdr:col>
      <xdr:colOff>53688</xdr:colOff>
      <xdr:row>115</xdr:row>
      <xdr:rowOff>143317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87F3A18E-42C1-44B9-889D-AB2AD7B8F36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199907</xdr:colOff>
      <xdr:row>223</xdr:row>
      <xdr:rowOff>246944</xdr:rowOff>
    </xdr:from>
    <xdr:to>
      <xdr:col>8</xdr:col>
      <xdr:colOff>47037</xdr:colOff>
      <xdr:row>233</xdr:row>
      <xdr:rowOff>314630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50432881-8CEB-41CD-B5D5-10D61CD05B7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23517</xdr:colOff>
      <xdr:row>25</xdr:row>
      <xdr:rowOff>176389</xdr:rowOff>
    </xdr:from>
    <xdr:to>
      <xdr:col>5</xdr:col>
      <xdr:colOff>23517</xdr:colOff>
      <xdr:row>32</xdr:row>
      <xdr:rowOff>340000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8CB751E5-0B5C-4020-971A-4CAE8E23AEC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5</xdr:col>
      <xdr:colOff>587961</xdr:colOff>
      <xdr:row>25</xdr:row>
      <xdr:rowOff>176389</xdr:rowOff>
    </xdr:from>
    <xdr:to>
      <xdr:col>8</xdr:col>
      <xdr:colOff>786850</xdr:colOff>
      <xdr:row>32</xdr:row>
      <xdr:rowOff>340000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3E37A1E0-5723-485A-9A0E-9C2B2BBD524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235184</xdr:colOff>
      <xdr:row>80</xdr:row>
      <xdr:rowOff>226785</xdr:rowOff>
    </xdr:from>
    <xdr:to>
      <xdr:col>4</xdr:col>
      <xdr:colOff>1674204</xdr:colOff>
      <xdr:row>88</xdr:row>
      <xdr:rowOff>118254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43919C5A-8579-4DC7-B51A-FCAA95074EA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1</xdr:col>
      <xdr:colOff>164629</xdr:colOff>
      <xdr:row>141</xdr:row>
      <xdr:rowOff>117593</xdr:rowOff>
    </xdr:from>
    <xdr:to>
      <xdr:col>5</xdr:col>
      <xdr:colOff>163610</xdr:colOff>
      <xdr:row>149</xdr:row>
      <xdr:rowOff>81297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686BAC68-89F4-4B4C-BD6B-6146E3DEF3E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1</xdr:col>
      <xdr:colOff>0</xdr:colOff>
      <xdr:row>162</xdr:row>
      <xdr:rowOff>290286</xdr:rowOff>
    </xdr:from>
    <xdr:to>
      <xdr:col>4</xdr:col>
      <xdr:colOff>1342572</xdr:colOff>
      <xdr:row>169</xdr:row>
      <xdr:rowOff>181429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7DDFB5ED-81D8-400E-BA99-D3DEE27000E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1</xdr:col>
      <xdr:colOff>188147</xdr:colOff>
      <xdr:row>48</xdr:row>
      <xdr:rowOff>141110</xdr:rowOff>
    </xdr:from>
    <xdr:to>
      <xdr:col>5</xdr:col>
      <xdr:colOff>187128</xdr:colOff>
      <xdr:row>56</xdr:row>
      <xdr:rowOff>163610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F37BD8AC-7F37-493B-B4C1-7EA250FB92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3</xdr:col>
      <xdr:colOff>189559</xdr:colOff>
      <xdr:row>2</xdr:row>
      <xdr:rowOff>15522</xdr:rowOff>
    </xdr:to>
    <xdr:sp macro="[1]!AllerMenu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206B09D5-73D2-43A3-A293-2118C6635A94}"/>
            </a:ext>
          </a:extLst>
        </xdr:cNvPr>
        <xdr:cNvSpPr/>
      </xdr:nvSpPr>
      <xdr:spPr>
        <a:xfrm>
          <a:off x="0" y="0"/>
          <a:ext cx="811859" cy="371122"/>
        </a:xfrm>
        <a:prstGeom prst="roundRect">
          <a:avLst/>
        </a:prstGeom>
        <a:solidFill>
          <a:srgbClr val="FF0000"/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Menu</a:t>
          </a:r>
        </a:p>
      </xdr:txBody>
    </xdr:sp>
    <xdr:clientData/>
  </xdr:twoCellAnchor>
  <xdr:oneCellAnchor>
    <xdr:from>
      <xdr:col>1</xdr:col>
      <xdr:colOff>0</xdr:colOff>
      <xdr:row>57</xdr:row>
      <xdr:rowOff>-1</xdr:rowOff>
    </xdr:from>
    <xdr:ext cx="9536759" cy="2481203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D159D5A6-E452-4B1E-8B4F-E5150BC8088B}"/>
            </a:ext>
          </a:extLst>
        </xdr:cNvPr>
        <xdr:cNvSpPr txBox="1"/>
      </xdr:nvSpPr>
      <xdr:spPr>
        <a:xfrm>
          <a:off x="234950" y="20904199"/>
          <a:ext cx="9536759" cy="2481203"/>
        </a:xfrm>
        <a:prstGeom prst="rect">
          <a:avLst/>
        </a:prstGeom>
        <a:solidFill>
          <a:schemeClr val="lt1"/>
        </a:solidFill>
        <a:ln w="381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overflow" horzOverflow="overflow" wrap="square" rtlCol="0" anchor="t">
          <a:noAutofit/>
        </a:bodyPr>
        <a:lstStyle/>
        <a:p>
          <a:r>
            <a:rPr lang="fr-FR" sz="1200" b="1"/>
            <a:t>COMMENTAIRES :</a:t>
          </a:r>
        </a:p>
      </xdr:txBody>
    </xdr:sp>
    <xdr:clientData/>
  </xdr:oneCellAnchor>
  <xdr:oneCellAnchor>
    <xdr:from>
      <xdr:col>1</xdr:col>
      <xdr:colOff>40318</xdr:colOff>
      <xdr:row>88</xdr:row>
      <xdr:rowOff>181429</xdr:rowOff>
    </xdr:from>
    <xdr:ext cx="9536759" cy="2481203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EA859F7B-85DA-44F8-B33B-5669E07C17AF}"/>
            </a:ext>
          </a:extLst>
        </xdr:cNvPr>
        <xdr:cNvSpPr txBox="1"/>
      </xdr:nvSpPr>
      <xdr:spPr>
        <a:xfrm>
          <a:off x="275268" y="31569479"/>
          <a:ext cx="9536759" cy="2481203"/>
        </a:xfrm>
        <a:prstGeom prst="rect">
          <a:avLst/>
        </a:prstGeom>
        <a:solidFill>
          <a:schemeClr val="lt1"/>
        </a:solidFill>
        <a:ln w="381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overflow" horzOverflow="overflow" wrap="square" rtlCol="0" anchor="t">
          <a:noAutofit/>
        </a:bodyPr>
        <a:lstStyle/>
        <a:p>
          <a:r>
            <a:rPr lang="fr-FR" sz="1200" b="1"/>
            <a:t>COMMENTAIRES :</a:t>
          </a:r>
        </a:p>
      </xdr:txBody>
    </xdr:sp>
    <xdr:clientData/>
  </xdr:oneCellAnchor>
  <xdr:oneCellAnchor>
    <xdr:from>
      <xdr:col>1</xdr:col>
      <xdr:colOff>11760</xdr:colOff>
      <xdr:row>115</xdr:row>
      <xdr:rowOff>329259</xdr:rowOff>
    </xdr:from>
    <xdr:ext cx="9536759" cy="2481203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83651199-7AB8-4839-B6C9-AADDA251623F}"/>
            </a:ext>
          </a:extLst>
        </xdr:cNvPr>
        <xdr:cNvSpPr txBox="1"/>
      </xdr:nvSpPr>
      <xdr:spPr>
        <a:xfrm>
          <a:off x="246710" y="41464559"/>
          <a:ext cx="9536759" cy="2481203"/>
        </a:xfrm>
        <a:prstGeom prst="rect">
          <a:avLst/>
        </a:prstGeom>
        <a:solidFill>
          <a:schemeClr val="lt1"/>
        </a:solidFill>
        <a:ln w="381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overflow" horzOverflow="overflow" wrap="square" rtlCol="0" anchor="t">
          <a:noAutofit/>
        </a:bodyPr>
        <a:lstStyle/>
        <a:p>
          <a:r>
            <a:rPr lang="fr-FR" sz="1200" b="1"/>
            <a:t>COMMENTAIRES :</a:t>
          </a:r>
        </a:p>
      </xdr:txBody>
    </xdr:sp>
    <xdr:clientData/>
  </xdr:oneCellAnchor>
  <xdr:oneCellAnchor>
    <xdr:from>
      <xdr:col>1</xdr:col>
      <xdr:colOff>141111</xdr:colOff>
      <xdr:row>149</xdr:row>
      <xdr:rowOff>23518</xdr:rowOff>
    </xdr:from>
    <xdr:ext cx="9560278" cy="1869724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329FDCAC-AC09-4EC3-8ADB-7D67607434BC}"/>
            </a:ext>
          </a:extLst>
        </xdr:cNvPr>
        <xdr:cNvSpPr txBox="1"/>
      </xdr:nvSpPr>
      <xdr:spPr>
        <a:xfrm>
          <a:off x="376061" y="53395268"/>
          <a:ext cx="9560278" cy="1869724"/>
        </a:xfrm>
        <a:prstGeom prst="rect">
          <a:avLst/>
        </a:prstGeom>
        <a:solidFill>
          <a:schemeClr val="lt1"/>
        </a:solidFill>
        <a:ln w="381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overflow" horzOverflow="overflow" wrap="square" rtlCol="0" anchor="t">
          <a:noAutofit/>
        </a:bodyPr>
        <a:lstStyle/>
        <a:p>
          <a:r>
            <a:rPr lang="fr-FR" sz="1200" b="1"/>
            <a:t>COMMENTAIRES :</a:t>
          </a:r>
        </a:p>
      </xdr:txBody>
    </xdr:sp>
    <xdr:clientData/>
  </xdr:oneCellAnchor>
  <xdr:oneCellAnchor>
    <xdr:from>
      <xdr:col>1</xdr:col>
      <xdr:colOff>0</xdr:colOff>
      <xdr:row>170</xdr:row>
      <xdr:rowOff>-1</xdr:rowOff>
    </xdr:from>
    <xdr:ext cx="9560278" cy="2210741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5C6B3C10-832E-47D6-938B-CC421D1EF60B}"/>
            </a:ext>
          </a:extLst>
        </xdr:cNvPr>
        <xdr:cNvSpPr txBox="1"/>
      </xdr:nvSpPr>
      <xdr:spPr>
        <a:xfrm>
          <a:off x="234950" y="61061599"/>
          <a:ext cx="9560278" cy="2210741"/>
        </a:xfrm>
        <a:prstGeom prst="rect">
          <a:avLst/>
        </a:prstGeom>
        <a:solidFill>
          <a:schemeClr val="lt1"/>
        </a:solidFill>
        <a:ln w="381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overflow" horzOverflow="overflow" wrap="square" rtlCol="0" anchor="t">
          <a:noAutofit/>
        </a:bodyPr>
        <a:lstStyle/>
        <a:p>
          <a:r>
            <a:rPr lang="fr-FR" sz="1200" b="1"/>
            <a:t>COMMENTAIRES :</a:t>
          </a:r>
        </a:p>
      </xdr:txBody>
    </xdr:sp>
    <xdr:clientData/>
  </xdr:oneCellAnchor>
  <xdr:oneCellAnchor>
    <xdr:from>
      <xdr:col>1</xdr:col>
      <xdr:colOff>35277</xdr:colOff>
      <xdr:row>205</xdr:row>
      <xdr:rowOff>70555</xdr:rowOff>
    </xdr:from>
    <xdr:ext cx="9560278" cy="165805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9C0A3507-CC30-4D66-91AD-5BC753EDDBD9}"/>
            </a:ext>
          </a:extLst>
        </xdr:cNvPr>
        <xdr:cNvSpPr txBox="1"/>
      </xdr:nvSpPr>
      <xdr:spPr>
        <a:xfrm>
          <a:off x="270227" y="73692455"/>
          <a:ext cx="9560278" cy="1658057"/>
        </a:xfrm>
        <a:prstGeom prst="rect">
          <a:avLst/>
        </a:prstGeom>
        <a:solidFill>
          <a:schemeClr val="lt1"/>
        </a:solidFill>
        <a:ln w="381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overflow" horzOverflow="overflow" wrap="square" rtlCol="0" anchor="t">
          <a:noAutofit/>
        </a:bodyPr>
        <a:lstStyle/>
        <a:p>
          <a:r>
            <a:rPr lang="fr-FR" sz="1200" b="1"/>
            <a:t>COMMENTAIRES :</a:t>
          </a:r>
        </a:p>
      </xdr:txBody>
    </xdr:sp>
    <xdr:clientData/>
  </xdr:oneCellAnchor>
  <xdr:oneCellAnchor>
    <xdr:from>
      <xdr:col>1</xdr:col>
      <xdr:colOff>0</xdr:colOff>
      <xdr:row>233</xdr:row>
      <xdr:rowOff>388055</xdr:rowOff>
    </xdr:from>
    <xdr:ext cx="9560278" cy="3351389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CCB24A17-394A-41CF-9181-4BC310F88F26}"/>
            </a:ext>
          </a:extLst>
        </xdr:cNvPr>
        <xdr:cNvSpPr txBox="1"/>
      </xdr:nvSpPr>
      <xdr:spPr>
        <a:xfrm>
          <a:off x="234950" y="83954055"/>
          <a:ext cx="9560278" cy="3351389"/>
        </a:xfrm>
        <a:prstGeom prst="rect">
          <a:avLst/>
        </a:prstGeom>
        <a:solidFill>
          <a:schemeClr val="lt1"/>
        </a:solidFill>
        <a:ln w="381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overflow" horzOverflow="overflow" wrap="square" rtlCol="0" anchor="t">
          <a:noAutofit/>
        </a:bodyPr>
        <a:lstStyle/>
        <a:p>
          <a:r>
            <a:rPr lang="fr-FR" sz="1200" b="1"/>
            <a:t>COMMENTAIRES :</a:t>
          </a:r>
        </a:p>
      </xdr:txBody>
    </xdr:sp>
    <xdr:clientData/>
  </xdr:oneCellAnchor>
  <xdr:oneCellAnchor>
    <xdr:from>
      <xdr:col>1</xdr:col>
      <xdr:colOff>0</xdr:colOff>
      <xdr:row>275</xdr:row>
      <xdr:rowOff>305740</xdr:rowOff>
    </xdr:from>
    <xdr:ext cx="9560278" cy="1681574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F78CFBE7-52CA-421F-8A5F-DFC60031F06C}"/>
            </a:ext>
          </a:extLst>
        </xdr:cNvPr>
        <xdr:cNvSpPr txBox="1"/>
      </xdr:nvSpPr>
      <xdr:spPr>
        <a:xfrm>
          <a:off x="234950" y="98559290"/>
          <a:ext cx="9560278" cy="1681574"/>
        </a:xfrm>
        <a:prstGeom prst="rect">
          <a:avLst/>
        </a:prstGeom>
        <a:solidFill>
          <a:schemeClr val="lt1"/>
        </a:solidFill>
        <a:ln w="38100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overflow" horzOverflow="overflow" wrap="square" rtlCol="0" anchor="t">
          <a:noAutofit/>
        </a:bodyPr>
        <a:lstStyle/>
        <a:p>
          <a:r>
            <a:rPr lang="fr-FR" sz="1200" b="1"/>
            <a:t>COMMENTAIRES :</a:t>
          </a:r>
        </a:p>
      </xdr:txBody>
    </xdr:sp>
    <xdr:clientData/>
  </xdr:oneCellAnchor>
  <xdr:twoCellAnchor>
    <xdr:from>
      <xdr:col>9</xdr:col>
      <xdr:colOff>132429</xdr:colOff>
      <xdr:row>0</xdr:row>
      <xdr:rowOff>109799</xdr:rowOff>
    </xdr:from>
    <xdr:to>
      <xdr:col>10</xdr:col>
      <xdr:colOff>567941</xdr:colOff>
      <xdr:row>2</xdr:row>
      <xdr:rowOff>123717</xdr:rowOff>
    </xdr:to>
    <xdr:sp macro="[1]!GotoTBAN_P7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92DD8A96-E7BB-4E28-A925-1588915730FA}"/>
            </a:ext>
          </a:extLst>
        </xdr:cNvPr>
        <xdr:cNvSpPr/>
      </xdr:nvSpPr>
      <xdr:spPr>
        <a:xfrm>
          <a:off x="7244429" y="109799"/>
          <a:ext cx="803812" cy="369518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 7</a:t>
          </a:r>
        </a:p>
      </xdr:txBody>
    </xdr:sp>
    <xdr:clientData/>
  </xdr:twoCellAnchor>
  <xdr:twoCellAnchor>
    <xdr:from>
      <xdr:col>11</xdr:col>
      <xdr:colOff>443491</xdr:colOff>
      <xdr:row>0</xdr:row>
      <xdr:rowOff>109799</xdr:rowOff>
    </xdr:from>
    <xdr:to>
      <xdr:col>12</xdr:col>
      <xdr:colOff>236596</xdr:colOff>
      <xdr:row>2</xdr:row>
      <xdr:rowOff>125321</xdr:rowOff>
    </xdr:to>
    <xdr:sp macro="[1]!GotoTBAN_P9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94631E8-5584-4E28-86F5-B3363D2B78DC}"/>
            </a:ext>
          </a:extLst>
        </xdr:cNvPr>
        <xdr:cNvSpPr/>
      </xdr:nvSpPr>
      <xdr:spPr>
        <a:xfrm>
          <a:off x="9206491" y="109799"/>
          <a:ext cx="809105" cy="371122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</a:t>
          </a:r>
          <a:r>
            <a:rPr lang="fr-FR" sz="1200" b="1" baseline="0"/>
            <a:t> 9</a:t>
          </a:r>
          <a:endParaRPr lang="fr-FR" sz="1200" b="1"/>
        </a:p>
      </xdr:txBody>
    </xdr:sp>
    <xdr:clientData/>
  </xdr:twoCellAnchor>
  <xdr:twoCellAnchor>
    <xdr:from>
      <xdr:col>10</xdr:col>
      <xdr:colOff>740197</xdr:colOff>
      <xdr:row>0</xdr:row>
      <xdr:rowOff>109799</xdr:rowOff>
    </xdr:from>
    <xdr:to>
      <xdr:col>11</xdr:col>
      <xdr:colOff>271237</xdr:colOff>
      <xdr:row>2</xdr:row>
      <xdr:rowOff>125321</xdr:rowOff>
    </xdr:to>
    <xdr:sp macro="[1]!GotoTBAN_P8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5A41174B-4B57-49B3-86AF-6CB08A838FBF}"/>
            </a:ext>
          </a:extLst>
        </xdr:cNvPr>
        <xdr:cNvSpPr/>
      </xdr:nvSpPr>
      <xdr:spPr>
        <a:xfrm>
          <a:off x="8220497" y="109799"/>
          <a:ext cx="813740" cy="371122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</a:t>
          </a:r>
          <a:r>
            <a:rPr lang="fr-FR" sz="1200" b="1" baseline="0"/>
            <a:t> 8</a:t>
          </a:r>
          <a:endParaRPr lang="fr-FR" sz="1200" b="1"/>
        </a:p>
      </xdr:txBody>
    </xdr:sp>
    <xdr:clientData/>
  </xdr:twoCellAnchor>
  <xdr:twoCellAnchor>
    <xdr:from>
      <xdr:col>7</xdr:col>
      <xdr:colOff>527889</xdr:colOff>
      <xdr:row>0</xdr:row>
      <xdr:rowOff>109799</xdr:rowOff>
    </xdr:from>
    <xdr:to>
      <xdr:col>8</xdr:col>
      <xdr:colOff>285716</xdr:colOff>
      <xdr:row>2</xdr:row>
      <xdr:rowOff>125321</xdr:rowOff>
    </xdr:to>
    <xdr:sp macro="[1]!GotoTBAN_P5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AD8DBE16-9EDF-478F-86BE-3A69C8B77F33}"/>
            </a:ext>
          </a:extLst>
        </xdr:cNvPr>
        <xdr:cNvSpPr/>
      </xdr:nvSpPr>
      <xdr:spPr>
        <a:xfrm>
          <a:off x="5277689" y="109799"/>
          <a:ext cx="805577" cy="371122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 5</a:t>
          </a:r>
        </a:p>
      </xdr:txBody>
    </xdr:sp>
    <xdr:clientData/>
  </xdr:twoCellAnchor>
  <xdr:twoCellAnchor>
    <xdr:from>
      <xdr:col>8</xdr:col>
      <xdr:colOff>457972</xdr:colOff>
      <xdr:row>0</xdr:row>
      <xdr:rowOff>109799</xdr:rowOff>
    </xdr:from>
    <xdr:to>
      <xdr:col>8</xdr:col>
      <xdr:colOff>1270491</xdr:colOff>
      <xdr:row>2</xdr:row>
      <xdr:rowOff>124614</xdr:rowOff>
    </xdr:to>
    <xdr:sp macro="[1]!GotoTBAN_P6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34B734A9-6FBA-4677-8FAD-7565225E8C7B}"/>
            </a:ext>
          </a:extLst>
        </xdr:cNvPr>
        <xdr:cNvSpPr/>
      </xdr:nvSpPr>
      <xdr:spPr>
        <a:xfrm>
          <a:off x="6255522" y="109799"/>
          <a:ext cx="812519" cy="370415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 6</a:t>
          </a:r>
        </a:p>
      </xdr:txBody>
    </xdr:sp>
    <xdr:clientData/>
  </xdr:twoCellAnchor>
  <xdr:twoCellAnchor>
    <xdr:from>
      <xdr:col>4</xdr:col>
      <xdr:colOff>887152</xdr:colOff>
      <xdr:row>0</xdr:row>
      <xdr:rowOff>109799</xdr:rowOff>
    </xdr:from>
    <xdr:to>
      <xdr:col>5</xdr:col>
      <xdr:colOff>25097</xdr:colOff>
      <xdr:row>2</xdr:row>
      <xdr:rowOff>125321</xdr:rowOff>
    </xdr:to>
    <xdr:sp macro="[1]!GotoTBAN_P2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id="{59D26D00-7EC2-4235-BDE9-1A98AB929E98}"/>
            </a:ext>
          </a:extLst>
        </xdr:cNvPr>
        <xdr:cNvSpPr/>
      </xdr:nvSpPr>
      <xdr:spPr>
        <a:xfrm>
          <a:off x="2322252" y="109799"/>
          <a:ext cx="814345" cy="371122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</a:t>
          </a:r>
          <a:r>
            <a:rPr lang="fr-FR" sz="1200" b="1" baseline="0"/>
            <a:t> 2</a:t>
          </a:r>
          <a:endParaRPr lang="fr-FR" sz="1200" b="1"/>
        </a:p>
      </xdr:txBody>
    </xdr:sp>
    <xdr:clientData/>
  </xdr:twoCellAnchor>
  <xdr:twoCellAnchor>
    <xdr:from>
      <xdr:col>5</xdr:col>
      <xdr:colOff>197353</xdr:colOff>
      <xdr:row>0</xdr:row>
      <xdr:rowOff>109799</xdr:rowOff>
    </xdr:from>
    <xdr:to>
      <xdr:col>6</xdr:col>
      <xdr:colOff>417151</xdr:colOff>
      <xdr:row>2</xdr:row>
      <xdr:rowOff>125321</xdr:rowOff>
    </xdr:to>
    <xdr:sp macro="[1]!GotoTBAN_P3" textlink="">
      <xdr:nvSpPr>
        <xdr:cNvPr id="28" name="Rectangle : coins arrondis 27">
          <a:extLst>
            <a:ext uri="{FF2B5EF4-FFF2-40B4-BE49-F238E27FC236}">
              <a16:creationId xmlns:a16="http://schemas.microsoft.com/office/drawing/2014/main" id="{99F9DCC4-EF34-487D-89E1-E567EAB4EDF3}"/>
            </a:ext>
          </a:extLst>
        </xdr:cNvPr>
        <xdr:cNvSpPr/>
      </xdr:nvSpPr>
      <xdr:spPr>
        <a:xfrm>
          <a:off x="3308853" y="109799"/>
          <a:ext cx="810348" cy="371122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 3</a:t>
          </a:r>
        </a:p>
      </xdr:txBody>
    </xdr:sp>
    <xdr:clientData/>
  </xdr:twoCellAnchor>
  <xdr:twoCellAnchor>
    <xdr:from>
      <xdr:col>6</xdr:col>
      <xdr:colOff>589407</xdr:colOff>
      <xdr:row>0</xdr:row>
      <xdr:rowOff>109799</xdr:rowOff>
    </xdr:from>
    <xdr:to>
      <xdr:col>7</xdr:col>
      <xdr:colOff>355633</xdr:colOff>
      <xdr:row>2</xdr:row>
      <xdr:rowOff>125321</xdr:rowOff>
    </xdr:to>
    <xdr:sp macro="[1]!GotoTBAN_P4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EEC55D52-6562-4EF3-9335-43D5D5DA7A2E}"/>
            </a:ext>
          </a:extLst>
        </xdr:cNvPr>
        <xdr:cNvSpPr/>
      </xdr:nvSpPr>
      <xdr:spPr>
        <a:xfrm>
          <a:off x="4291457" y="109799"/>
          <a:ext cx="813976" cy="371122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 4</a:t>
          </a:r>
        </a:p>
      </xdr:txBody>
    </xdr:sp>
    <xdr:clientData/>
  </xdr:twoCellAnchor>
  <xdr:twoCellAnchor>
    <xdr:from>
      <xdr:col>3</xdr:col>
      <xdr:colOff>718524</xdr:colOff>
      <xdr:row>0</xdr:row>
      <xdr:rowOff>109799</xdr:rowOff>
    </xdr:from>
    <xdr:to>
      <xdr:col>4</xdr:col>
      <xdr:colOff>714896</xdr:colOff>
      <xdr:row>2</xdr:row>
      <xdr:rowOff>125321</xdr:rowOff>
    </xdr:to>
    <xdr:sp macro="[1]!GotoTBAN_P1" textlink="">
      <xdr:nvSpPr>
        <xdr:cNvPr id="30" name="Rectangle : coins arrondis 29">
          <a:extLst>
            <a:ext uri="{FF2B5EF4-FFF2-40B4-BE49-F238E27FC236}">
              <a16:creationId xmlns:a16="http://schemas.microsoft.com/office/drawing/2014/main" id="{A20ACB88-F9BC-4C3B-ADE1-A45AA656D010}"/>
            </a:ext>
          </a:extLst>
        </xdr:cNvPr>
        <xdr:cNvSpPr/>
      </xdr:nvSpPr>
      <xdr:spPr>
        <a:xfrm>
          <a:off x="1340824" y="109799"/>
          <a:ext cx="809172" cy="371122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</a:t>
          </a:r>
          <a:r>
            <a:rPr lang="fr-FR" sz="1200" b="1" baseline="0"/>
            <a:t> 1</a:t>
          </a:r>
          <a:endParaRPr lang="fr-FR" sz="1200" b="1"/>
        </a:p>
      </xdr:txBody>
    </xdr:sp>
    <xdr:clientData/>
  </xdr:twoCellAnchor>
  <xdr:twoCellAnchor>
    <xdr:from>
      <xdr:col>9</xdr:col>
      <xdr:colOff>159643</xdr:colOff>
      <xdr:row>0</xdr:row>
      <xdr:rowOff>91656</xdr:rowOff>
    </xdr:from>
    <xdr:to>
      <xdr:col>10</xdr:col>
      <xdr:colOff>595155</xdr:colOff>
      <xdr:row>2</xdr:row>
      <xdr:rowOff>105574</xdr:rowOff>
    </xdr:to>
    <xdr:sp macro="[1]!GotoTBAN_P7" textlink="">
      <xdr:nvSpPr>
        <xdr:cNvPr id="31" name="Rectangle : coins arrondis 30">
          <a:extLst>
            <a:ext uri="{FF2B5EF4-FFF2-40B4-BE49-F238E27FC236}">
              <a16:creationId xmlns:a16="http://schemas.microsoft.com/office/drawing/2014/main" id="{67669244-01C5-4871-9D23-1E7A57DAB92B}"/>
            </a:ext>
          </a:extLst>
        </xdr:cNvPr>
        <xdr:cNvSpPr/>
      </xdr:nvSpPr>
      <xdr:spPr>
        <a:xfrm>
          <a:off x="7271643" y="91656"/>
          <a:ext cx="803812" cy="369518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 7</a:t>
          </a:r>
        </a:p>
      </xdr:txBody>
    </xdr:sp>
    <xdr:clientData/>
  </xdr:twoCellAnchor>
  <xdr:twoCellAnchor>
    <xdr:from>
      <xdr:col>7</xdr:col>
      <xdr:colOff>555103</xdr:colOff>
      <xdr:row>0</xdr:row>
      <xdr:rowOff>91656</xdr:rowOff>
    </xdr:from>
    <xdr:to>
      <xdr:col>8</xdr:col>
      <xdr:colOff>312930</xdr:colOff>
      <xdr:row>2</xdr:row>
      <xdr:rowOff>107178</xdr:rowOff>
    </xdr:to>
    <xdr:sp macro="[1]!GotoTBAN_P5" textlink="">
      <xdr:nvSpPr>
        <xdr:cNvPr id="32" name="Rectangle : coins arrondis 31">
          <a:extLst>
            <a:ext uri="{FF2B5EF4-FFF2-40B4-BE49-F238E27FC236}">
              <a16:creationId xmlns:a16="http://schemas.microsoft.com/office/drawing/2014/main" id="{495D2879-13E0-4997-8F94-A74AC0F8E5CE}"/>
            </a:ext>
          </a:extLst>
        </xdr:cNvPr>
        <xdr:cNvSpPr/>
      </xdr:nvSpPr>
      <xdr:spPr>
        <a:xfrm>
          <a:off x="5304903" y="91656"/>
          <a:ext cx="805577" cy="371122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 5</a:t>
          </a:r>
        </a:p>
      </xdr:txBody>
    </xdr:sp>
    <xdr:clientData/>
  </xdr:twoCellAnchor>
  <xdr:twoCellAnchor>
    <xdr:from>
      <xdr:col>8</xdr:col>
      <xdr:colOff>485186</xdr:colOff>
      <xdr:row>0</xdr:row>
      <xdr:rowOff>91656</xdr:rowOff>
    </xdr:from>
    <xdr:to>
      <xdr:col>8</xdr:col>
      <xdr:colOff>1297705</xdr:colOff>
      <xdr:row>2</xdr:row>
      <xdr:rowOff>106471</xdr:rowOff>
    </xdr:to>
    <xdr:sp macro="[1]!GotoTBAN_P6" textlink="">
      <xdr:nvSpPr>
        <xdr:cNvPr id="33" name="Rectangle : coins arrondis 32">
          <a:extLst>
            <a:ext uri="{FF2B5EF4-FFF2-40B4-BE49-F238E27FC236}">
              <a16:creationId xmlns:a16="http://schemas.microsoft.com/office/drawing/2014/main" id="{A19313A9-6E25-4DAA-B90F-F804944CF018}"/>
            </a:ext>
          </a:extLst>
        </xdr:cNvPr>
        <xdr:cNvSpPr/>
      </xdr:nvSpPr>
      <xdr:spPr>
        <a:xfrm>
          <a:off x="6282736" y="91656"/>
          <a:ext cx="812519" cy="370415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 6</a:t>
          </a:r>
        </a:p>
      </xdr:txBody>
    </xdr:sp>
    <xdr:clientData/>
  </xdr:twoCellAnchor>
  <xdr:twoCellAnchor>
    <xdr:from>
      <xdr:col>4</xdr:col>
      <xdr:colOff>914366</xdr:colOff>
      <xdr:row>0</xdr:row>
      <xdr:rowOff>91656</xdr:rowOff>
    </xdr:from>
    <xdr:to>
      <xdr:col>5</xdr:col>
      <xdr:colOff>52311</xdr:colOff>
      <xdr:row>2</xdr:row>
      <xdr:rowOff>107178</xdr:rowOff>
    </xdr:to>
    <xdr:sp macro="[1]!GotoTBAN_P2" textlink="">
      <xdr:nvSpPr>
        <xdr:cNvPr id="34" name="Rectangle : coins arrondis 33">
          <a:extLst>
            <a:ext uri="{FF2B5EF4-FFF2-40B4-BE49-F238E27FC236}">
              <a16:creationId xmlns:a16="http://schemas.microsoft.com/office/drawing/2014/main" id="{FD97A25E-611A-4D43-9E07-DEBC24EDB9AE}"/>
            </a:ext>
          </a:extLst>
        </xdr:cNvPr>
        <xdr:cNvSpPr/>
      </xdr:nvSpPr>
      <xdr:spPr>
        <a:xfrm>
          <a:off x="2349466" y="91656"/>
          <a:ext cx="814345" cy="371122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</a:t>
          </a:r>
          <a:r>
            <a:rPr lang="fr-FR" sz="1200" b="1" baseline="0"/>
            <a:t> 2</a:t>
          </a:r>
          <a:endParaRPr lang="fr-FR" sz="1200" b="1"/>
        </a:p>
      </xdr:txBody>
    </xdr:sp>
    <xdr:clientData/>
  </xdr:twoCellAnchor>
  <xdr:twoCellAnchor>
    <xdr:from>
      <xdr:col>5</xdr:col>
      <xdr:colOff>224567</xdr:colOff>
      <xdr:row>0</xdr:row>
      <xdr:rowOff>91656</xdr:rowOff>
    </xdr:from>
    <xdr:to>
      <xdr:col>6</xdr:col>
      <xdr:colOff>444365</xdr:colOff>
      <xdr:row>2</xdr:row>
      <xdr:rowOff>107178</xdr:rowOff>
    </xdr:to>
    <xdr:sp macro="[1]!GotoTBAN_P3" textlink="">
      <xdr:nvSpPr>
        <xdr:cNvPr id="35" name="Rectangle : coins arrondis 34">
          <a:extLst>
            <a:ext uri="{FF2B5EF4-FFF2-40B4-BE49-F238E27FC236}">
              <a16:creationId xmlns:a16="http://schemas.microsoft.com/office/drawing/2014/main" id="{7B41CDD6-1782-4308-ABFF-A35829821CD8}"/>
            </a:ext>
          </a:extLst>
        </xdr:cNvPr>
        <xdr:cNvSpPr/>
      </xdr:nvSpPr>
      <xdr:spPr>
        <a:xfrm>
          <a:off x="3336067" y="91656"/>
          <a:ext cx="810348" cy="371122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 3</a:t>
          </a:r>
        </a:p>
      </xdr:txBody>
    </xdr:sp>
    <xdr:clientData/>
  </xdr:twoCellAnchor>
  <xdr:twoCellAnchor>
    <xdr:from>
      <xdr:col>6</xdr:col>
      <xdr:colOff>616621</xdr:colOff>
      <xdr:row>0</xdr:row>
      <xdr:rowOff>91656</xdr:rowOff>
    </xdr:from>
    <xdr:to>
      <xdr:col>7</xdr:col>
      <xdr:colOff>382847</xdr:colOff>
      <xdr:row>2</xdr:row>
      <xdr:rowOff>107178</xdr:rowOff>
    </xdr:to>
    <xdr:sp macro="[1]!GotoTBAN_P4" textlink="">
      <xdr:nvSpPr>
        <xdr:cNvPr id="36" name="Rectangle : coins arrondis 35">
          <a:extLst>
            <a:ext uri="{FF2B5EF4-FFF2-40B4-BE49-F238E27FC236}">
              <a16:creationId xmlns:a16="http://schemas.microsoft.com/office/drawing/2014/main" id="{8DAAC6CB-CB8E-4485-B02F-84A5EF92E5BE}"/>
            </a:ext>
          </a:extLst>
        </xdr:cNvPr>
        <xdr:cNvSpPr/>
      </xdr:nvSpPr>
      <xdr:spPr>
        <a:xfrm>
          <a:off x="4318671" y="91656"/>
          <a:ext cx="813976" cy="371122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 4</a:t>
          </a:r>
        </a:p>
      </xdr:txBody>
    </xdr:sp>
    <xdr:clientData/>
  </xdr:twoCellAnchor>
  <xdr:twoCellAnchor>
    <xdr:from>
      <xdr:col>3</xdr:col>
      <xdr:colOff>745738</xdr:colOff>
      <xdr:row>0</xdr:row>
      <xdr:rowOff>91656</xdr:rowOff>
    </xdr:from>
    <xdr:to>
      <xdr:col>4</xdr:col>
      <xdr:colOff>742110</xdr:colOff>
      <xdr:row>2</xdr:row>
      <xdr:rowOff>107178</xdr:rowOff>
    </xdr:to>
    <xdr:sp macro="[1]!GotoTBAN_P1" textlink="">
      <xdr:nvSpPr>
        <xdr:cNvPr id="37" name="Rectangle : coins arrondis 36">
          <a:extLst>
            <a:ext uri="{FF2B5EF4-FFF2-40B4-BE49-F238E27FC236}">
              <a16:creationId xmlns:a16="http://schemas.microsoft.com/office/drawing/2014/main" id="{BDFF6950-0938-4BCF-969A-7ECA66F69DCB}"/>
            </a:ext>
          </a:extLst>
        </xdr:cNvPr>
        <xdr:cNvSpPr/>
      </xdr:nvSpPr>
      <xdr:spPr>
        <a:xfrm>
          <a:off x="1368038" y="91656"/>
          <a:ext cx="809172" cy="371122"/>
        </a:xfrm>
        <a:prstGeom prst="roundRect">
          <a:avLst/>
        </a:prstGeom>
        <a:solidFill>
          <a:schemeClr val="accent1">
            <a:lumMod val="75000"/>
          </a:schemeClr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Page</a:t>
          </a:r>
          <a:r>
            <a:rPr lang="fr-FR" sz="1200" b="1" baseline="0"/>
            <a:t> 1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0</xdr:rowOff>
    </xdr:from>
    <xdr:to>
      <xdr:col>0</xdr:col>
      <xdr:colOff>812800</xdr:colOff>
      <xdr:row>5</xdr:row>
      <xdr:rowOff>141514</xdr:rowOff>
    </xdr:to>
    <xdr:sp macro="[1]!Aller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8F23704-9E2B-4161-8CE1-1A3812EF622E}"/>
            </a:ext>
          </a:extLst>
        </xdr:cNvPr>
        <xdr:cNvSpPr/>
      </xdr:nvSpPr>
      <xdr:spPr>
        <a:xfrm>
          <a:off x="0" y="958850"/>
          <a:ext cx="812800" cy="370114"/>
        </a:xfrm>
        <a:prstGeom prst="roundRect">
          <a:avLst/>
        </a:prstGeom>
        <a:solidFill>
          <a:srgbClr val="FF0000"/>
        </a:solidFill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</a:effectLst>
        <a:scene3d>
          <a:camera prst="orthographicFront">
            <a:rot lat="0" lon="0" rev="0"/>
          </a:camera>
          <a:lightRig rig="glow" dir="t">
            <a:rot lat="0" lon="0" rev="14100000"/>
          </a:lightRig>
        </a:scene3d>
        <a:sp3d prstMaterial="softEdge">
          <a:bevelT w="127000" prst="slop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Menu</a:t>
          </a:r>
        </a:p>
      </xdr:txBody>
    </xdr:sp>
    <xdr:clientData/>
  </xdr:twoCellAnchor>
  <xdr:twoCellAnchor editAs="oneCell">
    <xdr:from>
      <xdr:col>1</xdr:col>
      <xdr:colOff>444500</xdr:colOff>
      <xdr:row>4</xdr:row>
      <xdr:rowOff>27215</xdr:rowOff>
    </xdr:from>
    <xdr:to>
      <xdr:col>2</xdr:col>
      <xdr:colOff>817335</xdr:colOff>
      <xdr:row>10</xdr:row>
      <xdr:rowOff>21772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AMPAGNE 1">
              <a:extLst>
                <a:ext uri="{FF2B5EF4-FFF2-40B4-BE49-F238E27FC236}">
                  <a16:creationId xmlns:a16="http://schemas.microsoft.com/office/drawing/2014/main" id="{78D29796-7E45-4F1D-A565-DB2D1D89A40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MPAGN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38071" y="979715"/>
              <a:ext cx="1815193" cy="12192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ACTE_SSE/D-AUTRES/N-EXEMPLES/AT-PASANAD%20R&#233;alisations%20Carto%20V1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Denis/Documents/947_SOF-BFaso-PASANAD/Rapport/PASANAD_Mission-01%20An%2008.5%20BdD%20PASANAD%20R&#233;sultat%20v01.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mentaires"/>
      <sheetName val="PROCEDURE"/>
      <sheetName val="MENU"/>
      <sheetName val="Codes"/>
      <sheetName val="MàJ"/>
      <sheetName val="Données"/>
      <sheetName val="TCD_AN"/>
      <sheetName val="GRAPH_AN"/>
      <sheetName val="TB_AN"/>
      <sheetName val="TCD_FINAL"/>
      <sheetName val="TB_FINAL"/>
      <sheetName val="TB_SYNTH"/>
      <sheetName val="Graph_01"/>
      <sheetName val="Graph_02"/>
      <sheetName val="TCD-GEO"/>
      <sheetName val="GEO"/>
      <sheetName val="AT-PASANAD Réalisations Carto V"/>
    </sheetNames>
    <definedNames>
      <definedName name="AllerMenu"/>
      <definedName name="GotoTBAN_P1"/>
      <definedName name="GotoTBAN_P2"/>
      <definedName name="GotoTBAN_P3"/>
      <definedName name="GotoTBAN_P4"/>
      <definedName name="GotoTBAN_P5"/>
      <definedName name="GotoTBAN_P6"/>
      <definedName name="GotoTBAN_P7"/>
      <definedName name="GotoTBAN_P8"/>
      <definedName name="GotoTBAN_P9"/>
    </definedNames>
    <sheetDataSet>
      <sheetData sheetId="0"/>
      <sheetData sheetId="1"/>
      <sheetData sheetId="2">
        <row r="36">
          <cell r="H36">
            <v>2018</v>
          </cell>
        </row>
        <row r="38">
          <cell r="H38" t="str">
            <v>ASSISTANCE_TECHNIQUE</v>
          </cell>
        </row>
        <row r="40">
          <cell r="H40" t="str">
            <v>Long_Terme</v>
          </cell>
        </row>
        <row r="42">
          <cell r="H42" t="str">
            <v>EP3 H*J</v>
          </cell>
        </row>
      </sheetData>
      <sheetData sheetId="3">
        <row r="5">
          <cell r="A5">
            <v>2017</v>
          </cell>
          <cell r="C5" t="str">
            <v>Janvier</v>
          </cell>
          <cell r="K5" t="str">
            <v>ANIMATION</v>
          </cell>
        </row>
        <row r="6">
          <cell r="A6">
            <v>2018</v>
          </cell>
          <cell r="C6" t="str">
            <v>Février</v>
          </cell>
          <cell r="K6" t="str">
            <v>NOTES_RAPPORTS</v>
          </cell>
        </row>
        <row r="7">
          <cell r="A7">
            <v>2019</v>
          </cell>
          <cell r="C7" t="str">
            <v>Mars</v>
          </cell>
          <cell r="K7" t="str">
            <v>SUIVI</v>
          </cell>
        </row>
        <row r="8">
          <cell r="A8">
            <v>2020</v>
          </cell>
          <cell r="C8" t="str">
            <v>Avril</v>
          </cell>
          <cell r="K8" t="str">
            <v>AUTRES_ACTIVITES</v>
          </cell>
        </row>
        <row r="9">
          <cell r="A9">
            <v>2021</v>
          </cell>
          <cell r="C9" t="str">
            <v>Mai</v>
          </cell>
          <cell r="K9" t="str">
            <v>ASSISTANCE_TECHNIQUE</v>
          </cell>
        </row>
        <row r="10">
          <cell r="C10" t="str">
            <v>Juin</v>
          </cell>
        </row>
        <row r="11">
          <cell r="C11" t="str">
            <v>Juillet</v>
          </cell>
        </row>
        <row r="12">
          <cell r="C12" t="str">
            <v>Août</v>
          </cell>
        </row>
        <row r="13">
          <cell r="C13" t="str">
            <v>Septembre</v>
          </cell>
        </row>
        <row r="14">
          <cell r="C14" t="str">
            <v>Octobre</v>
          </cell>
        </row>
        <row r="15">
          <cell r="C15" t="str">
            <v>Novembre</v>
          </cell>
        </row>
        <row r="16">
          <cell r="C16" t="str">
            <v>Décembre</v>
          </cell>
        </row>
        <row r="17">
          <cell r="C17" t="str">
            <v>Campagne</v>
          </cell>
        </row>
      </sheetData>
      <sheetData sheetId="4"/>
      <sheetData sheetId="5"/>
      <sheetData sheetId="6">
        <row r="15">
          <cell r="A15" t="str">
            <v>Étiquettes de lignes</v>
          </cell>
          <cell r="F15" t="str">
            <v>Somme de VALEUR</v>
          </cell>
        </row>
      </sheetData>
      <sheetData sheetId="7">
        <row r="19">
          <cell r="B19" t="str">
            <v>Réunion_AT_PASANAD</v>
          </cell>
        </row>
        <row r="20">
          <cell r="A20" t="str">
            <v>% Atteint</v>
          </cell>
          <cell r="B20">
            <v>1.647887323943662</v>
          </cell>
        </row>
        <row r="21">
          <cell r="A21" t="str">
            <v>Grand retard</v>
          </cell>
          <cell r="B21">
            <v>0.5</v>
          </cell>
        </row>
        <row r="22">
          <cell r="A22" t="str">
            <v>Retard moyen</v>
          </cell>
          <cell r="B22">
            <v>0.25</v>
          </cell>
        </row>
        <row r="23">
          <cell r="A23" t="str">
            <v>Faible retard</v>
          </cell>
          <cell r="B23">
            <v>0.24</v>
          </cell>
        </row>
        <row r="24">
          <cell r="A24" t="str">
            <v>Dans les temps</v>
          </cell>
          <cell r="B24">
            <v>0.3</v>
          </cell>
        </row>
        <row r="25">
          <cell r="A25" t="str">
            <v xml:space="preserve">Objectif </v>
          </cell>
          <cell r="B25">
            <v>1</v>
          </cell>
        </row>
        <row r="29">
          <cell r="B29" t="str">
            <v>Animation Approche Programme</v>
          </cell>
        </row>
        <row r="30">
          <cell r="A30" t="str">
            <v>% Atteint</v>
          </cell>
          <cell r="B30">
            <v>2.4848484848484849</v>
          </cell>
        </row>
        <row r="31">
          <cell r="A31" t="str">
            <v>Grand retard</v>
          </cell>
          <cell r="B31">
            <v>0.5</v>
          </cell>
        </row>
        <row r="32">
          <cell r="A32" t="str">
            <v>Retard moyen</v>
          </cell>
          <cell r="B32">
            <v>0.25</v>
          </cell>
        </row>
        <row r="33">
          <cell r="A33" t="str">
            <v>Faible retard</v>
          </cell>
          <cell r="B33">
            <v>0.24</v>
          </cell>
        </row>
        <row r="34">
          <cell r="A34" t="str">
            <v>Dans les temps</v>
          </cell>
          <cell r="B34">
            <v>0.3</v>
          </cell>
        </row>
        <row r="35">
          <cell r="A35" t="str">
            <v xml:space="preserve">Objectif </v>
          </cell>
          <cell r="B35">
            <v>1</v>
          </cell>
        </row>
        <row r="39">
          <cell r="B39" t="str">
            <v>Autres rencontres</v>
          </cell>
        </row>
        <row r="40">
          <cell r="A40" t="str">
            <v>% Atteint</v>
          </cell>
          <cell r="B40">
            <v>1</v>
          </cell>
        </row>
        <row r="41">
          <cell r="A41" t="str">
            <v>Grand retard</v>
          </cell>
          <cell r="B41">
            <v>0.5</v>
          </cell>
        </row>
        <row r="42">
          <cell r="A42" t="str">
            <v>Retard moyen</v>
          </cell>
          <cell r="B42">
            <v>0.25</v>
          </cell>
        </row>
        <row r="43">
          <cell r="A43" t="str">
            <v>Faible retard</v>
          </cell>
          <cell r="B43">
            <v>0.24</v>
          </cell>
        </row>
        <row r="44">
          <cell r="A44" t="str">
            <v>Dans les temps</v>
          </cell>
          <cell r="B44">
            <v>0.3</v>
          </cell>
        </row>
        <row r="45">
          <cell r="A45" t="str">
            <v xml:space="preserve">Objectif </v>
          </cell>
          <cell r="B45">
            <v>0</v>
          </cell>
        </row>
        <row r="53">
          <cell r="B53" t="str">
            <v>Termes_de_Référence</v>
          </cell>
        </row>
        <row r="54">
          <cell r="A54" t="str">
            <v>% Atteint</v>
          </cell>
          <cell r="B54">
            <v>1.1290322580645162</v>
          </cell>
        </row>
        <row r="55">
          <cell r="A55" t="str">
            <v>Grand retard</v>
          </cell>
          <cell r="B55">
            <v>0.5</v>
          </cell>
        </row>
        <row r="56">
          <cell r="A56" t="str">
            <v>Retard moyen</v>
          </cell>
          <cell r="B56">
            <v>0.25</v>
          </cell>
        </row>
        <row r="57">
          <cell r="A57" t="str">
            <v>Faible retard</v>
          </cell>
          <cell r="B57">
            <v>0.24</v>
          </cell>
        </row>
        <row r="58">
          <cell r="A58" t="str">
            <v>Dans les temps</v>
          </cell>
          <cell r="B58">
            <v>0.3</v>
          </cell>
        </row>
        <row r="59">
          <cell r="A59" t="str">
            <v xml:space="preserve">Objectif </v>
          </cell>
          <cell r="B59">
            <v>1</v>
          </cell>
        </row>
        <row r="64">
          <cell r="B64" t="str">
            <v>Rapports</v>
          </cell>
        </row>
        <row r="65">
          <cell r="A65" t="str">
            <v>% Atteint</v>
          </cell>
          <cell r="B65">
            <v>0.93333333333333335</v>
          </cell>
        </row>
        <row r="66">
          <cell r="A66" t="str">
            <v>Grand retard</v>
          </cell>
          <cell r="B66">
            <v>0.5</v>
          </cell>
        </row>
        <row r="67">
          <cell r="A67" t="str">
            <v>Retard moyen</v>
          </cell>
          <cell r="B67">
            <v>0.25</v>
          </cell>
        </row>
        <row r="68">
          <cell r="A68" t="str">
            <v>Faible retard</v>
          </cell>
          <cell r="B68">
            <v>0.24</v>
          </cell>
        </row>
        <row r="69">
          <cell r="A69" t="str">
            <v>Dans les temps</v>
          </cell>
          <cell r="B69">
            <v>0.3</v>
          </cell>
        </row>
        <row r="70">
          <cell r="A70" t="str">
            <v xml:space="preserve">Objectif </v>
          </cell>
          <cell r="B70">
            <v>1</v>
          </cell>
        </row>
        <row r="75">
          <cell r="B75" t="str">
            <v>Notes</v>
          </cell>
        </row>
        <row r="76">
          <cell r="A76" t="str">
            <v>% Atteint</v>
          </cell>
          <cell r="B76">
            <v>1.0833333333333333</v>
          </cell>
        </row>
        <row r="77">
          <cell r="A77" t="str">
            <v>Grand retard</v>
          </cell>
          <cell r="B77">
            <v>0.5</v>
          </cell>
        </row>
        <row r="78">
          <cell r="A78" t="str">
            <v>Retard moyen</v>
          </cell>
          <cell r="B78">
            <v>0.25</v>
          </cell>
        </row>
        <row r="79">
          <cell r="A79" t="str">
            <v>Faible retard</v>
          </cell>
          <cell r="B79">
            <v>0.24</v>
          </cell>
        </row>
        <row r="80">
          <cell r="A80" t="str">
            <v>Dans les temps</v>
          </cell>
          <cell r="B80">
            <v>0.3</v>
          </cell>
        </row>
        <row r="81">
          <cell r="A81" t="str">
            <v xml:space="preserve">Objectif </v>
          </cell>
          <cell r="B81">
            <v>1</v>
          </cell>
        </row>
        <row r="88">
          <cell r="B88" t="str">
            <v>Application AT-PASANAD</v>
          </cell>
          <cell r="C88" t="str">
            <v>Application PASANAD</v>
          </cell>
        </row>
        <row r="89">
          <cell r="A89" t="str">
            <v>% Atteint</v>
          </cell>
          <cell r="B89">
            <v>1</v>
          </cell>
          <cell r="C89">
            <v>1</v>
          </cell>
        </row>
        <row r="90">
          <cell r="A90" t="str">
            <v>Grand retard</v>
          </cell>
          <cell r="B90">
            <v>0.5</v>
          </cell>
          <cell r="C90">
            <v>0.5</v>
          </cell>
        </row>
        <row r="91">
          <cell r="A91" t="str">
            <v>Retard moyen</v>
          </cell>
          <cell r="B91">
            <v>0.25</v>
          </cell>
          <cell r="C91">
            <v>0.25</v>
          </cell>
        </row>
        <row r="92">
          <cell r="A92" t="str">
            <v>Faible retard</v>
          </cell>
          <cell r="B92">
            <v>0.24</v>
          </cell>
          <cell r="C92">
            <v>0.24</v>
          </cell>
        </row>
        <row r="93">
          <cell r="A93" t="str">
            <v>Dans les temps</v>
          </cell>
          <cell r="B93">
            <v>0.3</v>
          </cell>
          <cell r="C93">
            <v>0.3</v>
          </cell>
        </row>
        <row r="94">
          <cell r="A94" t="str">
            <v xml:space="preserve">Objectif </v>
          </cell>
          <cell r="B94">
            <v>0</v>
          </cell>
          <cell r="C94">
            <v>0</v>
          </cell>
        </row>
        <row r="101">
          <cell r="B101" t="str">
            <v>Terrain : Supervision/Suivi</v>
          </cell>
          <cell r="C101" t="str">
            <v>Terrain : Atelier/réunion déconcentrés</v>
          </cell>
          <cell r="D101" t="str">
            <v>Plan de communication</v>
          </cell>
          <cell r="E101" t="str">
            <v>Support de communication</v>
          </cell>
        </row>
        <row r="102">
          <cell r="A102" t="str">
            <v>% Atteint</v>
          </cell>
          <cell r="B102">
            <v>3</v>
          </cell>
          <cell r="C102">
            <v>1</v>
          </cell>
          <cell r="D102">
            <v>0</v>
          </cell>
          <cell r="E102" t="str">
            <v/>
          </cell>
        </row>
        <row r="103">
          <cell r="A103" t="str">
            <v>Grand retard</v>
          </cell>
          <cell r="B103">
            <v>0.5</v>
          </cell>
          <cell r="C103">
            <v>0.5</v>
          </cell>
          <cell r="D103">
            <v>0.5</v>
          </cell>
          <cell r="E103">
            <v>0.5</v>
          </cell>
        </row>
        <row r="104">
          <cell r="A104" t="str">
            <v>Retard moyen</v>
          </cell>
          <cell r="B104">
            <v>0.25</v>
          </cell>
          <cell r="C104">
            <v>0.25</v>
          </cell>
          <cell r="D104">
            <v>0.25</v>
          </cell>
          <cell r="E104">
            <v>0.25</v>
          </cell>
        </row>
        <row r="105">
          <cell r="A105" t="str">
            <v>Faible retard</v>
          </cell>
          <cell r="B105">
            <v>0.24</v>
          </cell>
          <cell r="C105">
            <v>0.24</v>
          </cell>
          <cell r="D105">
            <v>0.24</v>
          </cell>
          <cell r="E105">
            <v>0.24</v>
          </cell>
        </row>
        <row r="106">
          <cell r="A106" t="str">
            <v>Dans les temps</v>
          </cell>
          <cell r="B106">
            <v>0.3</v>
          </cell>
          <cell r="C106">
            <v>0.3</v>
          </cell>
          <cell r="D106">
            <v>0.3</v>
          </cell>
          <cell r="E106">
            <v>0.3</v>
          </cell>
        </row>
        <row r="107">
          <cell r="A107" t="str">
            <v xml:space="preserve">Objectif </v>
          </cell>
          <cell r="B107">
            <v>1</v>
          </cell>
          <cell r="C107">
            <v>0</v>
          </cell>
          <cell r="D107">
            <v>1</v>
          </cell>
          <cell r="E107">
            <v>0</v>
          </cell>
        </row>
        <row r="114">
          <cell r="B114" t="str">
            <v>EP1 H*J</v>
          </cell>
          <cell r="C114" t="str">
            <v>EP2 H*J</v>
          </cell>
          <cell r="D114" t="str">
            <v>EP3 H*J</v>
          </cell>
          <cell r="E114" t="str">
            <v>EP4 H*J</v>
          </cell>
        </row>
        <row r="115">
          <cell r="A115" t="str">
            <v>% Atteint</v>
          </cell>
          <cell r="B115">
            <v>0.78636363636363638</v>
          </cell>
          <cell r="C115">
            <v>0.9</v>
          </cell>
          <cell r="D115">
            <v>0.99090909090909096</v>
          </cell>
          <cell r="E115">
            <v>0.96363636363636362</v>
          </cell>
        </row>
        <row r="116">
          <cell r="A116" t="str">
            <v>Grand retard</v>
          </cell>
          <cell r="B116">
            <v>0.5</v>
          </cell>
          <cell r="C116">
            <v>0.5</v>
          </cell>
          <cell r="D116">
            <v>0.5</v>
          </cell>
          <cell r="E116">
            <v>0.5</v>
          </cell>
        </row>
        <row r="117">
          <cell r="A117" t="str">
            <v>Retard moyen</v>
          </cell>
          <cell r="B117">
            <v>0.25</v>
          </cell>
          <cell r="C117">
            <v>0.25</v>
          </cell>
          <cell r="D117">
            <v>0.25</v>
          </cell>
          <cell r="E117">
            <v>0.25</v>
          </cell>
        </row>
        <row r="118">
          <cell r="A118" t="str">
            <v>Faible retard</v>
          </cell>
          <cell r="B118">
            <v>0.24</v>
          </cell>
          <cell r="C118">
            <v>0.24</v>
          </cell>
          <cell r="D118">
            <v>0.24</v>
          </cell>
          <cell r="E118">
            <v>0.24</v>
          </cell>
        </row>
        <row r="119">
          <cell r="A119" t="str">
            <v>Dans les temps</v>
          </cell>
          <cell r="B119">
            <v>0.3</v>
          </cell>
          <cell r="C119">
            <v>0.3</v>
          </cell>
          <cell r="D119">
            <v>0.3</v>
          </cell>
          <cell r="E119">
            <v>0.3</v>
          </cell>
        </row>
        <row r="120">
          <cell r="A120" t="str">
            <v xml:space="preserve">Objectif </v>
          </cell>
          <cell r="B120">
            <v>1</v>
          </cell>
          <cell r="C120">
            <v>1</v>
          </cell>
          <cell r="D120">
            <v>1</v>
          </cell>
          <cell r="E120">
            <v>1</v>
          </cell>
        </row>
        <row r="125">
          <cell r="B125" t="str">
            <v>ECT Articulation PNSAN</v>
          </cell>
          <cell r="C125" t="str">
            <v>ECT Déconcentration</v>
          </cell>
          <cell r="D125" t="str">
            <v>ECT Foncier</v>
          </cell>
          <cell r="E125" t="str">
            <v>ECT Petit elevage</v>
          </cell>
          <cell r="F125" t="str">
            <v>ECT Plateforme géoréférencée</v>
          </cell>
          <cell r="G125" t="str">
            <v>ECT S&amp;E</v>
          </cell>
        </row>
        <row r="126">
          <cell r="A126" t="str">
            <v>% Atteint</v>
          </cell>
          <cell r="B126">
            <v>1</v>
          </cell>
          <cell r="C126">
            <v>0.95</v>
          </cell>
          <cell r="D126">
            <v>0</v>
          </cell>
          <cell r="E126">
            <v>0.8</v>
          </cell>
          <cell r="F126">
            <v>0</v>
          </cell>
          <cell r="G126">
            <v>1</v>
          </cell>
        </row>
        <row r="127">
          <cell r="A127" t="str">
            <v>Grand retard</v>
          </cell>
          <cell r="B127">
            <v>0.5</v>
          </cell>
          <cell r="C127">
            <v>0.5</v>
          </cell>
          <cell r="D127">
            <v>0.5</v>
          </cell>
          <cell r="E127">
            <v>0.5</v>
          </cell>
          <cell r="F127">
            <v>0.5</v>
          </cell>
          <cell r="G127">
            <v>0.5</v>
          </cell>
        </row>
        <row r="128">
          <cell r="A128" t="str">
            <v>Retard moyen</v>
          </cell>
          <cell r="B128">
            <v>0.25</v>
          </cell>
          <cell r="C128">
            <v>0.25</v>
          </cell>
          <cell r="D128">
            <v>0.25</v>
          </cell>
          <cell r="E128">
            <v>0.25</v>
          </cell>
          <cell r="F128">
            <v>0.25</v>
          </cell>
          <cell r="G128">
            <v>0.25</v>
          </cell>
        </row>
        <row r="129">
          <cell r="A129" t="str">
            <v>Faible retard</v>
          </cell>
          <cell r="B129">
            <v>0.24</v>
          </cell>
          <cell r="C129">
            <v>0.24</v>
          </cell>
          <cell r="D129">
            <v>0.24</v>
          </cell>
          <cell r="E129">
            <v>0.24</v>
          </cell>
          <cell r="F129">
            <v>0.24</v>
          </cell>
          <cell r="G129">
            <v>0.24</v>
          </cell>
        </row>
        <row r="130">
          <cell r="A130" t="str">
            <v>Dans les temps</v>
          </cell>
          <cell r="B130">
            <v>0.3</v>
          </cell>
          <cell r="C130">
            <v>0.3</v>
          </cell>
          <cell r="D130">
            <v>0.3</v>
          </cell>
          <cell r="E130">
            <v>0.3</v>
          </cell>
          <cell r="F130">
            <v>0.3</v>
          </cell>
          <cell r="G130">
            <v>0.3</v>
          </cell>
        </row>
        <row r="131">
          <cell r="A131" t="str">
            <v xml:space="preserve">Objectif </v>
          </cell>
          <cell r="B131">
            <v>1</v>
          </cell>
          <cell r="C131">
            <v>1</v>
          </cell>
          <cell r="D131">
            <v>1</v>
          </cell>
          <cell r="E131">
            <v>1</v>
          </cell>
          <cell r="F131">
            <v>1</v>
          </cell>
          <cell r="G131">
            <v>1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odes"/>
      <sheetName val="Données"/>
      <sheetName val="TCD_AN_NAT"/>
      <sheetName val="TCD_AN_REG"/>
      <sheetName val="GRAPH_AN"/>
      <sheetName val="TB_AN"/>
      <sheetName val="TB_FINAL"/>
    </sheetNames>
    <sheetDataSet>
      <sheetData sheetId="0"/>
      <sheetData sheetId="1">
        <row r="5">
          <cell r="A5">
            <v>2017</v>
          </cell>
          <cell r="C5" t="str">
            <v>Programmé</v>
          </cell>
          <cell r="E5" t="str">
            <v>OBJECTIF_GLOBAL</v>
          </cell>
          <cell r="G5" t="str">
            <v>Boucle du Mouhoun</v>
          </cell>
        </row>
        <row r="6">
          <cell r="C6" t="str">
            <v>Réalisé</v>
          </cell>
          <cell r="E6" t="str">
            <v>OBJECTIF_SPECIFIQUE</v>
          </cell>
          <cell r="G6" t="str">
            <v>Cascades</v>
          </cell>
        </row>
        <row r="7">
          <cell r="E7" t="str">
            <v>RESULTATS</v>
          </cell>
          <cell r="G7" t="str">
            <v>Centre</v>
          </cell>
        </row>
        <row r="8">
          <cell r="G8" t="str">
            <v>Centre-Est</v>
          </cell>
        </row>
        <row r="9">
          <cell r="G9" t="str">
            <v>Centre-Nord</v>
          </cell>
        </row>
        <row r="10">
          <cell r="G10" t="str">
            <v>Centre-Ouest</v>
          </cell>
        </row>
        <row r="11">
          <cell r="G11" t="str">
            <v>Centre-Sud</v>
          </cell>
        </row>
        <row r="12">
          <cell r="G12" t="str">
            <v>Est</v>
          </cell>
        </row>
        <row r="13">
          <cell r="G13" t="str">
            <v>Hauts-Bassins</v>
          </cell>
        </row>
        <row r="14">
          <cell r="G14" t="str">
            <v>Nord</v>
          </cell>
        </row>
        <row r="15">
          <cell r="G15" t="str">
            <v>Plateau-Central</v>
          </cell>
        </row>
        <row r="16">
          <cell r="G16" t="str">
            <v>Sahel</v>
          </cell>
        </row>
        <row r="17">
          <cell r="G17" t="str">
            <v>Sud-Ouest</v>
          </cell>
        </row>
        <row r="18">
          <cell r="G18" t="str">
            <v>Burkina-Faso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PACTE_SSE/D-AUTRES/N-EXEMPLES/AT-PASANAD%20R&#233;alisations%20Carto%20V10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Denis" refreshedDate="44463.57322233796" createdVersion="6" refreshedVersion="7" minRefreshableVersion="3" recordCount="1648" xr:uid="{E56FB570-96EF-4679-A8E2-2320920FF321}">
  <cacheSource type="worksheet">
    <worksheetSource name="T_Données" r:id="rId2"/>
  </cacheSource>
  <cacheFields count="13">
    <cacheField name="N°" numFmtId="0">
      <sharedItems containsSemiMixedTypes="0" containsString="0" containsNumber="1" containsInteger="1" minValue="1" maxValue="1648"/>
    </cacheField>
    <cacheField name="ANNEE" numFmtId="0">
      <sharedItems containsSemiMixedTypes="0" containsString="0" containsNumber="1" containsInteger="1" minValue="2017" maxValue="2019" count="3">
        <n v="2017"/>
        <n v="2018"/>
        <n v="2019"/>
      </sharedItems>
    </cacheField>
    <cacheField name="MOIS" numFmtId="0">
      <sharedItems count="13">
        <s v="Octobre"/>
        <s v="Novembre"/>
        <s v="Décembre"/>
        <s v="Campagne"/>
        <s v="Janvier"/>
        <s v="Février"/>
        <s v="Mars"/>
        <s v="Avril"/>
        <s v="Mai"/>
        <s v="Juin"/>
        <s v="Juillet"/>
        <s v="Août"/>
        <s v="Septembre"/>
      </sharedItems>
    </cacheField>
    <cacheField name="SEMESTRE" numFmtId="0">
      <sharedItems count="4">
        <s v="Semestre 2"/>
        <s v="Semestre 1"/>
        <s v=""/>
        <s v="=SI(ET(B75=2017;C75=&quot;Octobre&quot;);&quot;Semestre 1&quot;;SI(ESTERREUR(RECHERCHEV([@MOIS];Codes!$C$5:$D$16;2;FAUX));&quot;&quot;;RECHERCHEV([@MOIS];Codes!$C$5:$D$16;2;FAUX)))" u="1"/>
      </sharedItems>
    </cacheField>
    <cacheField name="CAMPAGNE" numFmtId="0">
      <sharedItems containsSemiMixedTypes="0" containsString="0" containsNumber="1" containsInteger="1" minValue="2017" maxValue="2021" count="5">
        <n v="2017"/>
        <n v="2018"/>
        <n v="2019"/>
        <n v="2020" u="1"/>
        <n v="2021" u="1"/>
      </sharedItems>
    </cacheField>
    <cacheField name="STATUT" numFmtId="0">
      <sharedItems count="4">
        <s v="Réalisé"/>
        <s v="Programmé"/>
        <e v="#VALUE!" u="1"/>
        <s v="Prévu" u="1"/>
      </sharedItems>
    </cacheField>
    <cacheField name="REALISATION" numFmtId="0">
      <sharedItems containsBlank="1" count="8">
        <s v="ANIMATION"/>
        <s v="ASSISTANCE_TECHNIQUE"/>
        <s v="AUTRES_ACTIVITES"/>
        <s v="NOTES_RAPPORTS"/>
        <s v="SUIVI"/>
        <m u="1"/>
        <s v="FORMATION" u="1"/>
        <s v="FINANCEMENT" u="1"/>
      </sharedItems>
    </cacheField>
    <cacheField name="SOUS REALISATION" numFmtId="0">
      <sharedItems containsBlank="1" count="23">
        <s v="Animation_approche_programme"/>
        <s v="Appui_formation"/>
        <s v="Autres_rencontres"/>
        <s v="Réunion_AT_PASANAD"/>
        <s v="Court_Terme"/>
        <s v="Long_Terme"/>
        <s v="Communication"/>
        <s v="Mission_Terrain"/>
        <s v="Notes"/>
        <s v="Rapport"/>
        <s v="Termes_de_Référence"/>
        <s v="SSE_AT_PASANAD"/>
        <s v="SSE_PASANAD"/>
        <m u="1"/>
        <s v="MRAH" u="1"/>
        <s v="MAAH_DGESS" u="1"/>
        <s v="MAAH" u="1"/>
        <s v="SE_CNSA" u="1"/>
        <s v="Autre_réunion" u="1"/>
        <s v="Tranche_Fixe" u="1"/>
        <s v="SP_CPSA" u="1"/>
        <s v="Tranche_Variable" u="1"/>
        <s v="MRAH_DGESS" u="1"/>
      </sharedItems>
    </cacheField>
    <cacheField name="INDICATEURS" numFmtId="0">
      <sharedItems containsBlank="1" count="147">
        <s v="Programme 075"/>
        <s v="Programme 076"/>
        <s v="Programme 077"/>
        <s v="Programme 078"/>
        <s v="Programme 079"/>
        <s v="Programme 080"/>
        <s v="Programme 081"/>
        <s v="Programme 082"/>
        <s v="Programme 083"/>
        <s v="Programme 084"/>
        <s v="Programme 085"/>
        <s v="Sessions"/>
        <s v="Collectif"/>
        <s v="EP1"/>
        <s v="EP2"/>
        <s v="EP3"/>
        <s v="EP4"/>
        <s v="DGAHDI"/>
        <s v="DGESS/DAF/DRH/MAAH"/>
        <s v="DGESS/MAAH"/>
        <s v="DGESS/MRAH"/>
        <s v="DGIH/MEA"/>
        <s v="DUE"/>
        <s v="MINEFID Suivi UE/AT"/>
        <s v="MINEFID/DGCOOP"/>
        <s v="SP-CPSA"/>
        <s v="ECT Articulation PNSAN"/>
        <s v="ECT Déconcentration"/>
        <s v="ECT Foncier"/>
        <s v="ECT Petit Elevage"/>
        <s v="ECT Plateforme géoréférencée"/>
        <s v="ECT S&amp;E"/>
        <s v="EP1 H*J"/>
        <s v="EP2 H*J"/>
        <s v="EP3 H*J"/>
        <s v="EP4 H*J"/>
        <s v="Plan de communication"/>
        <s v="Support de communication"/>
        <s v="Appui ECT"/>
        <s v="Atelier/réunion déconcentrés"/>
        <s v="Analyse/conceptuelle"/>
        <s v="Dossier pour DUE"/>
        <s v="GMS"/>
        <s v="Démarrage"/>
        <s v="ECT PA Opérationnalisation MAAH"/>
        <s v="ECT PA Opérationnalisation MRAH"/>
        <s v="EP"/>
        <s v="Feuille de route Petit élevage"/>
        <s v="Fin de mission"/>
        <s v="Mission terrain EP"/>
        <s v="Semestriel"/>
        <s v="Session GMS"/>
        <s v="TdR Atelier"/>
        <s v="Tdr Audit"/>
        <s v="TdR Comité de suivi études"/>
        <s v="TdR Communication"/>
        <s v="TdR Etude spécifique"/>
        <s v="TdR Formation"/>
        <s v="TdR Mission CT"/>
        <s v="Application informatique"/>
        <s v="Cadre logique AT-PASANAD"/>
        <s v="Manuel de l'utilisateur SSE PASANAD"/>
        <s v="Matrice des indicateurs"/>
        <s v="Application informatique "/>
        <s v="Cadres logiques en cascade PNSAN"/>
        <s v="Manuel de conception &amp; de maintenance"/>
        <s v="Manuel de l'utilisateur"/>
        <s v="Plan de formation"/>
        <s v="Groupe PTF Nutrition" u="1"/>
        <m u="1"/>
        <s v="Femmes" u="1"/>
        <s v="Valeurs de référence PASANAD" u="1"/>
        <s v="CT S&amp;PA Elevage" u="1"/>
        <s v="Rapport CT S&amp;E" u="1"/>
        <s v="Hommes" u="1"/>
        <s v="Rapport fin de mission EP" u="1"/>
        <s v="TdR GMS" u="1"/>
        <s v="ECT Elevage H*J" u="1"/>
        <s v="Revue du système de collecte" u="1"/>
        <s v="Cadres logiques en cascade : PNSAN" u="1"/>
        <s v="CSD/PASP" u="1"/>
        <s v="Rapport de démarrage" u="1"/>
        <s v="Note ad-hoc (à détailler)" u="1"/>
        <s v="Note de Dossier pour DUE" u="1"/>
        <s v="Rapport final" u="1"/>
        <s v="ECT Strat&amp;PA Petit Elevage H*J" u="1"/>
        <s v="Note d'analyse/conceptuelle" u="1"/>
        <s v="Application informatique SSE PASANAD (stockage, Tableau de Bord)" u="1"/>
        <s v="Montant décaissé" u="1"/>
        <s v="Session de formation" u="1"/>
        <s v="ECT S&amp;E H*J" u="1"/>
        <s v="CT P.A. Déconcentration MRAH" u="1"/>
        <s v="SONAGESS" u="1"/>
        <s v="CT Etude SSE SP/CPSA" u="1"/>
        <s v="TdR Audit/Evaluation" u="1"/>
        <s v="CT P.A. Déconcentration MAAH" u="1"/>
        <s v="Rapport ECT S&amp;E" u="1"/>
        <s v="Rapport CT PA Opérationnalisation APD/MRAH" u="1"/>
        <s v="Supervision/Suivi" u="1"/>
        <s v="Manuel de formation SE" u="1"/>
        <s v="ECT Articulation PNSAN P*J" u="1"/>
        <s v="Feuille de route Strat&amp;PA Petit élevage" u="1"/>
        <s v="Cadres logiques en cascade : PNSAN inscrites dans les BP (MAAH, MRAH, MS, MEEVC)" u="1"/>
        <s v="Rapport CT Strat&amp;PA Petit élevege" u="1"/>
        <s v="Revue du système de collecte et de transmission" u="1"/>
        <s v="CSD" u="1"/>
        <s v="CT : Etude : SSE SP/CPSA" u="1"/>
        <s v="Cadres logiques en cascade PNSAN, PNSR II, PASANAD, " u="1"/>
        <s v="TdR Formation DGAHDI" u="1"/>
        <s v="Rapport CT PA Opérationnalisation APD/MAAH" u="1"/>
        <s v="Revue des indicateurs PASANAD (PNSAN, PNSR II)" u="1"/>
        <s v="Rencontres" u="1"/>
        <s v="Montant prévu" u="1"/>
        <s v="Rapport semestriel" u="1"/>
        <s v="Revue des indicateurs PASANAD" u="1"/>
        <s v="ECT PA Opérationnalisation APD H*J" u="1"/>
        <s v="Montant" u="1"/>
        <s v="ECT Petit élevege" u="1"/>
        <s v="ECT Articulation PNSAN H*J" u="1"/>
        <s v="ECT PA Opérationnalisation APD P*J" u="1"/>
        <s v="FAO" u="1"/>
        <s v="CONASUR" u="1"/>
        <s v="Rapport session GMS" u="1"/>
        <s v="ECT Déconcentration H*J" u="1"/>
        <s v="Application informatique SSE AT-PASANAD" u="1"/>
        <s v="Montant demandé" u="1"/>
        <s v="Conception &amp; de maintenance" u="1"/>
        <s v="ECT Petit élevage" u="1"/>
        <s v="Rapport ECT Petit élevege" u="1"/>
        <s v="Rapport CT Articulation PNSAN" u="1"/>
        <s v="ECT Strat&amp;PA Petit Elevage P*J" u="1"/>
        <s v="CT : Etude Mise en cohérence du SSE SP/CPSA" u="1"/>
        <s v="P*J" u="1"/>
        <s v="Note GMS" u="1"/>
        <s v="CONASUR/SONAGESS/SAP" u="1"/>
        <s v="Atelier/réunion déconcentré" u="1"/>
        <s v="ECT S&amp;E P*J" u="1"/>
        <s v="PTF GT/PASP" u="1"/>
        <s v="SE-CNSA" u="1"/>
        <s v="PAM" u="1"/>
        <s v="TdR Contrat de service" u="1"/>
        <s v="CT S&amp;E" u="1"/>
        <s v="EP4H*J" u="1"/>
        <s v="CT-CNSA" u="1"/>
        <s v="Autres rencontres" u="1"/>
        <s v="Feuille de route Stratégie petit élevage" u="1"/>
        <s v="TdR Déconcentration MAAH/MRAH" u="1"/>
      </sharedItems>
    </cacheField>
    <cacheField name="VALEUR" numFmtId="3">
      <sharedItems containsString="0" containsBlank="1" containsNumber="1" minValue="0" maxValue="220"/>
    </cacheField>
    <cacheField name="UNITE" numFmtId="0">
      <sharedItems containsSemiMixedTypes="0" containsString="0" containsNumber="1" containsInteger="1" minValue="0" maxValue="1" count="2">
        <n v="0"/>
        <n v="1"/>
      </sharedItems>
    </cacheField>
    <cacheField name="PAYS" numFmtId="0">
      <sharedItems count="1">
        <s v="Burkina Faso"/>
      </sharedItems>
    </cacheField>
    <cacheField name="VILLE" numFmtId="0">
      <sharedItems count="4">
        <s v="Ouagadougou"/>
        <s v="Banfora"/>
        <s v="Koudougou"/>
        <s v="Bobo-Dioulasso"/>
      </sharedItems>
    </cacheField>
  </cacheFields>
  <extLst>
    <ext xmlns:x14="http://schemas.microsoft.com/office/spreadsheetml/2009/9/main" uri="{725AE2AE-9491-48be-B2B4-4EB974FC3084}">
      <x14:pivotCacheDefinition pivotCacheId="137691504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48">
  <r>
    <n v="1"/>
    <x v="0"/>
    <x v="0"/>
    <x v="0"/>
    <x v="0"/>
    <x v="0"/>
    <x v="0"/>
    <x v="0"/>
    <x v="0"/>
    <n v="0"/>
    <x v="0"/>
    <x v="0"/>
    <x v="0"/>
  </r>
  <r>
    <n v="2"/>
    <x v="0"/>
    <x v="0"/>
    <x v="0"/>
    <x v="0"/>
    <x v="0"/>
    <x v="0"/>
    <x v="0"/>
    <x v="1"/>
    <n v="0"/>
    <x v="0"/>
    <x v="0"/>
    <x v="1"/>
  </r>
  <r>
    <n v="3"/>
    <x v="0"/>
    <x v="0"/>
    <x v="0"/>
    <x v="0"/>
    <x v="0"/>
    <x v="0"/>
    <x v="0"/>
    <x v="2"/>
    <n v="0"/>
    <x v="0"/>
    <x v="0"/>
    <x v="2"/>
  </r>
  <r>
    <n v="4"/>
    <x v="0"/>
    <x v="0"/>
    <x v="0"/>
    <x v="0"/>
    <x v="0"/>
    <x v="0"/>
    <x v="0"/>
    <x v="3"/>
    <n v="0"/>
    <x v="0"/>
    <x v="0"/>
    <x v="3"/>
  </r>
  <r>
    <n v="5"/>
    <x v="0"/>
    <x v="0"/>
    <x v="0"/>
    <x v="0"/>
    <x v="0"/>
    <x v="0"/>
    <x v="0"/>
    <x v="4"/>
    <n v="0"/>
    <x v="0"/>
    <x v="0"/>
    <x v="0"/>
  </r>
  <r>
    <n v="6"/>
    <x v="0"/>
    <x v="0"/>
    <x v="0"/>
    <x v="0"/>
    <x v="0"/>
    <x v="0"/>
    <x v="0"/>
    <x v="5"/>
    <n v="0"/>
    <x v="0"/>
    <x v="0"/>
    <x v="1"/>
  </r>
  <r>
    <n v="7"/>
    <x v="0"/>
    <x v="0"/>
    <x v="0"/>
    <x v="0"/>
    <x v="0"/>
    <x v="0"/>
    <x v="0"/>
    <x v="6"/>
    <n v="0"/>
    <x v="0"/>
    <x v="0"/>
    <x v="2"/>
  </r>
  <r>
    <n v="8"/>
    <x v="0"/>
    <x v="0"/>
    <x v="0"/>
    <x v="0"/>
    <x v="0"/>
    <x v="0"/>
    <x v="0"/>
    <x v="7"/>
    <n v="0"/>
    <x v="0"/>
    <x v="0"/>
    <x v="3"/>
  </r>
  <r>
    <n v="9"/>
    <x v="0"/>
    <x v="0"/>
    <x v="0"/>
    <x v="0"/>
    <x v="0"/>
    <x v="0"/>
    <x v="0"/>
    <x v="8"/>
    <n v="0"/>
    <x v="0"/>
    <x v="0"/>
    <x v="0"/>
  </r>
  <r>
    <n v="10"/>
    <x v="0"/>
    <x v="0"/>
    <x v="0"/>
    <x v="0"/>
    <x v="0"/>
    <x v="0"/>
    <x v="0"/>
    <x v="9"/>
    <n v="0"/>
    <x v="0"/>
    <x v="0"/>
    <x v="1"/>
  </r>
  <r>
    <n v="11"/>
    <x v="0"/>
    <x v="0"/>
    <x v="0"/>
    <x v="0"/>
    <x v="0"/>
    <x v="0"/>
    <x v="0"/>
    <x v="10"/>
    <n v="0"/>
    <x v="0"/>
    <x v="0"/>
    <x v="2"/>
  </r>
  <r>
    <n v="12"/>
    <x v="0"/>
    <x v="0"/>
    <x v="0"/>
    <x v="0"/>
    <x v="0"/>
    <x v="0"/>
    <x v="1"/>
    <x v="11"/>
    <n v="0"/>
    <x v="0"/>
    <x v="0"/>
    <x v="3"/>
  </r>
  <r>
    <n v="13"/>
    <x v="0"/>
    <x v="0"/>
    <x v="0"/>
    <x v="0"/>
    <x v="0"/>
    <x v="0"/>
    <x v="2"/>
    <x v="12"/>
    <n v="0"/>
    <x v="0"/>
    <x v="0"/>
    <x v="0"/>
  </r>
  <r>
    <n v="14"/>
    <x v="0"/>
    <x v="0"/>
    <x v="0"/>
    <x v="0"/>
    <x v="0"/>
    <x v="0"/>
    <x v="2"/>
    <x v="13"/>
    <n v="1"/>
    <x v="0"/>
    <x v="0"/>
    <x v="1"/>
  </r>
  <r>
    <n v="15"/>
    <x v="0"/>
    <x v="0"/>
    <x v="0"/>
    <x v="0"/>
    <x v="0"/>
    <x v="0"/>
    <x v="2"/>
    <x v="14"/>
    <n v="1"/>
    <x v="0"/>
    <x v="0"/>
    <x v="2"/>
  </r>
  <r>
    <n v="16"/>
    <x v="0"/>
    <x v="0"/>
    <x v="0"/>
    <x v="0"/>
    <x v="0"/>
    <x v="0"/>
    <x v="2"/>
    <x v="15"/>
    <n v="1"/>
    <x v="0"/>
    <x v="0"/>
    <x v="3"/>
  </r>
  <r>
    <n v="17"/>
    <x v="0"/>
    <x v="0"/>
    <x v="0"/>
    <x v="0"/>
    <x v="0"/>
    <x v="0"/>
    <x v="2"/>
    <x v="16"/>
    <n v="1"/>
    <x v="0"/>
    <x v="0"/>
    <x v="0"/>
  </r>
  <r>
    <n v="18"/>
    <x v="0"/>
    <x v="0"/>
    <x v="0"/>
    <x v="0"/>
    <x v="0"/>
    <x v="0"/>
    <x v="3"/>
    <x v="17"/>
    <n v="1"/>
    <x v="0"/>
    <x v="0"/>
    <x v="1"/>
  </r>
  <r>
    <n v="19"/>
    <x v="0"/>
    <x v="0"/>
    <x v="0"/>
    <x v="0"/>
    <x v="0"/>
    <x v="0"/>
    <x v="3"/>
    <x v="18"/>
    <n v="1"/>
    <x v="0"/>
    <x v="0"/>
    <x v="2"/>
  </r>
  <r>
    <n v="20"/>
    <x v="0"/>
    <x v="0"/>
    <x v="0"/>
    <x v="0"/>
    <x v="0"/>
    <x v="0"/>
    <x v="3"/>
    <x v="19"/>
    <n v="1"/>
    <x v="0"/>
    <x v="0"/>
    <x v="3"/>
  </r>
  <r>
    <n v="21"/>
    <x v="0"/>
    <x v="0"/>
    <x v="0"/>
    <x v="0"/>
    <x v="0"/>
    <x v="0"/>
    <x v="3"/>
    <x v="20"/>
    <n v="1"/>
    <x v="0"/>
    <x v="0"/>
    <x v="0"/>
  </r>
  <r>
    <n v="22"/>
    <x v="0"/>
    <x v="0"/>
    <x v="0"/>
    <x v="0"/>
    <x v="0"/>
    <x v="0"/>
    <x v="3"/>
    <x v="21"/>
    <n v="0"/>
    <x v="0"/>
    <x v="0"/>
    <x v="1"/>
  </r>
  <r>
    <n v="23"/>
    <x v="0"/>
    <x v="0"/>
    <x v="0"/>
    <x v="0"/>
    <x v="0"/>
    <x v="0"/>
    <x v="3"/>
    <x v="22"/>
    <n v="2"/>
    <x v="0"/>
    <x v="0"/>
    <x v="2"/>
  </r>
  <r>
    <n v="24"/>
    <x v="0"/>
    <x v="0"/>
    <x v="0"/>
    <x v="0"/>
    <x v="0"/>
    <x v="0"/>
    <x v="3"/>
    <x v="23"/>
    <n v="1"/>
    <x v="0"/>
    <x v="0"/>
    <x v="3"/>
  </r>
  <r>
    <n v="25"/>
    <x v="0"/>
    <x v="0"/>
    <x v="0"/>
    <x v="0"/>
    <x v="0"/>
    <x v="0"/>
    <x v="3"/>
    <x v="24"/>
    <n v="1"/>
    <x v="0"/>
    <x v="0"/>
    <x v="0"/>
  </r>
  <r>
    <n v="26"/>
    <x v="0"/>
    <x v="0"/>
    <x v="0"/>
    <x v="0"/>
    <x v="0"/>
    <x v="0"/>
    <x v="3"/>
    <x v="25"/>
    <n v="1"/>
    <x v="0"/>
    <x v="0"/>
    <x v="1"/>
  </r>
  <r>
    <n v="27"/>
    <x v="0"/>
    <x v="0"/>
    <x v="0"/>
    <x v="0"/>
    <x v="0"/>
    <x v="1"/>
    <x v="4"/>
    <x v="26"/>
    <n v="0"/>
    <x v="0"/>
    <x v="0"/>
    <x v="2"/>
  </r>
  <r>
    <n v="28"/>
    <x v="0"/>
    <x v="0"/>
    <x v="0"/>
    <x v="0"/>
    <x v="0"/>
    <x v="1"/>
    <x v="4"/>
    <x v="27"/>
    <n v="0"/>
    <x v="0"/>
    <x v="0"/>
    <x v="3"/>
  </r>
  <r>
    <n v="29"/>
    <x v="0"/>
    <x v="0"/>
    <x v="0"/>
    <x v="0"/>
    <x v="0"/>
    <x v="1"/>
    <x v="4"/>
    <x v="28"/>
    <n v="0"/>
    <x v="0"/>
    <x v="0"/>
    <x v="0"/>
  </r>
  <r>
    <n v="30"/>
    <x v="0"/>
    <x v="0"/>
    <x v="0"/>
    <x v="0"/>
    <x v="0"/>
    <x v="1"/>
    <x v="4"/>
    <x v="29"/>
    <n v="0"/>
    <x v="0"/>
    <x v="0"/>
    <x v="1"/>
  </r>
  <r>
    <n v="31"/>
    <x v="0"/>
    <x v="0"/>
    <x v="0"/>
    <x v="0"/>
    <x v="0"/>
    <x v="1"/>
    <x v="4"/>
    <x v="30"/>
    <n v="0"/>
    <x v="0"/>
    <x v="0"/>
    <x v="2"/>
  </r>
  <r>
    <n v="32"/>
    <x v="0"/>
    <x v="0"/>
    <x v="0"/>
    <x v="0"/>
    <x v="0"/>
    <x v="1"/>
    <x v="4"/>
    <x v="31"/>
    <n v="0"/>
    <x v="0"/>
    <x v="0"/>
    <x v="3"/>
  </r>
  <r>
    <n v="33"/>
    <x v="0"/>
    <x v="0"/>
    <x v="0"/>
    <x v="0"/>
    <x v="0"/>
    <x v="1"/>
    <x v="5"/>
    <x v="32"/>
    <n v="6"/>
    <x v="0"/>
    <x v="0"/>
    <x v="0"/>
  </r>
  <r>
    <n v="34"/>
    <x v="0"/>
    <x v="0"/>
    <x v="0"/>
    <x v="0"/>
    <x v="0"/>
    <x v="1"/>
    <x v="5"/>
    <x v="33"/>
    <n v="6"/>
    <x v="0"/>
    <x v="0"/>
    <x v="1"/>
  </r>
  <r>
    <n v="35"/>
    <x v="0"/>
    <x v="0"/>
    <x v="0"/>
    <x v="0"/>
    <x v="0"/>
    <x v="1"/>
    <x v="5"/>
    <x v="34"/>
    <n v="6"/>
    <x v="0"/>
    <x v="0"/>
    <x v="2"/>
  </r>
  <r>
    <n v="36"/>
    <x v="0"/>
    <x v="0"/>
    <x v="0"/>
    <x v="0"/>
    <x v="0"/>
    <x v="1"/>
    <x v="5"/>
    <x v="35"/>
    <n v="6"/>
    <x v="0"/>
    <x v="0"/>
    <x v="3"/>
  </r>
  <r>
    <n v="37"/>
    <x v="0"/>
    <x v="0"/>
    <x v="0"/>
    <x v="0"/>
    <x v="0"/>
    <x v="2"/>
    <x v="6"/>
    <x v="36"/>
    <n v="0"/>
    <x v="0"/>
    <x v="0"/>
    <x v="0"/>
  </r>
  <r>
    <n v="38"/>
    <x v="0"/>
    <x v="0"/>
    <x v="0"/>
    <x v="0"/>
    <x v="0"/>
    <x v="2"/>
    <x v="6"/>
    <x v="37"/>
    <n v="0"/>
    <x v="0"/>
    <x v="0"/>
    <x v="1"/>
  </r>
  <r>
    <n v="39"/>
    <x v="0"/>
    <x v="0"/>
    <x v="0"/>
    <x v="0"/>
    <x v="0"/>
    <x v="2"/>
    <x v="7"/>
    <x v="38"/>
    <n v="0"/>
    <x v="0"/>
    <x v="0"/>
    <x v="2"/>
  </r>
  <r>
    <n v="40"/>
    <x v="0"/>
    <x v="0"/>
    <x v="0"/>
    <x v="0"/>
    <x v="0"/>
    <x v="2"/>
    <x v="7"/>
    <x v="39"/>
    <n v="0"/>
    <x v="0"/>
    <x v="0"/>
    <x v="3"/>
  </r>
  <r>
    <n v="41"/>
    <x v="0"/>
    <x v="0"/>
    <x v="0"/>
    <x v="0"/>
    <x v="0"/>
    <x v="3"/>
    <x v="8"/>
    <x v="40"/>
    <n v="0"/>
    <x v="0"/>
    <x v="0"/>
    <x v="0"/>
  </r>
  <r>
    <n v="42"/>
    <x v="0"/>
    <x v="0"/>
    <x v="0"/>
    <x v="0"/>
    <x v="0"/>
    <x v="3"/>
    <x v="8"/>
    <x v="41"/>
    <n v="0"/>
    <x v="0"/>
    <x v="0"/>
    <x v="1"/>
  </r>
  <r>
    <n v="43"/>
    <x v="0"/>
    <x v="0"/>
    <x v="0"/>
    <x v="0"/>
    <x v="0"/>
    <x v="3"/>
    <x v="8"/>
    <x v="42"/>
    <n v="0"/>
    <x v="0"/>
    <x v="0"/>
    <x v="2"/>
  </r>
  <r>
    <n v="44"/>
    <x v="0"/>
    <x v="0"/>
    <x v="0"/>
    <x v="0"/>
    <x v="0"/>
    <x v="3"/>
    <x v="9"/>
    <x v="43"/>
    <n v="0"/>
    <x v="0"/>
    <x v="0"/>
    <x v="3"/>
  </r>
  <r>
    <n v="45"/>
    <x v="0"/>
    <x v="0"/>
    <x v="0"/>
    <x v="0"/>
    <x v="0"/>
    <x v="3"/>
    <x v="9"/>
    <x v="26"/>
    <n v="0"/>
    <x v="0"/>
    <x v="0"/>
    <x v="0"/>
  </r>
  <r>
    <n v="46"/>
    <x v="0"/>
    <x v="0"/>
    <x v="0"/>
    <x v="0"/>
    <x v="0"/>
    <x v="3"/>
    <x v="9"/>
    <x v="27"/>
    <n v="0"/>
    <x v="0"/>
    <x v="0"/>
    <x v="1"/>
  </r>
  <r>
    <n v="47"/>
    <x v="0"/>
    <x v="0"/>
    <x v="0"/>
    <x v="0"/>
    <x v="0"/>
    <x v="3"/>
    <x v="9"/>
    <x v="28"/>
    <n v="0"/>
    <x v="0"/>
    <x v="0"/>
    <x v="2"/>
  </r>
  <r>
    <n v="48"/>
    <x v="0"/>
    <x v="0"/>
    <x v="0"/>
    <x v="0"/>
    <x v="0"/>
    <x v="3"/>
    <x v="9"/>
    <x v="44"/>
    <n v="0"/>
    <x v="0"/>
    <x v="0"/>
    <x v="3"/>
  </r>
  <r>
    <n v="49"/>
    <x v="0"/>
    <x v="0"/>
    <x v="0"/>
    <x v="0"/>
    <x v="0"/>
    <x v="3"/>
    <x v="9"/>
    <x v="45"/>
    <n v="0"/>
    <x v="0"/>
    <x v="0"/>
    <x v="0"/>
  </r>
  <r>
    <n v="50"/>
    <x v="0"/>
    <x v="0"/>
    <x v="0"/>
    <x v="0"/>
    <x v="0"/>
    <x v="3"/>
    <x v="9"/>
    <x v="29"/>
    <n v="0"/>
    <x v="0"/>
    <x v="0"/>
    <x v="1"/>
  </r>
  <r>
    <n v="51"/>
    <x v="0"/>
    <x v="0"/>
    <x v="0"/>
    <x v="0"/>
    <x v="0"/>
    <x v="3"/>
    <x v="9"/>
    <x v="30"/>
    <n v="0"/>
    <x v="0"/>
    <x v="0"/>
    <x v="2"/>
  </r>
  <r>
    <n v="52"/>
    <x v="0"/>
    <x v="0"/>
    <x v="0"/>
    <x v="0"/>
    <x v="0"/>
    <x v="3"/>
    <x v="9"/>
    <x v="31"/>
    <n v="0"/>
    <x v="0"/>
    <x v="0"/>
    <x v="3"/>
  </r>
  <r>
    <n v="53"/>
    <x v="0"/>
    <x v="0"/>
    <x v="0"/>
    <x v="0"/>
    <x v="0"/>
    <x v="3"/>
    <x v="9"/>
    <x v="46"/>
    <n v="0"/>
    <x v="0"/>
    <x v="0"/>
    <x v="0"/>
  </r>
  <r>
    <n v="54"/>
    <x v="0"/>
    <x v="0"/>
    <x v="0"/>
    <x v="0"/>
    <x v="0"/>
    <x v="3"/>
    <x v="9"/>
    <x v="47"/>
    <n v="0"/>
    <x v="0"/>
    <x v="0"/>
    <x v="1"/>
  </r>
  <r>
    <n v="55"/>
    <x v="0"/>
    <x v="0"/>
    <x v="0"/>
    <x v="0"/>
    <x v="0"/>
    <x v="3"/>
    <x v="9"/>
    <x v="48"/>
    <n v="0"/>
    <x v="0"/>
    <x v="0"/>
    <x v="2"/>
  </r>
  <r>
    <n v="56"/>
    <x v="0"/>
    <x v="0"/>
    <x v="0"/>
    <x v="0"/>
    <x v="0"/>
    <x v="3"/>
    <x v="9"/>
    <x v="49"/>
    <n v="0"/>
    <x v="0"/>
    <x v="0"/>
    <x v="3"/>
  </r>
  <r>
    <n v="57"/>
    <x v="0"/>
    <x v="0"/>
    <x v="0"/>
    <x v="0"/>
    <x v="0"/>
    <x v="3"/>
    <x v="9"/>
    <x v="50"/>
    <n v="0"/>
    <x v="0"/>
    <x v="0"/>
    <x v="0"/>
  </r>
  <r>
    <n v="58"/>
    <x v="0"/>
    <x v="0"/>
    <x v="0"/>
    <x v="0"/>
    <x v="0"/>
    <x v="3"/>
    <x v="9"/>
    <x v="51"/>
    <n v="0"/>
    <x v="0"/>
    <x v="0"/>
    <x v="1"/>
  </r>
  <r>
    <n v="59"/>
    <x v="0"/>
    <x v="0"/>
    <x v="0"/>
    <x v="0"/>
    <x v="0"/>
    <x v="3"/>
    <x v="10"/>
    <x v="52"/>
    <n v="0"/>
    <x v="0"/>
    <x v="0"/>
    <x v="2"/>
  </r>
  <r>
    <n v="60"/>
    <x v="0"/>
    <x v="0"/>
    <x v="0"/>
    <x v="0"/>
    <x v="0"/>
    <x v="3"/>
    <x v="10"/>
    <x v="53"/>
    <n v="0"/>
    <x v="0"/>
    <x v="0"/>
    <x v="3"/>
  </r>
  <r>
    <n v="61"/>
    <x v="0"/>
    <x v="0"/>
    <x v="0"/>
    <x v="0"/>
    <x v="0"/>
    <x v="3"/>
    <x v="10"/>
    <x v="54"/>
    <n v="0"/>
    <x v="0"/>
    <x v="0"/>
    <x v="0"/>
  </r>
  <r>
    <n v="62"/>
    <x v="0"/>
    <x v="0"/>
    <x v="0"/>
    <x v="0"/>
    <x v="0"/>
    <x v="3"/>
    <x v="10"/>
    <x v="55"/>
    <n v="0"/>
    <x v="0"/>
    <x v="0"/>
    <x v="1"/>
  </r>
  <r>
    <n v="63"/>
    <x v="0"/>
    <x v="0"/>
    <x v="0"/>
    <x v="0"/>
    <x v="0"/>
    <x v="3"/>
    <x v="10"/>
    <x v="56"/>
    <n v="0"/>
    <x v="0"/>
    <x v="0"/>
    <x v="2"/>
  </r>
  <r>
    <n v="64"/>
    <x v="0"/>
    <x v="0"/>
    <x v="0"/>
    <x v="0"/>
    <x v="0"/>
    <x v="3"/>
    <x v="10"/>
    <x v="57"/>
    <n v="0"/>
    <x v="0"/>
    <x v="0"/>
    <x v="3"/>
  </r>
  <r>
    <n v="65"/>
    <x v="0"/>
    <x v="0"/>
    <x v="0"/>
    <x v="0"/>
    <x v="0"/>
    <x v="3"/>
    <x v="10"/>
    <x v="58"/>
    <n v="0"/>
    <x v="0"/>
    <x v="0"/>
    <x v="0"/>
  </r>
  <r>
    <n v="66"/>
    <x v="0"/>
    <x v="0"/>
    <x v="0"/>
    <x v="0"/>
    <x v="0"/>
    <x v="4"/>
    <x v="11"/>
    <x v="59"/>
    <n v="0"/>
    <x v="1"/>
    <x v="0"/>
    <x v="1"/>
  </r>
  <r>
    <n v="67"/>
    <x v="0"/>
    <x v="0"/>
    <x v="0"/>
    <x v="0"/>
    <x v="0"/>
    <x v="4"/>
    <x v="11"/>
    <x v="60"/>
    <n v="0"/>
    <x v="0"/>
    <x v="0"/>
    <x v="2"/>
  </r>
  <r>
    <n v="68"/>
    <x v="0"/>
    <x v="0"/>
    <x v="0"/>
    <x v="0"/>
    <x v="0"/>
    <x v="4"/>
    <x v="11"/>
    <x v="61"/>
    <n v="0"/>
    <x v="0"/>
    <x v="0"/>
    <x v="3"/>
  </r>
  <r>
    <n v="69"/>
    <x v="0"/>
    <x v="0"/>
    <x v="0"/>
    <x v="0"/>
    <x v="0"/>
    <x v="4"/>
    <x v="11"/>
    <x v="62"/>
    <n v="0"/>
    <x v="0"/>
    <x v="0"/>
    <x v="0"/>
  </r>
  <r>
    <n v="70"/>
    <x v="0"/>
    <x v="0"/>
    <x v="0"/>
    <x v="0"/>
    <x v="0"/>
    <x v="4"/>
    <x v="12"/>
    <x v="63"/>
    <n v="0"/>
    <x v="1"/>
    <x v="0"/>
    <x v="1"/>
  </r>
  <r>
    <n v="71"/>
    <x v="0"/>
    <x v="0"/>
    <x v="0"/>
    <x v="0"/>
    <x v="0"/>
    <x v="4"/>
    <x v="12"/>
    <x v="64"/>
    <n v="0"/>
    <x v="0"/>
    <x v="0"/>
    <x v="2"/>
  </r>
  <r>
    <n v="72"/>
    <x v="0"/>
    <x v="0"/>
    <x v="0"/>
    <x v="0"/>
    <x v="0"/>
    <x v="4"/>
    <x v="12"/>
    <x v="65"/>
    <n v="0"/>
    <x v="0"/>
    <x v="0"/>
    <x v="3"/>
  </r>
  <r>
    <n v="73"/>
    <x v="0"/>
    <x v="0"/>
    <x v="0"/>
    <x v="0"/>
    <x v="0"/>
    <x v="4"/>
    <x v="12"/>
    <x v="66"/>
    <n v="0"/>
    <x v="0"/>
    <x v="0"/>
    <x v="0"/>
  </r>
  <r>
    <n v="74"/>
    <x v="0"/>
    <x v="0"/>
    <x v="0"/>
    <x v="0"/>
    <x v="0"/>
    <x v="4"/>
    <x v="12"/>
    <x v="62"/>
    <n v="0"/>
    <x v="0"/>
    <x v="0"/>
    <x v="1"/>
  </r>
  <r>
    <n v="75"/>
    <x v="0"/>
    <x v="0"/>
    <x v="0"/>
    <x v="0"/>
    <x v="0"/>
    <x v="4"/>
    <x v="12"/>
    <x v="67"/>
    <n v="0"/>
    <x v="0"/>
    <x v="0"/>
    <x v="2"/>
  </r>
  <r>
    <n v="76"/>
    <x v="0"/>
    <x v="1"/>
    <x v="1"/>
    <x v="1"/>
    <x v="0"/>
    <x v="0"/>
    <x v="0"/>
    <x v="0"/>
    <n v="0"/>
    <x v="0"/>
    <x v="0"/>
    <x v="3"/>
  </r>
  <r>
    <n v="77"/>
    <x v="0"/>
    <x v="1"/>
    <x v="1"/>
    <x v="1"/>
    <x v="0"/>
    <x v="0"/>
    <x v="0"/>
    <x v="1"/>
    <n v="0"/>
    <x v="0"/>
    <x v="0"/>
    <x v="0"/>
  </r>
  <r>
    <n v="78"/>
    <x v="0"/>
    <x v="1"/>
    <x v="1"/>
    <x v="1"/>
    <x v="0"/>
    <x v="0"/>
    <x v="0"/>
    <x v="2"/>
    <n v="0"/>
    <x v="0"/>
    <x v="0"/>
    <x v="1"/>
  </r>
  <r>
    <n v="79"/>
    <x v="0"/>
    <x v="1"/>
    <x v="1"/>
    <x v="1"/>
    <x v="0"/>
    <x v="0"/>
    <x v="0"/>
    <x v="3"/>
    <n v="2"/>
    <x v="0"/>
    <x v="0"/>
    <x v="2"/>
  </r>
  <r>
    <n v="80"/>
    <x v="0"/>
    <x v="1"/>
    <x v="1"/>
    <x v="1"/>
    <x v="0"/>
    <x v="0"/>
    <x v="0"/>
    <x v="4"/>
    <n v="0"/>
    <x v="0"/>
    <x v="0"/>
    <x v="3"/>
  </r>
  <r>
    <n v="81"/>
    <x v="0"/>
    <x v="1"/>
    <x v="1"/>
    <x v="1"/>
    <x v="0"/>
    <x v="0"/>
    <x v="0"/>
    <x v="5"/>
    <n v="0"/>
    <x v="0"/>
    <x v="0"/>
    <x v="0"/>
  </r>
  <r>
    <n v="82"/>
    <x v="0"/>
    <x v="1"/>
    <x v="1"/>
    <x v="1"/>
    <x v="0"/>
    <x v="0"/>
    <x v="0"/>
    <x v="6"/>
    <n v="0"/>
    <x v="0"/>
    <x v="0"/>
    <x v="1"/>
  </r>
  <r>
    <n v="83"/>
    <x v="0"/>
    <x v="1"/>
    <x v="1"/>
    <x v="1"/>
    <x v="0"/>
    <x v="0"/>
    <x v="0"/>
    <x v="7"/>
    <n v="0"/>
    <x v="0"/>
    <x v="0"/>
    <x v="2"/>
  </r>
  <r>
    <n v="84"/>
    <x v="0"/>
    <x v="1"/>
    <x v="1"/>
    <x v="1"/>
    <x v="0"/>
    <x v="0"/>
    <x v="0"/>
    <x v="8"/>
    <n v="0"/>
    <x v="0"/>
    <x v="0"/>
    <x v="3"/>
  </r>
  <r>
    <n v="85"/>
    <x v="0"/>
    <x v="1"/>
    <x v="1"/>
    <x v="1"/>
    <x v="0"/>
    <x v="0"/>
    <x v="0"/>
    <x v="9"/>
    <n v="0"/>
    <x v="0"/>
    <x v="0"/>
    <x v="0"/>
  </r>
  <r>
    <n v="86"/>
    <x v="0"/>
    <x v="1"/>
    <x v="1"/>
    <x v="1"/>
    <x v="0"/>
    <x v="0"/>
    <x v="0"/>
    <x v="10"/>
    <n v="0"/>
    <x v="0"/>
    <x v="0"/>
    <x v="1"/>
  </r>
  <r>
    <n v="87"/>
    <x v="0"/>
    <x v="1"/>
    <x v="1"/>
    <x v="1"/>
    <x v="0"/>
    <x v="0"/>
    <x v="1"/>
    <x v="11"/>
    <n v="1"/>
    <x v="0"/>
    <x v="0"/>
    <x v="2"/>
  </r>
  <r>
    <n v="88"/>
    <x v="0"/>
    <x v="1"/>
    <x v="1"/>
    <x v="1"/>
    <x v="0"/>
    <x v="0"/>
    <x v="2"/>
    <x v="12"/>
    <n v="0"/>
    <x v="0"/>
    <x v="0"/>
    <x v="3"/>
  </r>
  <r>
    <n v="89"/>
    <x v="0"/>
    <x v="1"/>
    <x v="1"/>
    <x v="1"/>
    <x v="0"/>
    <x v="0"/>
    <x v="2"/>
    <x v="13"/>
    <n v="1"/>
    <x v="0"/>
    <x v="0"/>
    <x v="0"/>
  </r>
  <r>
    <n v="90"/>
    <x v="0"/>
    <x v="1"/>
    <x v="1"/>
    <x v="1"/>
    <x v="0"/>
    <x v="0"/>
    <x v="2"/>
    <x v="14"/>
    <n v="2"/>
    <x v="0"/>
    <x v="0"/>
    <x v="1"/>
  </r>
  <r>
    <n v="91"/>
    <x v="0"/>
    <x v="1"/>
    <x v="1"/>
    <x v="1"/>
    <x v="0"/>
    <x v="0"/>
    <x v="2"/>
    <x v="15"/>
    <n v="0"/>
    <x v="0"/>
    <x v="0"/>
    <x v="2"/>
  </r>
  <r>
    <n v="92"/>
    <x v="0"/>
    <x v="1"/>
    <x v="1"/>
    <x v="1"/>
    <x v="0"/>
    <x v="0"/>
    <x v="2"/>
    <x v="16"/>
    <n v="0"/>
    <x v="0"/>
    <x v="0"/>
    <x v="3"/>
  </r>
  <r>
    <n v="93"/>
    <x v="0"/>
    <x v="1"/>
    <x v="1"/>
    <x v="1"/>
    <x v="0"/>
    <x v="0"/>
    <x v="3"/>
    <x v="17"/>
    <n v="1"/>
    <x v="0"/>
    <x v="0"/>
    <x v="0"/>
  </r>
  <r>
    <n v="94"/>
    <x v="0"/>
    <x v="1"/>
    <x v="1"/>
    <x v="1"/>
    <x v="0"/>
    <x v="0"/>
    <x v="3"/>
    <x v="18"/>
    <n v="2"/>
    <x v="0"/>
    <x v="0"/>
    <x v="1"/>
  </r>
  <r>
    <n v="95"/>
    <x v="0"/>
    <x v="1"/>
    <x v="1"/>
    <x v="1"/>
    <x v="0"/>
    <x v="0"/>
    <x v="3"/>
    <x v="19"/>
    <n v="1"/>
    <x v="0"/>
    <x v="0"/>
    <x v="2"/>
  </r>
  <r>
    <n v="96"/>
    <x v="0"/>
    <x v="1"/>
    <x v="1"/>
    <x v="1"/>
    <x v="0"/>
    <x v="0"/>
    <x v="3"/>
    <x v="20"/>
    <n v="2"/>
    <x v="0"/>
    <x v="0"/>
    <x v="3"/>
  </r>
  <r>
    <n v="97"/>
    <x v="0"/>
    <x v="1"/>
    <x v="1"/>
    <x v="1"/>
    <x v="0"/>
    <x v="0"/>
    <x v="3"/>
    <x v="21"/>
    <n v="0"/>
    <x v="0"/>
    <x v="0"/>
    <x v="0"/>
  </r>
  <r>
    <n v="98"/>
    <x v="0"/>
    <x v="1"/>
    <x v="1"/>
    <x v="1"/>
    <x v="0"/>
    <x v="0"/>
    <x v="3"/>
    <x v="22"/>
    <n v="2"/>
    <x v="0"/>
    <x v="0"/>
    <x v="1"/>
  </r>
  <r>
    <n v="99"/>
    <x v="0"/>
    <x v="1"/>
    <x v="1"/>
    <x v="1"/>
    <x v="0"/>
    <x v="0"/>
    <x v="3"/>
    <x v="23"/>
    <n v="0"/>
    <x v="0"/>
    <x v="0"/>
    <x v="2"/>
  </r>
  <r>
    <n v="100"/>
    <x v="0"/>
    <x v="1"/>
    <x v="1"/>
    <x v="1"/>
    <x v="0"/>
    <x v="0"/>
    <x v="3"/>
    <x v="24"/>
    <n v="2"/>
    <x v="0"/>
    <x v="0"/>
    <x v="3"/>
  </r>
  <r>
    <n v="101"/>
    <x v="0"/>
    <x v="1"/>
    <x v="1"/>
    <x v="1"/>
    <x v="0"/>
    <x v="0"/>
    <x v="3"/>
    <x v="25"/>
    <n v="3"/>
    <x v="0"/>
    <x v="0"/>
    <x v="0"/>
  </r>
  <r>
    <n v="102"/>
    <x v="0"/>
    <x v="1"/>
    <x v="1"/>
    <x v="1"/>
    <x v="0"/>
    <x v="1"/>
    <x v="4"/>
    <x v="26"/>
    <n v="0"/>
    <x v="0"/>
    <x v="0"/>
    <x v="1"/>
  </r>
  <r>
    <n v="103"/>
    <x v="0"/>
    <x v="1"/>
    <x v="1"/>
    <x v="1"/>
    <x v="0"/>
    <x v="1"/>
    <x v="4"/>
    <x v="27"/>
    <n v="0"/>
    <x v="0"/>
    <x v="0"/>
    <x v="2"/>
  </r>
  <r>
    <n v="104"/>
    <x v="0"/>
    <x v="1"/>
    <x v="1"/>
    <x v="1"/>
    <x v="0"/>
    <x v="1"/>
    <x v="4"/>
    <x v="28"/>
    <n v="0"/>
    <x v="0"/>
    <x v="0"/>
    <x v="3"/>
  </r>
  <r>
    <n v="105"/>
    <x v="0"/>
    <x v="1"/>
    <x v="1"/>
    <x v="1"/>
    <x v="0"/>
    <x v="1"/>
    <x v="4"/>
    <x v="29"/>
    <n v="0"/>
    <x v="0"/>
    <x v="0"/>
    <x v="0"/>
  </r>
  <r>
    <n v="106"/>
    <x v="0"/>
    <x v="1"/>
    <x v="1"/>
    <x v="1"/>
    <x v="0"/>
    <x v="1"/>
    <x v="4"/>
    <x v="30"/>
    <n v="0"/>
    <x v="0"/>
    <x v="0"/>
    <x v="1"/>
  </r>
  <r>
    <n v="107"/>
    <x v="0"/>
    <x v="1"/>
    <x v="1"/>
    <x v="1"/>
    <x v="0"/>
    <x v="1"/>
    <x v="4"/>
    <x v="31"/>
    <n v="0"/>
    <x v="0"/>
    <x v="0"/>
    <x v="2"/>
  </r>
  <r>
    <n v="108"/>
    <x v="0"/>
    <x v="1"/>
    <x v="1"/>
    <x v="1"/>
    <x v="0"/>
    <x v="1"/>
    <x v="5"/>
    <x v="32"/>
    <n v="21"/>
    <x v="0"/>
    <x v="0"/>
    <x v="3"/>
  </r>
  <r>
    <n v="109"/>
    <x v="0"/>
    <x v="1"/>
    <x v="1"/>
    <x v="1"/>
    <x v="0"/>
    <x v="1"/>
    <x v="5"/>
    <x v="33"/>
    <n v="21"/>
    <x v="0"/>
    <x v="0"/>
    <x v="0"/>
  </r>
  <r>
    <n v="110"/>
    <x v="0"/>
    <x v="1"/>
    <x v="1"/>
    <x v="1"/>
    <x v="0"/>
    <x v="1"/>
    <x v="5"/>
    <x v="34"/>
    <n v="21"/>
    <x v="0"/>
    <x v="0"/>
    <x v="1"/>
  </r>
  <r>
    <n v="111"/>
    <x v="0"/>
    <x v="1"/>
    <x v="1"/>
    <x v="1"/>
    <x v="0"/>
    <x v="1"/>
    <x v="5"/>
    <x v="35"/>
    <n v="21"/>
    <x v="0"/>
    <x v="0"/>
    <x v="2"/>
  </r>
  <r>
    <n v="112"/>
    <x v="0"/>
    <x v="1"/>
    <x v="1"/>
    <x v="1"/>
    <x v="0"/>
    <x v="2"/>
    <x v="6"/>
    <x v="36"/>
    <n v="0"/>
    <x v="0"/>
    <x v="0"/>
    <x v="3"/>
  </r>
  <r>
    <n v="113"/>
    <x v="0"/>
    <x v="1"/>
    <x v="1"/>
    <x v="1"/>
    <x v="0"/>
    <x v="2"/>
    <x v="6"/>
    <x v="37"/>
    <n v="0"/>
    <x v="0"/>
    <x v="0"/>
    <x v="0"/>
  </r>
  <r>
    <n v="114"/>
    <x v="0"/>
    <x v="1"/>
    <x v="1"/>
    <x v="1"/>
    <x v="0"/>
    <x v="2"/>
    <x v="7"/>
    <x v="38"/>
    <n v="0"/>
    <x v="0"/>
    <x v="0"/>
    <x v="1"/>
  </r>
  <r>
    <n v="115"/>
    <x v="0"/>
    <x v="1"/>
    <x v="1"/>
    <x v="1"/>
    <x v="0"/>
    <x v="2"/>
    <x v="7"/>
    <x v="39"/>
    <n v="0"/>
    <x v="0"/>
    <x v="0"/>
    <x v="2"/>
  </r>
  <r>
    <n v="116"/>
    <x v="0"/>
    <x v="1"/>
    <x v="1"/>
    <x v="1"/>
    <x v="0"/>
    <x v="3"/>
    <x v="8"/>
    <x v="40"/>
    <n v="0"/>
    <x v="0"/>
    <x v="0"/>
    <x v="3"/>
  </r>
  <r>
    <n v="117"/>
    <x v="0"/>
    <x v="1"/>
    <x v="1"/>
    <x v="1"/>
    <x v="0"/>
    <x v="3"/>
    <x v="8"/>
    <x v="41"/>
    <n v="0"/>
    <x v="0"/>
    <x v="0"/>
    <x v="0"/>
  </r>
  <r>
    <n v="118"/>
    <x v="0"/>
    <x v="1"/>
    <x v="1"/>
    <x v="1"/>
    <x v="0"/>
    <x v="3"/>
    <x v="8"/>
    <x v="42"/>
    <n v="0"/>
    <x v="0"/>
    <x v="0"/>
    <x v="1"/>
  </r>
  <r>
    <n v="119"/>
    <x v="0"/>
    <x v="1"/>
    <x v="1"/>
    <x v="1"/>
    <x v="0"/>
    <x v="3"/>
    <x v="9"/>
    <x v="43"/>
    <n v="0"/>
    <x v="0"/>
    <x v="0"/>
    <x v="2"/>
  </r>
  <r>
    <n v="120"/>
    <x v="0"/>
    <x v="1"/>
    <x v="1"/>
    <x v="1"/>
    <x v="0"/>
    <x v="3"/>
    <x v="9"/>
    <x v="26"/>
    <n v="0"/>
    <x v="0"/>
    <x v="0"/>
    <x v="3"/>
  </r>
  <r>
    <n v="121"/>
    <x v="0"/>
    <x v="1"/>
    <x v="1"/>
    <x v="1"/>
    <x v="0"/>
    <x v="3"/>
    <x v="9"/>
    <x v="27"/>
    <n v="0"/>
    <x v="0"/>
    <x v="0"/>
    <x v="0"/>
  </r>
  <r>
    <n v="122"/>
    <x v="0"/>
    <x v="1"/>
    <x v="1"/>
    <x v="1"/>
    <x v="0"/>
    <x v="3"/>
    <x v="9"/>
    <x v="28"/>
    <n v="0"/>
    <x v="0"/>
    <x v="0"/>
    <x v="1"/>
  </r>
  <r>
    <n v="123"/>
    <x v="0"/>
    <x v="1"/>
    <x v="1"/>
    <x v="1"/>
    <x v="0"/>
    <x v="3"/>
    <x v="9"/>
    <x v="44"/>
    <n v="0"/>
    <x v="0"/>
    <x v="0"/>
    <x v="2"/>
  </r>
  <r>
    <n v="124"/>
    <x v="0"/>
    <x v="1"/>
    <x v="1"/>
    <x v="1"/>
    <x v="0"/>
    <x v="3"/>
    <x v="9"/>
    <x v="45"/>
    <n v="0"/>
    <x v="0"/>
    <x v="0"/>
    <x v="3"/>
  </r>
  <r>
    <n v="125"/>
    <x v="0"/>
    <x v="1"/>
    <x v="1"/>
    <x v="1"/>
    <x v="0"/>
    <x v="3"/>
    <x v="9"/>
    <x v="29"/>
    <n v="0"/>
    <x v="0"/>
    <x v="0"/>
    <x v="0"/>
  </r>
  <r>
    <n v="126"/>
    <x v="0"/>
    <x v="1"/>
    <x v="1"/>
    <x v="1"/>
    <x v="0"/>
    <x v="3"/>
    <x v="9"/>
    <x v="30"/>
    <n v="0"/>
    <x v="0"/>
    <x v="0"/>
    <x v="1"/>
  </r>
  <r>
    <n v="127"/>
    <x v="0"/>
    <x v="1"/>
    <x v="1"/>
    <x v="1"/>
    <x v="0"/>
    <x v="3"/>
    <x v="9"/>
    <x v="31"/>
    <n v="0"/>
    <x v="0"/>
    <x v="0"/>
    <x v="2"/>
  </r>
  <r>
    <n v="128"/>
    <x v="0"/>
    <x v="1"/>
    <x v="1"/>
    <x v="1"/>
    <x v="0"/>
    <x v="3"/>
    <x v="9"/>
    <x v="46"/>
    <n v="0"/>
    <x v="0"/>
    <x v="0"/>
    <x v="3"/>
  </r>
  <r>
    <n v="129"/>
    <x v="0"/>
    <x v="1"/>
    <x v="1"/>
    <x v="1"/>
    <x v="0"/>
    <x v="3"/>
    <x v="9"/>
    <x v="47"/>
    <n v="0"/>
    <x v="0"/>
    <x v="0"/>
    <x v="0"/>
  </r>
  <r>
    <n v="130"/>
    <x v="0"/>
    <x v="1"/>
    <x v="1"/>
    <x v="1"/>
    <x v="0"/>
    <x v="3"/>
    <x v="9"/>
    <x v="48"/>
    <n v="0"/>
    <x v="0"/>
    <x v="0"/>
    <x v="1"/>
  </r>
  <r>
    <n v="131"/>
    <x v="0"/>
    <x v="1"/>
    <x v="1"/>
    <x v="1"/>
    <x v="0"/>
    <x v="3"/>
    <x v="9"/>
    <x v="49"/>
    <n v="0"/>
    <x v="0"/>
    <x v="0"/>
    <x v="2"/>
  </r>
  <r>
    <n v="132"/>
    <x v="0"/>
    <x v="1"/>
    <x v="1"/>
    <x v="1"/>
    <x v="0"/>
    <x v="3"/>
    <x v="9"/>
    <x v="50"/>
    <n v="0"/>
    <x v="0"/>
    <x v="0"/>
    <x v="3"/>
  </r>
  <r>
    <n v="133"/>
    <x v="0"/>
    <x v="1"/>
    <x v="1"/>
    <x v="1"/>
    <x v="0"/>
    <x v="3"/>
    <x v="9"/>
    <x v="51"/>
    <n v="0"/>
    <x v="0"/>
    <x v="0"/>
    <x v="0"/>
  </r>
  <r>
    <n v="134"/>
    <x v="0"/>
    <x v="1"/>
    <x v="1"/>
    <x v="1"/>
    <x v="0"/>
    <x v="3"/>
    <x v="10"/>
    <x v="52"/>
    <n v="0"/>
    <x v="0"/>
    <x v="0"/>
    <x v="1"/>
  </r>
  <r>
    <n v="135"/>
    <x v="0"/>
    <x v="1"/>
    <x v="1"/>
    <x v="1"/>
    <x v="0"/>
    <x v="3"/>
    <x v="10"/>
    <x v="53"/>
    <n v="0"/>
    <x v="0"/>
    <x v="0"/>
    <x v="2"/>
  </r>
  <r>
    <n v="136"/>
    <x v="0"/>
    <x v="1"/>
    <x v="1"/>
    <x v="1"/>
    <x v="0"/>
    <x v="3"/>
    <x v="10"/>
    <x v="54"/>
    <n v="0"/>
    <x v="0"/>
    <x v="0"/>
    <x v="3"/>
  </r>
  <r>
    <n v="137"/>
    <x v="0"/>
    <x v="1"/>
    <x v="1"/>
    <x v="1"/>
    <x v="0"/>
    <x v="3"/>
    <x v="10"/>
    <x v="55"/>
    <n v="0"/>
    <x v="0"/>
    <x v="0"/>
    <x v="0"/>
  </r>
  <r>
    <n v="138"/>
    <x v="0"/>
    <x v="1"/>
    <x v="1"/>
    <x v="1"/>
    <x v="0"/>
    <x v="3"/>
    <x v="10"/>
    <x v="56"/>
    <n v="0"/>
    <x v="0"/>
    <x v="0"/>
    <x v="1"/>
  </r>
  <r>
    <n v="139"/>
    <x v="0"/>
    <x v="1"/>
    <x v="1"/>
    <x v="1"/>
    <x v="0"/>
    <x v="3"/>
    <x v="10"/>
    <x v="57"/>
    <n v="0"/>
    <x v="0"/>
    <x v="0"/>
    <x v="2"/>
  </r>
  <r>
    <n v="140"/>
    <x v="0"/>
    <x v="1"/>
    <x v="1"/>
    <x v="1"/>
    <x v="0"/>
    <x v="3"/>
    <x v="10"/>
    <x v="58"/>
    <n v="0"/>
    <x v="0"/>
    <x v="0"/>
    <x v="3"/>
  </r>
  <r>
    <n v="141"/>
    <x v="0"/>
    <x v="1"/>
    <x v="1"/>
    <x v="1"/>
    <x v="0"/>
    <x v="4"/>
    <x v="11"/>
    <x v="59"/>
    <n v="0"/>
    <x v="1"/>
    <x v="0"/>
    <x v="0"/>
  </r>
  <r>
    <n v="142"/>
    <x v="0"/>
    <x v="1"/>
    <x v="1"/>
    <x v="1"/>
    <x v="0"/>
    <x v="4"/>
    <x v="11"/>
    <x v="60"/>
    <n v="0"/>
    <x v="0"/>
    <x v="0"/>
    <x v="1"/>
  </r>
  <r>
    <n v="143"/>
    <x v="0"/>
    <x v="1"/>
    <x v="1"/>
    <x v="1"/>
    <x v="0"/>
    <x v="4"/>
    <x v="11"/>
    <x v="61"/>
    <n v="0"/>
    <x v="0"/>
    <x v="0"/>
    <x v="2"/>
  </r>
  <r>
    <n v="144"/>
    <x v="0"/>
    <x v="1"/>
    <x v="1"/>
    <x v="1"/>
    <x v="0"/>
    <x v="4"/>
    <x v="11"/>
    <x v="62"/>
    <n v="0"/>
    <x v="0"/>
    <x v="0"/>
    <x v="3"/>
  </r>
  <r>
    <n v="145"/>
    <x v="0"/>
    <x v="1"/>
    <x v="1"/>
    <x v="1"/>
    <x v="0"/>
    <x v="4"/>
    <x v="12"/>
    <x v="63"/>
    <n v="0"/>
    <x v="1"/>
    <x v="0"/>
    <x v="0"/>
  </r>
  <r>
    <n v="146"/>
    <x v="0"/>
    <x v="1"/>
    <x v="1"/>
    <x v="1"/>
    <x v="0"/>
    <x v="4"/>
    <x v="12"/>
    <x v="64"/>
    <n v="0"/>
    <x v="0"/>
    <x v="0"/>
    <x v="1"/>
  </r>
  <r>
    <n v="147"/>
    <x v="0"/>
    <x v="1"/>
    <x v="1"/>
    <x v="1"/>
    <x v="0"/>
    <x v="4"/>
    <x v="12"/>
    <x v="65"/>
    <n v="0"/>
    <x v="0"/>
    <x v="0"/>
    <x v="2"/>
  </r>
  <r>
    <n v="148"/>
    <x v="0"/>
    <x v="1"/>
    <x v="1"/>
    <x v="1"/>
    <x v="0"/>
    <x v="4"/>
    <x v="12"/>
    <x v="66"/>
    <n v="0"/>
    <x v="0"/>
    <x v="0"/>
    <x v="3"/>
  </r>
  <r>
    <n v="149"/>
    <x v="0"/>
    <x v="1"/>
    <x v="1"/>
    <x v="1"/>
    <x v="0"/>
    <x v="4"/>
    <x v="12"/>
    <x v="62"/>
    <n v="0"/>
    <x v="0"/>
    <x v="0"/>
    <x v="0"/>
  </r>
  <r>
    <n v="150"/>
    <x v="0"/>
    <x v="1"/>
    <x v="1"/>
    <x v="1"/>
    <x v="0"/>
    <x v="4"/>
    <x v="12"/>
    <x v="67"/>
    <n v="0"/>
    <x v="0"/>
    <x v="0"/>
    <x v="1"/>
  </r>
  <r>
    <n v="151"/>
    <x v="0"/>
    <x v="2"/>
    <x v="1"/>
    <x v="1"/>
    <x v="0"/>
    <x v="0"/>
    <x v="0"/>
    <x v="0"/>
    <n v="0"/>
    <x v="0"/>
    <x v="0"/>
    <x v="2"/>
  </r>
  <r>
    <n v="152"/>
    <x v="0"/>
    <x v="2"/>
    <x v="1"/>
    <x v="1"/>
    <x v="0"/>
    <x v="0"/>
    <x v="0"/>
    <x v="1"/>
    <n v="0"/>
    <x v="0"/>
    <x v="0"/>
    <x v="3"/>
  </r>
  <r>
    <n v="153"/>
    <x v="0"/>
    <x v="2"/>
    <x v="1"/>
    <x v="1"/>
    <x v="0"/>
    <x v="0"/>
    <x v="0"/>
    <x v="2"/>
    <n v="0"/>
    <x v="0"/>
    <x v="0"/>
    <x v="0"/>
  </r>
  <r>
    <n v="154"/>
    <x v="0"/>
    <x v="2"/>
    <x v="1"/>
    <x v="1"/>
    <x v="0"/>
    <x v="0"/>
    <x v="0"/>
    <x v="3"/>
    <n v="0"/>
    <x v="0"/>
    <x v="0"/>
    <x v="1"/>
  </r>
  <r>
    <n v="155"/>
    <x v="0"/>
    <x v="2"/>
    <x v="1"/>
    <x v="1"/>
    <x v="0"/>
    <x v="0"/>
    <x v="0"/>
    <x v="4"/>
    <n v="0"/>
    <x v="0"/>
    <x v="0"/>
    <x v="2"/>
  </r>
  <r>
    <n v="156"/>
    <x v="0"/>
    <x v="2"/>
    <x v="1"/>
    <x v="1"/>
    <x v="0"/>
    <x v="0"/>
    <x v="0"/>
    <x v="5"/>
    <n v="0"/>
    <x v="0"/>
    <x v="0"/>
    <x v="3"/>
  </r>
  <r>
    <n v="157"/>
    <x v="0"/>
    <x v="2"/>
    <x v="1"/>
    <x v="1"/>
    <x v="0"/>
    <x v="0"/>
    <x v="0"/>
    <x v="6"/>
    <n v="0"/>
    <x v="0"/>
    <x v="0"/>
    <x v="0"/>
  </r>
  <r>
    <n v="158"/>
    <x v="0"/>
    <x v="2"/>
    <x v="1"/>
    <x v="1"/>
    <x v="0"/>
    <x v="0"/>
    <x v="0"/>
    <x v="7"/>
    <n v="0"/>
    <x v="0"/>
    <x v="0"/>
    <x v="1"/>
  </r>
  <r>
    <n v="159"/>
    <x v="0"/>
    <x v="2"/>
    <x v="1"/>
    <x v="1"/>
    <x v="0"/>
    <x v="0"/>
    <x v="0"/>
    <x v="8"/>
    <n v="0"/>
    <x v="0"/>
    <x v="0"/>
    <x v="2"/>
  </r>
  <r>
    <n v="160"/>
    <x v="0"/>
    <x v="2"/>
    <x v="1"/>
    <x v="1"/>
    <x v="0"/>
    <x v="0"/>
    <x v="0"/>
    <x v="9"/>
    <n v="0"/>
    <x v="0"/>
    <x v="0"/>
    <x v="3"/>
  </r>
  <r>
    <n v="161"/>
    <x v="0"/>
    <x v="2"/>
    <x v="1"/>
    <x v="1"/>
    <x v="0"/>
    <x v="0"/>
    <x v="0"/>
    <x v="10"/>
    <n v="0"/>
    <x v="0"/>
    <x v="0"/>
    <x v="0"/>
  </r>
  <r>
    <n v="162"/>
    <x v="0"/>
    <x v="2"/>
    <x v="1"/>
    <x v="1"/>
    <x v="0"/>
    <x v="0"/>
    <x v="1"/>
    <x v="11"/>
    <n v="0"/>
    <x v="0"/>
    <x v="0"/>
    <x v="1"/>
  </r>
  <r>
    <n v="163"/>
    <x v="0"/>
    <x v="2"/>
    <x v="1"/>
    <x v="1"/>
    <x v="0"/>
    <x v="0"/>
    <x v="2"/>
    <x v="12"/>
    <n v="0"/>
    <x v="0"/>
    <x v="0"/>
    <x v="2"/>
  </r>
  <r>
    <n v="164"/>
    <x v="0"/>
    <x v="2"/>
    <x v="1"/>
    <x v="1"/>
    <x v="0"/>
    <x v="0"/>
    <x v="2"/>
    <x v="13"/>
    <n v="1"/>
    <x v="0"/>
    <x v="0"/>
    <x v="3"/>
  </r>
  <r>
    <n v="165"/>
    <x v="0"/>
    <x v="2"/>
    <x v="1"/>
    <x v="1"/>
    <x v="0"/>
    <x v="0"/>
    <x v="2"/>
    <x v="14"/>
    <n v="2"/>
    <x v="0"/>
    <x v="0"/>
    <x v="0"/>
  </r>
  <r>
    <n v="166"/>
    <x v="0"/>
    <x v="2"/>
    <x v="1"/>
    <x v="1"/>
    <x v="0"/>
    <x v="0"/>
    <x v="2"/>
    <x v="15"/>
    <n v="0"/>
    <x v="0"/>
    <x v="0"/>
    <x v="1"/>
  </r>
  <r>
    <n v="167"/>
    <x v="0"/>
    <x v="2"/>
    <x v="1"/>
    <x v="1"/>
    <x v="0"/>
    <x v="0"/>
    <x v="2"/>
    <x v="16"/>
    <n v="0"/>
    <x v="0"/>
    <x v="0"/>
    <x v="2"/>
  </r>
  <r>
    <n v="168"/>
    <x v="0"/>
    <x v="2"/>
    <x v="1"/>
    <x v="1"/>
    <x v="0"/>
    <x v="0"/>
    <x v="3"/>
    <x v="17"/>
    <n v="1"/>
    <x v="0"/>
    <x v="0"/>
    <x v="3"/>
  </r>
  <r>
    <n v="169"/>
    <x v="0"/>
    <x v="2"/>
    <x v="1"/>
    <x v="1"/>
    <x v="0"/>
    <x v="0"/>
    <x v="3"/>
    <x v="18"/>
    <n v="1"/>
    <x v="0"/>
    <x v="0"/>
    <x v="0"/>
  </r>
  <r>
    <n v="170"/>
    <x v="0"/>
    <x v="2"/>
    <x v="1"/>
    <x v="1"/>
    <x v="0"/>
    <x v="0"/>
    <x v="3"/>
    <x v="19"/>
    <n v="1"/>
    <x v="0"/>
    <x v="0"/>
    <x v="1"/>
  </r>
  <r>
    <n v="171"/>
    <x v="0"/>
    <x v="2"/>
    <x v="1"/>
    <x v="1"/>
    <x v="0"/>
    <x v="0"/>
    <x v="3"/>
    <x v="20"/>
    <n v="2"/>
    <x v="0"/>
    <x v="0"/>
    <x v="2"/>
  </r>
  <r>
    <n v="172"/>
    <x v="0"/>
    <x v="2"/>
    <x v="1"/>
    <x v="1"/>
    <x v="0"/>
    <x v="0"/>
    <x v="3"/>
    <x v="21"/>
    <n v="1"/>
    <x v="0"/>
    <x v="0"/>
    <x v="3"/>
  </r>
  <r>
    <n v="173"/>
    <x v="0"/>
    <x v="2"/>
    <x v="1"/>
    <x v="1"/>
    <x v="0"/>
    <x v="0"/>
    <x v="3"/>
    <x v="22"/>
    <n v="1"/>
    <x v="0"/>
    <x v="0"/>
    <x v="0"/>
  </r>
  <r>
    <n v="174"/>
    <x v="0"/>
    <x v="2"/>
    <x v="1"/>
    <x v="1"/>
    <x v="0"/>
    <x v="0"/>
    <x v="3"/>
    <x v="23"/>
    <n v="0"/>
    <x v="0"/>
    <x v="0"/>
    <x v="1"/>
  </r>
  <r>
    <n v="175"/>
    <x v="0"/>
    <x v="2"/>
    <x v="1"/>
    <x v="1"/>
    <x v="0"/>
    <x v="0"/>
    <x v="3"/>
    <x v="24"/>
    <n v="1"/>
    <x v="0"/>
    <x v="0"/>
    <x v="2"/>
  </r>
  <r>
    <n v="176"/>
    <x v="0"/>
    <x v="2"/>
    <x v="1"/>
    <x v="1"/>
    <x v="0"/>
    <x v="0"/>
    <x v="3"/>
    <x v="25"/>
    <n v="4"/>
    <x v="0"/>
    <x v="0"/>
    <x v="3"/>
  </r>
  <r>
    <n v="177"/>
    <x v="0"/>
    <x v="2"/>
    <x v="1"/>
    <x v="1"/>
    <x v="0"/>
    <x v="1"/>
    <x v="4"/>
    <x v="26"/>
    <n v="0"/>
    <x v="0"/>
    <x v="0"/>
    <x v="0"/>
  </r>
  <r>
    <n v="178"/>
    <x v="0"/>
    <x v="2"/>
    <x v="1"/>
    <x v="1"/>
    <x v="0"/>
    <x v="1"/>
    <x v="4"/>
    <x v="27"/>
    <n v="0"/>
    <x v="0"/>
    <x v="0"/>
    <x v="1"/>
  </r>
  <r>
    <n v="179"/>
    <x v="0"/>
    <x v="2"/>
    <x v="1"/>
    <x v="1"/>
    <x v="0"/>
    <x v="1"/>
    <x v="4"/>
    <x v="28"/>
    <n v="0"/>
    <x v="0"/>
    <x v="0"/>
    <x v="2"/>
  </r>
  <r>
    <n v="180"/>
    <x v="0"/>
    <x v="2"/>
    <x v="1"/>
    <x v="1"/>
    <x v="0"/>
    <x v="1"/>
    <x v="4"/>
    <x v="29"/>
    <n v="0"/>
    <x v="0"/>
    <x v="0"/>
    <x v="3"/>
  </r>
  <r>
    <n v="181"/>
    <x v="0"/>
    <x v="2"/>
    <x v="1"/>
    <x v="1"/>
    <x v="0"/>
    <x v="1"/>
    <x v="4"/>
    <x v="30"/>
    <n v="0"/>
    <x v="0"/>
    <x v="0"/>
    <x v="0"/>
  </r>
  <r>
    <n v="182"/>
    <x v="0"/>
    <x v="2"/>
    <x v="1"/>
    <x v="1"/>
    <x v="0"/>
    <x v="1"/>
    <x v="4"/>
    <x v="31"/>
    <n v="0"/>
    <x v="0"/>
    <x v="0"/>
    <x v="1"/>
  </r>
  <r>
    <n v="183"/>
    <x v="0"/>
    <x v="2"/>
    <x v="1"/>
    <x v="1"/>
    <x v="0"/>
    <x v="1"/>
    <x v="5"/>
    <x v="32"/>
    <n v="13"/>
    <x v="0"/>
    <x v="0"/>
    <x v="2"/>
  </r>
  <r>
    <n v="184"/>
    <x v="0"/>
    <x v="2"/>
    <x v="1"/>
    <x v="1"/>
    <x v="0"/>
    <x v="1"/>
    <x v="5"/>
    <x v="33"/>
    <n v="17"/>
    <x v="0"/>
    <x v="0"/>
    <x v="3"/>
  </r>
  <r>
    <n v="185"/>
    <x v="0"/>
    <x v="2"/>
    <x v="1"/>
    <x v="1"/>
    <x v="0"/>
    <x v="1"/>
    <x v="5"/>
    <x v="34"/>
    <n v="20"/>
    <x v="0"/>
    <x v="0"/>
    <x v="0"/>
  </r>
  <r>
    <n v="186"/>
    <x v="0"/>
    <x v="2"/>
    <x v="1"/>
    <x v="1"/>
    <x v="0"/>
    <x v="1"/>
    <x v="5"/>
    <x v="35"/>
    <n v="20"/>
    <x v="0"/>
    <x v="0"/>
    <x v="1"/>
  </r>
  <r>
    <n v="187"/>
    <x v="0"/>
    <x v="2"/>
    <x v="1"/>
    <x v="1"/>
    <x v="0"/>
    <x v="2"/>
    <x v="6"/>
    <x v="36"/>
    <n v="0"/>
    <x v="0"/>
    <x v="0"/>
    <x v="2"/>
  </r>
  <r>
    <n v="188"/>
    <x v="0"/>
    <x v="2"/>
    <x v="1"/>
    <x v="1"/>
    <x v="0"/>
    <x v="2"/>
    <x v="6"/>
    <x v="37"/>
    <n v="0"/>
    <x v="0"/>
    <x v="0"/>
    <x v="3"/>
  </r>
  <r>
    <n v="189"/>
    <x v="0"/>
    <x v="2"/>
    <x v="1"/>
    <x v="1"/>
    <x v="0"/>
    <x v="2"/>
    <x v="7"/>
    <x v="38"/>
    <n v="0"/>
    <x v="0"/>
    <x v="0"/>
    <x v="0"/>
  </r>
  <r>
    <n v="190"/>
    <x v="0"/>
    <x v="2"/>
    <x v="1"/>
    <x v="1"/>
    <x v="0"/>
    <x v="2"/>
    <x v="7"/>
    <x v="39"/>
    <n v="0"/>
    <x v="0"/>
    <x v="0"/>
    <x v="1"/>
  </r>
  <r>
    <n v="191"/>
    <x v="0"/>
    <x v="2"/>
    <x v="1"/>
    <x v="1"/>
    <x v="0"/>
    <x v="3"/>
    <x v="8"/>
    <x v="40"/>
    <n v="1"/>
    <x v="0"/>
    <x v="0"/>
    <x v="2"/>
  </r>
  <r>
    <n v="192"/>
    <x v="0"/>
    <x v="2"/>
    <x v="1"/>
    <x v="1"/>
    <x v="0"/>
    <x v="3"/>
    <x v="8"/>
    <x v="41"/>
    <n v="0"/>
    <x v="0"/>
    <x v="0"/>
    <x v="3"/>
  </r>
  <r>
    <n v="193"/>
    <x v="0"/>
    <x v="2"/>
    <x v="1"/>
    <x v="1"/>
    <x v="0"/>
    <x v="3"/>
    <x v="8"/>
    <x v="42"/>
    <n v="0"/>
    <x v="0"/>
    <x v="0"/>
    <x v="0"/>
  </r>
  <r>
    <n v="194"/>
    <x v="0"/>
    <x v="2"/>
    <x v="1"/>
    <x v="1"/>
    <x v="0"/>
    <x v="3"/>
    <x v="9"/>
    <x v="43"/>
    <n v="0"/>
    <x v="0"/>
    <x v="0"/>
    <x v="1"/>
  </r>
  <r>
    <n v="195"/>
    <x v="0"/>
    <x v="2"/>
    <x v="1"/>
    <x v="1"/>
    <x v="0"/>
    <x v="3"/>
    <x v="9"/>
    <x v="26"/>
    <n v="0"/>
    <x v="0"/>
    <x v="0"/>
    <x v="2"/>
  </r>
  <r>
    <n v="196"/>
    <x v="0"/>
    <x v="2"/>
    <x v="1"/>
    <x v="1"/>
    <x v="0"/>
    <x v="3"/>
    <x v="9"/>
    <x v="27"/>
    <n v="0"/>
    <x v="0"/>
    <x v="0"/>
    <x v="3"/>
  </r>
  <r>
    <n v="197"/>
    <x v="0"/>
    <x v="2"/>
    <x v="1"/>
    <x v="1"/>
    <x v="0"/>
    <x v="3"/>
    <x v="9"/>
    <x v="28"/>
    <n v="0"/>
    <x v="0"/>
    <x v="0"/>
    <x v="0"/>
  </r>
  <r>
    <n v="198"/>
    <x v="0"/>
    <x v="2"/>
    <x v="1"/>
    <x v="1"/>
    <x v="0"/>
    <x v="3"/>
    <x v="9"/>
    <x v="44"/>
    <n v="0"/>
    <x v="0"/>
    <x v="0"/>
    <x v="1"/>
  </r>
  <r>
    <n v="199"/>
    <x v="0"/>
    <x v="2"/>
    <x v="1"/>
    <x v="1"/>
    <x v="0"/>
    <x v="3"/>
    <x v="9"/>
    <x v="45"/>
    <n v="0"/>
    <x v="0"/>
    <x v="0"/>
    <x v="2"/>
  </r>
  <r>
    <n v="200"/>
    <x v="0"/>
    <x v="2"/>
    <x v="1"/>
    <x v="1"/>
    <x v="0"/>
    <x v="3"/>
    <x v="9"/>
    <x v="29"/>
    <n v="0"/>
    <x v="0"/>
    <x v="0"/>
    <x v="3"/>
  </r>
  <r>
    <n v="201"/>
    <x v="0"/>
    <x v="2"/>
    <x v="1"/>
    <x v="1"/>
    <x v="0"/>
    <x v="3"/>
    <x v="9"/>
    <x v="30"/>
    <n v="0"/>
    <x v="0"/>
    <x v="0"/>
    <x v="0"/>
  </r>
  <r>
    <n v="202"/>
    <x v="0"/>
    <x v="2"/>
    <x v="1"/>
    <x v="1"/>
    <x v="0"/>
    <x v="3"/>
    <x v="9"/>
    <x v="31"/>
    <n v="0"/>
    <x v="0"/>
    <x v="0"/>
    <x v="1"/>
  </r>
  <r>
    <n v="203"/>
    <x v="0"/>
    <x v="2"/>
    <x v="1"/>
    <x v="1"/>
    <x v="0"/>
    <x v="3"/>
    <x v="9"/>
    <x v="46"/>
    <n v="1"/>
    <x v="0"/>
    <x v="0"/>
    <x v="2"/>
  </r>
  <r>
    <n v="204"/>
    <x v="0"/>
    <x v="2"/>
    <x v="1"/>
    <x v="1"/>
    <x v="0"/>
    <x v="3"/>
    <x v="9"/>
    <x v="47"/>
    <n v="0"/>
    <x v="0"/>
    <x v="0"/>
    <x v="3"/>
  </r>
  <r>
    <n v="205"/>
    <x v="0"/>
    <x v="2"/>
    <x v="1"/>
    <x v="1"/>
    <x v="0"/>
    <x v="3"/>
    <x v="9"/>
    <x v="48"/>
    <n v="0"/>
    <x v="0"/>
    <x v="0"/>
    <x v="0"/>
  </r>
  <r>
    <n v="206"/>
    <x v="0"/>
    <x v="2"/>
    <x v="1"/>
    <x v="1"/>
    <x v="0"/>
    <x v="3"/>
    <x v="9"/>
    <x v="49"/>
    <n v="0"/>
    <x v="0"/>
    <x v="0"/>
    <x v="1"/>
  </r>
  <r>
    <n v="207"/>
    <x v="0"/>
    <x v="2"/>
    <x v="1"/>
    <x v="1"/>
    <x v="0"/>
    <x v="3"/>
    <x v="9"/>
    <x v="50"/>
    <n v="0"/>
    <x v="0"/>
    <x v="0"/>
    <x v="2"/>
  </r>
  <r>
    <n v="208"/>
    <x v="0"/>
    <x v="2"/>
    <x v="1"/>
    <x v="1"/>
    <x v="0"/>
    <x v="3"/>
    <x v="9"/>
    <x v="51"/>
    <n v="0"/>
    <x v="0"/>
    <x v="0"/>
    <x v="3"/>
  </r>
  <r>
    <n v="209"/>
    <x v="0"/>
    <x v="2"/>
    <x v="1"/>
    <x v="1"/>
    <x v="0"/>
    <x v="3"/>
    <x v="10"/>
    <x v="52"/>
    <n v="0"/>
    <x v="0"/>
    <x v="0"/>
    <x v="0"/>
  </r>
  <r>
    <n v="210"/>
    <x v="0"/>
    <x v="2"/>
    <x v="1"/>
    <x v="1"/>
    <x v="0"/>
    <x v="3"/>
    <x v="10"/>
    <x v="53"/>
    <n v="0"/>
    <x v="0"/>
    <x v="0"/>
    <x v="1"/>
  </r>
  <r>
    <n v="211"/>
    <x v="0"/>
    <x v="2"/>
    <x v="1"/>
    <x v="1"/>
    <x v="0"/>
    <x v="3"/>
    <x v="10"/>
    <x v="54"/>
    <n v="0"/>
    <x v="0"/>
    <x v="0"/>
    <x v="2"/>
  </r>
  <r>
    <n v="212"/>
    <x v="0"/>
    <x v="2"/>
    <x v="1"/>
    <x v="1"/>
    <x v="0"/>
    <x v="3"/>
    <x v="10"/>
    <x v="55"/>
    <n v="0"/>
    <x v="0"/>
    <x v="0"/>
    <x v="3"/>
  </r>
  <r>
    <n v="213"/>
    <x v="0"/>
    <x v="2"/>
    <x v="1"/>
    <x v="1"/>
    <x v="0"/>
    <x v="3"/>
    <x v="10"/>
    <x v="56"/>
    <n v="1"/>
    <x v="0"/>
    <x v="0"/>
    <x v="0"/>
  </r>
  <r>
    <n v="214"/>
    <x v="0"/>
    <x v="2"/>
    <x v="1"/>
    <x v="1"/>
    <x v="0"/>
    <x v="3"/>
    <x v="10"/>
    <x v="57"/>
    <n v="0"/>
    <x v="0"/>
    <x v="0"/>
    <x v="1"/>
  </r>
  <r>
    <n v="215"/>
    <x v="0"/>
    <x v="2"/>
    <x v="1"/>
    <x v="1"/>
    <x v="0"/>
    <x v="3"/>
    <x v="10"/>
    <x v="58"/>
    <n v="0"/>
    <x v="0"/>
    <x v="0"/>
    <x v="2"/>
  </r>
  <r>
    <n v="216"/>
    <x v="0"/>
    <x v="2"/>
    <x v="1"/>
    <x v="1"/>
    <x v="0"/>
    <x v="4"/>
    <x v="11"/>
    <x v="59"/>
    <n v="0"/>
    <x v="1"/>
    <x v="0"/>
    <x v="3"/>
  </r>
  <r>
    <n v="217"/>
    <x v="0"/>
    <x v="2"/>
    <x v="1"/>
    <x v="1"/>
    <x v="0"/>
    <x v="4"/>
    <x v="11"/>
    <x v="60"/>
    <n v="0"/>
    <x v="0"/>
    <x v="0"/>
    <x v="0"/>
  </r>
  <r>
    <n v="218"/>
    <x v="0"/>
    <x v="2"/>
    <x v="1"/>
    <x v="1"/>
    <x v="0"/>
    <x v="4"/>
    <x v="11"/>
    <x v="61"/>
    <n v="0"/>
    <x v="0"/>
    <x v="0"/>
    <x v="1"/>
  </r>
  <r>
    <n v="219"/>
    <x v="0"/>
    <x v="2"/>
    <x v="1"/>
    <x v="1"/>
    <x v="0"/>
    <x v="4"/>
    <x v="11"/>
    <x v="62"/>
    <n v="0"/>
    <x v="0"/>
    <x v="0"/>
    <x v="2"/>
  </r>
  <r>
    <n v="220"/>
    <x v="0"/>
    <x v="2"/>
    <x v="1"/>
    <x v="1"/>
    <x v="0"/>
    <x v="4"/>
    <x v="12"/>
    <x v="63"/>
    <n v="0"/>
    <x v="1"/>
    <x v="0"/>
    <x v="3"/>
  </r>
  <r>
    <n v="221"/>
    <x v="0"/>
    <x v="2"/>
    <x v="1"/>
    <x v="1"/>
    <x v="0"/>
    <x v="4"/>
    <x v="12"/>
    <x v="64"/>
    <n v="0"/>
    <x v="0"/>
    <x v="0"/>
    <x v="0"/>
  </r>
  <r>
    <n v="222"/>
    <x v="0"/>
    <x v="2"/>
    <x v="1"/>
    <x v="1"/>
    <x v="0"/>
    <x v="4"/>
    <x v="12"/>
    <x v="65"/>
    <n v="0"/>
    <x v="0"/>
    <x v="0"/>
    <x v="1"/>
  </r>
  <r>
    <n v="223"/>
    <x v="0"/>
    <x v="2"/>
    <x v="1"/>
    <x v="1"/>
    <x v="0"/>
    <x v="4"/>
    <x v="12"/>
    <x v="66"/>
    <n v="0"/>
    <x v="0"/>
    <x v="0"/>
    <x v="2"/>
  </r>
  <r>
    <n v="224"/>
    <x v="0"/>
    <x v="2"/>
    <x v="1"/>
    <x v="1"/>
    <x v="0"/>
    <x v="4"/>
    <x v="12"/>
    <x v="62"/>
    <n v="0"/>
    <x v="0"/>
    <x v="0"/>
    <x v="3"/>
  </r>
  <r>
    <n v="225"/>
    <x v="0"/>
    <x v="2"/>
    <x v="1"/>
    <x v="1"/>
    <x v="0"/>
    <x v="4"/>
    <x v="12"/>
    <x v="67"/>
    <n v="0"/>
    <x v="0"/>
    <x v="0"/>
    <x v="0"/>
  </r>
  <r>
    <n v="226"/>
    <x v="1"/>
    <x v="3"/>
    <x v="2"/>
    <x v="1"/>
    <x v="1"/>
    <x v="0"/>
    <x v="0"/>
    <x v="0"/>
    <n v="2"/>
    <x v="0"/>
    <x v="0"/>
    <x v="1"/>
  </r>
  <r>
    <n v="227"/>
    <x v="1"/>
    <x v="3"/>
    <x v="2"/>
    <x v="1"/>
    <x v="1"/>
    <x v="0"/>
    <x v="0"/>
    <x v="1"/>
    <n v="4"/>
    <x v="0"/>
    <x v="0"/>
    <x v="2"/>
  </r>
  <r>
    <n v="228"/>
    <x v="1"/>
    <x v="3"/>
    <x v="2"/>
    <x v="1"/>
    <x v="1"/>
    <x v="0"/>
    <x v="0"/>
    <x v="2"/>
    <n v="6"/>
    <x v="0"/>
    <x v="0"/>
    <x v="3"/>
  </r>
  <r>
    <n v="229"/>
    <x v="1"/>
    <x v="3"/>
    <x v="2"/>
    <x v="1"/>
    <x v="1"/>
    <x v="0"/>
    <x v="0"/>
    <x v="3"/>
    <n v="2"/>
    <x v="0"/>
    <x v="0"/>
    <x v="0"/>
  </r>
  <r>
    <n v="230"/>
    <x v="1"/>
    <x v="3"/>
    <x v="2"/>
    <x v="1"/>
    <x v="1"/>
    <x v="0"/>
    <x v="0"/>
    <x v="4"/>
    <n v="2"/>
    <x v="0"/>
    <x v="0"/>
    <x v="1"/>
  </r>
  <r>
    <n v="231"/>
    <x v="1"/>
    <x v="3"/>
    <x v="2"/>
    <x v="1"/>
    <x v="1"/>
    <x v="0"/>
    <x v="0"/>
    <x v="5"/>
    <n v="0"/>
    <x v="0"/>
    <x v="0"/>
    <x v="2"/>
  </r>
  <r>
    <n v="232"/>
    <x v="1"/>
    <x v="3"/>
    <x v="2"/>
    <x v="1"/>
    <x v="1"/>
    <x v="0"/>
    <x v="0"/>
    <x v="6"/>
    <n v="2"/>
    <x v="0"/>
    <x v="0"/>
    <x v="3"/>
  </r>
  <r>
    <n v="233"/>
    <x v="1"/>
    <x v="3"/>
    <x v="2"/>
    <x v="1"/>
    <x v="1"/>
    <x v="0"/>
    <x v="0"/>
    <x v="7"/>
    <n v="2"/>
    <x v="0"/>
    <x v="0"/>
    <x v="0"/>
  </r>
  <r>
    <n v="234"/>
    <x v="1"/>
    <x v="3"/>
    <x v="2"/>
    <x v="1"/>
    <x v="1"/>
    <x v="0"/>
    <x v="0"/>
    <x v="8"/>
    <n v="2"/>
    <x v="0"/>
    <x v="0"/>
    <x v="1"/>
  </r>
  <r>
    <n v="235"/>
    <x v="1"/>
    <x v="3"/>
    <x v="2"/>
    <x v="1"/>
    <x v="1"/>
    <x v="0"/>
    <x v="0"/>
    <x v="9"/>
    <n v="0"/>
    <x v="0"/>
    <x v="0"/>
    <x v="2"/>
  </r>
  <r>
    <n v="236"/>
    <x v="1"/>
    <x v="3"/>
    <x v="2"/>
    <x v="1"/>
    <x v="1"/>
    <x v="0"/>
    <x v="0"/>
    <x v="10"/>
    <n v="2"/>
    <x v="0"/>
    <x v="0"/>
    <x v="3"/>
  </r>
  <r>
    <n v="237"/>
    <x v="1"/>
    <x v="3"/>
    <x v="2"/>
    <x v="1"/>
    <x v="1"/>
    <x v="0"/>
    <x v="1"/>
    <x v="11"/>
    <n v="0"/>
    <x v="0"/>
    <x v="0"/>
    <x v="0"/>
  </r>
  <r>
    <n v="238"/>
    <x v="1"/>
    <x v="3"/>
    <x v="2"/>
    <x v="1"/>
    <x v="1"/>
    <x v="0"/>
    <x v="2"/>
    <x v="12"/>
    <n v="0"/>
    <x v="0"/>
    <x v="0"/>
    <x v="1"/>
  </r>
  <r>
    <n v="239"/>
    <x v="1"/>
    <x v="3"/>
    <x v="2"/>
    <x v="1"/>
    <x v="1"/>
    <x v="0"/>
    <x v="2"/>
    <x v="13"/>
    <n v="0"/>
    <x v="0"/>
    <x v="0"/>
    <x v="2"/>
  </r>
  <r>
    <n v="240"/>
    <x v="1"/>
    <x v="3"/>
    <x v="2"/>
    <x v="1"/>
    <x v="1"/>
    <x v="0"/>
    <x v="2"/>
    <x v="14"/>
    <n v="0"/>
    <x v="0"/>
    <x v="0"/>
    <x v="3"/>
  </r>
  <r>
    <n v="241"/>
    <x v="1"/>
    <x v="3"/>
    <x v="2"/>
    <x v="1"/>
    <x v="1"/>
    <x v="0"/>
    <x v="2"/>
    <x v="15"/>
    <n v="0"/>
    <x v="0"/>
    <x v="0"/>
    <x v="0"/>
  </r>
  <r>
    <n v="242"/>
    <x v="1"/>
    <x v="3"/>
    <x v="2"/>
    <x v="1"/>
    <x v="1"/>
    <x v="0"/>
    <x v="2"/>
    <x v="16"/>
    <n v="0"/>
    <x v="0"/>
    <x v="0"/>
    <x v="1"/>
  </r>
  <r>
    <n v="243"/>
    <x v="1"/>
    <x v="3"/>
    <x v="2"/>
    <x v="1"/>
    <x v="1"/>
    <x v="0"/>
    <x v="3"/>
    <x v="17"/>
    <n v="5"/>
    <x v="0"/>
    <x v="0"/>
    <x v="2"/>
  </r>
  <r>
    <n v="244"/>
    <x v="1"/>
    <x v="3"/>
    <x v="2"/>
    <x v="1"/>
    <x v="1"/>
    <x v="0"/>
    <x v="3"/>
    <x v="18"/>
    <n v="5"/>
    <x v="0"/>
    <x v="0"/>
    <x v="3"/>
  </r>
  <r>
    <n v="245"/>
    <x v="1"/>
    <x v="3"/>
    <x v="2"/>
    <x v="1"/>
    <x v="1"/>
    <x v="0"/>
    <x v="3"/>
    <x v="19"/>
    <n v="10"/>
    <x v="0"/>
    <x v="0"/>
    <x v="0"/>
  </r>
  <r>
    <n v="246"/>
    <x v="1"/>
    <x v="3"/>
    <x v="2"/>
    <x v="1"/>
    <x v="1"/>
    <x v="0"/>
    <x v="3"/>
    <x v="20"/>
    <n v="0"/>
    <x v="0"/>
    <x v="0"/>
    <x v="1"/>
  </r>
  <r>
    <n v="247"/>
    <x v="1"/>
    <x v="3"/>
    <x v="2"/>
    <x v="1"/>
    <x v="1"/>
    <x v="0"/>
    <x v="3"/>
    <x v="21"/>
    <n v="0"/>
    <x v="0"/>
    <x v="0"/>
    <x v="2"/>
  </r>
  <r>
    <n v="248"/>
    <x v="1"/>
    <x v="3"/>
    <x v="2"/>
    <x v="1"/>
    <x v="1"/>
    <x v="0"/>
    <x v="3"/>
    <x v="22"/>
    <n v="6"/>
    <x v="0"/>
    <x v="0"/>
    <x v="3"/>
  </r>
  <r>
    <n v="249"/>
    <x v="1"/>
    <x v="3"/>
    <x v="2"/>
    <x v="1"/>
    <x v="1"/>
    <x v="0"/>
    <x v="3"/>
    <x v="23"/>
    <n v="0"/>
    <x v="0"/>
    <x v="0"/>
    <x v="0"/>
  </r>
  <r>
    <n v="250"/>
    <x v="1"/>
    <x v="3"/>
    <x v="2"/>
    <x v="1"/>
    <x v="1"/>
    <x v="0"/>
    <x v="3"/>
    <x v="24"/>
    <n v="0"/>
    <x v="0"/>
    <x v="0"/>
    <x v="1"/>
  </r>
  <r>
    <n v="251"/>
    <x v="1"/>
    <x v="3"/>
    <x v="2"/>
    <x v="1"/>
    <x v="1"/>
    <x v="0"/>
    <x v="3"/>
    <x v="25"/>
    <n v="20"/>
    <x v="0"/>
    <x v="0"/>
    <x v="2"/>
  </r>
  <r>
    <n v="252"/>
    <x v="1"/>
    <x v="3"/>
    <x v="2"/>
    <x v="1"/>
    <x v="1"/>
    <x v="1"/>
    <x v="4"/>
    <x v="26"/>
    <n v="25"/>
    <x v="0"/>
    <x v="0"/>
    <x v="3"/>
  </r>
  <r>
    <n v="253"/>
    <x v="1"/>
    <x v="3"/>
    <x v="2"/>
    <x v="1"/>
    <x v="1"/>
    <x v="1"/>
    <x v="4"/>
    <x v="27"/>
    <n v="0"/>
    <x v="0"/>
    <x v="0"/>
    <x v="0"/>
  </r>
  <r>
    <n v="254"/>
    <x v="1"/>
    <x v="3"/>
    <x v="2"/>
    <x v="1"/>
    <x v="1"/>
    <x v="1"/>
    <x v="4"/>
    <x v="28"/>
    <n v="0"/>
    <x v="0"/>
    <x v="0"/>
    <x v="1"/>
  </r>
  <r>
    <n v="255"/>
    <x v="1"/>
    <x v="3"/>
    <x v="2"/>
    <x v="1"/>
    <x v="1"/>
    <x v="1"/>
    <x v="4"/>
    <x v="29"/>
    <n v="20"/>
    <x v="0"/>
    <x v="0"/>
    <x v="2"/>
  </r>
  <r>
    <n v="256"/>
    <x v="1"/>
    <x v="3"/>
    <x v="2"/>
    <x v="1"/>
    <x v="1"/>
    <x v="1"/>
    <x v="4"/>
    <x v="30"/>
    <n v="0"/>
    <x v="0"/>
    <x v="0"/>
    <x v="3"/>
  </r>
  <r>
    <n v="257"/>
    <x v="1"/>
    <x v="3"/>
    <x v="2"/>
    <x v="1"/>
    <x v="1"/>
    <x v="1"/>
    <x v="4"/>
    <x v="31"/>
    <n v="27"/>
    <x v="0"/>
    <x v="0"/>
    <x v="0"/>
  </r>
  <r>
    <n v="258"/>
    <x v="1"/>
    <x v="3"/>
    <x v="2"/>
    <x v="1"/>
    <x v="1"/>
    <x v="1"/>
    <x v="5"/>
    <x v="32"/>
    <n v="220"/>
    <x v="0"/>
    <x v="0"/>
    <x v="1"/>
  </r>
  <r>
    <n v="259"/>
    <x v="1"/>
    <x v="3"/>
    <x v="2"/>
    <x v="1"/>
    <x v="1"/>
    <x v="1"/>
    <x v="5"/>
    <x v="33"/>
    <n v="220"/>
    <x v="0"/>
    <x v="0"/>
    <x v="2"/>
  </r>
  <r>
    <n v="260"/>
    <x v="1"/>
    <x v="3"/>
    <x v="2"/>
    <x v="1"/>
    <x v="1"/>
    <x v="1"/>
    <x v="5"/>
    <x v="34"/>
    <n v="220"/>
    <x v="0"/>
    <x v="0"/>
    <x v="3"/>
  </r>
  <r>
    <n v="261"/>
    <x v="1"/>
    <x v="3"/>
    <x v="2"/>
    <x v="1"/>
    <x v="1"/>
    <x v="1"/>
    <x v="5"/>
    <x v="35"/>
    <n v="220"/>
    <x v="0"/>
    <x v="0"/>
    <x v="0"/>
  </r>
  <r>
    <n v="262"/>
    <x v="1"/>
    <x v="3"/>
    <x v="2"/>
    <x v="1"/>
    <x v="1"/>
    <x v="2"/>
    <x v="6"/>
    <x v="36"/>
    <n v="0"/>
    <x v="0"/>
    <x v="0"/>
    <x v="1"/>
  </r>
  <r>
    <n v="263"/>
    <x v="1"/>
    <x v="3"/>
    <x v="2"/>
    <x v="1"/>
    <x v="1"/>
    <x v="2"/>
    <x v="6"/>
    <x v="37"/>
    <n v="0"/>
    <x v="0"/>
    <x v="0"/>
    <x v="2"/>
  </r>
  <r>
    <n v="264"/>
    <x v="1"/>
    <x v="3"/>
    <x v="2"/>
    <x v="1"/>
    <x v="1"/>
    <x v="2"/>
    <x v="7"/>
    <x v="38"/>
    <n v="2"/>
    <x v="0"/>
    <x v="0"/>
    <x v="3"/>
  </r>
  <r>
    <n v="265"/>
    <x v="1"/>
    <x v="3"/>
    <x v="2"/>
    <x v="1"/>
    <x v="1"/>
    <x v="2"/>
    <x v="7"/>
    <x v="39"/>
    <n v="1"/>
    <x v="0"/>
    <x v="0"/>
    <x v="0"/>
  </r>
  <r>
    <n v="266"/>
    <x v="1"/>
    <x v="3"/>
    <x v="2"/>
    <x v="1"/>
    <x v="1"/>
    <x v="3"/>
    <x v="8"/>
    <x v="40"/>
    <n v="5"/>
    <x v="0"/>
    <x v="0"/>
    <x v="1"/>
  </r>
  <r>
    <n v="267"/>
    <x v="1"/>
    <x v="3"/>
    <x v="2"/>
    <x v="1"/>
    <x v="1"/>
    <x v="3"/>
    <x v="8"/>
    <x v="41"/>
    <n v="5"/>
    <x v="0"/>
    <x v="0"/>
    <x v="2"/>
  </r>
  <r>
    <n v="268"/>
    <x v="1"/>
    <x v="3"/>
    <x v="2"/>
    <x v="1"/>
    <x v="1"/>
    <x v="3"/>
    <x v="8"/>
    <x v="42"/>
    <n v="2"/>
    <x v="0"/>
    <x v="0"/>
    <x v="3"/>
  </r>
  <r>
    <n v="269"/>
    <x v="1"/>
    <x v="3"/>
    <x v="2"/>
    <x v="1"/>
    <x v="1"/>
    <x v="3"/>
    <x v="9"/>
    <x v="43"/>
    <n v="1"/>
    <x v="0"/>
    <x v="0"/>
    <x v="0"/>
  </r>
  <r>
    <n v="270"/>
    <x v="1"/>
    <x v="3"/>
    <x v="2"/>
    <x v="1"/>
    <x v="1"/>
    <x v="3"/>
    <x v="9"/>
    <x v="26"/>
    <n v="0"/>
    <x v="0"/>
    <x v="0"/>
    <x v="1"/>
  </r>
  <r>
    <n v="271"/>
    <x v="1"/>
    <x v="3"/>
    <x v="2"/>
    <x v="1"/>
    <x v="1"/>
    <x v="3"/>
    <x v="9"/>
    <x v="27"/>
    <n v="0"/>
    <x v="0"/>
    <x v="0"/>
    <x v="2"/>
  </r>
  <r>
    <n v="272"/>
    <x v="1"/>
    <x v="3"/>
    <x v="2"/>
    <x v="1"/>
    <x v="1"/>
    <x v="3"/>
    <x v="9"/>
    <x v="28"/>
    <n v="0"/>
    <x v="0"/>
    <x v="0"/>
    <x v="3"/>
  </r>
  <r>
    <n v="273"/>
    <x v="1"/>
    <x v="3"/>
    <x v="2"/>
    <x v="1"/>
    <x v="1"/>
    <x v="3"/>
    <x v="9"/>
    <x v="44"/>
    <n v="1"/>
    <x v="0"/>
    <x v="0"/>
    <x v="0"/>
  </r>
  <r>
    <n v="274"/>
    <x v="1"/>
    <x v="3"/>
    <x v="2"/>
    <x v="1"/>
    <x v="1"/>
    <x v="3"/>
    <x v="9"/>
    <x v="45"/>
    <n v="1"/>
    <x v="0"/>
    <x v="0"/>
    <x v="1"/>
  </r>
  <r>
    <n v="275"/>
    <x v="1"/>
    <x v="3"/>
    <x v="2"/>
    <x v="1"/>
    <x v="1"/>
    <x v="3"/>
    <x v="9"/>
    <x v="29"/>
    <n v="1"/>
    <x v="0"/>
    <x v="0"/>
    <x v="2"/>
  </r>
  <r>
    <n v="276"/>
    <x v="1"/>
    <x v="3"/>
    <x v="2"/>
    <x v="1"/>
    <x v="1"/>
    <x v="3"/>
    <x v="9"/>
    <x v="30"/>
    <n v="0"/>
    <x v="0"/>
    <x v="0"/>
    <x v="3"/>
  </r>
  <r>
    <n v="277"/>
    <x v="1"/>
    <x v="3"/>
    <x v="2"/>
    <x v="1"/>
    <x v="1"/>
    <x v="3"/>
    <x v="9"/>
    <x v="31"/>
    <n v="1"/>
    <x v="0"/>
    <x v="0"/>
    <x v="0"/>
  </r>
  <r>
    <n v="278"/>
    <x v="1"/>
    <x v="3"/>
    <x v="2"/>
    <x v="1"/>
    <x v="1"/>
    <x v="3"/>
    <x v="9"/>
    <x v="46"/>
    <n v="0"/>
    <x v="0"/>
    <x v="0"/>
    <x v="1"/>
  </r>
  <r>
    <n v="279"/>
    <x v="1"/>
    <x v="3"/>
    <x v="2"/>
    <x v="1"/>
    <x v="1"/>
    <x v="3"/>
    <x v="9"/>
    <x v="47"/>
    <n v="1"/>
    <x v="0"/>
    <x v="0"/>
    <x v="2"/>
  </r>
  <r>
    <n v="280"/>
    <x v="1"/>
    <x v="3"/>
    <x v="2"/>
    <x v="1"/>
    <x v="1"/>
    <x v="3"/>
    <x v="9"/>
    <x v="48"/>
    <n v="1"/>
    <x v="0"/>
    <x v="0"/>
    <x v="3"/>
  </r>
  <r>
    <n v="281"/>
    <x v="1"/>
    <x v="3"/>
    <x v="2"/>
    <x v="1"/>
    <x v="1"/>
    <x v="3"/>
    <x v="9"/>
    <x v="49"/>
    <n v="0"/>
    <x v="0"/>
    <x v="0"/>
    <x v="0"/>
  </r>
  <r>
    <n v="282"/>
    <x v="1"/>
    <x v="3"/>
    <x v="2"/>
    <x v="1"/>
    <x v="1"/>
    <x v="3"/>
    <x v="9"/>
    <x v="50"/>
    <n v="2"/>
    <x v="0"/>
    <x v="0"/>
    <x v="1"/>
  </r>
  <r>
    <n v="283"/>
    <x v="1"/>
    <x v="3"/>
    <x v="2"/>
    <x v="1"/>
    <x v="1"/>
    <x v="3"/>
    <x v="9"/>
    <x v="51"/>
    <n v="2"/>
    <x v="0"/>
    <x v="0"/>
    <x v="2"/>
  </r>
  <r>
    <n v="284"/>
    <x v="1"/>
    <x v="3"/>
    <x v="2"/>
    <x v="1"/>
    <x v="1"/>
    <x v="3"/>
    <x v="10"/>
    <x v="52"/>
    <n v="7"/>
    <x v="0"/>
    <x v="0"/>
    <x v="3"/>
  </r>
  <r>
    <n v="285"/>
    <x v="1"/>
    <x v="3"/>
    <x v="2"/>
    <x v="1"/>
    <x v="1"/>
    <x v="3"/>
    <x v="10"/>
    <x v="53"/>
    <n v="0"/>
    <x v="0"/>
    <x v="0"/>
    <x v="0"/>
  </r>
  <r>
    <n v="286"/>
    <x v="1"/>
    <x v="3"/>
    <x v="2"/>
    <x v="1"/>
    <x v="1"/>
    <x v="3"/>
    <x v="10"/>
    <x v="54"/>
    <n v="4"/>
    <x v="0"/>
    <x v="0"/>
    <x v="1"/>
  </r>
  <r>
    <n v="287"/>
    <x v="1"/>
    <x v="3"/>
    <x v="2"/>
    <x v="1"/>
    <x v="1"/>
    <x v="3"/>
    <x v="10"/>
    <x v="55"/>
    <n v="0"/>
    <x v="0"/>
    <x v="0"/>
    <x v="2"/>
  </r>
  <r>
    <n v="288"/>
    <x v="1"/>
    <x v="3"/>
    <x v="2"/>
    <x v="1"/>
    <x v="1"/>
    <x v="3"/>
    <x v="10"/>
    <x v="56"/>
    <n v="0"/>
    <x v="0"/>
    <x v="0"/>
    <x v="3"/>
  </r>
  <r>
    <n v="289"/>
    <x v="1"/>
    <x v="3"/>
    <x v="2"/>
    <x v="1"/>
    <x v="1"/>
    <x v="3"/>
    <x v="10"/>
    <x v="57"/>
    <n v="2"/>
    <x v="0"/>
    <x v="0"/>
    <x v="0"/>
  </r>
  <r>
    <n v="290"/>
    <x v="1"/>
    <x v="3"/>
    <x v="2"/>
    <x v="1"/>
    <x v="1"/>
    <x v="3"/>
    <x v="10"/>
    <x v="58"/>
    <n v="4"/>
    <x v="0"/>
    <x v="0"/>
    <x v="1"/>
  </r>
  <r>
    <n v="291"/>
    <x v="1"/>
    <x v="3"/>
    <x v="2"/>
    <x v="1"/>
    <x v="1"/>
    <x v="4"/>
    <x v="11"/>
    <x v="59"/>
    <n v="1"/>
    <x v="1"/>
    <x v="0"/>
    <x v="2"/>
  </r>
  <r>
    <n v="292"/>
    <x v="1"/>
    <x v="3"/>
    <x v="2"/>
    <x v="1"/>
    <x v="1"/>
    <x v="4"/>
    <x v="11"/>
    <x v="60"/>
    <n v="1"/>
    <x v="0"/>
    <x v="0"/>
    <x v="3"/>
  </r>
  <r>
    <n v="293"/>
    <x v="1"/>
    <x v="3"/>
    <x v="2"/>
    <x v="1"/>
    <x v="1"/>
    <x v="4"/>
    <x v="11"/>
    <x v="61"/>
    <n v="1"/>
    <x v="0"/>
    <x v="0"/>
    <x v="0"/>
  </r>
  <r>
    <n v="294"/>
    <x v="1"/>
    <x v="3"/>
    <x v="2"/>
    <x v="1"/>
    <x v="1"/>
    <x v="4"/>
    <x v="11"/>
    <x v="62"/>
    <n v="1"/>
    <x v="0"/>
    <x v="0"/>
    <x v="1"/>
  </r>
  <r>
    <n v="295"/>
    <x v="1"/>
    <x v="3"/>
    <x v="2"/>
    <x v="1"/>
    <x v="1"/>
    <x v="4"/>
    <x v="12"/>
    <x v="63"/>
    <n v="1"/>
    <x v="1"/>
    <x v="0"/>
    <x v="2"/>
  </r>
  <r>
    <n v="296"/>
    <x v="1"/>
    <x v="3"/>
    <x v="2"/>
    <x v="1"/>
    <x v="1"/>
    <x v="4"/>
    <x v="12"/>
    <x v="64"/>
    <n v="1"/>
    <x v="0"/>
    <x v="0"/>
    <x v="3"/>
  </r>
  <r>
    <n v="297"/>
    <x v="1"/>
    <x v="3"/>
    <x v="2"/>
    <x v="1"/>
    <x v="1"/>
    <x v="4"/>
    <x v="12"/>
    <x v="65"/>
    <n v="1"/>
    <x v="0"/>
    <x v="0"/>
    <x v="0"/>
  </r>
  <r>
    <n v="298"/>
    <x v="1"/>
    <x v="3"/>
    <x v="2"/>
    <x v="1"/>
    <x v="1"/>
    <x v="4"/>
    <x v="12"/>
    <x v="66"/>
    <n v="1"/>
    <x v="0"/>
    <x v="0"/>
    <x v="1"/>
  </r>
  <r>
    <n v="299"/>
    <x v="1"/>
    <x v="3"/>
    <x v="2"/>
    <x v="1"/>
    <x v="1"/>
    <x v="4"/>
    <x v="12"/>
    <x v="62"/>
    <n v="1"/>
    <x v="0"/>
    <x v="0"/>
    <x v="2"/>
  </r>
  <r>
    <n v="300"/>
    <x v="1"/>
    <x v="3"/>
    <x v="2"/>
    <x v="1"/>
    <x v="1"/>
    <x v="4"/>
    <x v="12"/>
    <x v="67"/>
    <n v="1"/>
    <x v="0"/>
    <x v="0"/>
    <x v="3"/>
  </r>
  <r>
    <n v="301"/>
    <x v="1"/>
    <x v="4"/>
    <x v="1"/>
    <x v="1"/>
    <x v="0"/>
    <x v="0"/>
    <x v="0"/>
    <x v="0"/>
    <n v="0"/>
    <x v="0"/>
    <x v="0"/>
    <x v="0"/>
  </r>
  <r>
    <n v="302"/>
    <x v="1"/>
    <x v="4"/>
    <x v="1"/>
    <x v="1"/>
    <x v="0"/>
    <x v="0"/>
    <x v="0"/>
    <x v="1"/>
    <n v="0"/>
    <x v="0"/>
    <x v="0"/>
    <x v="1"/>
  </r>
  <r>
    <n v="303"/>
    <x v="1"/>
    <x v="4"/>
    <x v="1"/>
    <x v="1"/>
    <x v="0"/>
    <x v="0"/>
    <x v="0"/>
    <x v="2"/>
    <n v="0"/>
    <x v="0"/>
    <x v="0"/>
    <x v="2"/>
  </r>
  <r>
    <n v="304"/>
    <x v="1"/>
    <x v="4"/>
    <x v="1"/>
    <x v="1"/>
    <x v="0"/>
    <x v="0"/>
    <x v="0"/>
    <x v="3"/>
    <n v="0"/>
    <x v="0"/>
    <x v="0"/>
    <x v="3"/>
  </r>
  <r>
    <n v="305"/>
    <x v="1"/>
    <x v="4"/>
    <x v="1"/>
    <x v="1"/>
    <x v="0"/>
    <x v="0"/>
    <x v="0"/>
    <x v="4"/>
    <n v="0"/>
    <x v="0"/>
    <x v="0"/>
    <x v="0"/>
  </r>
  <r>
    <n v="306"/>
    <x v="1"/>
    <x v="4"/>
    <x v="1"/>
    <x v="1"/>
    <x v="0"/>
    <x v="0"/>
    <x v="0"/>
    <x v="5"/>
    <n v="0"/>
    <x v="0"/>
    <x v="0"/>
    <x v="1"/>
  </r>
  <r>
    <n v="307"/>
    <x v="1"/>
    <x v="4"/>
    <x v="1"/>
    <x v="1"/>
    <x v="0"/>
    <x v="0"/>
    <x v="0"/>
    <x v="6"/>
    <n v="0"/>
    <x v="0"/>
    <x v="0"/>
    <x v="2"/>
  </r>
  <r>
    <n v="308"/>
    <x v="1"/>
    <x v="4"/>
    <x v="1"/>
    <x v="1"/>
    <x v="0"/>
    <x v="0"/>
    <x v="0"/>
    <x v="7"/>
    <n v="0"/>
    <x v="0"/>
    <x v="0"/>
    <x v="3"/>
  </r>
  <r>
    <n v="309"/>
    <x v="1"/>
    <x v="4"/>
    <x v="1"/>
    <x v="1"/>
    <x v="0"/>
    <x v="0"/>
    <x v="0"/>
    <x v="8"/>
    <n v="0"/>
    <x v="0"/>
    <x v="0"/>
    <x v="0"/>
  </r>
  <r>
    <n v="310"/>
    <x v="1"/>
    <x v="4"/>
    <x v="1"/>
    <x v="1"/>
    <x v="0"/>
    <x v="0"/>
    <x v="0"/>
    <x v="9"/>
    <n v="0"/>
    <x v="0"/>
    <x v="0"/>
    <x v="1"/>
  </r>
  <r>
    <n v="311"/>
    <x v="1"/>
    <x v="4"/>
    <x v="1"/>
    <x v="1"/>
    <x v="0"/>
    <x v="0"/>
    <x v="0"/>
    <x v="10"/>
    <n v="0"/>
    <x v="0"/>
    <x v="0"/>
    <x v="2"/>
  </r>
  <r>
    <n v="312"/>
    <x v="1"/>
    <x v="4"/>
    <x v="1"/>
    <x v="1"/>
    <x v="0"/>
    <x v="0"/>
    <x v="1"/>
    <x v="11"/>
    <n v="0"/>
    <x v="0"/>
    <x v="0"/>
    <x v="3"/>
  </r>
  <r>
    <n v="313"/>
    <x v="1"/>
    <x v="4"/>
    <x v="1"/>
    <x v="1"/>
    <x v="0"/>
    <x v="0"/>
    <x v="2"/>
    <x v="12"/>
    <n v="0"/>
    <x v="0"/>
    <x v="0"/>
    <x v="0"/>
  </r>
  <r>
    <n v="314"/>
    <x v="1"/>
    <x v="4"/>
    <x v="1"/>
    <x v="1"/>
    <x v="0"/>
    <x v="0"/>
    <x v="2"/>
    <x v="13"/>
    <n v="1"/>
    <x v="0"/>
    <x v="0"/>
    <x v="1"/>
  </r>
  <r>
    <n v="315"/>
    <x v="1"/>
    <x v="4"/>
    <x v="1"/>
    <x v="1"/>
    <x v="0"/>
    <x v="0"/>
    <x v="2"/>
    <x v="14"/>
    <n v="4"/>
    <x v="0"/>
    <x v="0"/>
    <x v="2"/>
  </r>
  <r>
    <n v="316"/>
    <x v="1"/>
    <x v="4"/>
    <x v="1"/>
    <x v="1"/>
    <x v="0"/>
    <x v="0"/>
    <x v="2"/>
    <x v="15"/>
    <n v="0"/>
    <x v="0"/>
    <x v="0"/>
    <x v="3"/>
  </r>
  <r>
    <n v="317"/>
    <x v="1"/>
    <x v="4"/>
    <x v="1"/>
    <x v="1"/>
    <x v="0"/>
    <x v="0"/>
    <x v="2"/>
    <x v="16"/>
    <n v="2"/>
    <x v="0"/>
    <x v="0"/>
    <x v="0"/>
  </r>
  <r>
    <n v="318"/>
    <x v="1"/>
    <x v="4"/>
    <x v="1"/>
    <x v="1"/>
    <x v="0"/>
    <x v="0"/>
    <x v="3"/>
    <x v="17"/>
    <n v="0"/>
    <x v="0"/>
    <x v="0"/>
    <x v="1"/>
  </r>
  <r>
    <n v="319"/>
    <x v="1"/>
    <x v="4"/>
    <x v="1"/>
    <x v="1"/>
    <x v="0"/>
    <x v="0"/>
    <x v="3"/>
    <x v="18"/>
    <n v="0"/>
    <x v="0"/>
    <x v="0"/>
    <x v="2"/>
  </r>
  <r>
    <n v="320"/>
    <x v="1"/>
    <x v="4"/>
    <x v="1"/>
    <x v="1"/>
    <x v="0"/>
    <x v="0"/>
    <x v="3"/>
    <x v="19"/>
    <n v="2"/>
    <x v="0"/>
    <x v="0"/>
    <x v="3"/>
  </r>
  <r>
    <n v="321"/>
    <x v="1"/>
    <x v="4"/>
    <x v="1"/>
    <x v="1"/>
    <x v="0"/>
    <x v="0"/>
    <x v="3"/>
    <x v="20"/>
    <n v="2"/>
    <x v="0"/>
    <x v="0"/>
    <x v="0"/>
  </r>
  <r>
    <n v="322"/>
    <x v="1"/>
    <x v="4"/>
    <x v="1"/>
    <x v="1"/>
    <x v="0"/>
    <x v="0"/>
    <x v="3"/>
    <x v="21"/>
    <n v="0"/>
    <x v="0"/>
    <x v="0"/>
    <x v="1"/>
  </r>
  <r>
    <n v="323"/>
    <x v="1"/>
    <x v="4"/>
    <x v="1"/>
    <x v="1"/>
    <x v="0"/>
    <x v="0"/>
    <x v="3"/>
    <x v="22"/>
    <n v="1"/>
    <x v="0"/>
    <x v="0"/>
    <x v="2"/>
  </r>
  <r>
    <n v="324"/>
    <x v="1"/>
    <x v="4"/>
    <x v="1"/>
    <x v="1"/>
    <x v="0"/>
    <x v="0"/>
    <x v="3"/>
    <x v="23"/>
    <n v="0"/>
    <x v="0"/>
    <x v="0"/>
    <x v="3"/>
  </r>
  <r>
    <n v="325"/>
    <x v="1"/>
    <x v="4"/>
    <x v="1"/>
    <x v="1"/>
    <x v="0"/>
    <x v="0"/>
    <x v="3"/>
    <x v="24"/>
    <n v="1"/>
    <x v="0"/>
    <x v="0"/>
    <x v="0"/>
  </r>
  <r>
    <n v="326"/>
    <x v="1"/>
    <x v="4"/>
    <x v="1"/>
    <x v="1"/>
    <x v="0"/>
    <x v="0"/>
    <x v="3"/>
    <x v="25"/>
    <n v="2"/>
    <x v="0"/>
    <x v="0"/>
    <x v="1"/>
  </r>
  <r>
    <n v="327"/>
    <x v="1"/>
    <x v="4"/>
    <x v="1"/>
    <x v="1"/>
    <x v="0"/>
    <x v="1"/>
    <x v="4"/>
    <x v="26"/>
    <n v="0"/>
    <x v="0"/>
    <x v="0"/>
    <x v="2"/>
  </r>
  <r>
    <n v="328"/>
    <x v="1"/>
    <x v="4"/>
    <x v="1"/>
    <x v="1"/>
    <x v="0"/>
    <x v="1"/>
    <x v="4"/>
    <x v="27"/>
    <n v="0"/>
    <x v="0"/>
    <x v="0"/>
    <x v="3"/>
  </r>
  <r>
    <n v="329"/>
    <x v="1"/>
    <x v="4"/>
    <x v="1"/>
    <x v="1"/>
    <x v="0"/>
    <x v="1"/>
    <x v="4"/>
    <x v="28"/>
    <n v="0"/>
    <x v="0"/>
    <x v="0"/>
    <x v="0"/>
  </r>
  <r>
    <n v="330"/>
    <x v="1"/>
    <x v="4"/>
    <x v="1"/>
    <x v="1"/>
    <x v="0"/>
    <x v="1"/>
    <x v="4"/>
    <x v="29"/>
    <n v="0"/>
    <x v="0"/>
    <x v="0"/>
    <x v="1"/>
  </r>
  <r>
    <n v="331"/>
    <x v="1"/>
    <x v="4"/>
    <x v="1"/>
    <x v="1"/>
    <x v="0"/>
    <x v="1"/>
    <x v="4"/>
    <x v="30"/>
    <n v="0"/>
    <x v="0"/>
    <x v="0"/>
    <x v="2"/>
  </r>
  <r>
    <n v="332"/>
    <x v="1"/>
    <x v="4"/>
    <x v="1"/>
    <x v="1"/>
    <x v="0"/>
    <x v="1"/>
    <x v="4"/>
    <x v="31"/>
    <n v="0"/>
    <x v="0"/>
    <x v="0"/>
    <x v="3"/>
  </r>
  <r>
    <n v="333"/>
    <x v="1"/>
    <x v="4"/>
    <x v="1"/>
    <x v="1"/>
    <x v="0"/>
    <x v="1"/>
    <x v="5"/>
    <x v="32"/>
    <n v="18"/>
    <x v="0"/>
    <x v="0"/>
    <x v="0"/>
  </r>
  <r>
    <n v="334"/>
    <x v="1"/>
    <x v="4"/>
    <x v="1"/>
    <x v="1"/>
    <x v="0"/>
    <x v="1"/>
    <x v="5"/>
    <x v="33"/>
    <n v="19"/>
    <x v="0"/>
    <x v="0"/>
    <x v="1"/>
  </r>
  <r>
    <n v="335"/>
    <x v="1"/>
    <x v="4"/>
    <x v="1"/>
    <x v="1"/>
    <x v="0"/>
    <x v="1"/>
    <x v="5"/>
    <x v="34"/>
    <n v="21"/>
    <x v="0"/>
    <x v="0"/>
    <x v="2"/>
  </r>
  <r>
    <n v="336"/>
    <x v="1"/>
    <x v="4"/>
    <x v="1"/>
    <x v="1"/>
    <x v="0"/>
    <x v="1"/>
    <x v="5"/>
    <x v="35"/>
    <n v="21"/>
    <x v="0"/>
    <x v="0"/>
    <x v="3"/>
  </r>
  <r>
    <n v="337"/>
    <x v="1"/>
    <x v="4"/>
    <x v="1"/>
    <x v="1"/>
    <x v="0"/>
    <x v="2"/>
    <x v="6"/>
    <x v="36"/>
    <n v="0"/>
    <x v="0"/>
    <x v="0"/>
    <x v="0"/>
  </r>
  <r>
    <n v="338"/>
    <x v="1"/>
    <x v="4"/>
    <x v="1"/>
    <x v="1"/>
    <x v="0"/>
    <x v="2"/>
    <x v="6"/>
    <x v="37"/>
    <n v="0"/>
    <x v="0"/>
    <x v="0"/>
    <x v="1"/>
  </r>
  <r>
    <n v="339"/>
    <x v="1"/>
    <x v="4"/>
    <x v="1"/>
    <x v="1"/>
    <x v="0"/>
    <x v="2"/>
    <x v="7"/>
    <x v="38"/>
    <n v="0"/>
    <x v="0"/>
    <x v="0"/>
    <x v="2"/>
  </r>
  <r>
    <n v="340"/>
    <x v="1"/>
    <x v="4"/>
    <x v="1"/>
    <x v="1"/>
    <x v="0"/>
    <x v="2"/>
    <x v="7"/>
    <x v="39"/>
    <n v="0"/>
    <x v="0"/>
    <x v="0"/>
    <x v="3"/>
  </r>
  <r>
    <n v="341"/>
    <x v="1"/>
    <x v="4"/>
    <x v="1"/>
    <x v="1"/>
    <x v="0"/>
    <x v="3"/>
    <x v="8"/>
    <x v="40"/>
    <n v="1"/>
    <x v="0"/>
    <x v="0"/>
    <x v="0"/>
  </r>
  <r>
    <n v="342"/>
    <x v="1"/>
    <x v="4"/>
    <x v="1"/>
    <x v="1"/>
    <x v="0"/>
    <x v="3"/>
    <x v="8"/>
    <x v="41"/>
    <n v="0"/>
    <x v="0"/>
    <x v="0"/>
    <x v="1"/>
  </r>
  <r>
    <n v="343"/>
    <x v="1"/>
    <x v="4"/>
    <x v="1"/>
    <x v="1"/>
    <x v="0"/>
    <x v="3"/>
    <x v="8"/>
    <x v="42"/>
    <n v="0"/>
    <x v="0"/>
    <x v="0"/>
    <x v="2"/>
  </r>
  <r>
    <n v="344"/>
    <x v="1"/>
    <x v="4"/>
    <x v="1"/>
    <x v="1"/>
    <x v="0"/>
    <x v="3"/>
    <x v="9"/>
    <x v="43"/>
    <n v="1"/>
    <x v="0"/>
    <x v="0"/>
    <x v="3"/>
  </r>
  <r>
    <n v="345"/>
    <x v="1"/>
    <x v="4"/>
    <x v="1"/>
    <x v="1"/>
    <x v="0"/>
    <x v="3"/>
    <x v="9"/>
    <x v="26"/>
    <n v="0"/>
    <x v="0"/>
    <x v="0"/>
    <x v="0"/>
  </r>
  <r>
    <n v="346"/>
    <x v="1"/>
    <x v="4"/>
    <x v="1"/>
    <x v="1"/>
    <x v="0"/>
    <x v="3"/>
    <x v="9"/>
    <x v="27"/>
    <n v="0"/>
    <x v="0"/>
    <x v="0"/>
    <x v="1"/>
  </r>
  <r>
    <n v="347"/>
    <x v="1"/>
    <x v="4"/>
    <x v="1"/>
    <x v="1"/>
    <x v="0"/>
    <x v="3"/>
    <x v="9"/>
    <x v="28"/>
    <n v="0"/>
    <x v="0"/>
    <x v="0"/>
    <x v="2"/>
  </r>
  <r>
    <n v="348"/>
    <x v="1"/>
    <x v="4"/>
    <x v="1"/>
    <x v="1"/>
    <x v="0"/>
    <x v="3"/>
    <x v="9"/>
    <x v="44"/>
    <n v="0"/>
    <x v="0"/>
    <x v="0"/>
    <x v="3"/>
  </r>
  <r>
    <n v="349"/>
    <x v="1"/>
    <x v="4"/>
    <x v="1"/>
    <x v="1"/>
    <x v="0"/>
    <x v="3"/>
    <x v="9"/>
    <x v="45"/>
    <n v="0"/>
    <x v="0"/>
    <x v="0"/>
    <x v="0"/>
  </r>
  <r>
    <n v="350"/>
    <x v="1"/>
    <x v="4"/>
    <x v="1"/>
    <x v="1"/>
    <x v="0"/>
    <x v="3"/>
    <x v="9"/>
    <x v="29"/>
    <n v="0"/>
    <x v="0"/>
    <x v="0"/>
    <x v="1"/>
  </r>
  <r>
    <n v="351"/>
    <x v="1"/>
    <x v="4"/>
    <x v="1"/>
    <x v="1"/>
    <x v="0"/>
    <x v="3"/>
    <x v="9"/>
    <x v="30"/>
    <n v="0"/>
    <x v="0"/>
    <x v="0"/>
    <x v="2"/>
  </r>
  <r>
    <n v="352"/>
    <x v="1"/>
    <x v="4"/>
    <x v="1"/>
    <x v="1"/>
    <x v="0"/>
    <x v="3"/>
    <x v="9"/>
    <x v="31"/>
    <n v="0"/>
    <x v="0"/>
    <x v="0"/>
    <x v="3"/>
  </r>
  <r>
    <n v="353"/>
    <x v="1"/>
    <x v="4"/>
    <x v="1"/>
    <x v="1"/>
    <x v="0"/>
    <x v="3"/>
    <x v="9"/>
    <x v="46"/>
    <n v="0"/>
    <x v="0"/>
    <x v="0"/>
    <x v="0"/>
  </r>
  <r>
    <n v="354"/>
    <x v="1"/>
    <x v="4"/>
    <x v="1"/>
    <x v="1"/>
    <x v="0"/>
    <x v="3"/>
    <x v="9"/>
    <x v="47"/>
    <n v="0"/>
    <x v="0"/>
    <x v="0"/>
    <x v="1"/>
  </r>
  <r>
    <n v="355"/>
    <x v="1"/>
    <x v="4"/>
    <x v="1"/>
    <x v="1"/>
    <x v="0"/>
    <x v="3"/>
    <x v="9"/>
    <x v="48"/>
    <n v="0"/>
    <x v="0"/>
    <x v="0"/>
    <x v="2"/>
  </r>
  <r>
    <n v="356"/>
    <x v="1"/>
    <x v="4"/>
    <x v="1"/>
    <x v="1"/>
    <x v="0"/>
    <x v="3"/>
    <x v="9"/>
    <x v="49"/>
    <n v="0"/>
    <x v="0"/>
    <x v="0"/>
    <x v="3"/>
  </r>
  <r>
    <n v="357"/>
    <x v="1"/>
    <x v="4"/>
    <x v="1"/>
    <x v="1"/>
    <x v="0"/>
    <x v="3"/>
    <x v="9"/>
    <x v="50"/>
    <n v="0"/>
    <x v="0"/>
    <x v="0"/>
    <x v="0"/>
  </r>
  <r>
    <n v="358"/>
    <x v="1"/>
    <x v="4"/>
    <x v="1"/>
    <x v="1"/>
    <x v="0"/>
    <x v="3"/>
    <x v="9"/>
    <x v="51"/>
    <n v="0"/>
    <x v="0"/>
    <x v="0"/>
    <x v="1"/>
  </r>
  <r>
    <n v="359"/>
    <x v="1"/>
    <x v="4"/>
    <x v="1"/>
    <x v="1"/>
    <x v="0"/>
    <x v="3"/>
    <x v="10"/>
    <x v="52"/>
    <n v="0"/>
    <x v="0"/>
    <x v="0"/>
    <x v="2"/>
  </r>
  <r>
    <n v="360"/>
    <x v="1"/>
    <x v="4"/>
    <x v="1"/>
    <x v="1"/>
    <x v="0"/>
    <x v="3"/>
    <x v="10"/>
    <x v="53"/>
    <n v="0"/>
    <x v="0"/>
    <x v="0"/>
    <x v="3"/>
  </r>
  <r>
    <n v="361"/>
    <x v="1"/>
    <x v="4"/>
    <x v="1"/>
    <x v="1"/>
    <x v="0"/>
    <x v="3"/>
    <x v="10"/>
    <x v="54"/>
    <n v="0"/>
    <x v="0"/>
    <x v="0"/>
    <x v="0"/>
  </r>
  <r>
    <n v="362"/>
    <x v="1"/>
    <x v="4"/>
    <x v="1"/>
    <x v="1"/>
    <x v="0"/>
    <x v="3"/>
    <x v="10"/>
    <x v="55"/>
    <n v="0"/>
    <x v="0"/>
    <x v="0"/>
    <x v="1"/>
  </r>
  <r>
    <n v="363"/>
    <x v="1"/>
    <x v="4"/>
    <x v="1"/>
    <x v="1"/>
    <x v="0"/>
    <x v="3"/>
    <x v="10"/>
    <x v="56"/>
    <n v="0"/>
    <x v="0"/>
    <x v="0"/>
    <x v="2"/>
  </r>
  <r>
    <n v="364"/>
    <x v="1"/>
    <x v="4"/>
    <x v="1"/>
    <x v="1"/>
    <x v="0"/>
    <x v="3"/>
    <x v="10"/>
    <x v="57"/>
    <n v="0"/>
    <x v="0"/>
    <x v="0"/>
    <x v="3"/>
  </r>
  <r>
    <n v="365"/>
    <x v="1"/>
    <x v="4"/>
    <x v="1"/>
    <x v="1"/>
    <x v="0"/>
    <x v="3"/>
    <x v="10"/>
    <x v="58"/>
    <n v="2"/>
    <x v="0"/>
    <x v="0"/>
    <x v="0"/>
  </r>
  <r>
    <n v="366"/>
    <x v="1"/>
    <x v="4"/>
    <x v="1"/>
    <x v="1"/>
    <x v="0"/>
    <x v="4"/>
    <x v="11"/>
    <x v="59"/>
    <n v="0"/>
    <x v="1"/>
    <x v="0"/>
    <x v="1"/>
  </r>
  <r>
    <n v="367"/>
    <x v="1"/>
    <x v="4"/>
    <x v="1"/>
    <x v="1"/>
    <x v="0"/>
    <x v="4"/>
    <x v="11"/>
    <x v="60"/>
    <n v="0"/>
    <x v="0"/>
    <x v="0"/>
    <x v="2"/>
  </r>
  <r>
    <n v="368"/>
    <x v="1"/>
    <x v="4"/>
    <x v="1"/>
    <x v="1"/>
    <x v="0"/>
    <x v="4"/>
    <x v="11"/>
    <x v="61"/>
    <n v="0"/>
    <x v="0"/>
    <x v="0"/>
    <x v="3"/>
  </r>
  <r>
    <n v="369"/>
    <x v="1"/>
    <x v="4"/>
    <x v="1"/>
    <x v="1"/>
    <x v="0"/>
    <x v="4"/>
    <x v="11"/>
    <x v="62"/>
    <n v="0"/>
    <x v="0"/>
    <x v="0"/>
    <x v="0"/>
  </r>
  <r>
    <n v="370"/>
    <x v="1"/>
    <x v="4"/>
    <x v="1"/>
    <x v="1"/>
    <x v="0"/>
    <x v="4"/>
    <x v="12"/>
    <x v="63"/>
    <n v="0"/>
    <x v="1"/>
    <x v="0"/>
    <x v="1"/>
  </r>
  <r>
    <n v="371"/>
    <x v="1"/>
    <x v="4"/>
    <x v="1"/>
    <x v="1"/>
    <x v="0"/>
    <x v="4"/>
    <x v="12"/>
    <x v="64"/>
    <n v="0"/>
    <x v="0"/>
    <x v="0"/>
    <x v="2"/>
  </r>
  <r>
    <n v="372"/>
    <x v="1"/>
    <x v="4"/>
    <x v="1"/>
    <x v="1"/>
    <x v="0"/>
    <x v="4"/>
    <x v="12"/>
    <x v="65"/>
    <n v="0"/>
    <x v="0"/>
    <x v="0"/>
    <x v="3"/>
  </r>
  <r>
    <n v="373"/>
    <x v="1"/>
    <x v="4"/>
    <x v="1"/>
    <x v="1"/>
    <x v="0"/>
    <x v="4"/>
    <x v="12"/>
    <x v="66"/>
    <n v="0"/>
    <x v="0"/>
    <x v="0"/>
    <x v="0"/>
  </r>
  <r>
    <n v="374"/>
    <x v="1"/>
    <x v="4"/>
    <x v="1"/>
    <x v="1"/>
    <x v="0"/>
    <x v="4"/>
    <x v="12"/>
    <x v="62"/>
    <n v="0"/>
    <x v="0"/>
    <x v="0"/>
    <x v="1"/>
  </r>
  <r>
    <n v="375"/>
    <x v="1"/>
    <x v="4"/>
    <x v="1"/>
    <x v="1"/>
    <x v="0"/>
    <x v="4"/>
    <x v="12"/>
    <x v="67"/>
    <n v="0"/>
    <x v="0"/>
    <x v="0"/>
    <x v="2"/>
  </r>
  <r>
    <n v="376"/>
    <x v="1"/>
    <x v="5"/>
    <x v="1"/>
    <x v="1"/>
    <x v="0"/>
    <x v="0"/>
    <x v="0"/>
    <x v="0"/>
    <n v="0"/>
    <x v="0"/>
    <x v="0"/>
    <x v="3"/>
  </r>
  <r>
    <n v="377"/>
    <x v="1"/>
    <x v="5"/>
    <x v="1"/>
    <x v="1"/>
    <x v="0"/>
    <x v="0"/>
    <x v="0"/>
    <x v="1"/>
    <n v="0"/>
    <x v="0"/>
    <x v="0"/>
    <x v="0"/>
  </r>
  <r>
    <n v="378"/>
    <x v="1"/>
    <x v="5"/>
    <x v="1"/>
    <x v="1"/>
    <x v="0"/>
    <x v="0"/>
    <x v="0"/>
    <x v="2"/>
    <n v="0"/>
    <x v="0"/>
    <x v="0"/>
    <x v="1"/>
  </r>
  <r>
    <n v="379"/>
    <x v="1"/>
    <x v="5"/>
    <x v="1"/>
    <x v="1"/>
    <x v="0"/>
    <x v="0"/>
    <x v="0"/>
    <x v="3"/>
    <n v="0"/>
    <x v="0"/>
    <x v="0"/>
    <x v="2"/>
  </r>
  <r>
    <n v="380"/>
    <x v="1"/>
    <x v="5"/>
    <x v="1"/>
    <x v="1"/>
    <x v="0"/>
    <x v="0"/>
    <x v="0"/>
    <x v="4"/>
    <n v="0"/>
    <x v="0"/>
    <x v="0"/>
    <x v="3"/>
  </r>
  <r>
    <n v="381"/>
    <x v="1"/>
    <x v="5"/>
    <x v="1"/>
    <x v="1"/>
    <x v="0"/>
    <x v="0"/>
    <x v="0"/>
    <x v="5"/>
    <n v="0"/>
    <x v="0"/>
    <x v="0"/>
    <x v="0"/>
  </r>
  <r>
    <n v="382"/>
    <x v="1"/>
    <x v="5"/>
    <x v="1"/>
    <x v="1"/>
    <x v="0"/>
    <x v="0"/>
    <x v="0"/>
    <x v="6"/>
    <n v="0"/>
    <x v="0"/>
    <x v="0"/>
    <x v="1"/>
  </r>
  <r>
    <n v="383"/>
    <x v="1"/>
    <x v="5"/>
    <x v="1"/>
    <x v="1"/>
    <x v="0"/>
    <x v="0"/>
    <x v="0"/>
    <x v="7"/>
    <n v="0"/>
    <x v="0"/>
    <x v="0"/>
    <x v="2"/>
  </r>
  <r>
    <n v="384"/>
    <x v="1"/>
    <x v="5"/>
    <x v="1"/>
    <x v="1"/>
    <x v="0"/>
    <x v="0"/>
    <x v="0"/>
    <x v="8"/>
    <n v="0"/>
    <x v="0"/>
    <x v="0"/>
    <x v="3"/>
  </r>
  <r>
    <n v="385"/>
    <x v="1"/>
    <x v="5"/>
    <x v="1"/>
    <x v="1"/>
    <x v="0"/>
    <x v="0"/>
    <x v="0"/>
    <x v="9"/>
    <n v="0"/>
    <x v="0"/>
    <x v="0"/>
    <x v="0"/>
  </r>
  <r>
    <n v="386"/>
    <x v="1"/>
    <x v="5"/>
    <x v="1"/>
    <x v="1"/>
    <x v="0"/>
    <x v="0"/>
    <x v="0"/>
    <x v="10"/>
    <n v="0"/>
    <x v="0"/>
    <x v="0"/>
    <x v="1"/>
  </r>
  <r>
    <n v="387"/>
    <x v="1"/>
    <x v="5"/>
    <x v="1"/>
    <x v="1"/>
    <x v="0"/>
    <x v="0"/>
    <x v="1"/>
    <x v="11"/>
    <n v="0"/>
    <x v="0"/>
    <x v="0"/>
    <x v="2"/>
  </r>
  <r>
    <n v="388"/>
    <x v="1"/>
    <x v="5"/>
    <x v="1"/>
    <x v="1"/>
    <x v="0"/>
    <x v="0"/>
    <x v="2"/>
    <x v="12"/>
    <n v="0"/>
    <x v="0"/>
    <x v="0"/>
    <x v="3"/>
  </r>
  <r>
    <n v="389"/>
    <x v="1"/>
    <x v="5"/>
    <x v="1"/>
    <x v="1"/>
    <x v="0"/>
    <x v="0"/>
    <x v="2"/>
    <x v="13"/>
    <n v="0"/>
    <x v="0"/>
    <x v="0"/>
    <x v="0"/>
  </r>
  <r>
    <n v="390"/>
    <x v="1"/>
    <x v="5"/>
    <x v="1"/>
    <x v="1"/>
    <x v="0"/>
    <x v="0"/>
    <x v="2"/>
    <x v="14"/>
    <n v="0"/>
    <x v="0"/>
    <x v="0"/>
    <x v="1"/>
  </r>
  <r>
    <n v="391"/>
    <x v="1"/>
    <x v="5"/>
    <x v="1"/>
    <x v="1"/>
    <x v="0"/>
    <x v="0"/>
    <x v="2"/>
    <x v="15"/>
    <n v="0"/>
    <x v="0"/>
    <x v="0"/>
    <x v="2"/>
  </r>
  <r>
    <n v="392"/>
    <x v="1"/>
    <x v="5"/>
    <x v="1"/>
    <x v="1"/>
    <x v="0"/>
    <x v="0"/>
    <x v="2"/>
    <x v="16"/>
    <n v="0"/>
    <x v="0"/>
    <x v="0"/>
    <x v="3"/>
  </r>
  <r>
    <n v="393"/>
    <x v="1"/>
    <x v="5"/>
    <x v="1"/>
    <x v="1"/>
    <x v="0"/>
    <x v="0"/>
    <x v="3"/>
    <x v="17"/>
    <n v="1"/>
    <x v="0"/>
    <x v="0"/>
    <x v="0"/>
  </r>
  <r>
    <n v="394"/>
    <x v="1"/>
    <x v="5"/>
    <x v="1"/>
    <x v="1"/>
    <x v="0"/>
    <x v="0"/>
    <x v="3"/>
    <x v="18"/>
    <n v="0"/>
    <x v="0"/>
    <x v="0"/>
    <x v="1"/>
  </r>
  <r>
    <n v="395"/>
    <x v="1"/>
    <x v="5"/>
    <x v="1"/>
    <x v="1"/>
    <x v="0"/>
    <x v="0"/>
    <x v="3"/>
    <x v="19"/>
    <n v="0"/>
    <x v="0"/>
    <x v="0"/>
    <x v="2"/>
  </r>
  <r>
    <n v="396"/>
    <x v="1"/>
    <x v="5"/>
    <x v="1"/>
    <x v="1"/>
    <x v="0"/>
    <x v="0"/>
    <x v="3"/>
    <x v="20"/>
    <n v="1"/>
    <x v="0"/>
    <x v="0"/>
    <x v="3"/>
  </r>
  <r>
    <n v="397"/>
    <x v="1"/>
    <x v="5"/>
    <x v="1"/>
    <x v="1"/>
    <x v="0"/>
    <x v="0"/>
    <x v="3"/>
    <x v="21"/>
    <n v="0"/>
    <x v="0"/>
    <x v="0"/>
    <x v="0"/>
  </r>
  <r>
    <n v="398"/>
    <x v="1"/>
    <x v="5"/>
    <x v="1"/>
    <x v="1"/>
    <x v="0"/>
    <x v="0"/>
    <x v="3"/>
    <x v="22"/>
    <n v="2"/>
    <x v="0"/>
    <x v="0"/>
    <x v="1"/>
  </r>
  <r>
    <n v="399"/>
    <x v="1"/>
    <x v="5"/>
    <x v="1"/>
    <x v="1"/>
    <x v="0"/>
    <x v="0"/>
    <x v="3"/>
    <x v="23"/>
    <n v="1"/>
    <x v="0"/>
    <x v="0"/>
    <x v="2"/>
  </r>
  <r>
    <n v="400"/>
    <x v="1"/>
    <x v="5"/>
    <x v="1"/>
    <x v="1"/>
    <x v="0"/>
    <x v="0"/>
    <x v="3"/>
    <x v="24"/>
    <n v="1"/>
    <x v="0"/>
    <x v="0"/>
    <x v="3"/>
  </r>
  <r>
    <n v="401"/>
    <x v="1"/>
    <x v="5"/>
    <x v="1"/>
    <x v="1"/>
    <x v="0"/>
    <x v="0"/>
    <x v="3"/>
    <x v="25"/>
    <n v="4"/>
    <x v="0"/>
    <x v="0"/>
    <x v="0"/>
  </r>
  <r>
    <n v="402"/>
    <x v="1"/>
    <x v="5"/>
    <x v="1"/>
    <x v="1"/>
    <x v="0"/>
    <x v="1"/>
    <x v="4"/>
    <x v="26"/>
    <n v="0"/>
    <x v="0"/>
    <x v="0"/>
    <x v="1"/>
  </r>
  <r>
    <n v="403"/>
    <x v="1"/>
    <x v="5"/>
    <x v="1"/>
    <x v="1"/>
    <x v="0"/>
    <x v="1"/>
    <x v="4"/>
    <x v="27"/>
    <n v="0"/>
    <x v="0"/>
    <x v="0"/>
    <x v="2"/>
  </r>
  <r>
    <n v="404"/>
    <x v="1"/>
    <x v="5"/>
    <x v="1"/>
    <x v="1"/>
    <x v="0"/>
    <x v="1"/>
    <x v="4"/>
    <x v="28"/>
    <n v="0"/>
    <x v="0"/>
    <x v="0"/>
    <x v="3"/>
  </r>
  <r>
    <n v="405"/>
    <x v="1"/>
    <x v="5"/>
    <x v="1"/>
    <x v="1"/>
    <x v="0"/>
    <x v="1"/>
    <x v="4"/>
    <x v="29"/>
    <n v="0"/>
    <x v="0"/>
    <x v="0"/>
    <x v="0"/>
  </r>
  <r>
    <n v="406"/>
    <x v="1"/>
    <x v="5"/>
    <x v="1"/>
    <x v="1"/>
    <x v="0"/>
    <x v="1"/>
    <x v="4"/>
    <x v="30"/>
    <n v="0"/>
    <x v="0"/>
    <x v="0"/>
    <x v="1"/>
  </r>
  <r>
    <n v="407"/>
    <x v="1"/>
    <x v="5"/>
    <x v="1"/>
    <x v="1"/>
    <x v="0"/>
    <x v="1"/>
    <x v="4"/>
    <x v="31"/>
    <n v="0"/>
    <x v="0"/>
    <x v="0"/>
    <x v="2"/>
  </r>
  <r>
    <n v="408"/>
    <x v="1"/>
    <x v="5"/>
    <x v="1"/>
    <x v="1"/>
    <x v="0"/>
    <x v="1"/>
    <x v="5"/>
    <x v="32"/>
    <n v="20"/>
    <x v="0"/>
    <x v="0"/>
    <x v="3"/>
  </r>
  <r>
    <n v="409"/>
    <x v="1"/>
    <x v="5"/>
    <x v="1"/>
    <x v="1"/>
    <x v="0"/>
    <x v="1"/>
    <x v="5"/>
    <x v="33"/>
    <n v="13"/>
    <x v="0"/>
    <x v="0"/>
    <x v="0"/>
  </r>
  <r>
    <n v="410"/>
    <x v="1"/>
    <x v="5"/>
    <x v="1"/>
    <x v="1"/>
    <x v="0"/>
    <x v="1"/>
    <x v="5"/>
    <x v="34"/>
    <n v="18"/>
    <x v="0"/>
    <x v="0"/>
    <x v="1"/>
  </r>
  <r>
    <n v="411"/>
    <x v="1"/>
    <x v="5"/>
    <x v="1"/>
    <x v="1"/>
    <x v="0"/>
    <x v="1"/>
    <x v="5"/>
    <x v="35"/>
    <n v="17"/>
    <x v="0"/>
    <x v="0"/>
    <x v="2"/>
  </r>
  <r>
    <n v="412"/>
    <x v="1"/>
    <x v="5"/>
    <x v="1"/>
    <x v="1"/>
    <x v="0"/>
    <x v="2"/>
    <x v="6"/>
    <x v="36"/>
    <n v="0"/>
    <x v="0"/>
    <x v="0"/>
    <x v="3"/>
  </r>
  <r>
    <n v="413"/>
    <x v="1"/>
    <x v="5"/>
    <x v="1"/>
    <x v="1"/>
    <x v="0"/>
    <x v="2"/>
    <x v="6"/>
    <x v="37"/>
    <n v="0"/>
    <x v="0"/>
    <x v="0"/>
    <x v="0"/>
  </r>
  <r>
    <n v="414"/>
    <x v="1"/>
    <x v="5"/>
    <x v="1"/>
    <x v="1"/>
    <x v="0"/>
    <x v="2"/>
    <x v="7"/>
    <x v="38"/>
    <n v="0"/>
    <x v="0"/>
    <x v="0"/>
    <x v="1"/>
  </r>
  <r>
    <n v="415"/>
    <x v="1"/>
    <x v="5"/>
    <x v="1"/>
    <x v="1"/>
    <x v="0"/>
    <x v="2"/>
    <x v="7"/>
    <x v="39"/>
    <n v="0"/>
    <x v="0"/>
    <x v="0"/>
    <x v="2"/>
  </r>
  <r>
    <n v="416"/>
    <x v="1"/>
    <x v="5"/>
    <x v="1"/>
    <x v="1"/>
    <x v="0"/>
    <x v="3"/>
    <x v="8"/>
    <x v="40"/>
    <n v="0"/>
    <x v="0"/>
    <x v="0"/>
    <x v="3"/>
  </r>
  <r>
    <n v="417"/>
    <x v="1"/>
    <x v="5"/>
    <x v="1"/>
    <x v="1"/>
    <x v="0"/>
    <x v="3"/>
    <x v="8"/>
    <x v="41"/>
    <n v="1"/>
    <x v="0"/>
    <x v="0"/>
    <x v="0"/>
  </r>
  <r>
    <n v="418"/>
    <x v="1"/>
    <x v="5"/>
    <x v="1"/>
    <x v="1"/>
    <x v="0"/>
    <x v="3"/>
    <x v="8"/>
    <x v="42"/>
    <n v="1"/>
    <x v="0"/>
    <x v="0"/>
    <x v="1"/>
  </r>
  <r>
    <n v="419"/>
    <x v="1"/>
    <x v="5"/>
    <x v="1"/>
    <x v="1"/>
    <x v="0"/>
    <x v="3"/>
    <x v="9"/>
    <x v="43"/>
    <n v="0"/>
    <x v="0"/>
    <x v="0"/>
    <x v="2"/>
  </r>
  <r>
    <n v="420"/>
    <x v="1"/>
    <x v="5"/>
    <x v="1"/>
    <x v="1"/>
    <x v="0"/>
    <x v="3"/>
    <x v="9"/>
    <x v="26"/>
    <n v="0"/>
    <x v="0"/>
    <x v="0"/>
    <x v="3"/>
  </r>
  <r>
    <n v="421"/>
    <x v="1"/>
    <x v="5"/>
    <x v="1"/>
    <x v="1"/>
    <x v="0"/>
    <x v="3"/>
    <x v="9"/>
    <x v="27"/>
    <n v="0"/>
    <x v="0"/>
    <x v="0"/>
    <x v="0"/>
  </r>
  <r>
    <n v="422"/>
    <x v="1"/>
    <x v="5"/>
    <x v="1"/>
    <x v="1"/>
    <x v="0"/>
    <x v="3"/>
    <x v="9"/>
    <x v="28"/>
    <n v="0"/>
    <x v="0"/>
    <x v="0"/>
    <x v="1"/>
  </r>
  <r>
    <n v="423"/>
    <x v="1"/>
    <x v="5"/>
    <x v="1"/>
    <x v="1"/>
    <x v="0"/>
    <x v="3"/>
    <x v="9"/>
    <x v="44"/>
    <n v="0"/>
    <x v="0"/>
    <x v="0"/>
    <x v="2"/>
  </r>
  <r>
    <n v="424"/>
    <x v="1"/>
    <x v="5"/>
    <x v="1"/>
    <x v="1"/>
    <x v="0"/>
    <x v="3"/>
    <x v="9"/>
    <x v="45"/>
    <n v="0"/>
    <x v="0"/>
    <x v="0"/>
    <x v="3"/>
  </r>
  <r>
    <n v="425"/>
    <x v="1"/>
    <x v="5"/>
    <x v="1"/>
    <x v="1"/>
    <x v="0"/>
    <x v="3"/>
    <x v="9"/>
    <x v="29"/>
    <n v="0"/>
    <x v="0"/>
    <x v="0"/>
    <x v="0"/>
  </r>
  <r>
    <n v="426"/>
    <x v="1"/>
    <x v="5"/>
    <x v="1"/>
    <x v="1"/>
    <x v="0"/>
    <x v="3"/>
    <x v="9"/>
    <x v="30"/>
    <n v="0"/>
    <x v="0"/>
    <x v="0"/>
    <x v="1"/>
  </r>
  <r>
    <n v="427"/>
    <x v="1"/>
    <x v="5"/>
    <x v="1"/>
    <x v="1"/>
    <x v="0"/>
    <x v="3"/>
    <x v="9"/>
    <x v="31"/>
    <n v="0"/>
    <x v="0"/>
    <x v="0"/>
    <x v="2"/>
  </r>
  <r>
    <n v="428"/>
    <x v="1"/>
    <x v="5"/>
    <x v="1"/>
    <x v="1"/>
    <x v="0"/>
    <x v="3"/>
    <x v="9"/>
    <x v="46"/>
    <n v="0"/>
    <x v="0"/>
    <x v="0"/>
    <x v="3"/>
  </r>
  <r>
    <n v="429"/>
    <x v="1"/>
    <x v="5"/>
    <x v="1"/>
    <x v="1"/>
    <x v="0"/>
    <x v="3"/>
    <x v="9"/>
    <x v="47"/>
    <n v="0"/>
    <x v="0"/>
    <x v="0"/>
    <x v="0"/>
  </r>
  <r>
    <n v="430"/>
    <x v="1"/>
    <x v="5"/>
    <x v="1"/>
    <x v="1"/>
    <x v="0"/>
    <x v="3"/>
    <x v="9"/>
    <x v="48"/>
    <n v="0"/>
    <x v="0"/>
    <x v="0"/>
    <x v="1"/>
  </r>
  <r>
    <n v="431"/>
    <x v="1"/>
    <x v="5"/>
    <x v="1"/>
    <x v="1"/>
    <x v="0"/>
    <x v="3"/>
    <x v="9"/>
    <x v="49"/>
    <n v="0"/>
    <x v="0"/>
    <x v="0"/>
    <x v="2"/>
  </r>
  <r>
    <n v="432"/>
    <x v="1"/>
    <x v="5"/>
    <x v="1"/>
    <x v="1"/>
    <x v="0"/>
    <x v="3"/>
    <x v="9"/>
    <x v="50"/>
    <n v="0"/>
    <x v="0"/>
    <x v="0"/>
    <x v="3"/>
  </r>
  <r>
    <n v="433"/>
    <x v="1"/>
    <x v="5"/>
    <x v="1"/>
    <x v="1"/>
    <x v="0"/>
    <x v="3"/>
    <x v="9"/>
    <x v="51"/>
    <n v="0"/>
    <x v="0"/>
    <x v="0"/>
    <x v="0"/>
  </r>
  <r>
    <n v="434"/>
    <x v="1"/>
    <x v="5"/>
    <x v="1"/>
    <x v="1"/>
    <x v="0"/>
    <x v="3"/>
    <x v="10"/>
    <x v="52"/>
    <n v="0"/>
    <x v="0"/>
    <x v="0"/>
    <x v="1"/>
  </r>
  <r>
    <n v="435"/>
    <x v="1"/>
    <x v="5"/>
    <x v="1"/>
    <x v="1"/>
    <x v="0"/>
    <x v="3"/>
    <x v="10"/>
    <x v="53"/>
    <n v="0"/>
    <x v="0"/>
    <x v="0"/>
    <x v="2"/>
  </r>
  <r>
    <n v="436"/>
    <x v="1"/>
    <x v="5"/>
    <x v="1"/>
    <x v="1"/>
    <x v="0"/>
    <x v="3"/>
    <x v="10"/>
    <x v="54"/>
    <n v="0"/>
    <x v="0"/>
    <x v="0"/>
    <x v="3"/>
  </r>
  <r>
    <n v="437"/>
    <x v="1"/>
    <x v="5"/>
    <x v="1"/>
    <x v="1"/>
    <x v="0"/>
    <x v="3"/>
    <x v="10"/>
    <x v="55"/>
    <n v="0"/>
    <x v="0"/>
    <x v="0"/>
    <x v="0"/>
  </r>
  <r>
    <n v="438"/>
    <x v="1"/>
    <x v="5"/>
    <x v="1"/>
    <x v="1"/>
    <x v="0"/>
    <x v="3"/>
    <x v="10"/>
    <x v="56"/>
    <n v="0"/>
    <x v="0"/>
    <x v="0"/>
    <x v="1"/>
  </r>
  <r>
    <n v="439"/>
    <x v="1"/>
    <x v="5"/>
    <x v="1"/>
    <x v="1"/>
    <x v="0"/>
    <x v="3"/>
    <x v="10"/>
    <x v="57"/>
    <n v="0"/>
    <x v="0"/>
    <x v="0"/>
    <x v="2"/>
  </r>
  <r>
    <n v="440"/>
    <x v="1"/>
    <x v="5"/>
    <x v="1"/>
    <x v="1"/>
    <x v="0"/>
    <x v="3"/>
    <x v="10"/>
    <x v="58"/>
    <n v="1"/>
    <x v="0"/>
    <x v="0"/>
    <x v="3"/>
  </r>
  <r>
    <n v="441"/>
    <x v="1"/>
    <x v="5"/>
    <x v="1"/>
    <x v="1"/>
    <x v="0"/>
    <x v="4"/>
    <x v="11"/>
    <x v="59"/>
    <n v="0"/>
    <x v="1"/>
    <x v="0"/>
    <x v="0"/>
  </r>
  <r>
    <n v="442"/>
    <x v="1"/>
    <x v="5"/>
    <x v="1"/>
    <x v="1"/>
    <x v="0"/>
    <x v="4"/>
    <x v="11"/>
    <x v="60"/>
    <n v="0"/>
    <x v="0"/>
    <x v="0"/>
    <x v="1"/>
  </r>
  <r>
    <n v="443"/>
    <x v="1"/>
    <x v="5"/>
    <x v="1"/>
    <x v="1"/>
    <x v="0"/>
    <x v="4"/>
    <x v="11"/>
    <x v="61"/>
    <n v="0"/>
    <x v="0"/>
    <x v="0"/>
    <x v="2"/>
  </r>
  <r>
    <n v="444"/>
    <x v="1"/>
    <x v="5"/>
    <x v="1"/>
    <x v="1"/>
    <x v="0"/>
    <x v="4"/>
    <x v="11"/>
    <x v="62"/>
    <n v="0"/>
    <x v="0"/>
    <x v="0"/>
    <x v="3"/>
  </r>
  <r>
    <n v="445"/>
    <x v="1"/>
    <x v="5"/>
    <x v="1"/>
    <x v="1"/>
    <x v="0"/>
    <x v="4"/>
    <x v="12"/>
    <x v="63"/>
    <n v="0"/>
    <x v="1"/>
    <x v="0"/>
    <x v="0"/>
  </r>
  <r>
    <n v="446"/>
    <x v="1"/>
    <x v="5"/>
    <x v="1"/>
    <x v="1"/>
    <x v="0"/>
    <x v="4"/>
    <x v="12"/>
    <x v="64"/>
    <n v="0"/>
    <x v="0"/>
    <x v="0"/>
    <x v="1"/>
  </r>
  <r>
    <n v="447"/>
    <x v="1"/>
    <x v="5"/>
    <x v="1"/>
    <x v="1"/>
    <x v="0"/>
    <x v="4"/>
    <x v="12"/>
    <x v="65"/>
    <n v="0"/>
    <x v="0"/>
    <x v="0"/>
    <x v="2"/>
  </r>
  <r>
    <n v="448"/>
    <x v="1"/>
    <x v="5"/>
    <x v="1"/>
    <x v="1"/>
    <x v="0"/>
    <x v="4"/>
    <x v="12"/>
    <x v="66"/>
    <n v="0"/>
    <x v="0"/>
    <x v="0"/>
    <x v="3"/>
  </r>
  <r>
    <n v="449"/>
    <x v="1"/>
    <x v="5"/>
    <x v="1"/>
    <x v="1"/>
    <x v="0"/>
    <x v="4"/>
    <x v="12"/>
    <x v="62"/>
    <n v="0"/>
    <x v="0"/>
    <x v="0"/>
    <x v="0"/>
  </r>
  <r>
    <n v="450"/>
    <x v="1"/>
    <x v="5"/>
    <x v="1"/>
    <x v="1"/>
    <x v="0"/>
    <x v="4"/>
    <x v="12"/>
    <x v="67"/>
    <n v="0"/>
    <x v="0"/>
    <x v="0"/>
    <x v="1"/>
  </r>
  <r>
    <n v="451"/>
    <x v="1"/>
    <x v="6"/>
    <x v="1"/>
    <x v="1"/>
    <x v="0"/>
    <x v="0"/>
    <x v="0"/>
    <x v="0"/>
    <n v="0"/>
    <x v="0"/>
    <x v="0"/>
    <x v="2"/>
  </r>
  <r>
    <n v="452"/>
    <x v="1"/>
    <x v="6"/>
    <x v="1"/>
    <x v="1"/>
    <x v="0"/>
    <x v="0"/>
    <x v="0"/>
    <x v="1"/>
    <n v="0"/>
    <x v="0"/>
    <x v="0"/>
    <x v="3"/>
  </r>
  <r>
    <n v="453"/>
    <x v="1"/>
    <x v="6"/>
    <x v="1"/>
    <x v="1"/>
    <x v="0"/>
    <x v="0"/>
    <x v="0"/>
    <x v="2"/>
    <n v="0"/>
    <x v="0"/>
    <x v="0"/>
    <x v="0"/>
  </r>
  <r>
    <n v="454"/>
    <x v="1"/>
    <x v="6"/>
    <x v="1"/>
    <x v="1"/>
    <x v="0"/>
    <x v="0"/>
    <x v="0"/>
    <x v="3"/>
    <n v="0"/>
    <x v="0"/>
    <x v="0"/>
    <x v="1"/>
  </r>
  <r>
    <n v="455"/>
    <x v="1"/>
    <x v="6"/>
    <x v="1"/>
    <x v="1"/>
    <x v="0"/>
    <x v="0"/>
    <x v="0"/>
    <x v="4"/>
    <n v="0"/>
    <x v="0"/>
    <x v="0"/>
    <x v="2"/>
  </r>
  <r>
    <n v="456"/>
    <x v="1"/>
    <x v="6"/>
    <x v="1"/>
    <x v="1"/>
    <x v="0"/>
    <x v="0"/>
    <x v="0"/>
    <x v="5"/>
    <n v="0"/>
    <x v="0"/>
    <x v="0"/>
    <x v="3"/>
  </r>
  <r>
    <n v="457"/>
    <x v="1"/>
    <x v="6"/>
    <x v="1"/>
    <x v="1"/>
    <x v="0"/>
    <x v="0"/>
    <x v="0"/>
    <x v="6"/>
    <n v="0"/>
    <x v="0"/>
    <x v="0"/>
    <x v="0"/>
  </r>
  <r>
    <n v="458"/>
    <x v="1"/>
    <x v="6"/>
    <x v="1"/>
    <x v="1"/>
    <x v="0"/>
    <x v="0"/>
    <x v="0"/>
    <x v="7"/>
    <n v="0"/>
    <x v="0"/>
    <x v="0"/>
    <x v="1"/>
  </r>
  <r>
    <n v="459"/>
    <x v="1"/>
    <x v="6"/>
    <x v="1"/>
    <x v="1"/>
    <x v="0"/>
    <x v="0"/>
    <x v="0"/>
    <x v="8"/>
    <n v="0"/>
    <x v="0"/>
    <x v="0"/>
    <x v="2"/>
  </r>
  <r>
    <n v="460"/>
    <x v="1"/>
    <x v="6"/>
    <x v="1"/>
    <x v="1"/>
    <x v="0"/>
    <x v="0"/>
    <x v="0"/>
    <x v="9"/>
    <n v="0"/>
    <x v="0"/>
    <x v="0"/>
    <x v="3"/>
  </r>
  <r>
    <n v="461"/>
    <x v="1"/>
    <x v="6"/>
    <x v="1"/>
    <x v="1"/>
    <x v="0"/>
    <x v="0"/>
    <x v="0"/>
    <x v="10"/>
    <n v="0"/>
    <x v="0"/>
    <x v="0"/>
    <x v="0"/>
  </r>
  <r>
    <n v="462"/>
    <x v="1"/>
    <x v="6"/>
    <x v="1"/>
    <x v="1"/>
    <x v="0"/>
    <x v="0"/>
    <x v="1"/>
    <x v="11"/>
    <n v="0"/>
    <x v="0"/>
    <x v="0"/>
    <x v="1"/>
  </r>
  <r>
    <n v="463"/>
    <x v="1"/>
    <x v="6"/>
    <x v="1"/>
    <x v="1"/>
    <x v="0"/>
    <x v="0"/>
    <x v="2"/>
    <x v="12"/>
    <n v="0"/>
    <x v="0"/>
    <x v="0"/>
    <x v="2"/>
  </r>
  <r>
    <n v="464"/>
    <x v="1"/>
    <x v="6"/>
    <x v="1"/>
    <x v="1"/>
    <x v="0"/>
    <x v="0"/>
    <x v="2"/>
    <x v="13"/>
    <n v="0"/>
    <x v="0"/>
    <x v="0"/>
    <x v="3"/>
  </r>
  <r>
    <n v="465"/>
    <x v="1"/>
    <x v="6"/>
    <x v="1"/>
    <x v="1"/>
    <x v="0"/>
    <x v="0"/>
    <x v="2"/>
    <x v="14"/>
    <n v="4"/>
    <x v="0"/>
    <x v="0"/>
    <x v="0"/>
  </r>
  <r>
    <n v="466"/>
    <x v="1"/>
    <x v="6"/>
    <x v="1"/>
    <x v="1"/>
    <x v="0"/>
    <x v="0"/>
    <x v="2"/>
    <x v="15"/>
    <n v="0"/>
    <x v="0"/>
    <x v="0"/>
    <x v="1"/>
  </r>
  <r>
    <n v="467"/>
    <x v="1"/>
    <x v="6"/>
    <x v="1"/>
    <x v="1"/>
    <x v="0"/>
    <x v="0"/>
    <x v="2"/>
    <x v="16"/>
    <n v="1"/>
    <x v="0"/>
    <x v="0"/>
    <x v="2"/>
  </r>
  <r>
    <n v="468"/>
    <x v="1"/>
    <x v="6"/>
    <x v="1"/>
    <x v="1"/>
    <x v="0"/>
    <x v="0"/>
    <x v="3"/>
    <x v="17"/>
    <n v="0"/>
    <x v="0"/>
    <x v="0"/>
    <x v="3"/>
  </r>
  <r>
    <n v="469"/>
    <x v="1"/>
    <x v="6"/>
    <x v="1"/>
    <x v="1"/>
    <x v="0"/>
    <x v="0"/>
    <x v="3"/>
    <x v="18"/>
    <n v="1"/>
    <x v="0"/>
    <x v="0"/>
    <x v="0"/>
  </r>
  <r>
    <n v="470"/>
    <x v="1"/>
    <x v="6"/>
    <x v="1"/>
    <x v="1"/>
    <x v="0"/>
    <x v="0"/>
    <x v="3"/>
    <x v="19"/>
    <n v="1"/>
    <x v="0"/>
    <x v="0"/>
    <x v="1"/>
  </r>
  <r>
    <n v="471"/>
    <x v="1"/>
    <x v="6"/>
    <x v="1"/>
    <x v="1"/>
    <x v="0"/>
    <x v="0"/>
    <x v="3"/>
    <x v="20"/>
    <n v="3"/>
    <x v="0"/>
    <x v="0"/>
    <x v="2"/>
  </r>
  <r>
    <n v="472"/>
    <x v="1"/>
    <x v="6"/>
    <x v="1"/>
    <x v="1"/>
    <x v="0"/>
    <x v="0"/>
    <x v="3"/>
    <x v="21"/>
    <n v="1"/>
    <x v="0"/>
    <x v="0"/>
    <x v="3"/>
  </r>
  <r>
    <n v="473"/>
    <x v="1"/>
    <x v="6"/>
    <x v="1"/>
    <x v="1"/>
    <x v="0"/>
    <x v="0"/>
    <x v="3"/>
    <x v="22"/>
    <n v="3"/>
    <x v="0"/>
    <x v="0"/>
    <x v="0"/>
  </r>
  <r>
    <n v="474"/>
    <x v="1"/>
    <x v="6"/>
    <x v="1"/>
    <x v="1"/>
    <x v="0"/>
    <x v="0"/>
    <x v="3"/>
    <x v="23"/>
    <n v="1"/>
    <x v="0"/>
    <x v="0"/>
    <x v="1"/>
  </r>
  <r>
    <n v="475"/>
    <x v="1"/>
    <x v="6"/>
    <x v="1"/>
    <x v="1"/>
    <x v="0"/>
    <x v="0"/>
    <x v="3"/>
    <x v="24"/>
    <n v="1"/>
    <x v="0"/>
    <x v="0"/>
    <x v="2"/>
  </r>
  <r>
    <n v="476"/>
    <x v="1"/>
    <x v="6"/>
    <x v="1"/>
    <x v="1"/>
    <x v="0"/>
    <x v="0"/>
    <x v="3"/>
    <x v="25"/>
    <n v="3"/>
    <x v="0"/>
    <x v="0"/>
    <x v="3"/>
  </r>
  <r>
    <n v="477"/>
    <x v="1"/>
    <x v="6"/>
    <x v="1"/>
    <x v="1"/>
    <x v="0"/>
    <x v="1"/>
    <x v="4"/>
    <x v="26"/>
    <n v="0"/>
    <x v="0"/>
    <x v="0"/>
    <x v="0"/>
  </r>
  <r>
    <n v="478"/>
    <x v="1"/>
    <x v="6"/>
    <x v="1"/>
    <x v="1"/>
    <x v="0"/>
    <x v="1"/>
    <x v="4"/>
    <x v="27"/>
    <n v="0"/>
    <x v="0"/>
    <x v="0"/>
    <x v="1"/>
  </r>
  <r>
    <n v="479"/>
    <x v="1"/>
    <x v="6"/>
    <x v="1"/>
    <x v="1"/>
    <x v="0"/>
    <x v="1"/>
    <x v="4"/>
    <x v="28"/>
    <n v="0"/>
    <x v="0"/>
    <x v="0"/>
    <x v="2"/>
  </r>
  <r>
    <n v="480"/>
    <x v="1"/>
    <x v="6"/>
    <x v="1"/>
    <x v="1"/>
    <x v="0"/>
    <x v="1"/>
    <x v="4"/>
    <x v="29"/>
    <n v="0"/>
    <x v="0"/>
    <x v="0"/>
    <x v="3"/>
  </r>
  <r>
    <n v="481"/>
    <x v="1"/>
    <x v="6"/>
    <x v="1"/>
    <x v="1"/>
    <x v="0"/>
    <x v="1"/>
    <x v="4"/>
    <x v="30"/>
    <n v="0"/>
    <x v="0"/>
    <x v="0"/>
    <x v="0"/>
  </r>
  <r>
    <n v="482"/>
    <x v="1"/>
    <x v="6"/>
    <x v="1"/>
    <x v="1"/>
    <x v="0"/>
    <x v="1"/>
    <x v="4"/>
    <x v="31"/>
    <n v="0"/>
    <x v="0"/>
    <x v="0"/>
    <x v="1"/>
  </r>
  <r>
    <n v="483"/>
    <x v="1"/>
    <x v="6"/>
    <x v="1"/>
    <x v="1"/>
    <x v="0"/>
    <x v="1"/>
    <x v="5"/>
    <x v="32"/>
    <n v="12"/>
    <x v="0"/>
    <x v="0"/>
    <x v="2"/>
  </r>
  <r>
    <n v="484"/>
    <x v="1"/>
    <x v="6"/>
    <x v="1"/>
    <x v="1"/>
    <x v="0"/>
    <x v="1"/>
    <x v="5"/>
    <x v="33"/>
    <n v="16"/>
    <x v="0"/>
    <x v="0"/>
    <x v="3"/>
  </r>
  <r>
    <n v="485"/>
    <x v="1"/>
    <x v="6"/>
    <x v="1"/>
    <x v="1"/>
    <x v="0"/>
    <x v="1"/>
    <x v="5"/>
    <x v="34"/>
    <n v="21"/>
    <x v="0"/>
    <x v="0"/>
    <x v="0"/>
  </r>
  <r>
    <n v="486"/>
    <x v="1"/>
    <x v="6"/>
    <x v="1"/>
    <x v="1"/>
    <x v="0"/>
    <x v="1"/>
    <x v="5"/>
    <x v="35"/>
    <n v="10"/>
    <x v="0"/>
    <x v="0"/>
    <x v="1"/>
  </r>
  <r>
    <n v="487"/>
    <x v="1"/>
    <x v="6"/>
    <x v="1"/>
    <x v="1"/>
    <x v="0"/>
    <x v="2"/>
    <x v="6"/>
    <x v="36"/>
    <n v="0"/>
    <x v="0"/>
    <x v="0"/>
    <x v="2"/>
  </r>
  <r>
    <n v="488"/>
    <x v="1"/>
    <x v="6"/>
    <x v="1"/>
    <x v="1"/>
    <x v="0"/>
    <x v="2"/>
    <x v="6"/>
    <x v="37"/>
    <n v="0"/>
    <x v="0"/>
    <x v="0"/>
    <x v="3"/>
  </r>
  <r>
    <n v="489"/>
    <x v="1"/>
    <x v="6"/>
    <x v="1"/>
    <x v="1"/>
    <x v="0"/>
    <x v="2"/>
    <x v="7"/>
    <x v="38"/>
    <n v="0"/>
    <x v="0"/>
    <x v="0"/>
    <x v="0"/>
  </r>
  <r>
    <n v="490"/>
    <x v="1"/>
    <x v="6"/>
    <x v="1"/>
    <x v="1"/>
    <x v="0"/>
    <x v="2"/>
    <x v="7"/>
    <x v="39"/>
    <n v="0"/>
    <x v="0"/>
    <x v="0"/>
    <x v="1"/>
  </r>
  <r>
    <n v="491"/>
    <x v="1"/>
    <x v="6"/>
    <x v="1"/>
    <x v="1"/>
    <x v="0"/>
    <x v="3"/>
    <x v="8"/>
    <x v="40"/>
    <n v="1"/>
    <x v="0"/>
    <x v="0"/>
    <x v="2"/>
  </r>
  <r>
    <n v="492"/>
    <x v="1"/>
    <x v="6"/>
    <x v="1"/>
    <x v="1"/>
    <x v="0"/>
    <x v="3"/>
    <x v="8"/>
    <x v="41"/>
    <n v="0"/>
    <x v="0"/>
    <x v="0"/>
    <x v="3"/>
  </r>
  <r>
    <n v="493"/>
    <x v="1"/>
    <x v="6"/>
    <x v="1"/>
    <x v="1"/>
    <x v="0"/>
    <x v="3"/>
    <x v="8"/>
    <x v="42"/>
    <n v="0"/>
    <x v="0"/>
    <x v="0"/>
    <x v="0"/>
  </r>
  <r>
    <n v="494"/>
    <x v="1"/>
    <x v="6"/>
    <x v="1"/>
    <x v="1"/>
    <x v="0"/>
    <x v="3"/>
    <x v="9"/>
    <x v="43"/>
    <n v="0"/>
    <x v="0"/>
    <x v="0"/>
    <x v="1"/>
  </r>
  <r>
    <n v="495"/>
    <x v="1"/>
    <x v="6"/>
    <x v="1"/>
    <x v="1"/>
    <x v="0"/>
    <x v="3"/>
    <x v="9"/>
    <x v="26"/>
    <n v="0"/>
    <x v="0"/>
    <x v="0"/>
    <x v="2"/>
  </r>
  <r>
    <n v="496"/>
    <x v="1"/>
    <x v="6"/>
    <x v="1"/>
    <x v="1"/>
    <x v="0"/>
    <x v="3"/>
    <x v="9"/>
    <x v="27"/>
    <n v="0"/>
    <x v="0"/>
    <x v="0"/>
    <x v="3"/>
  </r>
  <r>
    <n v="497"/>
    <x v="1"/>
    <x v="6"/>
    <x v="1"/>
    <x v="1"/>
    <x v="0"/>
    <x v="3"/>
    <x v="9"/>
    <x v="28"/>
    <n v="0"/>
    <x v="0"/>
    <x v="0"/>
    <x v="0"/>
  </r>
  <r>
    <n v="498"/>
    <x v="1"/>
    <x v="6"/>
    <x v="1"/>
    <x v="1"/>
    <x v="0"/>
    <x v="3"/>
    <x v="9"/>
    <x v="44"/>
    <n v="0"/>
    <x v="0"/>
    <x v="0"/>
    <x v="1"/>
  </r>
  <r>
    <n v="499"/>
    <x v="1"/>
    <x v="6"/>
    <x v="1"/>
    <x v="1"/>
    <x v="0"/>
    <x v="3"/>
    <x v="9"/>
    <x v="45"/>
    <n v="0"/>
    <x v="0"/>
    <x v="0"/>
    <x v="2"/>
  </r>
  <r>
    <n v="500"/>
    <x v="1"/>
    <x v="6"/>
    <x v="1"/>
    <x v="1"/>
    <x v="0"/>
    <x v="3"/>
    <x v="9"/>
    <x v="29"/>
    <n v="0"/>
    <x v="0"/>
    <x v="0"/>
    <x v="3"/>
  </r>
  <r>
    <n v="501"/>
    <x v="1"/>
    <x v="6"/>
    <x v="1"/>
    <x v="1"/>
    <x v="0"/>
    <x v="3"/>
    <x v="9"/>
    <x v="30"/>
    <n v="0"/>
    <x v="0"/>
    <x v="0"/>
    <x v="0"/>
  </r>
  <r>
    <n v="502"/>
    <x v="1"/>
    <x v="6"/>
    <x v="1"/>
    <x v="1"/>
    <x v="0"/>
    <x v="3"/>
    <x v="9"/>
    <x v="31"/>
    <n v="0"/>
    <x v="0"/>
    <x v="0"/>
    <x v="1"/>
  </r>
  <r>
    <n v="503"/>
    <x v="1"/>
    <x v="6"/>
    <x v="1"/>
    <x v="1"/>
    <x v="0"/>
    <x v="3"/>
    <x v="9"/>
    <x v="46"/>
    <n v="0"/>
    <x v="0"/>
    <x v="0"/>
    <x v="2"/>
  </r>
  <r>
    <n v="504"/>
    <x v="1"/>
    <x v="6"/>
    <x v="1"/>
    <x v="1"/>
    <x v="0"/>
    <x v="3"/>
    <x v="9"/>
    <x v="47"/>
    <n v="0"/>
    <x v="0"/>
    <x v="0"/>
    <x v="3"/>
  </r>
  <r>
    <n v="505"/>
    <x v="1"/>
    <x v="6"/>
    <x v="1"/>
    <x v="1"/>
    <x v="0"/>
    <x v="3"/>
    <x v="9"/>
    <x v="48"/>
    <n v="0"/>
    <x v="0"/>
    <x v="0"/>
    <x v="0"/>
  </r>
  <r>
    <n v="506"/>
    <x v="1"/>
    <x v="6"/>
    <x v="1"/>
    <x v="1"/>
    <x v="0"/>
    <x v="3"/>
    <x v="9"/>
    <x v="49"/>
    <n v="1"/>
    <x v="0"/>
    <x v="0"/>
    <x v="1"/>
  </r>
  <r>
    <n v="507"/>
    <x v="1"/>
    <x v="6"/>
    <x v="1"/>
    <x v="1"/>
    <x v="0"/>
    <x v="3"/>
    <x v="9"/>
    <x v="50"/>
    <n v="0"/>
    <x v="0"/>
    <x v="0"/>
    <x v="2"/>
  </r>
  <r>
    <n v="508"/>
    <x v="1"/>
    <x v="6"/>
    <x v="1"/>
    <x v="1"/>
    <x v="0"/>
    <x v="3"/>
    <x v="9"/>
    <x v="51"/>
    <n v="0"/>
    <x v="0"/>
    <x v="0"/>
    <x v="3"/>
  </r>
  <r>
    <n v="509"/>
    <x v="1"/>
    <x v="6"/>
    <x v="1"/>
    <x v="1"/>
    <x v="0"/>
    <x v="3"/>
    <x v="10"/>
    <x v="52"/>
    <n v="0"/>
    <x v="0"/>
    <x v="0"/>
    <x v="0"/>
  </r>
  <r>
    <n v="510"/>
    <x v="1"/>
    <x v="6"/>
    <x v="1"/>
    <x v="1"/>
    <x v="0"/>
    <x v="3"/>
    <x v="10"/>
    <x v="53"/>
    <n v="0"/>
    <x v="0"/>
    <x v="0"/>
    <x v="1"/>
  </r>
  <r>
    <n v="511"/>
    <x v="1"/>
    <x v="6"/>
    <x v="1"/>
    <x v="1"/>
    <x v="0"/>
    <x v="3"/>
    <x v="10"/>
    <x v="54"/>
    <n v="1"/>
    <x v="0"/>
    <x v="0"/>
    <x v="2"/>
  </r>
  <r>
    <n v="512"/>
    <x v="1"/>
    <x v="6"/>
    <x v="1"/>
    <x v="1"/>
    <x v="0"/>
    <x v="3"/>
    <x v="10"/>
    <x v="55"/>
    <n v="0"/>
    <x v="0"/>
    <x v="0"/>
    <x v="3"/>
  </r>
  <r>
    <n v="513"/>
    <x v="1"/>
    <x v="6"/>
    <x v="1"/>
    <x v="1"/>
    <x v="0"/>
    <x v="3"/>
    <x v="10"/>
    <x v="56"/>
    <n v="0"/>
    <x v="0"/>
    <x v="0"/>
    <x v="0"/>
  </r>
  <r>
    <n v="514"/>
    <x v="1"/>
    <x v="6"/>
    <x v="1"/>
    <x v="1"/>
    <x v="0"/>
    <x v="3"/>
    <x v="10"/>
    <x v="57"/>
    <n v="0"/>
    <x v="0"/>
    <x v="0"/>
    <x v="1"/>
  </r>
  <r>
    <n v="515"/>
    <x v="1"/>
    <x v="6"/>
    <x v="1"/>
    <x v="1"/>
    <x v="0"/>
    <x v="3"/>
    <x v="10"/>
    <x v="58"/>
    <n v="2"/>
    <x v="0"/>
    <x v="0"/>
    <x v="2"/>
  </r>
  <r>
    <n v="516"/>
    <x v="1"/>
    <x v="6"/>
    <x v="1"/>
    <x v="1"/>
    <x v="0"/>
    <x v="4"/>
    <x v="11"/>
    <x v="59"/>
    <n v="0"/>
    <x v="1"/>
    <x v="0"/>
    <x v="3"/>
  </r>
  <r>
    <n v="517"/>
    <x v="1"/>
    <x v="6"/>
    <x v="1"/>
    <x v="1"/>
    <x v="0"/>
    <x v="4"/>
    <x v="11"/>
    <x v="60"/>
    <n v="0"/>
    <x v="0"/>
    <x v="0"/>
    <x v="0"/>
  </r>
  <r>
    <n v="518"/>
    <x v="1"/>
    <x v="6"/>
    <x v="1"/>
    <x v="1"/>
    <x v="0"/>
    <x v="4"/>
    <x v="11"/>
    <x v="61"/>
    <n v="0"/>
    <x v="0"/>
    <x v="0"/>
    <x v="1"/>
  </r>
  <r>
    <n v="519"/>
    <x v="1"/>
    <x v="6"/>
    <x v="1"/>
    <x v="1"/>
    <x v="0"/>
    <x v="4"/>
    <x v="11"/>
    <x v="62"/>
    <n v="0"/>
    <x v="0"/>
    <x v="0"/>
    <x v="2"/>
  </r>
  <r>
    <n v="520"/>
    <x v="1"/>
    <x v="6"/>
    <x v="1"/>
    <x v="1"/>
    <x v="0"/>
    <x v="4"/>
    <x v="12"/>
    <x v="63"/>
    <n v="0"/>
    <x v="1"/>
    <x v="0"/>
    <x v="3"/>
  </r>
  <r>
    <n v="521"/>
    <x v="1"/>
    <x v="6"/>
    <x v="1"/>
    <x v="1"/>
    <x v="0"/>
    <x v="4"/>
    <x v="12"/>
    <x v="64"/>
    <n v="0"/>
    <x v="0"/>
    <x v="0"/>
    <x v="0"/>
  </r>
  <r>
    <n v="522"/>
    <x v="1"/>
    <x v="6"/>
    <x v="1"/>
    <x v="1"/>
    <x v="0"/>
    <x v="4"/>
    <x v="12"/>
    <x v="65"/>
    <n v="0"/>
    <x v="0"/>
    <x v="0"/>
    <x v="1"/>
  </r>
  <r>
    <n v="523"/>
    <x v="1"/>
    <x v="6"/>
    <x v="1"/>
    <x v="1"/>
    <x v="0"/>
    <x v="4"/>
    <x v="12"/>
    <x v="66"/>
    <n v="0"/>
    <x v="0"/>
    <x v="0"/>
    <x v="2"/>
  </r>
  <r>
    <n v="524"/>
    <x v="1"/>
    <x v="6"/>
    <x v="1"/>
    <x v="1"/>
    <x v="0"/>
    <x v="4"/>
    <x v="12"/>
    <x v="62"/>
    <n v="0"/>
    <x v="0"/>
    <x v="0"/>
    <x v="3"/>
  </r>
  <r>
    <n v="525"/>
    <x v="1"/>
    <x v="6"/>
    <x v="1"/>
    <x v="1"/>
    <x v="0"/>
    <x v="4"/>
    <x v="12"/>
    <x v="67"/>
    <n v="0"/>
    <x v="0"/>
    <x v="0"/>
    <x v="0"/>
  </r>
  <r>
    <n v="526"/>
    <x v="1"/>
    <x v="7"/>
    <x v="1"/>
    <x v="1"/>
    <x v="0"/>
    <x v="0"/>
    <x v="0"/>
    <x v="0"/>
    <n v="0"/>
    <x v="0"/>
    <x v="0"/>
    <x v="1"/>
  </r>
  <r>
    <n v="527"/>
    <x v="1"/>
    <x v="7"/>
    <x v="1"/>
    <x v="1"/>
    <x v="0"/>
    <x v="0"/>
    <x v="0"/>
    <x v="1"/>
    <n v="0"/>
    <x v="0"/>
    <x v="0"/>
    <x v="2"/>
  </r>
  <r>
    <n v="528"/>
    <x v="1"/>
    <x v="7"/>
    <x v="1"/>
    <x v="1"/>
    <x v="0"/>
    <x v="0"/>
    <x v="0"/>
    <x v="2"/>
    <n v="0"/>
    <x v="0"/>
    <x v="0"/>
    <x v="3"/>
  </r>
  <r>
    <n v="529"/>
    <x v="1"/>
    <x v="7"/>
    <x v="1"/>
    <x v="1"/>
    <x v="0"/>
    <x v="0"/>
    <x v="0"/>
    <x v="3"/>
    <n v="0"/>
    <x v="0"/>
    <x v="0"/>
    <x v="0"/>
  </r>
  <r>
    <n v="530"/>
    <x v="1"/>
    <x v="7"/>
    <x v="1"/>
    <x v="1"/>
    <x v="0"/>
    <x v="0"/>
    <x v="0"/>
    <x v="4"/>
    <n v="0"/>
    <x v="0"/>
    <x v="0"/>
    <x v="1"/>
  </r>
  <r>
    <n v="531"/>
    <x v="1"/>
    <x v="7"/>
    <x v="1"/>
    <x v="1"/>
    <x v="0"/>
    <x v="0"/>
    <x v="0"/>
    <x v="5"/>
    <n v="0"/>
    <x v="0"/>
    <x v="0"/>
    <x v="2"/>
  </r>
  <r>
    <n v="532"/>
    <x v="1"/>
    <x v="7"/>
    <x v="1"/>
    <x v="1"/>
    <x v="0"/>
    <x v="0"/>
    <x v="0"/>
    <x v="6"/>
    <n v="0"/>
    <x v="0"/>
    <x v="0"/>
    <x v="3"/>
  </r>
  <r>
    <n v="533"/>
    <x v="1"/>
    <x v="7"/>
    <x v="1"/>
    <x v="1"/>
    <x v="0"/>
    <x v="0"/>
    <x v="0"/>
    <x v="7"/>
    <n v="0"/>
    <x v="0"/>
    <x v="0"/>
    <x v="0"/>
  </r>
  <r>
    <n v="534"/>
    <x v="1"/>
    <x v="7"/>
    <x v="1"/>
    <x v="1"/>
    <x v="0"/>
    <x v="0"/>
    <x v="0"/>
    <x v="8"/>
    <n v="0"/>
    <x v="0"/>
    <x v="0"/>
    <x v="1"/>
  </r>
  <r>
    <n v="535"/>
    <x v="1"/>
    <x v="7"/>
    <x v="1"/>
    <x v="1"/>
    <x v="0"/>
    <x v="0"/>
    <x v="0"/>
    <x v="9"/>
    <n v="0"/>
    <x v="0"/>
    <x v="0"/>
    <x v="2"/>
  </r>
  <r>
    <n v="536"/>
    <x v="1"/>
    <x v="7"/>
    <x v="1"/>
    <x v="1"/>
    <x v="0"/>
    <x v="0"/>
    <x v="0"/>
    <x v="10"/>
    <n v="0"/>
    <x v="0"/>
    <x v="0"/>
    <x v="3"/>
  </r>
  <r>
    <n v="537"/>
    <x v="1"/>
    <x v="7"/>
    <x v="1"/>
    <x v="1"/>
    <x v="0"/>
    <x v="0"/>
    <x v="1"/>
    <x v="11"/>
    <n v="0"/>
    <x v="0"/>
    <x v="0"/>
    <x v="0"/>
  </r>
  <r>
    <n v="538"/>
    <x v="1"/>
    <x v="7"/>
    <x v="1"/>
    <x v="1"/>
    <x v="0"/>
    <x v="0"/>
    <x v="2"/>
    <x v="12"/>
    <n v="1"/>
    <x v="0"/>
    <x v="0"/>
    <x v="1"/>
  </r>
  <r>
    <n v="539"/>
    <x v="1"/>
    <x v="7"/>
    <x v="1"/>
    <x v="1"/>
    <x v="0"/>
    <x v="0"/>
    <x v="2"/>
    <x v="13"/>
    <n v="2"/>
    <x v="0"/>
    <x v="0"/>
    <x v="2"/>
  </r>
  <r>
    <n v="540"/>
    <x v="1"/>
    <x v="7"/>
    <x v="1"/>
    <x v="1"/>
    <x v="0"/>
    <x v="0"/>
    <x v="2"/>
    <x v="14"/>
    <n v="4"/>
    <x v="0"/>
    <x v="0"/>
    <x v="3"/>
  </r>
  <r>
    <n v="541"/>
    <x v="1"/>
    <x v="7"/>
    <x v="1"/>
    <x v="1"/>
    <x v="0"/>
    <x v="0"/>
    <x v="2"/>
    <x v="15"/>
    <n v="1"/>
    <x v="0"/>
    <x v="0"/>
    <x v="0"/>
  </r>
  <r>
    <n v="542"/>
    <x v="1"/>
    <x v="7"/>
    <x v="1"/>
    <x v="1"/>
    <x v="0"/>
    <x v="0"/>
    <x v="2"/>
    <x v="16"/>
    <n v="1"/>
    <x v="0"/>
    <x v="0"/>
    <x v="1"/>
  </r>
  <r>
    <n v="543"/>
    <x v="1"/>
    <x v="7"/>
    <x v="1"/>
    <x v="1"/>
    <x v="0"/>
    <x v="0"/>
    <x v="3"/>
    <x v="17"/>
    <n v="1"/>
    <x v="0"/>
    <x v="0"/>
    <x v="2"/>
  </r>
  <r>
    <n v="544"/>
    <x v="1"/>
    <x v="7"/>
    <x v="1"/>
    <x v="1"/>
    <x v="0"/>
    <x v="0"/>
    <x v="3"/>
    <x v="18"/>
    <n v="1"/>
    <x v="0"/>
    <x v="0"/>
    <x v="3"/>
  </r>
  <r>
    <n v="545"/>
    <x v="1"/>
    <x v="7"/>
    <x v="1"/>
    <x v="1"/>
    <x v="0"/>
    <x v="0"/>
    <x v="3"/>
    <x v="19"/>
    <n v="2"/>
    <x v="0"/>
    <x v="0"/>
    <x v="0"/>
  </r>
  <r>
    <n v="546"/>
    <x v="1"/>
    <x v="7"/>
    <x v="1"/>
    <x v="1"/>
    <x v="0"/>
    <x v="0"/>
    <x v="3"/>
    <x v="20"/>
    <n v="3"/>
    <x v="0"/>
    <x v="0"/>
    <x v="1"/>
  </r>
  <r>
    <n v="547"/>
    <x v="1"/>
    <x v="7"/>
    <x v="1"/>
    <x v="1"/>
    <x v="0"/>
    <x v="0"/>
    <x v="3"/>
    <x v="21"/>
    <n v="0"/>
    <x v="0"/>
    <x v="0"/>
    <x v="2"/>
  </r>
  <r>
    <n v="548"/>
    <x v="1"/>
    <x v="7"/>
    <x v="1"/>
    <x v="1"/>
    <x v="0"/>
    <x v="0"/>
    <x v="3"/>
    <x v="22"/>
    <n v="3"/>
    <x v="0"/>
    <x v="0"/>
    <x v="3"/>
  </r>
  <r>
    <n v="549"/>
    <x v="1"/>
    <x v="7"/>
    <x v="1"/>
    <x v="1"/>
    <x v="0"/>
    <x v="0"/>
    <x v="3"/>
    <x v="23"/>
    <n v="0"/>
    <x v="0"/>
    <x v="0"/>
    <x v="0"/>
  </r>
  <r>
    <n v="550"/>
    <x v="1"/>
    <x v="7"/>
    <x v="1"/>
    <x v="1"/>
    <x v="0"/>
    <x v="0"/>
    <x v="3"/>
    <x v="24"/>
    <n v="2"/>
    <x v="0"/>
    <x v="0"/>
    <x v="1"/>
  </r>
  <r>
    <n v="551"/>
    <x v="1"/>
    <x v="7"/>
    <x v="1"/>
    <x v="1"/>
    <x v="0"/>
    <x v="0"/>
    <x v="3"/>
    <x v="25"/>
    <n v="3"/>
    <x v="0"/>
    <x v="0"/>
    <x v="2"/>
  </r>
  <r>
    <n v="552"/>
    <x v="1"/>
    <x v="7"/>
    <x v="1"/>
    <x v="1"/>
    <x v="0"/>
    <x v="1"/>
    <x v="4"/>
    <x v="26"/>
    <n v="0"/>
    <x v="0"/>
    <x v="0"/>
    <x v="3"/>
  </r>
  <r>
    <n v="553"/>
    <x v="1"/>
    <x v="7"/>
    <x v="1"/>
    <x v="1"/>
    <x v="0"/>
    <x v="1"/>
    <x v="4"/>
    <x v="27"/>
    <n v="0"/>
    <x v="0"/>
    <x v="0"/>
    <x v="0"/>
  </r>
  <r>
    <n v="554"/>
    <x v="1"/>
    <x v="7"/>
    <x v="1"/>
    <x v="1"/>
    <x v="0"/>
    <x v="1"/>
    <x v="4"/>
    <x v="28"/>
    <n v="0"/>
    <x v="0"/>
    <x v="0"/>
    <x v="1"/>
  </r>
  <r>
    <n v="555"/>
    <x v="1"/>
    <x v="7"/>
    <x v="1"/>
    <x v="1"/>
    <x v="0"/>
    <x v="1"/>
    <x v="4"/>
    <x v="29"/>
    <n v="0"/>
    <x v="0"/>
    <x v="0"/>
    <x v="2"/>
  </r>
  <r>
    <n v="556"/>
    <x v="1"/>
    <x v="7"/>
    <x v="1"/>
    <x v="1"/>
    <x v="0"/>
    <x v="1"/>
    <x v="4"/>
    <x v="30"/>
    <n v="0"/>
    <x v="0"/>
    <x v="0"/>
    <x v="3"/>
  </r>
  <r>
    <n v="557"/>
    <x v="1"/>
    <x v="7"/>
    <x v="1"/>
    <x v="1"/>
    <x v="0"/>
    <x v="1"/>
    <x v="4"/>
    <x v="31"/>
    <n v="13"/>
    <x v="0"/>
    <x v="0"/>
    <x v="0"/>
  </r>
  <r>
    <n v="558"/>
    <x v="1"/>
    <x v="7"/>
    <x v="1"/>
    <x v="1"/>
    <x v="0"/>
    <x v="1"/>
    <x v="5"/>
    <x v="32"/>
    <n v="19"/>
    <x v="0"/>
    <x v="0"/>
    <x v="1"/>
  </r>
  <r>
    <n v="559"/>
    <x v="1"/>
    <x v="7"/>
    <x v="1"/>
    <x v="1"/>
    <x v="0"/>
    <x v="1"/>
    <x v="5"/>
    <x v="33"/>
    <n v="15"/>
    <x v="0"/>
    <x v="0"/>
    <x v="2"/>
  </r>
  <r>
    <n v="560"/>
    <x v="1"/>
    <x v="7"/>
    <x v="1"/>
    <x v="1"/>
    <x v="0"/>
    <x v="1"/>
    <x v="5"/>
    <x v="34"/>
    <n v="20"/>
    <x v="0"/>
    <x v="0"/>
    <x v="3"/>
  </r>
  <r>
    <n v="561"/>
    <x v="1"/>
    <x v="7"/>
    <x v="1"/>
    <x v="1"/>
    <x v="0"/>
    <x v="1"/>
    <x v="5"/>
    <x v="35"/>
    <n v="20"/>
    <x v="0"/>
    <x v="0"/>
    <x v="0"/>
  </r>
  <r>
    <n v="562"/>
    <x v="1"/>
    <x v="7"/>
    <x v="1"/>
    <x v="1"/>
    <x v="0"/>
    <x v="2"/>
    <x v="6"/>
    <x v="36"/>
    <n v="0"/>
    <x v="0"/>
    <x v="0"/>
    <x v="1"/>
  </r>
  <r>
    <n v="563"/>
    <x v="1"/>
    <x v="7"/>
    <x v="1"/>
    <x v="1"/>
    <x v="0"/>
    <x v="2"/>
    <x v="6"/>
    <x v="37"/>
    <n v="0"/>
    <x v="0"/>
    <x v="0"/>
    <x v="2"/>
  </r>
  <r>
    <n v="564"/>
    <x v="1"/>
    <x v="7"/>
    <x v="1"/>
    <x v="1"/>
    <x v="0"/>
    <x v="2"/>
    <x v="7"/>
    <x v="38"/>
    <n v="0"/>
    <x v="0"/>
    <x v="0"/>
    <x v="3"/>
  </r>
  <r>
    <n v="565"/>
    <x v="1"/>
    <x v="7"/>
    <x v="1"/>
    <x v="1"/>
    <x v="0"/>
    <x v="2"/>
    <x v="7"/>
    <x v="39"/>
    <n v="0"/>
    <x v="0"/>
    <x v="0"/>
    <x v="0"/>
  </r>
  <r>
    <n v="566"/>
    <x v="1"/>
    <x v="7"/>
    <x v="1"/>
    <x v="1"/>
    <x v="0"/>
    <x v="3"/>
    <x v="8"/>
    <x v="40"/>
    <n v="0"/>
    <x v="0"/>
    <x v="0"/>
    <x v="1"/>
  </r>
  <r>
    <n v="567"/>
    <x v="1"/>
    <x v="7"/>
    <x v="1"/>
    <x v="1"/>
    <x v="0"/>
    <x v="3"/>
    <x v="8"/>
    <x v="41"/>
    <n v="0"/>
    <x v="0"/>
    <x v="0"/>
    <x v="2"/>
  </r>
  <r>
    <n v="568"/>
    <x v="1"/>
    <x v="7"/>
    <x v="1"/>
    <x v="1"/>
    <x v="0"/>
    <x v="3"/>
    <x v="8"/>
    <x v="42"/>
    <n v="0"/>
    <x v="0"/>
    <x v="0"/>
    <x v="3"/>
  </r>
  <r>
    <n v="569"/>
    <x v="1"/>
    <x v="7"/>
    <x v="1"/>
    <x v="1"/>
    <x v="0"/>
    <x v="3"/>
    <x v="9"/>
    <x v="43"/>
    <n v="0"/>
    <x v="0"/>
    <x v="0"/>
    <x v="0"/>
  </r>
  <r>
    <n v="570"/>
    <x v="1"/>
    <x v="7"/>
    <x v="1"/>
    <x v="1"/>
    <x v="0"/>
    <x v="3"/>
    <x v="9"/>
    <x v="26"/>
    <n v="0"/>
    <x v="0"/>
    <x v="0"/>
    <x v="1"/>
  </r>
  <r>
    <n v="571"/>
    <x v="1"/>
    <x v="7"/>
    <x v="1"/>
    <x v="1"/>
    <x v="0"/>
    <x v="3"/>
    <x v="9"/>
    <x v="27"/>
    <n v="0"/>
    <x v="0"/>
    <x v="0"/>
    <x v="2"/>
  </r>
  <r>
    <n v="572"/>
    <x v="1"/>
    <x v="7"/>
    <x v="1"/>
    <x v="1"/>
    <x v="0"/>
    <x v="3"/>
    <x v="9"/>
    <x v="28"/>
    <n v="0"/>
    <x v="0"/>
    <x v="0"/>
    <x v="3"/>
  </r>
  <r>
    <n v="573"/>
    <x v="1"/>
    <x v="7"/>
    <x v="1"/>
    <x v="1"/>
    <x v="0"/>
    <x v="3"/>
    <x v="9"/>
    <x v="44"/>
    <n v="0"/>
    <x v="0"/>
    <x v="0"/>
    <x v="0"/>
  </r>
  <r>
    <n v="574"/>
    <x v="1"/>
    <x v="7"/>
    <x v="1"/>
    <x v="1"/>
    <x v="0"/>
    <x v="3"/>
    <x v="9"/>
    <x v="45"/>
    <n v="0"/>
    <x v="0"/>
    <x v="0"/>
    <x v="1"/>
  </r>
  <r>
    <n v="575"/>
    <x v="1"/>
    <x v="7"/>
    <x v="1"/>
    <x v="1"/>
    <x v="0"/>
    <x v="3"/>
    <x v="9"/>
    <x v="29"/>
    <n v="0"/>
    <x v="0"/>
    <x v="0"/>
    <x v="2"/>
  </r>
  <r>
    <n v="576"/>
    <x v="1"/>
    <x v="7"/>
    <x v="1"/>
    <x v="1"/>
    <x v="0"/>
    <x v="3"/>
    <x v="9"/>
    <x v="30"/>
    <n v="0"/>
    <x v="0"/>
    <x v="0"/>
    <x v="3"/>
  </r>
  <r>
    <n v="577"/>
    <x v="1"/>
    <x v="7"/>
    <x v="1"/>
    <x v="1"/>
    <x v="0"/>
    <x v="3"/>
    <x v="9"/>
    <x v="31"/>
    <n v="0"/>
    <x v="0"/>
    <x v="0"/>
    <x v="0"/>
  </r>
  <r>
    <n v="578"/>
    <x v="1"/>
    <x v="7"/>
    <x v="1"/>
    <x v="1"/>
    <x v="0"/>
    <x v="3"/>
    <x v="9"/>
    <x v="46"/>
    <n v="0"/>
    <x v="0"/>
    <x v="0"/>
    <x v="1"/>
  </r>
  <r>
    <n v="579"/>
    <x v="1"/>
    <x v="7"/>
    <x v="1"/>
    <x v="1"/>
    <x v="0"/>
    <x v="3"/>
    <x v="9"/>
    <x v="47"/>
    <n v="0"/>
    <x v="0"/>
    <x v="0"/>
    <x v="2"/>
  </r>
  <r>
    <n v="580"/>
    <x v="1"/>
    <x v="7"/>
    <x v="1"/>
    <x v="1"/>
    <x v="0"/>
    <x v="3"/>
    <x v="9"/>
    <x v="48"/>
    <n v="0"/>
    <x v="0"/>
    <x v="0"/>
    <x v="3"/>
  </r>
  <r>
    <n v="581"/>
    <x v="1"/>
    <x v="7"/>
    <x v="1"/>
    <x v="1"/>
    <x v="0"/>
    <x v="3"/>
    <x v="9"/>
    <x v="49"/>
    <n v="0"/>
    <x v="0"/>
    <x v="0"/>
    <x v="0"/>
  </r>
  <r>
    <n v="582"/>
    <x v="1"/>
    <x v="7"/>
    <x v="1"/>
    <x v="1"/>
    <x v="0"/>
    <x v="3"/>
    <x v="9"/>
    <x v="50"/>
    <n v="1"/>
    <x v="0"/>
    <x v="0"/>
    <x v="1"/>
  </r>
  <r>
    <n v="583"/>
    <x v="1"/>
    <x v="7"/>
    <x v="1"/>
    <x v="1"/>
    <x v="0"/>
    <x v="3"/>
    <x v="9"/>
    <x v="51"/>
    <n v="0"/>
    <x v="0"/>
    <x v="0"/>
    <x v="2"/>
  </r>
  <r>
    <n v="584"/>
    <x v="1"/>
    <x v="7"/>
    <x v="1"/>
    <x v="1"/>
    <x v="0"/>
    <x v="3"/>
    <x v="10"/>
    <x v="52"/>
    <n v="0"/>
    <x v="0"/>
    <x v="0"/>
    <x v="3"/>
  </r>
  <r>
    <n v="585"/>
    <x v="1"/>
    <x v="7"/>
    <x v="1"/>
    <x v="1"/>
    <x v="0"/>
    <x v="3"/>
    <x v="10"/>
    <x v="53"/>
    <n v="0"/>
    <x v="0"/>
    <x v="0"/>
    <x v="0"/>
  </r>
  <r>
    <n v="586"/>
    <x v="1"/>
    <x v="7"/>
    <x v="1"/>
    <x v="1"/>
    <x v="0"/>
    <x v="3"/>
    <x v="10"/>
    <x v="54"/>
    <n v="0"/>
    <x v="0"/>
    <x v="0"/>
    <x v="1"/>
  </r>
  <r>
    <n v="587"/>
    <x v="1"/>
    <x v="7"/>
    <x v="1"/>
    <x v="1"/>
    <x v="0"/>
    <x v="3"/>
    <x v="10"/>
    <x v="55"/>
    <n v="0"/>
    <x v="0"/>
    <x v="0"/>
    <x v="2"/>
  </r>
  <r>
    <n v="588"/>
    <x v="1"/>
    <x v="7"/>
    <x v="1"/>
    <x v="1"/>
    <x v="0"/>
    <x v="3"/>
    <x v="10"/>
    <x v="56"/>
    <n v="0"/>
    <x v="0"/>
    <x v="0"/>
    <x v="3"/>
  </r>
  <r>
    <n v="589"/>
    <x v="1"/>
    <x v="7"/>
    <x v="1"/>
    <x v="1"/>
    <x v="0"/>
    <x v="3"/>
    <x v="10"/>
    <x v="57"/>
    <n v="0"/>
    <x v="0"/>
    <x v="0"/>
    <x v="0"/>
  </r>
  <r>
    <n v="590"/>
    <x v="1"/>
    <x v="7"/>
    <x v="1"/>
    <x v="1"/>
    <x v="0"/>
    <x v="3"/>
    <x v="10"/>
    <x v="58"/>
    <n v="2"/>
    <x v="0"/>
    <x v="0"/>
    <x v="1"/>
  </r>
  <r>
    <n v="591"/>
    <x v="1"/>
    <x v="7"/>
    <x v="1"/>
    <x v="1"/>
    <x v="0"/>
    <x v="4"/>
    <x v="11"/>
    <x v="59"/>
    <n v="0"/>
    <x v="1"/>
    <x v="0"/>
    <x v="2"/>
  </r>
  <r>
    <n v="592"/>
    <x v="1"/>
    <x v="7"/>
    <x v="1"/>
    <x v="1"/>
    <x v="0"/>
    <x v="4"/>
    <x v="11"/>
    <x v="60"/>
    <n v="0"/>
    <x v="0"/>
    <x v="0"/>
    <x v="3"/>
  </r>
  <r>
    <n v="593"/>
    <x v="1"/>
    <x v="7"/>
    <x v="1"/>
    <x v="1"/>
    <x v="0"/>
    <x v="4"/>
    <x v="11"/>
    <x v="61"/>
    <n v="0"/>
    <x v="0"/>
    <x v="0"/>
    <x v="0"/>
  </r>
  <r>
    <n v="594"/>
    <x v="1"/>
    <x v="7"/>
    <x v="1"/>
    <x v="1"/>
    <x v="0"/>
    <x v="4"/>
    <x v="11"/>
    <x v="62"/>
    <n v="0"/>
    <x v="0"/>
    <x v="0"/>
    <x v="1"/>
  </r>
  <r>
    <n v="595"/>
    <x v="1"/>
    <x v="7"/>
    <x v="1"/>
    <x v="1"/>
    <x v="0"/>
    <x v="4"/>
    <x v="12"/>
    <x v="63"/>
    <n v="0"/>
    <x v="1"/>
    <x v="0"/>
    <x v="2"/>
  </r>
  <r>
    <n v="596"/>
    <x v="1"/>
    <x v="7"/>
    <x v="1"/>
    <x v="1"/>
    <x v="0"/>
    <x v="4"/>
    <x v="12"/>
    <x v="64"/>
    <n v="0"/>
    <x v="0"/>
    <x v="0"/>
    <x v="3"/>
  </r>
  <r>
    <n v="597"/>
    <x v="1"/>
    <x v="7"/>
    <x v="1"/>
    <x v="1"/>
    <x v="0"/>
    <x v="4"/>
    <x v="12"/>
    <x v="65"/>
    <n v="0"/>
    <x v="0"/>
    <x v="0"/>
    <x v="0"/>
  </r>
  <r>
    <n v="598"/>
    <x v="1"/>
    <x v="7"/>
    <x v="1"/>
    <x v="1"/>
    <x v="0"/>
    <x v="4"/>
    <x v="12"/>
    <x v="66"/>
    <n v="0"/>
    <x v="0"/>
    <x v="0"/>
    <x v="1"/>
  </r>
  <r>
    <n v="599"/>
    <x v="1"/>
    <x v="7"/>
    <x v="1"/>
    <x v="1"/>
    <x v="0"/>
    <x v="4"/>
    <x v="12"/>
    <x v="62"/>
    <n v="0"/>
    <x v="0"/>
    <x v="0"/>
    <x v="2"/>
  </r>
  <r>
    <n v="600"/>
    <x v="1"/>
    <x v="7"/>
    <x v="1"/>
    <x v="1"/>
    <x v="0"/>
    <x v="4"/>
    <x v="12"/>
    <x v="67"/>
    <n v="0"/>
    <x v="0"/>
    <x v="0"/>
    <x v="3"/>
  </r>
  <r>
    <n v="601"/>
    <x v="1"/>
    <x v="8"/>
    <x v="0"/>
    <x v="1"/>
    <x v="0"/>
    <x v="0"/>
    <x v="0"/>
    <x v="0"/>
    <n v="0"/>
    <x v="0"/>
    <x v="0"/>
    <x v="0"/>
  </r>
  <r>
    <n v="602"/>
    <x v="1"/>
    <x v="8"/>
    <x v="0"/>
    <x v="1"/>
    <x v="0"/>
    <x v="0"/>
    <x v="0"/>
    <x v="1"/>
    <n v="1"/>
    <x v="0"/>
    <x v="0"/>
    <x v="1"/>
  </r>
  <r>
    <n v="603"/>
    <x v="1"/>
    <x v="8"/>
    <x v="0"/>
    <x v="1"/>
    <x v="0"/>
    <x v="0"/>
    <x v="0"/>
    <x v="2"/>
    <n v="0"/>
    <x v="0"/>
    <x v="0"/>
    <x v="2"/>
  </r>
  <r>
    <n v="604"/>
    <x v="1"/>
    <x v="8"/>
    <x v="0"/>
    <x v="1"/>
    <x v="0"/>
    <x v="0"/>
    <x v="0"/>
    <x v="3"/>
    <n v="0"/>
    <x v="0"/>
    <x v="0"/>
    <x v="3"/>
  </r>
  <r>
    <n v="605"/>
    <x v="1"/>
    <x v="8"/>
    <x v="0"/>
    <x v="1"/>
    <x v="0"/>
    <x v="0"/>
    <x v="0"/>
    <x v="4"/>
    <n v="0"/>
    <x v="0"/>
    <x v="0"/>
    <x v="0"/>
  </r>
  <r>
    <n v="606"/>
    <x v="1"/>
    <x v="8"/>
    <x v="0"/>
    <x v="1"/>
    <x v="0"/>
    <x v="0"/>
    <x v="0"/>
    <x v="5"/>
    <n v="0"/>
    <x v="0"/>
    <x v="0"/>
    <x v="1"/>
  </r>
  <r>
    <n v="607"/>
    <x v="1"/>
    <x v="8"/>
    <x v="0"/>
    <x v="1"/>
    <x v="0"/>
    <x v="0"/>
    <x v="0"/>
    <x v="6"/>
    <n v="0"/>
    <x v="0"/>
    <x v="0"/>
    <x v="2"/>
  </r>
  <r>
    <n v="608"/>
    <x v="1"/>
    <x v="8"/>
    <x v="0"/>
    <x v="1"/>
    <x v="0"/>
    <x v="0"/>
    <x v="0"/>
    <x v="7"/>
    <n v="0"/>
    <x v="0"/>
    <x v="0"/>
    <x v="3"/>
  </r>
  <r>
    <n v="609"/>
    <x v="1"/>
    <x v="8"/>
    <x v="0"/>
    <x v="1"/>
    <x v="0"/>
    <x v="0"/>
    <x v="0"/>
    <x v="8"/>
    <n v="0"/>
    <x v="0"/>
    <x v="0"/>
    <x v="0"/>
  </r>
  <r>
    <n v="610"/>
    <x v="1"/>
    <x v="8"/>
    <x v="0"/>
    <x v="1"/>
    <x v="0"/>
    <x v="0"/>
    <x v="0"/>
    <x v="9"/>
    <n v="0"/>
    <x v="0"/>
    <x v="0"/>
    <x v="1"/>
  </r>
  <r>
    <n v="611"/>
    <x v="1"/>
    <x v="8"/>
    <x v="0"/>
    <x v="1"/>
    <x v="0"/>
    <x v="0"/>
    <x v="0"/>
    <x v="10"/>
    <n v="0"/>
    <x v="0"/>
    <x v="0"/>
    <x v="2"/>
  </r>
  <r>
    <n v="612"/>
    <x v="1"/>
    <x v="8"/>
    <x v="0"/>
    <x v="1"/>
    <x v="0"/>
    <x v="0"/>
    <x v="1"/>
    <x v="11"/>
    <n v="0"/>
    <x v="0"/>
    <x v="0"/>
    <x v="3"/>
  </r>
  <r>
    <n v="613"/>
    <x v="1"/>
    <x v="8"/>
    <x v="0"/>
    <x v="1"/>
    <x v="0"/>
    <x v="0"/>
    <x v="2"/>
    <x v="12"/>
    <n v="0"/>
    <x v="0"/>
    <x v="0"/>
    <x v="0"/>
  </r>
  <r>
    <n v="614"/>
    <x v="1"/>
    <x v="8"/>
    <x v="0"/>
    <x v="1"/>
    <x v="0"/>
    <x v="0"/>
    <x v="2"/>
    <x v="13"/>
    <n v="0"/>
    <x v="0"/>
    <x v="0"/>
    <x v="1"/>
  </r>
  <r>
    <n v="615"/>
    <x v="1"/>
    <x v="8"/>
    <x v="0"/>
    <x v="1"/>
    <x v="0"/>
    <x v="0"/>
    <x v="2"/>
    <x v="14"/>
    <n v="0"/>
    <x v="0"/>
    <x v="0"/>
    <x v="2"/>
  </r>
  <r>
    <n v="616"/>
    <x v="1"/>
    <x v="8"/>
    <x v="0"/>
    <x v="1"/>
    <x v="0"/>
    <x v="0"/>
    <x v="2"/>
    <x v="15"/>
    <n v="0"/>
    <x v="0"/>
    <x v="0"/>
    <x v="3"/>
  </r>
  <r>
    <n v="617"/>
    <x v="1"/>
    <x v="8"/>
    <x v="0"/>
    <x v="1"/>
    <x v="0"/>
    <x v="0"/>
    <x v="2"/>
    <x v="16"/>
    <n v="4"/>
    <x v="0"/>
    <x v="0"/>
    <x v="0"/>
  </r>
  <r>
    <n v="618"/>
    <x v="1"/>
    <x v="8"/>
    <x v="0"/>
    <x v="1"/>
    <x v="0"/>
    <x v="0"/>
    <x v="3"/>
    <x v="17"/>
    <n v="0"/>
    <x v="0"/>
    <x v="0"/>
    <x v="1"/>
  </r>
  <r>
    <n v="619"/>
    <x v="1"/>
    <x v="8"/>
    <x v="0"/>
    <x v="1"/>
    <x v="0"/>
    <x v="0"/>
    <x v="3"/>
    <x v="18"/>
    <n v="0"/>
    <x v="0"/>
    <x v="0"/>
    <x v="2"/>
  </r>
  <r>
    <n v="620"/>
    <x v="1"/>
    <x v="8"/>
    <x v="0"/>
    <x v="1"/>
    <x v="0"/>
    <x v="0"/>
    <x v="3"/>
    <x v="19"/>
    <n v="1"/>
    <x v="0"/>
    <x v="0"/>
    <x v="3"/>
  </r>
  <r>
    <n v="621"/>
    <x v="1"/>
    <x v="8"/>
    <x v="0"/>
    <x v="1"/>
    <x v="0"/>
    <x v="0"/>
    <x v="3"/>
    <x v="20"/>
    <n v="0"/>
    <x v="0"/>
    <x v="0"/>
    <x v="0"/>
  </r>
  <r>
    <n v="622"/>
    <x v="1"/>
    <x v="8"/>
    <x v="0"/>
    <x v="1"/>
    <x v="0"/>
    <x v="0"/>
    <x v="3"/>
    <x v="21"/>
    <n v="0"/>
    <x v="0"/>
    <x v="0"/>
    <x v="1"/>
  </r>
  <r>
    <n v="623"/>
    <x v="1"/>
    <x v="8"/>
    <x v="0"/>
    <x v="1"/>
    <x v="0"/>
    <x v="0"/>
    <x v="3"/>
    <x v="22"/>
    <n v="1"/>
    <x v="0"/>
    <x v="0"/>
    <x v="2"/>
  </r>
  <r>
    <n v="624"/>
    <x v="1"/>
    <x v="8"/>
    <x v="0"/>
    <x v="1"/>
    <x v="0"/>
    <x v="0"/>
    <x v="3"/>
    <x v="23"/>
    <n v="1"/>
    <x v="0"/>
    <x v="0"/>
    <x v="3"/>
  </r>
  <r>
    <n v="625"/>
    <x v="1"/>
    <x v="8"/>
    <x v="0"/>
    <x v="1"/>
    <x v="0"/>
    <x v="0"/>
    <x v="3"/>
    <x v="24"/>
    <n v="0"/>
    <x v="0"/>
    <x v="0"/>
    <x v="0"/>
  </r>
  <r>
    <n v="626"/>
    <x v="1"/>
    <x v="8"/>
    <x v="0"/>
    <x v="1"/>
    <x v="0"/>
    <x v="0"/>
    <x v="3"/>
    <x v="25"/>
    <n v="1"/>
    <x v="0"/>
    <x v="0"/>
    <x v="1"/>
  </r>
  <r>
    <n v="627"/>
    <x v="1"/>
    <x v="8"/>
    <x v="0"/>
    <x v="1"/>
    <x v="0"/>
    <x v="1"/>
    <x v="4"/>
    <x v="26"/>
    <n v="0"/>
    <x v="0"/>
    <x v="0"/>
    <x v="2"/>
  </r>
  <r>
    <n v="628"/>
    <x v="1"/>
    <x v="8"/>
    <x v="0"/>
    <x v="1"/>
    <x v="0"/>
    <x v="1"/>
    <x v="4"/>
    <x v="27"/>
    <n v="0"/>
    <x v="0"/>
    <x v="0"/>
    <x v="3"/>
  </r>
  <r>
    <n v="629"/>
    <x v="1"/>
    <x v="8"/>
    <x v="0"/>
    <x v="1"/>
    <x v="0"/>
    <x v="1"/>
    <x v="4"/>
    <x v="28"/>
    <n v="0"/>
    <x v="0"/>
    <x v="0"/>
    <x v="0"/>
  </r>
  <r>
    <n v="630"/>
    <x v="1"/>
    <x v="8"/>
    <x v="0"/>
    <x v="1"/>
    <x v="0"/>
    <x v="1"/>
    <x v="4"/>
    <x v="29"/>
    <n v="0"/>
    <x v="0"/>
    <x v="0"/>
    <x v="1"/>
  </r>
  <r>
    <n v="631"/>
    <x v="1"/>
    <x v="8"/>
    <x v="0"/>
    <x v="1"/>
    <x v="0"/>
    <x v="1"/>
    <x v="4"/>
    <x v="30"/>
    <n v="0"/>
    <x v="0"/>
    <x v="0"/>
    <x v="2"/>
  </r>
  <r>
    <n v="632"/>
    <x v="1"/>
    <x v="8"/>
    <x v="0"/>
    <x v="1"/>
    <x v="0"/>
    <x v="1"/>
    <x v="4"/>
    <x v="31"/>
    <n v="10"/>
    <x v="0"/>
    <x v="0"/>
    <x v="3"/>
  </r>
  <r>
    <n v="633"/>
    <x v="1"/>
    <x v="8"/>
    <x v="0"/>
    <x v="1"/>
    <x v="0"/>
    <x v="1"/>
    <x v="5"/>
    <x v="32"/>
    <n v="12"/>
    <x v="0"/>
    <x v="0"/>
    <x v="0"/>
  </r>
  <r>
    <n v="634"/>
    <x v="1"/>
    <x v="8"/>
    <x v="0"/>
    <x v="1"/>
    <x v="0"/>
    <x v="1"/>
    <x v="5"/>
    <x v="33"/>
    <n v="21"/>
    <x v="0"/>
    <x v="0"/>
    <x v="1"/>
  </r>
  <r>
    <n v="635"/>
    <x v="1"/>
    <x v="8"/>
    <x v="0"/>
    <x v="1"/>
    <x v="0"/>
    <x v="1"/>
    <x v="5"/>
    <x v="34"/>
    <n v="21"/>
    <x v="0"/>
    <x v="0"/>
    <x v="2"/>
  </r>
  <r>
    <n v="636"/>
    <x v="1"/>
    <x v="8"/>
    <x v="0"/>
    <x v="1"/>
    <x v="0"/>
    <x v="1"/>
    <x v="5"/>
    <x v="35"/>
    <n v="21"/>
    <x v="0"/>
    <x v="0"/>
    <x v="3"/>
  </r>
  <r>
    <n v="637"/>
    <x v="1"/>
    <x v="8"/>
    <x v="0"/>
    <x v="1"/>
    <x v="0"/>
    <x v="2"/>
    <x v="6"/>
    <x v="36"/>
    <n v="0"/>
    <x v="0"/>
    <x v="0"/>
    <x v="0"/>
  </r>
  <r>
    <n v="638"/>
    <x v="1"/>
    <x v="8"/>
    <x v="0"/>
    <x v="1"/>
    <x v="0"/>
    <x v="2"/>
    <x v="6"/>
    <x v="37"/>
    <n v="0"/>
    <x v="0"/>
    <x v="0"/>
    <x v="1"/>
  </r>
  <r>
    <n v="639"/>
    <x v="1"/>
    <x v="8"/>
    <x v="0"/>
    <x v="1"/>
    <x v="0"/>
    <x v="2"/>
    <x v="7"/>
    <x v="38"/>
    <n v="4"/>
    <x v="0"/>
    <x v="0"/>
    <x v="2"/>
  </r>
  <r>
    <n v="640"/>
    <x v="1"/>
    <x v="8"/>
    <x v="0"/>
    <x v="1"/>
    <x v="0"/>
    <x v="2"/>
    <x v="7"/>
    <x v="39"/>
    <n v="0"/>
    <x v="0"/>
    <x v="0"/>
    <x v="3"/>
  </r>
  <r>
    <n v="641"/>
    <x v="1"/>
    <x v="8"/>
    <x v="0"/>
    <x v="1"/>
    <x v="0"/>
    <x v="3"/>
    <x v="8"/>
    <x v="40"/>
    <n v="0"/>
    <x v="0"/>
    <x v="0"/>
    <x v="0"/>
  </r>
  <r>
    <n v="642"/>
    <x v="1"/>
    <x v="8"/>
    <x v="0"/>
    <x v="1"/>
    <x v="0"/>
    <x v="3"/>
    <x v="8"/>
    <x v="41"/>
    <n v="0"/>
    <x v="0"/>
    <x v="0"/>
    <x v="1"/>
  </r>
  <r>
    <n v="643"/>
    <x v="1"/>
    <x v="8"/>
    <x v="0"/>
    <x v="1"/>
    <x v="0"/>
    <x v="3"/>
    <x v="8"/>
    <x v="42"/>
    <n v="0"/>
    <x v="0"/>
    <x v="0"/>
    <x v="2"/>
  </r>
  <r>
    <n v="644"/>
    <x v="1"/>
    <x v="8"/>
    <x v="0"/>
    <x v="1"/>
    <x v="0"/>
    <x v="3"/>
    <x v="9"/>
    <x v="43"/>
    <n v="0"/>
    <x v="0"/>
    <x v="0"/>
    <x v="3"/>
  </r>
  <r>
    <n v="645"/>
    <x v="1"/>
    <x v="8"/>
    <x v="0"/>
    <x v="1"/>
    <x v="0"/>
    <x v="3"/>
    <x v="9"/>
    <x v="26"/>
    <n v="0"/>
    <x v="0"/>
    <x v="0"/>
    <x v="0"/>
  </r>
  <r>
    <n v="646"/>
    <x v="1"/>
    <x v="8"/>
    <x v="0"/>
    <x v="1"/>
    <x v="0"/>
    <x v="3"/>
    <x v="9"/>
    <x v="27"/>
    <n v="0"/>
    <x v="0"/>
    <x v="0"/>
    <x v="1"/>
  </r>
  <r>
    <n v="647"/>
    <x v="1"/>
    <x v="8"/>
    <x v="0"/>
    <x v="1"/>
    <x v="0"/>
    <x v="3"/>
    <x v="9"/>
    <x v="28"/>
    <n v="0"/>
    <x v="0"/>
    <x v="0"/>
    <x v="2"/>
  </r>
  <r>
    <n v="648"/>
    <x v="1"/>
    <x v="8"/>
    <x v="0"/>
    <x v="1"/>
    <x v="0"/>
    <x v="3"/>
    <x v="9"/>
    <x v="44"/>
    <n v="0"/>
    <x v="0"/>
    <x v="0"/>
    <x v="3"/>
  </r>
  <r>
    <n v="649"/>
    <x v="1"/>
    <x v="8"/>
    <x v="0"/>
    <x v="1"/>
    <x v="0"/>
    <x v="3"/>
    <x v="9"/>
    <x v="45"/>
    <n v="0"/>
    <x v="0"/>
    <x v="0"/>
    <x v="0"/>
  </r>
  <r>
    <n v="650"/>
    <x v="1"/>
    <x v="8"/>
    <x v="0"/>
    <x v="1"/>
    <x v="0"/>
    <x v="3"/>
    <x v="9"/>
    <x v="29"/>
    <n v="0"/>
    <x v="0"/>
    <x v="0"/>
    <x v="1"/>
  </r>
  <r>
    <n v="651"/>
    <x v="1"/>
    <x v="8"/>
    <x v="0"/>
    <x v="1"/>
    <x v="0"/>
    <x v="3"/>
    <x v="9"/>
    <x v="30"/>
    <n v="0"/>
    <x v="0"/>
    <x v="0"/>
    <x v="2"/>
  </r>
  <r>
    <n v="652"/>
    <x v="1"/>
    <x v="8"/>
    <x v="0"/>
    <x v="1"/>
    <x v="0"/>
    <x v="3"/>
    <x v="9"/>
    <x v="31"/>
    <n v="0"/>
    <x v="0"/>
    <x v="0"/>
    <x v="3"/>
  </r>
  <r>
    <n v="653"/>
    <x v="1"/>
    <x v="8"/>
    <x v="0"/>
    <x v="1"/>
    <x v="0"/>
    <x v="3"/>
    <x v="9"/>
    <x v="46"/>
    <n v="0"/>
    <x v="0"/>
    <x v="0"/>
    <x v="0"/>
  </r>
  <r>
    <n v="654"/>
    <x v="1"/>
    <x v="8"/>
    <x v="0"/>
    <x v="1"/>
    <x v="0"/>
    <x v="3"/>
    <x v="9"/>
    <x v="47"/>
    <n v="0"/>
    <x v="0"/>
    <x v="0"/>
    <x v="1"/>
  </r>
  <r>
    <n v="655"/>
    <x v="1"/>
    <x v="8"/>
    <x v="0"/>
    <x v="1"/>
    <x v="0"/>
    <x v="3"/>
    <x v="9"/>
    <x v="48"/>
    <n v="0"/>
    <x v="0"/>
    <x v="0"/>
    <x v="2"/>
  </r>
  <r>
    <n v="656"/>
    <x v="1"/>
    <x v="8"/>
    <x v="0"/>
    <x v="1"/>
    <x v="0"/>
    <x v="3"/>
    <x v="9"/>
    <x v="49"/>
    <n v="0"/>
    <x v="0"/>
    <x v="0"/>
    <x v="3"/>
  </r>
  <r>
    <n v="657"/>
    <x v="1"/>
    <x v="8"/>
    <x v="0"/>
    <x v="1"/>
    <x v="0"/>
    <x v="3"/>
    <x v="9"/>
    <x v="50"/>
    <n v="0"/>
    <x v="0"/>
    <x v="0"/>
    <x v="0"/>
  </r>
  <r>
    <n v="658"/>
    <x v="1"/>
    <x v="8"/>
    <x v="0"/>
    <x v="1"/>
    <x v="0"/>
    <x v="3"/>
    <x v="9"/>
    <x v="51"/>
    <n v="0"/>
    <x v="0"/>
    <x v="0"/>
    <x v="1"/>
  </r>
  <r>
    <n v="659"/>
    <x v="1"/>
    <x v="8"/>
    <x v="0"/>
    <x v="1"/>
    <x v="0"/>
    <x v="3"/>
    <x v="10"/>
    <x v="52"/>
    <n v="0"/>
    <x v="0"/>
    <x v="0"/>
    <x v="2"/>
  </r>
  <r>
    <n v="660"/>
    <x v="1"/>
    <x v="8"/>
    <x v="0"/>
    <x v="1"/>
    <x v="0"/>
    <x v="3"/>
    <x v="10"/>
    <x v="53"/>
    <n v="0"/>
    <x v="0"/>
    <x v="0"/>
    <x v="3"/>
  </r>
  <r>
    <n v="661"/>
    <x v="1"/>
    <x v="8"/>
    <x v="0"/>
    <x v="1"/>
    <x v="0"/>
    <x v="3"/>
    <x v="10"/>
    <x v="54"/>
    <n v="0"/>
    <x v="0"/>
    <x v="0"/>
    <x v="0"/>
  </r>
  <r>
    <n v="662"/>
    <x v="1"/>
    <x v="8"/>
    <x v="0"/>
    <x v="1"/>
    <x v="0"/>
    <x v="3"/>
    <x v="10"/>
    <x v="55"/>
    <n v="0"/>
    <x v="0"/>
    <x v="0"/>
    <x v="1"/>
  </r>
  <r>
    <n v="663"/>
    <x v="1"/>
    <x v="8"/>
    <x v="0"/>
    <x v="1"/>
    <x v="0"/>
    <x v="3"/>
    <x v="10"/>
    <x v="56"/>
    <n v="0"/>
    <x v="0"/>
    <x v="0"/>
    <x v="2"/>
  </r>
  <r>
    <n v="664"/>
    <x v="1"/>
    <x v="8"/>
    <x v="0"/>
    <x v="1"/>
    <x v="0"/>
    <x v="3"/>
    <x v="10"/>
    <x v="57"/>
    <n v="0"/>
    <x v="0"/>
    <x v="0"/>
    <x v="3"/>
  </r>
  <r>
    <n v="665"/>
    <x v="1"/>
    <x v="8"/>
    <x v="0"/>
    <x v="1"/>
    <x v="0"/>
    <x v="3"/>
    <x v="10"/>
    <x v="58"/>
    <n v="0"/>
    <x v="0"/>
    <x v="0"/>
    <x v="0"/>
  </r>
  <r>
    <n v="666"/>
    <x v="1"/>
    <x v="8"/>
    <x v="0"/>
    <x v="1"/>
    <x v="0"/>
    <x v="4"/>
    <x v="11"/>
    <x v="59"/>
    <n v="0.5"/>
    <x v="1"/>
    <x v="0"/>
    <x v="1"/>
  </r>
  <r>
    <n v="667"/>
    <x v="1"/>
    <x v="8"/>
    <x v="0"/>
    <x v="1"/>
    <x v="0"/>
    <x v="4"/>
    <x v="11"/>
    <x v="60"/>
    <n v="1"/>
    <x v="0"/>
    <x v="0"/>
    <x v="2"/>
  </r>
  <r>
    <n v="668"/>
    <x v="1"/>
    <x v="8"/>
    <x v="0"/>
    <x v="1"/>
    <x v="0"/>
    <x v="4"/>
    <x v="11"/>
    <x v="61"/>
    <n v="1"/>
    <x v="0"/>
    <x v="0"/>
    <x v="3"/>
  </r>
  <r>
    <n v="669"/>
    <x v="1"/>
    <x v="8"/>
    <x v="0"/>
    <x v="1"/>
    <x v="0"/>
    <x v="4"/>
    <x v="11"/>
    <x v="62"/>
    <n v="1"/>
    <x v="0"/>
    <x v="0"/>
    <x v="0"/>
  </r>
  <r>
    <n v="670"/>
    <x v="1"/>
    <x v="8"/>
    <x v="0"/>
    <x v="1"/>
    <x v="0"/>
    <x v="4"/>
    <x v="12"/>
    <x v="63"/>
    <n v="0.5"/>
    <x v="1"/>
    <x v="0"/>
    <x v="1"/>
  </r>
  <r>
    <n v="671"/>
    <x v="1"/>
    <x v="8"/>
    <x v="0"/>
    <x v="1"/>
    <x v="0"/>
    <x v="4"/>
    <x v="12"/>
    <x v="64"/>
    <n v="1"/>
    <x v="0"/>
    <x v="0"/>
    <x v="2"/>
  </r>
  <r>
    <n v="672"/>
    <x v="1"/>
    <x v="8"/>
    <x v="0"/>
    <x v="1"/>
    <x v="0"/>
    <x v="4"/>
    <x v="12"/>
    <x v="65"/>
    <n v="1"/>
    <x v="0"/>
    <x v="0"/>
    <x v="3"/>
  </r>
  <r>
    <n v="673"/>
    <x v="1"/>
    <x v="8"/>
    <x v="0"/>
    <x v="1"/>
    <x v="0"/>
    <x v="4"/>
    <x v="12"/>
    <x v="66"/>
    <n v="1"/>
    <x v="0"/>
    <x v="0"/>
    <x v="0"/>
  </r>
  <r>
    <n v="674"/>
    <x v="1"/>
    <x v="8"/>
    <x v="0"/>
    <x v="1"/>
    <x v="0"/>
    <x v="4"/>
    <x v="12"/>
    <x v="62"/>
    <n v="1"/>
    <x v="0"/>
    <x v="0"/>
    <x v="1"/>
  </r>
  <r>
    <n v="675"/>
    <x v="1"/>
    <x v="8"/>
    <x v="0"/>
    <x v="1"/>
    <x v="0"/>
    <x v="4"/>
    <x v="12"/>
    <x v="67"/>
    <n v="0"/>
    <x v="0"/>
    <x v="0"/>
    <x v="2"/>
  </r>
  <r>
    <n v="676"/>
    <x v="1"/>
    <x v="9"/>
    <x v="0"/>
    <x v="1"/>
    <x v="0"/>
    <x v="0"/>
    <x v="0"/>
    <x v="0"/>
    <n v="0"/>
    <x v="0"/>
    <x v="0"/>
    <x v="3"/>
  </r>
  <r>
    <n v="677"/>
    <x v="1"/>
    <x v="9"/>
    <x v="0"/>
    <x v="1"/>
    <x v="0"/>
    <x v="0"/>
    <x v="0"/>
    <x v="1"/>
    <n v="0"/>
    <x v="0"/>
    <x v="0"/>
    <x v="0"/>
  </r>
  <r>
    <n v="678"/>
    <x v="1"/>
    <x v="9"/>
    <x v="0"/>
    <x v="1"/>
    <x v="0"/>
    <x v="0"/>
    <x v="0"/>
    <x v="2"/>
    <n v="0"/>
    <x v="0"/>
    <x v="0"/>
    <x v="1"/>
  </r>
  <r>
    <n v="679"/>
    <x v="1"/>
    <x v="9"/>
    <x v="0"/>
    <x v="1"/>
    <x v="0"/>
    <x v="0"/>
    <x v="0"/>
    <x v="3"/>
    <n v="0"/>
    <x v="0"/>
    <x v="0"/>
    <x v="2"/>
  </r>
  <r>
    <n v="680"/>
    <x v="1"/>
    <x v="9"/>
    <x v="0"/>
    <x v="1"/>
    <x v="0"/>
    <x v="0"/>
    <x v="0"/>
    <x v="4"/>
    <n v="0"/>
    <x v="0"/>
    <x v="0"/>
    <x v="3"/>
  </r>
  <r>
    <n v="681"/>
    <x v="1"/>
    <x v="9"/>
    <x v="0"/>
    <x v="1"/>
    <x v="0"/>
    <x v="0"/>
    <x v="0"/>
    <x v="5"/>
    <n v="0"/>
    <x v="0"/>
    <x v="0"/>
    <x v="0"/>
  </r>
  <r>
    <n v="682"/>
    <x v="1"/>
    <x v="9"/>
    <x v="0"/>
    <x v="1"/>
    <x v="0"/>
    <x v="0"/>
    <x v="0"/>
    <x v="6"/>
    <n v="0"/>
    <x v="0"/>
    <x v="0"/>
    <x v="1"/>
  </r>
  <r>
    <n v="683"/>
    <x v="1"/>
    <x v="9"/>
    <x v="0"/>
    <x v="1"/>
    <x v="0"/>
    <x v="0"/>
    <x v="0"/>
    <x v="7"/>
    <n v="0"/>
    <x v="0"/>
    <x v="0"/>
    <x v="2"/>
  </r>
  <r>
    <n v="684"/>
    <x v="1"/>
    <x v="9"/>
    <x v="0"/>
    <x v="1"/>
    <x v="0"/>
    <x v="0"/>
    <x v="0"/>
    <x v="8"/>
    <n v="0"/>
    <x v="0"/>
    <x v="0"/>
    <x v="3"/>
  </r>
  <r>
    <n v="685"/>
    <x v="1"/>
    <x v="9"/>
    <x v="0"/>
    <x v="1"/>
    <x v="0"/>
    <x v="0"/>
    <x v="0"/>
    <x v="9"/>
    <n v="0"/>
    <x v="0"/>
    <x v="0"/>
    <x v="0"/>
  </r>
  <r>
    <n v="686"/>
    <x v="1"/>
    <x v="9"/>
    <x v="0"/>
    <x v="1"/>
    <x v="0"/>
    <x v="0"/>
    <x v="0"/>
    <x v="10"/>
    <n v="0"/>
    <x v="0"/>
    <x v="0"/>
    <x v="1"/>
  </r>
  <r>
    <n v="687"/>
    <x v="1"/>
    <x v="9"/>
    <x v="0"/>
    <x v="1"/>
    <x v="0"/>
    <x v="0"/>
    <x v="1"/>
    <x v="11"/>
    <n v="0"/>
    <x v="0"/>
    <x v="0"/>
    <x v="2"/>
  </r>
  <r>
    <n v="688"/>
    <x v="1"/>
    <x v="9"/>
    <x v="0"/>
    <x v="1"/>
    <x v="0"/>
    <x v="0"/>
    <x v="2"/>
    <x v="12"/>
    <n v="0"/>
    <x v="0"/>
    <x v="0"/>
    <x v="3"/>
  </r>
  <r>
    <n v="689"/>
    <x v="1"/>
    <x v="9"/>
    <x v="0"/>
    <x v="1"/>
    <x v="0"/>
    <x v="0"/>
    <x v="2"/>
    <x v="13"/>
    <n v="0"/>
    <x v="0"/>
    <x v="0"/>
    <x v="0"/>
  </r>
  <r>
    <n v="690"/>
    <x v="1"/>
    <x v="9"/>
    <x v="0"/>
    <x v="1"/>
    <x v="0"/>
    <x v="0"/>
    <x v="2"/>
    <x v="14"/>
    <n v="4"/>
    <x v="0"/>
    <x v="0"/>
    <x v="1"/>
  </r>
  <r>
    <n v="691"/>
    <x v="1"/>
    <x v="9"/>
    <x v="0"/>
    <x v="1"/>
    <x v="0"/>
    <x v="0"/>
    <x v="2"/>
    <x v="15"/>
    <n v="0"/>
    <x v="0"/>
    <x v="0"/>
    <x v="2"/>
  </r>
  <r>
    <n v="692"/>
    <x v="1"/>
    <x v="9"/>
    <x v="0"/>
    <x v="1"/>
    <x v="0"/>
    <x v="0"/>
    <x v="2"/>
    <x v="16"/>
    <n v="4"/>
    <x v="0"/>
    <x v="0"/>
    <x v="3"/>
  </r>
  <r>
    <n v="693"/>
    <x v="1"/>
    <x v="9"/>
    <x v="0"/>
    <x v="1"/>
    <x v="0"/>
    <x v="0"/>
    <x v="3"/>
    <x v="17"/>
    <n v="0"/>
    <x v="0"/>
    <x v="0"/>
    <x v="0"/>
  </r>
  <r>
    <n v="694"/>
    <x v="1"/>
    <x v="9"/>
    <x v="0"/>
    <x v="1"/>
    <x v="0"/>
    <x v="0"/>
    <x v="3"/>
    <x v="18"/>
    <n v="0"/>
    <x v="0"/>
    <x v="0"/>
    <x v="1"/>
  </r>
  <r>
    <n v="695"/>
    <x v="1"/>
    <x v="9"/>
    <x v="0"/>
    <x v="1"/>
    <x v="0"/>
    <x v="0"/>
    <x v="3"/>
    <x v="19"/>
    <n v="4"/>
    <x v="0"/>
    <x v="0"/>
    <x v="2"/>
  </r>
  <r>
    <n v="696"/>
    <x v="1"/>
    <x v="9"/>
    <x v="0"/>
    <x v="1"/>
    <x v="0"/>
    <x v="0"/>
    <x v="3"/>
    <x v="20"/>
    <n v="0"/>
    <x v="0"/>
    <x v="0"/>
    <x v="3"/>
  </r>
  <r>
    <n v="697"/>
    <x v="1"/>
    <x v="9"/>
    <x v="0"/>
    <x v="1"/>
    <x v="0"/>
    <x v="0"/>
    <x v="3"/>
    <x v="21"/>
    <n v="0"/>
    <x v="0"/>
    <x v="0"/>
    <x v="0"/>
  </r>
  <r>
    <n v="698"/>
    <x v="1"/>
    <x v="9"/>
    <x v="0"/>
    <x v="1"/>
    <x v="0"/>
    <x v="0"/>
    <x v="3"/>
    <x v="22"/>
    <n v="2"/>
    <x v="0"/>
    <x v="0"/>
    <x v="1"/>
  </r>
  <r>
    <n v="699"/>
    <x v="1"/>
    <x v="9"/>
    <x v="0"/>
    <x v="1"/>
    <x v="0"/>
    <x v="0"/>
    <x v="3"/>
    <x v="23"/>
    <n v="0"/>
    <x v="0"/>
    <x v="0"/>
    <x v="2"/>
  </r>
  <r>
    <n v="700"/>
    <x v="1"/>
    <x v="9"/>
    <x v="0"/>
    <x v="1"/>
    <x v="0"/>
    <x v="0"/>
    <x v="3"/>
    <x v="24"/>
    <n v="0"/>
    <x v="0"/>
    <x v="0"/>
    <x v="3"/>
  </r>
  <r>
    <n v="701"/>
    <x v="1"/>
    <x v="9"/>
    <x v="0"/>
    <x v="1"/>
    <x v="0"/>
    <x v="0"/>
    <x v="3"/>
    <x v="25"/>
    <n v="0"/>
    <x v="0"/>
    <x v="0"/>
    <x v="0"/>
  </r>
  <r>
    <n v="702"/>
    <x v="1"/>
    <x v="9"/>
    <x v="0"/>
    <x v="1"/>
    <x v="0"/>
    <x v="1"/>
    <x v="4"/>
    <x v="26"/>
    <n v="0"/>
    <x v="0"/>
    <x v="0"/>
    <x v="1"/>
  </r>
  <r>
    <n v="703"/>
    <x v="1"/>
    <x v="9"/>
    <x v="0"/>
    <x v="1"/>
    <x v="0"/>
    <x v="1"/>
    <x v="4"/>
    <x v="27"/>
    <n v="0"/>
    <x v="0"/>
    <x v="0"/>
    <x v="2"/>
  </r>
  <r>
    <n v="704"/>
    <x v="1"/>
    <x v="9"/>
    <x v="0"/>
    <x v="1"/>
    <x v="0"/>
    <x v="1"/>
    <x v="4"/>
    <x v="28"/>
    <n v="0"/>
    <x v="0"/>
    <x v="0"/>
    <x v="3"/>
  </r>
  <r>
    <n v="705"/>
    <x v="1"/>
    <x v="9"/>
    <x v="0"/>
    <x v="1"/>
    <x v="0"/>
    <x v="1"/>
    <x v="4"/>
    <x v="29"/>
    <n v="0"/>
    <x v="0"/>
    <x v="0"/>
    <x v="0"/>
  </r>
  <r>
    <n v="706"/>
    <x v="1"/>
    <x v="9"/>
    <x v="0"/>
    <x v="1"/>
    <x v="0"/>
    <x v="1"/>
    <x v="4"/>
    <x v="30"/>
    <n v="0"/>
    <x v="0"/>
    <x v="0"/>
    <x v="1"/>
  </r>
  <r>
    <n v="707"/>
    <x v="1"/>
    <x v="9"/>
    <x v="0"/>
    <x v="1"/>
    <x v="0"/>
    <x v="1"/>
    <x v="4"/>
    <x v="31"/>
    <n v="0"/>
    <x v="0"/>
    <x v="0"/>
    <x v="2"/>
  </r>
  <r>
    <n v="708"/>
    <x v="1"/>
    <x v="9"/>
    <x v="0"/>
    <x v="1"/>
    <x v="0"/>
    <x v="1"/>
    <x v="5"/>
    <x v="32"/>
    <n v="20"/>
    <x v="0"/>
    <x v="0"/>
    <x v="3"/>
  </r>
  <r>
    <n v="709"/>
    <x v="1"/>
    <x v="9"/>
    <x v="0"/>
    <x v="1"/>
    <x v="0"/>
    <x v="1"/>
    <x v="5"/>
    <x v="33"/>
    <n v="20"/>
    <x v="0"/>
    <x v="0"/>
    <x v="0"/>
  </r>
  <r>
    <n v="710"/>
    <x v="1"/>
    <x v="9"/>
    <x v="0"/>
    <x v="1"/>
    <x v="0"/>
    <x v="1"/>
    <x v="5"/>
    <x v="34"/>
    <n v="2"/>
    <x v="0"/>
    <x v="0"/>
    <x v="1"/>
  </r>
  <r>
    <n v="711"/>
    <x v="1"/>
    <x v="9"/>
    <x v="0"/>
    <x v="1"/>
    <x v="0"/>
    <x v="1"/>
    <x v="5"/>
    <x v="35"/>
    <n v="20"/>
    <x v="0"/>
    <x v="0"/>
    <x v="2"/>
  </r>
  <r>
    <n v="712"/>
    <x v="1"/>
    <x v="9"/>
    <x v="0"/>
    <x v="1"/>
    <x v="0"/>
    <x v="2"/>
    <x v="6"/>
    <x v="36"/>
    <n v="0"/>
    <x v="0"/>
    <x v="0"/>
    <x v="3"/>
  </r>
  <r>
    <n v="713"/>
    <x v="1"/>
    <x v="9"/>
    <x v="0"/>
    <x v="1"/>
    <x v="0"/>
    <x v="2"/>
    <x v="6"/>
    <x v="37"/>
    <n v="0"/>
    <x v="0"/>
    <x v="0"/>
    <x v="0"/>
  </r>
  <r>
    <n v="714"/>
    <x v="1"/>
    <x v="9"/>
    <x v="0"/>
    <x v="1"/>
    <x v="0"/>
    <x v="2"/>
    <x v="7"/>
    <x v="38"/>
    <n v="0"/>
    <x v="0"/>
    <x v="0"/>
    <x v="1"/>
  </r>
  <r>
    <n v="715"/>
    <x v="1"/>
    <x v="9"/>
    <x v="0"/>
    <x v="1"/>
    <x v="0"/>
    <x v="2"/>
    <x v="7"/>
    <x v="39"/>
    <n v="0"/>
    <x v="0"/>
    <x v="0"/>
    <x v="2"/>
  </r>
  <r>
    <n v="716"/>
    <x v="1"/>
    <x v="9"/>
    <x v="0"/>
    <x v="1"/>
    <x v="0"/>
    <x v="3"/>
    <x v="8"/>
    <x v="40"/>
    <n v="0"/>
    <x v="0"/>
    <x v="0"/>
    <x v="3"/>
  </r>
  <r>
    <n v="717"/>
    <x v="1"/>
    <x v="9"/>
    <x v="0"/>
    <x v="1"/>
    <x v="0"/>
    <x v="3"/>
    <x v="8"/>
    <x v="41"/>
    <n v="0"/>
    <x v="0"/>
    <x v="0"/>
    <x v="0"/>
  </r>
  <r>
    <n v="718"/>
    <x v="1"/>
    <x v="9"/>
    <x v="0"/>
    <x v="1"/>
    <x v="0"/>
    <x v="3"/>
    <x v="8"/>
    <x v="42"/>
    <n v="0"/>
    <x v="0"/>
    <x v="0"/>
    <x v="1"/>
  </r>
  <r>
    <n v="719"/>
    <x v="1"/>
    <x v="9"/>
    <x v="0"/>
    <x v="1"/>
    <x v="0"/>
    <x v="3"/>
    <x v="9"/>
    <x v="43"/>
    <n v="0"/>
    <x v="0"/>
    <x v="0"/>
    <x v="2"/>
  </r>
  <r>
    <n v="720"/>
    <x v="1"/>
    <x v="9"/>
    <x v="0"/>
    <x v="1"/>
    <x v="0"/>
    <x v="3"/>
    <x v="9"/>
    <x v="26"/>
    <n v="0"/>
    <x v="0"/>
    <x v="0"/>
    <x v="3"/>
  </r>
  <r>
    <n v="721"/>
    <x v="1"/>
    <x v="9"/>
    <x v="0"/>
    <x v="1"/>
    <x v="0"/>
    <x v="3"/>
    <x v="9"/>
    <x v="27"/>
    <n v="0"/>
    <x v="0"/>
    <x v="0"/>
    <x v="0"/>
  </r>
  <r>
    <n v="722"/>
    <x v="1"/>
    <x v="9"/>
    <x v="0"/>
    <x v="1"/>
    <x v="0"/>
    <x v="3"/>
    <x v="9"/>
    <x v="28"/>
    <n v="0"/>
    <x v="0"/>
    <x v="0"/>
    <x v="1"/>
  </r>
  <r>
    <n v="723"/>
    <x v="1"/>
    <x v="9"/>
    <x v="0"/>
    <x v="1"/>
    <x v="0"/>
    <x v="3"/>
    <x v="9"/>
    <x v="44"/>
    <n v="0"/>
    <x v="0"/>
    <x v="0"/>
    <x v="2"/>
  </r>
  <r>
    <n v="724"/>
    <x v="1"/>
    <x v="9"/>
    <x v="0"/>
    <x v="1"/>
    <x v="0"/>
    <x v="3"/>
    <x v="9"/>
    <x v="45"/>
    <n v="0"/>
    <x v="0"/>
    <x v="0"/>
    <x v="3"/>
  </r>
  <r>
    <n v="725"/>
    <x v="1"/>
    <x v="9"/>
    <x v="0"/>
    <x v="1"/>
    <x v="0"/>
    <x v="3"/>
    <x v="9"/>
    <x v="29"/>
    <n v="0"/>
    <x v="0"/>
    <x v="0"/>
    <x v="0"/>
  </r>
  <r>
    <n v="726"/>
    <x v="1"/>
    <x v="9"/>
    <x v="0"/>
    <x v="1"/>
    <x v="0"/>
    <x v="3"/>
    <x v="9"/>
    <x v="30"/>
    <n v="0"/>
    <x v="0"/>
    <x v="0"/>
    <x v="1"/>
  </r>
  <r>
    <n v="727"/>
    <x v="1"/>
    <x v="9"/>
    <x v="0"/>
    <x v="1"/>
    <x v="0"/>
    <x v="3"/>
    <x v="9"/>
    <x v="31"/>
    <n v="0"/>
    <x v="0"/>
    <x v="0"/>
    <x v="2"/>
  </r>
  <r>
    <n v="728"/>
    <x v="1"/>
    <x v="9"/>
    <x v="0"/>
    <x v="1"/>
    <x v="0"/>
    <x v="3"/>
    <x v="9"/>
    <x v="46"/>
    <n v="0"/>
    <x v="0"/>
    <x v="0"/>
    <x v="3"/>
  </r>
  <r>
    <n v="729"/>
    <x v="1"/>
    <x v="9"/>
    <x v="0"/>
    <x v="1"/>
    <x v="0"/>
    <x v="3"/>
    <x v="9"/>
    <x v="47"/>
    <n v="0"/>
    <x v="0"/>
    <x v="0"/>
    <x v="0"/>
  </r>
  <r>
    <n v="730"/>
    <x v="1"/>
    <x v="9"/>
    <x v="0"/>
    <x v="1"/>
    <x v="0"/>
    <x v="3"/>
    <x v="9"/>
    <x v="48"/>
    <n v="0"/>
    <x v="0"/>
    <x v="0"/>
    <x v="1"/>
  </r>
  <r>
    <n v="731"/>
    <x v="1"/>
    <x v="9"/>
    <x v="0"/>
    <x v="1"/>
    <x v="0"/>
    <x v="3"/>
    <x v="9"/>
    <x v="49"/>
    <n v="1"/>
    <x v="0"/>
    <x v="0"/>
    <x v="2"/>
  </r>
  <r>
    <n v="732"/>
    <x v="1"/>
    <x v="9"/>
    <x v="0"/>
    <x v="1"/>
    <x v="0"/>
    <x v="3"/>
    <x v="9"/>
    <x v="50"/>
    <n v="0"/>
    <x v="0"/>
    <x v="0"/>
    <x v="3"/>
  </r>
  <r>
    <n v="733"/>
    <x v="1"/>
    <x v="9"/>
    <x v="0"/>
    <x v="1"/>
    <x v="0"/>
    <x v="3"/>
    <x v="9"/>
    <x v="51"/>
    <n v="0"/>
    <x v="0"/>
    <x v="0"/>
    <x v="0"/>
  </r>
  <r>
    <n v="734"/>
    <x v="1"/>
    <x v="9"/>
    <x v="0"/>
    <x v="1"/>
    <x v="0"/>
    <x v="3"/>
    <x v="10"/>
    <x v="52"/>
    <n v="0"/>
    <x v="0"/>
    <x v="0"/>
    <x v="1"/>
  </r>
  <r>
    <n v="735"/>
    <x v="1"/>
    <x v="9"/>
    <x v="0"/>
    <x v="1"/>
    <x v="0"/>
    <x v="3"/>
    <x v="10"/>
    <x v="53"/>
    <n v="0"/>
    <x v="0"/>
    <x v="0"/>
    <x v="2"/>
  </r>
  <r>
    <n v="736"/>
    <x v="1"/>
    <x v="9"/>
    <x v="0"/>
    <x v="1"/>
    <x v="0"/>
    <x v="3"/>
    <x v="10"/>
    <x v="54"/>
    <n v="0"/>
    <x v="0"/>
    <x v="0"/>
    <x v="3"/>
  </r>
  <r>
    <n v="737"/>
    <x v="1"/>
    <x v="9"/>
    <x v="0"/>
    <x v="1"/>
    <x v="0"/>
    <x v="3"/>
    <x v="10"/>
    <x v="55"/>
    <n v="0"/>
    <x v="0"/>
    <x v="0"/>
    <x v="0"/>
  </r>
  <r>
    <n v="738"/>
    <x v="1"/>
    <x v="9"/>
    <x v="0"/>
    <x v="1"/>
    <x v="0"/>
    <x v="3"/>
    <x v="10"/>
    <x v="56"/>
    <n v="0"/>
    <x v="0"/>
    <x v="0"/>
    <x v="1"/>
  </r>
  <r>
    <n v="739"/>
    <x v="1"/>
    <x v="9"/>
    <x v="0"/>
    <x v="1"/>
    <x v="0"/>
    <x v="3"/>
    <x v="10"/>
    <x v="57"/>
    <n v="0"/>
    <x v="0"/>
    <x v="0"/>
    <x v="2"/>
  </r>
  <r>
    <n v="740"/>
    <x v="1"/>
    <x v="9"/>
    <x v="0"/>
    <x v="1"/>
    <x v="0"/>
    <x v="3"/>
    <x v="10"/>
    <x v="58"/>
    <n v="0"/>
    <x v="0"/>
    <x v="0"/>
    <x v="3"/>
  </r>
  <r>
    <n v="741"/>
    <x v="1"/>
    <x v="9"/>
    <x v="0"/>
    <x v="1"/>
    <x v="0"/>
    <x v="4"/>
    <x v="11"/>
    <x v="59"/>
    <n v="0"/>
    <x v="1"/>
    <x v="0"/>
    <x v="0"/>
  </r>
  <r>
    <n v="742"/>
    <x v="1"/>
    <x v="9"/>
    <x v="0"/>
    <x v="1"/>
    <x v="0"/>
    <x v="4"/>
    <x v="11"/>
    <x v="60"/>
    <n v="0"/>
    <x v="0"/>
    <x v="0"/>
    <x v="1"/>
  </r>
  <r>
    <n v="743"/>
    <x v="1"/>
    <x v="9"/>
    <x v="0"/>
    <x v="1"/>
    <x v="0"/>
    <x v="4"/>
    <x v="11"/>
    <x v="61"/>
    <n v="0"/>
    <x v="0"/>
    <x v="0"/>
    <x v="2"/>
  </r>
  <r>
    <n v="744"/>
    <x v="1"/>
    <x v="9"/>
    <x v="0"/>
    <x v="1"/>
    <x v="0"/>
    <x v="4"/>
    <x v="11"/>
    <x v="62"/>
    <n v="0"/>
    <x v="0"/>
    <x v="0"/>
    <x v="3"/>
  </r>
  <r>
    <n v="745"/>
    <x v="1"/>
    <x v="9"/>
    <x v="0"/>
    <x v="1"/>
    <x v="0"/>
    <x v="4"/>
    <x v="12"/>
    <x v="63"/>
    <n v="0"/>
    <x v="1"/>
    <x v="0"/>
    <x v="0"/>
  </r>
  <r>
    <n v="746"/>
    <x v="1"/>
    <x v="9"/>
    <x v="0"/>
    <x v="1"/>
    <x v="0"/>
    <x v="4"/>
    <x v="12"/>
    <x v="64"/>
    <n v="0"/>
    <x v="0"/>
    <x v="0"/>
    <x v="1"/>
  </r>
  <r>
    <n v="747"/>
    <x v="1"/>
    <x v="9"/>
    <x v="0"/>
    <x v="1"/>
    <x v="0"/>
    <x v="4"/>
    <x v="12"/>
    <x v="65"/>
    <n v="0"/>
    <x v="0"/>
    <x v="0"/>
    <x v="2"/>
  </r>
  <r>
    <n v="748"/>
    <x v="1"/>
    <x v="9"/>
    <x v="0"/>
    <x v="1"/>
    <x v="0"/>
    <x v="4"/>
    <x v="12"/>
    <x v="66"/>
    <n v="0"/>
    <x v="0"/>
    <x v="0"/>
    <x v="3"/>
  </r>
  <r>
    <n v="749"/>
    <x v="1"/>
    <x v="9"/>
    <x v="0"/>
    <x v="1"/>
    <x v="0"/>
    <x v="4"/>
    <x v="12"/>
    <x v="62"/>
    <n v="0"/>
    <x v="0"/>
    <x v="0"/>
    <x v="0"/>
  </r>
  <r>
    <n v="750"/>
    <x v="1"/>
    <x v="9"/>
    <x v="0"/>
    <x v="1"/>
    <x v="0"/>
    <x v="4"/>
    <x v="12"/>
    <x v="67"/>
    <n v="0"/>
    <x v="0"/>
    <x v="0"/>
    <x v="1"/>
  </r>
  <r>
    <n v="751"/>
    <x v="1"/>
    <x v="10"/>
    <x v="0"/>
    <x v="1"/>
    <x v="0"/>
    <x v="0"/>
    <x v="0"/>
    <x v="0"/>
    <n v="0"/>
    <x v="0"/>
    <x v="0"/>
    <x v="2"/>
  </r>
  <r>
    <n v="752"/>
    <x v="1"/>
    <x v="10"/>
    <x v="0"/>
    <x v="1"/>
    <x v="0"/>
    <x v="0"/>
    <x v="0"/>
    <x v="1"/>
    <n v="0"/>
    <x v="0"/>
    <x v="0"/>
    <x v="3"/>
  </r>
  <r>
    <n v="753"/>
    <x v="1"/>
    <x v="10"/>
    <x v="0"/>
    <x v="1"/>
    <x v="0"/>
    <x v="0"/>
    <x v="0"/>
    <x v="2"/>
    <n v="0"/>
    <x v="0"/>
    <x v="0"/>
    <x v="0"/>
  </r>
  <r>
    <n v="754"/>
    <x v="1"/>
    <x v="10"/>
    <x v="0"/>
    <x v="1"/>
    <x v="0"/>
    <x v="0"/>
    <x v="0"/>
    <x v="3"/>
    <n v="0"/>
    <x v="0"/>
    <x v="0"/>
    <x v="1"/>
  </r>
  <r>
    <n v="755"/>
    <x v="1"/>
    <x v="10"/>
    <x v="0"/>
    <x v="1"/>
    <x v="0"/>
    <x v="0"/>
    <x v="0"/>
    <x v="4"/>
    <n v="0"/>
    <x v="0"/>
    <x v="0"/>
    <x v="2"/>
  </r>
  <r>
    <n v="756"/>
    <x v="1"/>
    <x v="10"/>
    <x v="0"/>
    <x v="1"/>
    <x v="0"/>
    <x v="0"/>
    <x v="0"/>
    <x v="5"/>
    <n v="0"/>
    <x v="0"/>
    <x v="0"/>
    <x v="3"/>
  </r>
  <r>
    <n v="757"/>
    <x v="1"/>
    <x v="10"/>
    <x v="0"/>
    <x v="1"/>
    <x v="0"/>
    <x v="0"/>
    <x v="0"/>
    <x v="6"/>
    <n v="0"/>
    <x v="0"/>
    <x v="0"/>
    <x v="0"/>
  </r>
  <r>
    <n v="758"/>
    <x v="1"/>
    <x v="10"/>
    <x v="0"/>
    <x v="1"/>
    <x v="0"/>
    <x v="0"/>
    <x v="0"/>
    <x v="7"/>
    <n v="0"/>
    <x v="0"/>
    <x v="0"/>
    <x v="1"/>
  </r>
  <r>
    <n v="759"/>
    <x v="1"/>
    <x v="10"/>
    <x v="0"/>
    <x v="1"/>
    <x v="0"/>
    <x v="0"/>
    <x v="0"/>
    <x v="8"/>
    <n v="0"/>
    <x v="0"/>
    <x v="0"/>
    <x v="2"/>
  </r>
  <r>
    <n v="760"/>
    <x v="1"/>
    <x v="10"/>
    <x v="0"/>
    <x v="1"/>
    <x v="0"/>
    <x v="0"/>
    <x v="0"/>
    <x v="9"/>
    <n v="0"/>
    <x v="0"/>
    <x v="0"/>
    <x v="3"/>
  </r>
  <r>
    <n v="761"/>
    <x v="1"/>
    <x v="10"/>
    <x v="0"/>
    <x v="1"/>
    <x v="0"/>
    <x v="0"/>
    <x v="0"/>
    <x v="10"/>
    <n v="0"/>
    <x v="0"/>
    <x v="0"/>
    <x v="0"/>
  </r>
  <r>
    <n v="762"/>
    <x v="1"/>
    <x v="10"/>
    <x v="0"/>
    <x v="1"/>
    <x v="0"/>
    <x v="0"/>
    <x v="1"/>
    <x v="11"/>
    <n v="0"/>
    <x v="0"/>
    <x v="0"/>
    <x v="1"/>
  </r>
  <r>
    <n v="763"/>
    <x v="1"/>
    <x v="10"/>
    <x v="0"/>
    <x v="1"/>
    <x v="0"/>
    <x v="0"/>
    <x v="2"/>
    <x v="12"/>
    <n v="0"/>
    <x v="0"/>
    <x v="0"/>
    <x v="2"/>
  </r>
  <r>
    <n v="764"/>
    <x v="1"/>
    <x v="10"/>
    <x v="0"/>
    <x v="1"/>
    <x v="0"/>
    <x v="0"/>
    <x v="2"/>
    <x v="13"/>
    <n v="0"/>
    <x v="0"/>
    <x v="0"/>
    <x v="3"/>
  </r>
  <r>
    <n v="765"/>
    <x v="1"/>
    <x v="10"/>
    <x v="0"/>
    <x v="1"/>
    <x v="0"/>
    <x v="0"/>
    <x v="2"/>
    <x v="14"/>
    <n v="8"/>
    <x v="0"/>
    <x v="0"/>
    <x v="0"/>
  </r>
  <r>
    <n v="766"/>
    <x v="1"/>
    <x v="10"/>
    <x v="0"/>
    <x v="1"/>
    <x v="0"/>
    <x v="0"/>
    <x v="2"/>
    <x v="15"/>
    <n v="1"/>
    <x v="0"/>
    <x v="0"/>
    <x v="1"/>
  </r>
  <r>
    <n v="767"/>
    <x v="1"/>
    <x v="10"/>
    <x v="0"/>
    <x v="1"/>
    <x v="0"/>
    <x v="0"/>
    <x v="2"/>
    <x v="16"/>
    <n v="2"/>
    <x v="0"/>
    <x v="0"/>
    <x v="2"/>
  </r>
  <r>
    <n v="768"/>
    <x v="1"/>
    <x v="10"/>
    <x v="0"/>
    <x v="1"/>
    <x v="0"/>
    <x v="0"/>
    <x v="3"/>
    <x v="17"/>
    <n v="0"/>
    <x v="0"/>
    <x v="0"/>
    <x v="3"/>
  </r>
  <r>
    <n v="769"/>
    <x v="1"/>
    <x v="10"/>
    <x v="0"/>
    <x v="1"/>
    <x v="0"/>
    <x v="0"/>
    <x v="3"/>
    <x v="18"/>
    <n v="0"/>
    <x v="0"/>
    <x v="0"/>
    <x v="0"/>
  </r>
  <r>
    <n v="770"/>
    <x v="1"/>
    <x v="10"/>
    <x v="0"/>
    <x v="1"/>
    <x v="0"/>
    <x v="0"/>
    <x v="3"/>
    <x v="19"/>
    <n v="0"/>
    <x v="0"/>
    <x v="0"/>
    <x v="1"/>
  </r>
  <r>
    <n v="771"/>
    <x v="1"/>
    <x v="10"/>
    <x v="0"/>
    <x v="1"/>
    <x v="0"/>
    <x v="0"/>
    <x v="3"/>
    <x v="20"/>
    <n v="2"/>
    <x v="0"/>
    <x v="0"/>
    <x v="2"/>
  </r>
  <r>
    <n v="772"/>
    <x v="1"/>
    <x v="10"/>
    <x v="0"/>
    <x v="1"/>
    <x v="0"/>
    <x v="0"/>
    <x v="3"/>
    <x v="21"/>
    <n v="0"/>
    <x v="0"/>
    <x v="0"/>
    <x v="3"/>
  </r>
  <r>
    <n v="773"/>
    <x v="1"/>
    <x v="10"/>
    <x v="0"/>
    <x v="1"/>
    <x v="0"/>
    <x v="0"/>
    <x v="3"/>
    <x v="22"/>
    <n v="2"/>
    <x v="0"/>
    <x v="0"/>
    <x v="0"/>
  </r>
  <r>
    <n v="774"/>
    <x v="1"/>
    <x v="10"/>
    <x v="0"/>
    <x v="1"/>
    <x v="0"/>
    <x v="0"/>
    <x v="3"/>
    <x v="23"/>
    <n v="1"/>
    <x v="0"/>
    <x v="0"/>
    <x v="1"/>
  </r>
  <r>
    <n v="775"/>
    <x v="1"/>
    <x v="10"/>
    <x v="0"/>
    <x v="1"/>
    <x v="0"/>
    <x v="0"/>
    <x v="3"/>
    <x v="24"/>
    <n v="0"/>
    <x v="0"/>
    <x v="0"/>
    <x v="2"/>
  </r>
  <r>
    <n v="776"/>
    <x v="1"/>
    <x v="10"/>
    <x v="0"/>
    <x v="1"/>
    <x v="0"/>
    <x v="0"/>
    <x v="3"/>
    <x v="25"/>
    <n v="1"/>
    <x v="0"/>
    <x v="0"/>
    <x v="3"/>
  </r>
  <r>
    <n v="777"/>
    <x v="1"/>
    <x v="10"/>
    <x v="0"/>
    <x v="1"/>
    <x v="0"/>
    <x v="1"/>
    <x v="4"/>
    <x v="26"/>
    <n v="0"/>
    <x v="0"/>
    <x v="0"/>
    <x v="0"/>
  </r>
  <r>
    <n v="778"/>
    <x v="1"/>
    <x v="10"/>
    <x v="0"/>
    <x v="1"/>
    <x v="0"/>
    <x v="1"/>
    <x v="4"/>
    <x v="27"/>
    <n v="0"/>
    <x v="0"/>
    <x v="0"/>
    <x v="1"/>
  </r>
  <r>
    <n v="779"/>
    <x v="1"/>
    <x v="10"/>
    <x v="0"/>
    <x v="1"/>
    <x v="0"/>
    <x v="1"/>
    <x v="4"/>
    <x v="28"/>
    <n v="0"/>
    <x v="0"/>
    <x v="0"/>
    <x v="2"/>
  </r>
  <r>
    <n v="780"/>
    <x v="1"/>
    <x v="10"/>
    <x v="0"/>
    <x v="1"/>
    <x v="0"/>
    <x v="1"/>
    <x v="4"/>
    <x v="29"/>
    <n v="0"/>
    <x v="0"/>
    <x v="0"/>
    <x v="3"/>
  </r>
  <r>
    <n v="781"/>
    <x v="1"/>
    <x v="10"/>
    <x v="0"/>
    <x v="1"/>
    <x v="0"/>
    <x v="1"/>
    <x v="4"/>
    <x v="30"/>
    <n v="0"/>
    <x v="0"/>
    <x v="0"/>
    <x v="0"/>
  </r>
  <r>
    <n v="782"/>
    <x v="1"/>
    <x v="10"/>
    <x v="0"/>
    <x v="1"/>
    <x v="0"/>
    <x v="1"/>
    <x v="4"/>
    <x v="31"/>
    <n v="0"/>
    <x v="0"/>
    <x v="0"/>
    <x v="1"/>
  </r>
  <r>
    <n v="783"/>
    <x v="1"/>
    <x v="10"/>
    <x v="0"/>
    <x v="1"/>
    <x v="0"/>
    <x v="1"/>
    <x v="5"/>
    <x v="32"/>
    <n v="0"/>
    <x v="0"/>
    <x v="0"/>
    <x v="2"/>
  </r>
  <r>
    <n v="784"/>
    <x v="1"/>
    <x v="10"/>
    <x v="0"/>
    <x v="1"/>
    <x v="0"/>
    <x v="1"/>
    <x v="5"/>
    <x v="33"/>
    <n v="20"/>
    <x v="0"/>
    <x v="0"/>
    <x v="3"/>
  </r>
  <r>
    <n v="785"/>
    <x v="1"/>
    <x v="10"/>
    <x v="0"/>
    <x v="1"/>
    <x v="0"/>
    <x v="1"/>
    <x v="5"/>
    <x v="34"/>
    <n v="22"/>
    <x v="0"/>
    <x v="0"/>
    <x v="0"/>
  </r>
  <r>
    <n v="786"/>
    <x v="1"/>
    <x v="10"/>
    <x v="0"/>
    <x v="1"/>
    <x v="0"/>
    <x v="1"/>
    <x v="5"/>
    <x v="35"/>
    <n v="22"/>
    <x v="0"/>
    <x v="0"/>
    <x v="1"/>
  </r>
  <r>
    <n v="787"/>
    <x v="1"/>
    <x v="10"/>
    <x v="0"/>
    <x v="1"/>
    <x v="0"/>
    <x v="2"/>
    <x v="6"/>
    <x v="36"/>
    <n v="0"/>
    <x v="0"/>
    <x v="0"/>
    <x v="2"/>
  </r>
  <r>
    <n v="788"/>
    <x v="1"/>
    <x v="10"/>
    <x v="0"/>
    <x v="1"/>
    <x v="0"/>
    <x v="2"/>
    <x v="6"/>
    <x v="37"/>
    <n v="0"/>
    <x v="0"/>
    <x v="0"/>
    <x v="3"/>
  </r>
  <r>
    <n v="789"/>
    <x v="1"/>
    <x v="10"/>
    <x v="0"/>
    <x v="1"/>
    <x v="0"/>
    <x v="2"/>
    <x v="7"/>
    <x v="38"/>
    <n v="0"/>
    <x v="0"/>
    <x v="0"/>
    <x v="0"/>
  </r>
  <r>
    <n v="790"/>
    <x v="1"/>
    <x v="10"/>
    <x v="0"/>
    <x v="1"/>
    <x v="0"/>
    <x v="2"/>
    <x v="7"/>
    <x v="39"/>
    <n v="0"/>
    <x v="0"/>
    <x v="0"/>
    <x v="1"/>
  </r>
  <r>
    <n v="791"/>
    <x v="1"/>
    <x v="10"/>
    <x v="0"/>
    <x v="1"/>
    <x v="0"/>
    <x v="3"/>
    <x v="8"/>
    <x v="40"/>
    <n v="1"/>
    <x v="0"/>
    <x v="0"/>
    <x v="2"/>
  </r>
  <r>
    <n v="792"/>
    <x v="1"/>
    <x v="10"/>
    <x v="0"/>
    <x v="1"/>
    <x v="0"/>
    <x v="3"/>
    <x v="8"/>
    <x v="41"/>
    <n v="2"/>
    <x v="0"/>
    <x v="0"/>
    <x v="3"/>
  </r>
  <r>
    <n v="793"/>
    <x v="1"/>
    <x v="10"/>
    <x v="0"/>
    <x v="1"/>
    <x v="0"/>
    <x v="3"/>
    <x v="8"/>
    <x v="42"/>
    <n v="0"/>
    <x v="0"/>
    <x v="0"/>
    <x v="0"/>
  </r>
  <r>
    <n v="794"/>
    <x v="1"/>
    <x v="10"/>
    <x v="0"/>
    <x v="1"/>
    <x v="0"/>
    <x v="3"/>
    <x v="9"/>
    <x v="43"/>
    <n v="0"/>
    <x v="0"/>
    <x v="0"/>
    <x v="1"/>
  </r>
  <r>
    <n v="795"/>
    <x v="1"/>
    <x v="10"/>
    <x v="0"/>
    <x v="1"/>
    <x v="0"/>
    <x v="3"/>
    <x v="9"/>
    <x v="26"/>
    <n v="0"/>
    <x v="0"/>
    <x v="0"/>
    <x v="2"/>
  </r>
  <r>
    <n v="796"/>
    <x v="1"/>
    <x v="10"/>
    <x v="0"/>
    <x v="1"/>
    <x v="0"/>
    <x v="3"/>
    <x v="9"/>
    <x v="27"/>
    <n v="0"/>
    <x v="0"/>
    <x v="0"/>
    <x v="3"/>
  </r>
  <r>
    <n v="797"/>
    <x v="1"/>
    <x v="10"/>
    <x v="0"/>
    <x v="1"/>
    <x v="0"/>
    <x v="3"/>
    <x v="9"/>
    <x v="28"/>
    <n v="0"/>
    <x v="0"/>
    <x v="0"/>
    <x v="0"/>
  </r>
  <r>
    <n v="798"/>
    <x v="1"/>
    <x v="10"/>
    <x v="0"/>
    <x v="1"/>
    <x v="0"/>
    <x v="3"/>
    <x v="9"/>
    <x v="44"/>
    <n v="0"/>
    <x v="0"/>
    <x v="0"/>
    <x v="1"/>
  </r>
  <r>
    <n v="799"/>
    <x v="1"/>
    <x v="10"/>
    <x v="0"/>
    <x v="1"/>
    <x v="0"/>
    <x v="3"/>
    <x v="9"/>
    <x v="45"/>
    <n v="0"/>
    <x v="0"/>
    <x v="0"/>
    <x v="2"/>
  </r>
  <r>
    <n v="800"/>
    <x v="1"/>
    <x v="10"/>
    <x v="0"/>
    <x v="1"/>
    <x v="0"/>
    <x v="3"/>
    <x v="9"/>
    <x v="29"/>
    <n v="0"/>
    <x v="0"/>
    <x v="0"/>
    <x v="3"/>
  </r>
  <r>
    <n v="801"/>
    <x v="1"/>
    <x v="10"/>
    <x v="0"/>
    <x v="1"/>
    <x v="0"/>
    <x v="3"/>
    <x v="9"/>
    <x v="30"/>
    <n v="0"/>
    <x v="0"/>
    <x v="0"/>
    <x v="0"/>
  </r>
  <r>
    <n v="802"/>
    <x v="1"/>
    <x v="10"/>
    <x v="0"/>
    <x v="1"/>
    <x v="0"/>
    <x v="3"/>
    <x v="9"/>
    <x v="31"/>
    <n v="0"/>
    <x v="0"/>
    <x v="0"/>
    <x v="1"/>
  </r>
  <r>
    <n v="803"/>
    <x v="1"/>
    <x v="10"/>
    <x v="0"/>
    <x v="1"/>
    <x v="0"/>
    <x v="3"/>
    <x v="9"/>
    <x v="46"/>
    <n v="0"/>
    <x v="0"/>
    <x v="0"/>
    <x v="2"/>
  </r>
  <r>
    <n v="804"/>
    <x v="1"/>
    <x v="10"/>
    <x v="0"/>
    <x v="1"/>
    <x v="0"/>
    <x v="3"/>
    <x v="9"/>
    <x v="47"/>
    <n v="1"/>
    <x v="0"/>
    <x v="0"/>
    <x v="3"/>
  </r>
  <r>
    <n v="805"/>
    <x v="1"/>
    <x v="10"/>
    <x v="0"/>
    <x v="1"/>
    <x v="0"/>
    <x v="3"/>
    <x v="9"/>
    <x v="48"/>
    <n v="0"/>
    <x v="0"/>
    <x v="0"/>
    <x v="0"/>
  </r>
  <r>
    <n v="806"/>
    <x v="1"/>
    <x v="10"/>
    <x v="0"/>
    <x v="1"/>
    <x v="0"/>
    <x v="3"/>
    <x v="9"/>
    <x v="49"/>
    <n v="0"/>
    <x v="0"/>
    <x v="0"/>
    <x v="1"/>
  </r>
  <r>
    <n v="807"/>
    <x v="1"/>
    <x v="10"/>
    <x v="0"/>
    <x v="1"/>
    <x v="0"/>
    <x v="3"/>
    <x v="9"/>
    <x v="50"/>
    <n v="0"/>
    <x v="0"/>
    <x v="0"/>
    <x v="2"/>
  </r>
  <r>
    <n v="808"/>
    <x v="1"/>
    <x v="10"/>
    <x v="0"/>
    <x v="1"/>
    <x v="0"/>
    <x v="3"/>
    <x v="9"/>
    <x v="51"/>
    <n v="0"/>
    <x v="0"/>
    <x v="0"/>
    <x v="3"/>
  </r>
  <r>
    <n v="809"/>
    <x v="1"/>
    <x v="10"/>
    <x v="0"/>
    <x v="1"/>
    <x v="0"/>
    <x v="3"/>
    <x v="10"/>
    <x v="52"/>
    <n v="0"/>
    <x v="0"/>
    <x v="0"/>
    <x v="0"/>
  </r>
  <r>
    <n v="810"/>
    <x v="1"/>
    <x v="10"/>
    <x v="0"/>
    <x v="1"/>
    <x v="0"/>
    <x v="3"/>
    <x v="10"/>
    <x v="53"/>
    <n v="0"/>
    <x v="0"/>
    <x v="0"/>
    <x v="1"/>
  </r>
  <r>
    <n v="811"/>
    <x v="1"/>
    <x v="10"/>
    <x v="0"/>
    <x v="1"/>
    <x v="0"/>
    <x v="3"/>
    <x v="10"/>
    <x v="54"/>
    <n v="2"/>
    <x v="0"/>
    <x v="0"/>
    <x v="2"/>
  </r>
  <r>
    <n v="812"/>
    <x v="1"/>
    <x v="10"/>
    <x v="0"/>
    <x v="1"/>
    <x v="0"/>
    <x v="3"/>
    <x v="10"/>
    <x v="55"/>
    <n v="0"/>
    <x v="0"/>
    <x v="0"/>
    <x v="3"/>
  </r>
  <r>
    <n v="813"/>
    <x v="1"/>
    <x v="10"/>
    <x v="0"/>
    <x v="1"/>
    <x v="0"/>
    <x v="3"/>
    <x v="10"/>
    <x v="56"/>
    <n v="0"/>
    <x v="0"/>
    <x v="0"/>
    <x v="0"/>
  </r>
  <r>
    <n v="814"/>
    <x v="1"/>
    <x v="10"/>
    <x v="0"/>
    <x v="1"/>
    <x v="0"/>
    <x v="3"/>
    <x v="10"/>
    <x v="57"/>
    <n v="0"/>
    <x v="0"/>
    <x v="0"/>
    <x v="1"/>
  </r>
  <r>
    <n v="815"/>
    <x v="1"/>
    <x v="10"/>
    <x v="0"/>
    <x v="1"/>
    <x v="0"/>
    <x v="3"/>
    <x v="10"/>
    <x v="58"/>
    <n v="3"/>
    <x v="0"/>
    <x v="0"/>
    <x v="2"/>
  </r>
  <r>
    <n v="816"/>
    <x v="1"/>
    <x v="10"/>
    <x v="0"/>
    <x v="1"/>
    <x v="0"/>
    <x v="4"/>
    <x v="11"/>
    <x v="59"/>
    <n v="0"/>
    <x v="1"/>
    <x v="0"/>
    <x v="3"/>
  </r>
  <r>
    <n v="817"/>
    <x v="1"/>
    <x v="10"/>
    <x v="0"/>
    <x v="1"/>
    <x v="0"/>
    <x v="4"/>
    <x v="11"/>
    <x v="60"/>
    <n v="0"/>
    <x v="0"/>
    <x v="0"/>
    <x v="0"/>
  </r>
  <r>
    <n v="818"/>
    <x v="1"/>
    <x v="10"/>
    <x v="0"/>
    <x v="1"/>
    <x v="0"/>
    <x v="4"/>
    <x v="11"/>
    <x v="61"/>
    <n v="0"/>
    <x v="0"/>
    <x v="0"/>
    <x v="1"/>
  </r>
  <r>
    <n v="819"/>
    <x v="1"/>
    <x v="10"/>
    <x v="0"/>
    <x v="1"/>
    <x v="0"/>
    <x v="4"/>
    <x v="11"/>
    <x v="62"/>
    <n v="0"/>
    <x v="0"/>
    <x v="0"/>
    <x v="2"/>
  </r>
  <r>
    <n v="820"/>
    <x v="1"/>
    <x v="10"/>
    <x v="0"/>
    <x v="1"/>
    <x v="0"/>
    <x v="4"/>
    <x v="12"/>
    <x v="63"/>
    <n v="0"/>
    <x v="1"/>
    <x v="0"/>
    <x v="3"/>
  </r>
  <r>
    <n v="821"/>
    <x v="1"/>
    <x v="10"/>
    <x v="0"/>
    <x v="1"/>
    <x v="0"/>
    <x v="4"/>
    <x v="12"/>
    <x v="64"/>
    <n v="0"/>
    <x v="0"/>
    <x v="0"/>
    <x v="0"/>
  </r>
  <r>
    <n v="822"/>
    <x v="1"/>
    <x v="10"/>
    <x v="0"/>
    <x v="1"/>
    <x v="0"/>
    <x v="4"/>
    <x v="12"/>
    <x v="65"/>
    <n v="0"/>
    <x v="0"/>
    <x v="0"/>
    <x v="1"/>
  </r>
  <r>
    <n v="823"/>
    <x v="1"/>
    <x v="10"/>
    <x v="0"/>
    <x v="1"/>
    <x v="0"/>
    <x v="4"/>
    <x v="12"/>
    <x v="66"/>
    <n v="0"/>
    <x v="0"/>
    <x v="0"/>
    <x v="2"/>
  </r>
  <r>
    <n v="824"/>
    <x v="1"/>
    <x v="10"/>
    <x v="0"/>
    <x v="1"/>
    <x v="0"/>
    <x v="4"/>
    <x v="12"/>
    <x v="62"/>
    <n v="0"/>
    <x v="0"/>
    <x v="0"/>
    <x v="3"/>
  </r>
  <r>
    <n v="825"/>
    <x v="1"/>
    <x v="10"/>
    <x v="0"/>
    <x v="1"/>
    <x v="0"/>
    <x v="4"/>
    <x v="12"/>
    <x v="67"/>
    <n v="0"/>
    <x v="0"/>
    <x v="0"/>
    <x v="0"/>
  </r>
  <r>
    <n v="826"/>
    <x v="1"/>
    <x v="11"/>
    <x v="0"/>
    <x v="1"/>
    <x v="0"/>
    <x v="0"/>
    <x v="0"/>
    <x v="0"/>
    <n v="0"/>
    <x v="0"/>
    <x v="0"/>
    <x v="1"/>
  </r>
  <r>
    <n v="827"/>
    <x v="1"/>
    <x v="11"/>
    <x v="0"/>
    <x v="1"/>
    <x v="0"/>
    <x v="0"/>
    <x v="0"/>
    <x v="1"/>
    <n v="0"/>
    <x v="0"/>
    <x v="0"/>
    <x v="2"/>
  </r>
  <r>
    <n v="828"/>
    <x v="1"/>
    <x v="11"/>
    <x v="0"/>
    <x v="1"/>
    <x v="0"/>
    <x v="0"/>
    <x v="0"/>
    <x v="2"/>
    <n v="0"/>
    <x v="0"/>
    <x v="0"/>
    <x v="3"/>
  </r>
  <r>
    <n v="829"/>
    <x v="1"/>
    <x v="11"/>
    <x v="0"/>
    <x v="1"/>
    <x v="0"/>
    <x v="0"/>
    <x v="0"/>
    <x v="3"/>
    <n v="0"/>
    <x v="0"/>
    <x v="0"/>
    <x v="0"/>
  </r>
  <r>
    <n v="830"/>
    <x v="1"/>
    <x v="11"/>
    <x v="0"/>
    <x v="1"/>
    <x v="0"/>
    <x v="0"/>
    <x v="0"/>
    <x v="4"/>
    <n v="0"/>
    <x v="0"/>
    <x v="0"/>
    <x v="1"/>
  </r>
  <r>
    <n v="831"/>
    <x v="1"/>
    <x v="11"/>
    <x v="0"/>
    <x v="1"/>
    <x v="0"/>
    <x v="0"/>
    <x v="0"/>
    <x v="5"/>
    <n v="0"/>
    <x v="0"/>
    <x v="0"/>
    <x v="2"/>
  </r>
  <r>
    <n v="832"/>
    <x v="1"/>
    <x v="11"/>
    <x v="0"/>
    <x v="1"/>
    <x v="0"/>
    <x v="0"/>
    <x v="0"/>
    <x v="6"/>
    <n v="0"/>
    <x v="0"/>
    <x v="0"/>
    <x v="3"/>
  </r>
  <r>
    <n v="833"/>
    <x v="1"/>
    <x v="11"/>
    <x v="0"/>
    <x v="1"/>
    <x v="0"/>
    <x v="0"/>
    <x v="0"/>
    <x v="7"/>
    <n v="0"/>
    <x v="0"/>
    <x v="0"/>
    <x v="0"/>
  </r>
  <r>
    <n v="834"/>
    <x v="1"/>
    <x v="11"/>
    <x v="0"/>
    <x v="1"/>
    <x v="0"/>
    <x v="0"/>
    <x v="0"/>
    <x v="8"/>
    <n v="0"/>
    <x v="0"/>
    <x v="0"/>
    <x v="1"/>
  </r>
  <r>
    <n v="835"/>
    <x v="1"/>
    <x v="11"/>
    <x v="0"/>
    <x v="1"/>
    <x v="0"/>
    <x v="0"/>
    <x v="0"/>
    <x v="9"/>
    <n v="0"/>
    <x v="0"/>
    <x v="0"/>
    <x v="2"/>
  </r>
  <r>
    <n v="836"/>
    <x v="1"/>
    <x v="11"/>
    <x v="0"/>
    <x v="1"/>
    <x v="0"/>
    <x v="0"/>
    <x v="0"/>
    <x v="10"/>
    <n v="0"/>
    <x v="0"/>
    <x v="0"/>
    <x v="3"/>
  </r>
  <r>
    <n v="837"/>
    <x v="1"/>
    <x v="11"/>
    <x v="0"/>
    <x v="1"/>
    <x v="0"/>
    <x v="0"/>
    <x v="1"/>
    <x v="11"/>
    <n v="0"/>
    <x v="0"/>
    <x v="0"/>
    <x v="0"/>
  </r>
  <r>
    <n v="838"/>
    <x v="1"/>
    <x v="11"/>
    <x v="0"/>
    <x v="1"/>
    <x v="0"/>
    <x v="0"/>
    <x v="2"/>
    <x v="12"/>
    <n v="0"/>
    <x v="0"/>
    <x v="0"/>
    <x v="1"/>
  </r>
  <r>
    <n v="839"/>
    <x v="1"/>
    <x v="11"/>
    <x v="0"/>
    <x v="1"/>
    <x v="0"/>
    <x v="0"/>
    <x v="2"/>
    <x v="13"/>
    <n v="1"/>
    <x v="0"/>
    <x v="0"/>
    <x v="2"/>
  </r>
  <r>
    <n v="840"/>
    <x v="1"/>
    <x v="11"/>
    <x v="0"/>
    <x v="1"/>
    <x v="0"/>
    <x v="0"/>
    <x v="2"/>
    <x v="14"/>
    <n v="0"/>
    <x v="0"/>
    <x v="0"/>
    <x v="3"/>
  </r>
  <r>
    <n v="841"/>
    <x v="1"/>
    <x v="11"/>
    <x v="0"/>
    <x v="1"/>
    <x v="0"/>
    <x v="0"/>
    <x v="2"/>
    <x v="15"/>
    <n v="4"/>
    <x v="0"/>
    <x v="0"/>
    <x v="0"/>
  </r>
  <r>
    <n v="842"/>
    <x v="1"/>
    <x v="11"/>
    <x v="0"/>
    <x v="1"/>
    <x v="0"/>
    <x v="0"/>
    <x v="2"/>
    <x v="16"/>
    <n v="0"/>
    <x v="0"/>
    <x v="0"/>
    <x v="1"/>
  </r>
  <r>
    <n v="843"/>
    <x v="1"/>
    <x v="11"/>
    <x v="0"/>
    <x v="1"/>
    <x v="0"/>
    <x v="0"/>
    <x v="3"/>
    <x v="17"/>
    <n v="0"/>
    <x v="0"/>
    <x v="0"/>
    <x v="2"/>
  </r>
  <r>
    <n v="844"/>
    <x v="1"/>
    <x v="11"/>
    <x v="0"/>
    <x v="1"/>
    <x v="0"/>
    <x v="0"/>
    <x v="3"/>
    <x v="18"/>
    <n v="0"/>
    <x v="0"/>
    <x v="0"/>
    <x v="3"/>
  </r>
  <r>
    <n v="845"/>
    <x v="1"/>
    <x v="11"/>
    <x v="0"/>
    <x v="1"/>
    <x v="0"/>
    <x v="0"/>
    <x v="3"/>
    <x v="19"/>
    <n v="1"/>
    <x v="0"/>
    <x v="0"/>
    <x v="0"/>
  </r>
  <r>
    <n v="846"/>
    <x v="1"/>
    <x v="11"/>
    <x v="0"/>
    <x v="1"/>
    <x v="0"/>
    <x v="0"/>
    <x v="3"/>
    <x v="20"/>
    <n v="0"/>
    <x v="0"/>
    <x v="0"/>
    <x v="1"/>
  </r>
  <r>
    <n v="847"/>
    <x v="1"/>
    <x v="11"/>
    <x v="0"/>
    <x v="1"/>
    <x v="0"/>
    <x v="0"/>
    <x v="3"/>
    <x v="21"/>
    <n v="0"/>
    <x v="0"/>
    <x v="0"/>
    <x v="2"/>
  </r>
  <r>
    <n v="848"/>
    <x v="1"/>
    <x v="11"/>
    <x v="0"/>
    <x v="1"/>
    <x v="0"/>
    <x v="0"/>
    <x v="3"/>
    <x v="22"/>
    <n v="0"/>
    <x v="0"/>
    <x v="0"/>
    <x v="3"/>
  </r>
  <r>
    <n v="849"/>
    <x v="1"/>
    <x v="11"/>
    <x v="0"/>
    <x v="1"/>
    <x v="0"/>
    <x v="0"/>
    <x v="3"/>
    <x v="23"/>
    <n v="0"/>
    <x v="0"/>
    <x v="0"/>
    <x v="0"/>
  </r>
  <r>
    <n v="850"/>
    <x v="1"/>
    <x v="11"/>
    <x v="0"/>
    <x v="1"/>
    <x v="0"/>
    <x v="0"/>
    <x v="3"/>
    <x v="24"/>
    <n v="0"/>
    <x v="0"/>
    <x v="0"/>
    <x v="1"/>
  </r>
  <r>
    <n v="851"/>
    <x v="1"/>
    <x v="11"/>
    <x v="0"/>
    <x v="1"/>
    <x v="0"/>
    <x v="0"/>
    <x v="3"/>
    <x v="25"/>
    <n v="3"/>
    <x v="0"/>
    <x v="0"/>
    <x v="2"/>
  </r>
  <r>
    <n v="852"/>
    <x v="1"/>
    <x v="11"/>
    <x v="0"/>
    <x v="1"/>
    <x v="0"/>
    <x v="1"/>
    <x v="4"/>
    <x v="26"/>
    <n v="0"/>
    <x v="0"/>
    <x v="0"/>
    <x v="3"/>
  </r>
  <r>
    <n v="853"/>
    <x v="1"/>
    <x v="11"/>
    <x v="0"/>
    <x v="1"/>
    <x v="0"/>
    <x v="1"/>
    <x v="4"/>
    <x v="27"/>
    <n v="0"/>
    <x v="0"/>
    <x v="0"/>
    <x v="0"/>
  </r>
  <r>
    <n v="854"/>
    <x v="1"/>
    <x v="11"/>
    <x v="0"/>
    <x v="1"/>
    <x v="0"/>
    <x v="1"/>
    <x v="4"/>
    <x v="28"/>
    <n v="0"/>
    <x v="0"/>
    <x v="0"/>
    <x v="1"/>
  </r>
  <r>
    <n v="855"/>
    <x v="1"/>
    <x v="11"/>
    <x v="0"/>
    <x v="1"/>
    <x v="0"/>
    <x v="1"/>
    <x v="4"/>
    <x v="29"/>
    <n v="0"/>
    <x v="0"/>
    <x v="0"/>
    <x v="2"/>
  </r>
  <r>
    <n v="856"/>
    <x v="1"/>
    <x v="11"/>
    <x v="0"/>
    <x v="1"/>
    <x v="0"/>
    <x v="1"/>
    <x v="4"/>
    <x v="30"/>
    <n v="0"/>
    <x v="0"/>
    <x v="0"/>
    <x v="3"/>
  </r>
  <r>
    <n v="857"/>
    <x v="1"/>
    <x v="11"/>
    <x v="0"/>
    <x v="1"/>
    <x v="0"/>
    <x v="1"/>
    <x v="4"/>
    <x v="31"/>
    <n v="0"/>
    <x v="0"/>
    <x v="0"/>
    <x v="0"/>
  </r>
  <r>
    <n v="858"/>
    <x v="1"/>
    <x v="11"/>
    <x v="0"/>
    <x v="1"/>
    <x v="0"/>
    <x v="1"/>
    <x v="5"/>
    <x v="32"/>
    <n v="7"/>
    <x v="0"/>
    <x v="0"/>
    <x v="1"/>
  </r>
  <r>
    <n v="859"/>
    <x v="1"/>
    <x v="11"/>
    <x v="0"/>
    <x v="1"/>
    <x v="0"/>
    <x v="1"/>
    <x v="5"/>
    <x v="33"/>
    <n v="0"/>
    <x v="0"/>
    <x v="0"/>
    <x v="2"/>
  </r>
  <r>
    <n v="860"/>
    <x v="1"/>
    <x v="11"/>
    <x v="0"/>
    <x v="1"/>
    <x v="0"/>
    <x v="1"/>
    <x v="5"/>
    <x v="34"/>
    <n v="20"/>
    <x v="0"/>
    <x v="0"/>
    <x v="3"/>
  </r>
  <r>
    <n v="861"/>
    <x v="1"/>
    <x v="11"/>
    <x v="0"/>
    <x v="1"/>
    <x v="0"/>
    <x v="1"/>
    <x v="5"/>
    <x v="35"/>
    <n v="9"/>
    <x v="0"/>
    <x v="0"/>
    <x v="0"/>
  </r>
  <r>
    <n v="862"/>
    <x v="1"/>
    <x v="11"/>
    <x v="0"/>
    <x v="1"/>
    <x v="0"/>
    <x v="2"/>
    <x v="6"/>
    <x v="36"/>
    <n v="0"/>
    <x v="0"/>
    <x v="0"/>
    <x v="1"/>
  </r>
  <r>
    <n v="863"/>
    <x v="1"/>
    <x v="11"/>
    <x v="0"/>
    <x v="1"/>
    <x v="0"/>
    <x v="2"/>
    <x v="6"/>
    <x v="37"/>
    <n v="0"/>
    <x v="0"/>
    <x v="0"/>
    <x v="2"/>
  </r>
  <r>
    <n v="864"/>
    <x v="1"/>
    <x v="11"/>
    <x v="0"/>
    <x v="1"/>
    <x v="0"/>
    <x v="2"/>
    <x v="7"/>
    <x v="38"/>
    <n v="0"/>
    <x v="0"/>
    <x v="0"/>
    <x v="3"/>
  </r>
  <r>
    <n v="865"/>
    <x v="1"/>
    <x v="11"/>
    <x v="0"/>
    <x v="1"/>
    <x v="0"/>
    <x v="2"/>
    <x v="7"/>
    <x v="39"/>
    <n v="0"/>
    <x v="0"/>
    <x v="0"/>
    <x v="0"/>
  </r>
  <r>
    <n v="866"/>
    <x v="1"/>
    <x v="11"/>
    <x v="0"/>
    <x v="1"/>
    <x v="0"/>
    <x v="3"/>
    <x v="8"/>
    <x v="40"/>
    <n v="1"/>
    <x v="0"/>
    <x v="0"/>
    <x v="1"/>
  </r>
  <r>
    <n v="867"/>
    <x v="1"/>
    <x v="11"/>
    <x v="0"/>
    <x v="1"/>
    <x v="0"/>
    <x v="3"/>
    <x v="8"/>
    <x v="41"/>
    <n v="1"/>
    <x v="0"/>
    <x v="0"/>
    <x v="2"/>
  </r>
  <r>
    <n v="868"/>
    <x v="1"/>
    <x v="11"/>
    <x v="0"/>
    <x v="1"/>
    <x v="0"/>
    <x v="3"/>
    <x v="8"/>
    <x v="42"/>
    <n v="0"/>
    <x v="0"/>
    <x v="0"/>
    <x v="3"/>
  </r>
  <r>
    <n v="869"/>
    <x v="1"/>
    <x v="11"/>
    <x v="0"/>
    <x v="1"/>
    <x v="0"/>
    <x v="3"/>
    <x v="9"/>
    <x v="43"/>
    <n v="0"/>
    <x v="0"/>
    <x v="0"/>
    <x v="0"/>
  </r>
  <r>
    <n v="870"/>
    <x v="1"/>
    <x v="11"/>
    <x v="0"/>
    <x v="1"/>
    <x v="0"/>
    <x v="3"/>
    <x v="9"/>
    <x v="26"/>
    <n v="0"/>
    <x v="0"/>
    <x v="0"/>
    <x v="1"/>
  </r>
  <r>
    <n v="871"/>
    <x v="1"/>
    <x v="11"/>
    <x v="0"/>
    <x v="1"/>
    <x v="0"/>
    <x v="3"/>
    <x v="9"/>
    <x v="27"/>
    <n v="0"/>
    <x v="0"/>
    <x v="0"/>
    <x v="2"/>
  </r>
  <r>
    <n v="872"/>
    <x v="1"/>
    <x v="11"/>
    <x v="0"/>
    <x v="1"/>
    <x v="0"/>
    <x v="3"/>
    <x v="9"/>
    <x v="28"/>
    <n v="0"/>
    <x v="0"/>
    <x v="0"/>
    <x v="3"/>
  </r>
  <r>
    <n v="873"/>
    <x v="1"/>
    <x v="11"/>
    <x v="0"/>
    <x v="1"/>
    <x v="0"/>
    <x v="3"/>
    <x v="9"/>
    <x v="44"/>
    <n v="0"/>
    <x v="0"/>
    <x v="0"/>
    <x v="0"/>
  </r>
  <r>
    <n v="874"/>
    <x v="1"/>
    <x v="11"/>
    <x v="0"/>
    <x v="1"/>
    <x v="0"/>
    <x v="3"/>
    <x v="9"/>
    <x v="45"/>
    <n v="0"/>
    <x v="0"/>
    <x v="0"/>
    <x v="1"/>
  </r>
  <r>
    <n v="875"/>
    <x v="1"/>
    <x v="11"/>
    <x v="0"/>
    <x v="1"/>
    <x v="0"/>
    <x v="3"/>
    <x v="9"/>
    <x v="29"/>
    <n v="0"/>
    <x v="0"/>
    <x v="0"/>
    <x v="2"/>
  </r>
  <r>
    <n v="876"/>
    <x v="1"/>
    <x v="11"/>
    <x v="0"/>
    <x v="1"/>
    <x v="0"/>
    <x v="3"/>
    <x v="9"/>
    <x v="30"/>
    <n v="0"/>
    <x v="0"/>
    <x v="0"/>
    <x v="3"/>
  </r>
  <r>
    <n v="877"/>
    <x v="1"/>
    <x v="11"/>
    <x v="0"/>
    <x v="1"/>
    <x v="0"/>
    <x v="3"/>
    <x v="9"/>
    <x v="31"/>
    <n v="0"/>
    <x v="0"/>
    <x v="0"/>
    <x v="0"/>
  </r>
  <r>
    <n v="878"/>
    <x v="1"/>
    <x v="11"/>
    <x v="0"/>
    <x v="1"/>
    <x v="0"/>
    <x v="3"/>
    <x v="9"/>
    <x v="46"/>
    <n v="0"/>
    <x v="0"/>
    <x v="0"/>
    <x v="1"/>
  </r>
  <r>
    <n v="879"/>
    <x v="1"/>
    <x v="11"/>
    <x v="0"/>
    <x v="1"/>
    <x v="0"/>
    <x v="3"/>
    <x v="9"/>
    <x v="47"/>
    <n v="0"/>
    <x v="0"/>
    <x v="0"/>
    <x v="2"/>
  </r>
  <r>
    <n v="880"/>
    <x v="1"/>
    <x v="11"/>
    <x v="0"/>
    <x v="1"/>
    <x v="0"/>
    <x v="3"/>
    <x v="9"/>
    <x v="48"/>
    <n v="0"/>
    <x v="0"/>
    <x v="0"/>
    <x v="3"/>
  </r>
  <r>
    <n v="881"/>
    <x v="1"/>
    <x v="11"/>
    <x v="0"/>
    <x v="1"/>
    <x v="0"/>
    <x v="3"/>
    <x v="9"/>
    <x v="49"/>
    <n v="0"/>
    <x v="0"/>
    <x v="0"/>
    <x v="0"/>
  </r>
  <r>
    <n v="882"/>
    <x v="1"/>
    <x v="11"/>
    <x v="0"/>
    <x v="1"/>
    <x v="0"/>
    <x v="3"/>
    <x v="9"/>
    <x v="50"/>
    <n v="0"/>
    <x v="0"/>
    <x v="0"/>
    <x v="1"/>
  </r>
  <r>
    <n v="883"/>
    <x v="1"/>
    <x v="11"/>
    <x v="0"/>
    <x v="1"/>
    <x v="0"/>
    <x v="3"/>
    <x v="9"/>
    <x v="51"/>
    <n v="0"/>
    <x v="0"/>
    <x v="0"/>
    <x v="2"/>
  </r>
  <r>
    <n v="884"/>
    <x v="1"/>
    <x v="11"/>
    <x v="0"/>
    <x v="1"/>
    <x v="0"/>
    <x v="3"/>
    <x v="10"/>
    <x v="52"/>
    <n v="0"/>
    <x v="0"/>
    <x v="0"/>
    <x v="3"/>
  </r>
  <r>
    <n v="885"/>
    <x v="1"/>
    <x v="11"/>
    <x v="0"/>
    <x v="1"/>
    <x v="0"/>
    <x v="3"/>
    <x v="10"/>
    <x v="53"/>
    <n v="0"/>
    <x v="0"/>
    <x v="0"/>
    <x v="0"/>
  </r>
  <r>
    <n v="886"/>
    <x v="1"/>
    <x v="11"/>
    <x v="0"/>
    <x v="1"/>
    <x v="0"/>
    <x v="3"/>
    <x v="10"/>
    <x v="54"/>
    <n v="0"/>
    <x v="0"/>
    <x v="0"/>
    <x v="1"/>
  </r>
  <r>
    <n v="887"/>
    <x v="1"/>
    <x v="11"/>
    <x v="0"/>
    <x v="1"/>
    <x v="0"/>
    <x v="3"/>
    <x v="10"/>
    <x v="55"/>
    <n v="0"/>
    <x v="0"/>
    <x v="0"/>
    <x v="2"/>
  </r>
  <r>
    <n v="888"/>
    <x v="1"/>
    <x v="11"/>
    <x v="0"/>
    <x v="1"/>
    <x v="0"/>
    <x v="3"/>
    <x v="10"/>
    <x v="56"/>
    <n v="0"/>
    <x v="0"/>
    <x v="0"/>
    <x v="3"/>
  </r>
  <r>
    <n v="889"/>
    <x v="1"/>
    <x v="11"/>
    <x v="0"/>
    <x v="1"/>
    <x v="0"/>
    <x v="3"/>
    <x v="10"/>
    <x v="57"/>
    <n v="0"/>
    <x v="0"/>
    <x v="0"/>
    <x v="0"/>
  </r>
  <r>
    <n v="890"/>
    <x v="1"/>
    <x v="11"/>
    <x v="0"/>
    <x v="1"/>
    <x v="0"/>
    <x v="3"/>
    <x v="10"/>
    <x v="58"/>
    <n v="4"/>
    <x v="0"/>
    <x v="0"/>
    <x v="1"/>
  </r>
  <r>
    <n v="891"/>
    <x v="1"/>
    <x v="11"/>
    <x v="0"/>
    <x v="1"/>
    <x v="0"/>
    <x v="4"/>
    <x v="11"/>
    <x v="59"/>
    <n v="0"/>
    <x v="1"/>
    <x v="0"/>
    <x v="2"/>
  </r>
  <r>
    <n v="892"/>
    <x v="1"/>
    <x v="11"/>
    <x v="0"/>
    <x v="1"/>
    <x v="0"/>
    <x v="4"/>
    <x v="11"/>
    <x v="60"/>
    <n v="0"/>
    <x v="0"/>
    <x v="0"/>
    <x v="3"/>
  </r>
  <r>
    <n v="893"/>
    <x v="1"/>
    <x v="11"/>
    <x v="0"/>
    <x v="1"/>
    <x v="0"/>
    <x v="4"/>
    <x v="11"/>
    <x v="61"/>
    <n v="0"/>
    <x v="0"/>
    <x v="0"/>
    <x v="0"/>
  </r>
  <r>
    <n v="894"/>
    <x v="1"/>
    <x v="11"/>
    <x v="0"/>
    <x v="1"/>
    <x v="0"/>
    <x v="4"/>
    <x v="11"/>
    <x v="62"/>
    <n v="0"/>
    <x v="0"/>
    <x v="0"/>
    <x v="1"/>
  </r>
  <r>
    <n v="895"/>
    <x v="1"/>
    <x v="11"/>
    <x v="0"/>
    <x v="1"/>
    <x v="0"/>
    <x v="4"/>
    <x v="12"/>
    <x v="63"/>
    <n v="0"/>
    <x v="1"/>
    <x v="0"/>
    <x v="2"/>
  </r>
  <r>
    <n v="896"/>
    <x v="1"/>
    <x v="11"/>
    <x v="0"/>
    <x v="1"/>
    <x v="0"/>
    <x v="4"/>
    <x v="12"/>
    <x v="64"/>
    <n v="0"/>
    <x v="0"/>
    <x v="0"/>
    <x v="3"/>
  </r>
  <r>
    <n v="897"/>
    <x v="1"/>
    <x v="11"/>
    <x v="0"/>
    <x v="1"/>
    <x v="0"/>
    <x v="4"/>
    <x v="12"/>
    <x v="65"/>
    <n v="0"/>
    <x v="0"/>
    <x v="0"/>
    <x v="0"/>
  </r>
  <r>
    <n v="898"/>
    <x v="1"/>
    <x v="11"/>
    <x v="0"/>
    <x v="1"/>
    <x v="0"/>
    <x v="4"/>
    <x v="12"/>
    <x v="66"/>
    <n v="0"/>
    <x v="0"/>
    <x v="0"/>
    <x v="1"/>
  </r>
  <r>
    <n v="899"/>
    <x v="1"/>
    <x v="11"/>
    <x v="0"/>
    <x v="1"/>
    <x v="0"/>
    <x v="4"/>
    <x v="12"/>
    <x v="62"/>
    <n v="0"/>
    <x v="0"/>
    <x v="0"/>
    <x v="2"/>
  </r>
  <r>
    <n v="900"/>
    <x v="1"/>
    <x v="11"/>
    <x v="0"/>
    <x v="1"/>
    <x v="0"/>
    <x v="4"/>
    <x v="12"/>
    <x v="67"/>
    <n v="0"/>
    <x v="0"/>
    <x v="0"/>
    <x v="3"/>
  </r>
  <r>
    <n v="901"/>
    <x v="1"/>
    <x v="12"/>
    <x v="0"/>
    <x v="1"/>
    <x v="0"/>
    <x v="0"/>
    <x v="0"/>
    <x v="0"/>
    <n v="1"/>
    <x v="0"/>
    <x v="0"/>
    <x v="0"/>
  </r>
  <r>
    <n v="902"/>
    <x v="1"/>
    <x v="12"/>
    <x v="0"/>
    <x v="1"/>
    <x v="0"/>
    <x v="0"/>
    <x v="0"/>
    <x v="1"/>
    <n v="0"/>
    <x v="0"/>
    <x v="0"/>
    <x v="1"/>
  </r>
  <r>
    <n v="903"/>
    <x v="1"/>
    <x v="12"/>
    <x v="0"/>
    <x v="1"/>
    <x v="0"/>
    <x v="0"/>
    <x v="0"/>
    <x v="2"/>
    <n v="0"/>
    <x v="0"/>
    <x v="0"/>
    <x v="2"/>
  </r>
  <r>
    <n v="904"/>
    <x v="1"/>
    <x v="12"/>
    <x v="0"/>
    <x v="1"/>
    <x v="0"/>
    <x v="0"/>
    <x v="0"/>
    <x v="3"/>
    <n v="0"/>
    <x v="0"/>
    <x v="0"/>
    <x v="3"/>
  </r>
  <r>
    <n v="905"/>
    <x v="1"/>
    <x v="12"/>
    <x v="0"/>
    <x v="1"/>
    <x v="0"/>
    <x v="0"/>
    <x v="0"/>
    <x v="4"/>
    <n v="0"/>
    <x v="0"/>
    <x v="0"/>
    <x v="0"/>
  </r>
  <r>
    <n v="906"/>
    <x v="1"/>
    <x v="12"/>
    <x v="0"/>
    <x v="1"/>
    <x v="0"/>
    <x v="0"/>
    <x v="0"/>
    <x v="5"/>
    <n v="0"/>
    <x v="0"/>
    <x v="0"/>
    <x v="1"/>
  </r>
  <r>
    <n v="907"/>
    <x v="1"/>
    <x v="12"/>
    <x v="0"/>
    <x v="1"/>
    <x v="0"/>
    <x v="0"/>
    <x v="0"/>
    <x v="6"/>
    <n v="0"/>
    <x v="0"/>
    <x v="0"/>
    <x v="2"/>
  </r>
  <r>
    <n v="908"/>
    <x v="1"/>
    <x v="12"/>
    <x v="0"/>
    <x v="1"/>
    <x v="0"/>
    <x v="0"/>
    <x v="0"/>
    <x v="7"/>
    <n v="0"/>
    <x v="0"/>
    <x v="0"/>
    <x v="3"/>
  </r>
  <r>
    <n v="909"/>
    <x v="1"/>
    <x v="12"/>
    <x v="0"/>
    <x v="1"/>
    <x v="0"/>
    <x v="0"/>
    <x v="0"/>
    <x v="8"/>
    <n v="0"/>
    <x v="0"/>
    <x v="0"/>
    <x v="0"/>
  </r>
  <r>
    <n v="910"/>
    <x v="1"/>
    <x v="12"/>
    <x v="0"/>
    <x v="1"/>
    <x v="0"/>
    <x v="0"/>
    <x v="0"/>
    <x v="9"/>
    <n v="0"/>
    <x v="0"/>
    <x v="0"/>
    <x v="1"/>
  </r>
  <r>
    <n v="911"/>
    <x v="1"/>
    <x v="12"/>
    <x v="0"/>
    <x v="1"/>
    <x v="0"/>
    <x v="0"/>
    <x v="0"/>
    <x v="10"/>
    <n v="0"/>
    <x v="0"/>
    <x v="0"/>
    <x v="2"/>
  </r>
  <r>
    <n v="912"/>
    <x v="1"/>
    <x v="12"/>
    <x v="0"/>
    <x v="1"/>
    <x v="0"/>
    <x v="0"/>
    <x v="1"/>
    <x v="11"/>
    <n v="0"/>
    <x v="0"/>
    <x v="0"/>
    <x v="3"/>
  </r>
  <r>
    <n v="913"/>
    <x v="1"/>
    <x v="12"/>
    <x v="0"/>
    <x v="1"/>
    <x v="0"/>
    <x v="0"/>
    <x v="2"/>
    <x v="12"/>
    <n v="0"/>
    <x v="0"/>
    <x v="0"/>
    <x v="0"/>
  </r>
  <r>
    <n v="914"/>
    <x v="1"/>
    <x v="12"/>
    <x v="0"/>
    <x v="1"/>
    <x v="0"/>
    <x v="0"/>
    <x v="2"/>
    <x v="13"/>
    <n v="1"/>
    <x v="0"/>
    <x v="0"/>
    <x v="1"/>
  </r>
  <r>
    <n v="915"/>
    <x v="1"/>
    <x v="12"/>
    <x v="0"/>
    <x v="1"/>
    <x v="0"/>
    <x v="0"/>
    <x v="2"/>
    <x v="14"/>
    <n v="3"/>
    <x v="0"/>
    <x v="0"/>
    <x v="2"/>
  </r>
  <r>
    <n v="916"/>
    <x v="1"/>
    <x v="12"/>
    <x v="0"/>
    <x v="1"/>
    <x v="0"/>
    <x v="0"/>
    <x v="2"/>
    <x v="15"/>
    <n v="1"/>
    <x v="0"/>
    <x v="0"/>
    <x v="3"/>
  </r>
  <r>
    <n v="917"/>
    <x v="1"/>
    <x v="12"/>
    <x v="0"/>
    <x v="1"/>
    <x v="0"/>
    <x v="0"/>
    <x v="2"/>
    <x v="16"/>
    <n v="3"/>
    <x v="0"/>
    <x v="0"/>
    <x v="0"/>
  </r>
  <r>
    <n v="918"/>
    <x v="1"/>
    <x v="12"/>
    <x v="0"/>
    <x v="1"/>
    <x v="0"/>
    <x v="0"/>
    <x v="3"/>
    <x v="17"/>
    <n v="2"/>
    <x v="0"/>
    <x v="0"/>
    <x v="1"/>
  </r>
  <r>
    <n v="919"/>
    <x v="1"/>
    <x v="12"/>
    <x v="0"/>
    <x v="1"/>
    <x v="0"/>
    <x v="0"/>
    <x v="3"/>
    <x v="18"/>
    <n v="0"/>
    <x v="0"/>
    <x v="0"/>
    <x v="2"/>
  </r>
  <r>
    <n v="920"/>
    <x v="1"/>
    <x v="12"/>
    <x v="0"/>
    <x v="1"/>
    <x v="0"/>
    <x v="0"/>
    <x v="3"/>
    <x v="19"/>
    <n v="0"/>
    <x v="0"/>
    <x v="0"/>
    <x v="3"/>
  </r>
  <r>
    <n v="921"/>
    <x v="1"/>
    <x v="12"/>
    <x v="0"/>
    <x v="1"/>
    <x v="0"/>
    <x v="0"/>
    <x v="3"/>
    <x v="20"/>
    <n v="1"/>
    <x v="0"/>
    <x v="0"/>
    <x v="0"/>
  </r>
  <r>
    <n v="922"/>
    <x v="1"/>
    <x v="12"/>
    <x v="0"/>
    <x v="1"/>
    <x v="0"/>
    <x v="0"/>
    <x v="3"/>
    <x v="21"/>
    <n v="0"/>
    <x v="0"/>
    <x v="0"/>
    <x v="1"/>
  </r>
  <r>
    <n v="923"/>
    <x v="1"/>
    <x v="12"/>
    <x v="0"/>
    <x v="1"/>
    <x v="0"/>
    <x v="0"/>
    <x v="3"/>
    <x v="22"/>
    <n v="3"/>
    <x v="0"/>
    <x v="0"/>
    <x v="2"/>
  </r>
  <r>
    <n v="924"/>
    <x v="1"/>
    <x v="12"/>
    <x v="0"/>
    <x v="1"/>
    <x v="0"/>
    <x v="0"/>
    <x v="3"/>
    <x v="23"/>
    <n v="0"/>
    <x v="0"/>
    <x v="0"/>
    <x v="3"/>
  </r>
  <r>
    <n v="925"/>
    <x v="1"/>
    <x v="12"/>
    <x v="0"/>
    <x v="1"/>
    <x v="0"/>
    <x v="0"/>
    <x v="3"/>
    <x v="24"/>
    <n v="0"/>
    <x v="0"/>
    <x v="0"/>
    <x v="0"/>
  </r>
  <r>
    <n v="926"/>
    <x v="1"/>
    <x v="12"/>
    <x v="0"/>
    <x v="1"/>
    <x v="0"/>
    <x v="0"/>
    <x v="3"/>
    <x v="25"/>
    <n v="3"/>
    <x v="0"/>
    <x v="0"/>
    <x v="1"/>
  </r>
  <r>
    <n v="927"/>
    <x v="1"/>
    <x v="12"/>
    <x v="0"/>
    <x v="1"/>
    <x v="0"/>
    <x v="1"/>
    <x v="4"/>
    <x v="26"/>
    <n v="0"/>
    <x v="0"/>
    <x v="0"/>
    <x v="2"/>
  </r>
  <r>
    <n v="928"/>
    <x v="1"/>
    <x v="12"/>
    <x v="0"/>
    <x v="1"/>
    <x v="0"/>
    <x v="1"/>
    <x v="4"/>
    <x v="27"/>
    <n v="0"/>
    <x v="0"/>
    <x v="0"/>
    <x v="3"/>
  </r>
  <r>
    <n v="929"/>
    <x v="1"/>
    <x v="12"/>
    <x v="0"/>
    <x v="1"/>
    <x v="0"/>
    <x v="1"/>
    <x v="4"/>
    <x v="28"/>
    <n v="0"/>
    <x v="0"/>
    <x v="0"/>
    <x v="0"/>
  </r>
  <r>
    <n v="930"/>
    <x v="1"/>
    <x v="12"/>
    <x v="0"/>
    <x v="1"/>
    <x v="0"/>
    <x v="1"/>
    <x v="4"/>
    <x v="29"/>
    <n v="0"/>
    <x v="0"/>
    <x v="0"/>
    <x v="1"/>
  </r>
  <r>
    <n v="931"/>
    <x v="1"/>
    <x v="12"/>
    <x v="0"/>
    <x v="1"/>
    <x v="0"/>
    <x v="1"/>
    <x v="4"/>
    <x v="30"/>
    <n v="0"/>
    <x v="0"/>
    <x v="0"/>
    <x v="2"/>
  </r>
  <r>
    <n v="932"/>
    <x v="1"/>
    <x v="12"/>
    <x v="0"/>
    <x v="1"/>
    <x v="0"/>
    <x v="1"/>
    <x v="4"/>
    <x v="31"/>
    <n v="0"/>
    <x v="0"/>
    <x v="0"/>
    <x v="3"/>
  </r>
  <r>
    <n v="933"/>
    <x v="1"/>
    <x v="12"/>
    <x v="0"/>
    <x v="1"/>
    <x v="0"/>
    <x v="1"/>
    <x v="5"/>
    <x v="32"/>
    <n v="20"/>
    <x v="0"/>
    <x v="0"/>
    <x v="0"/>
  </r>
  <r>
    <n v="934"/>
    <x v="1"/>
    <x v="12"/>
    <x v="0"/>
    <x v="1"/>
    <x v="0"/>
    <x v="1"/>
    <x v="5"/>
    <x v="33"/>
    <n v="17"/>
    <x v="0"/>
    <x v="0"/>
    <x v="1"/>
  </r>
  <r>
    <n v="935"/>
    <x v="1"/>
    <x v="12"/>
    <x v="0"/>
    <x v="1"/>
    <x v="0"/>
    <x v="1"/>
    <x v="5"/>
    <x v="34"/>
    <n v="20"/>
    <x v="0"/>
    <x v="0"/>
    <x v="2"/>
  </r>
  <r>
    <n v="936"/>
    <x v="1"/>
    <x v="12"/>
    <x v="0"/>
    <x v="1"/>
    <x v="0"/>
    <x v="1"/>
    <x v="5"/>
    <x v="35"/>
    <n v="20"/>
    <x v="0"/>
    <x v="0"/>
    <x v="3"/>
  </r>
  <r>
    <n v="937"/>
    <x v="1"/>
    <x v="12"/>
    <x v="0"/>
    <x v="1"/>
    <x v="0"/>
    <x v="2"/>
    <x v="6"/>
    <x v="36"/>
    <n v="0"/>
    <x v="0"/>
    <x v="0"/>
    <x v="0"/>
  </r>
  <r>
    <n v="938"/>
    <x v="1"/>
    <x v="12"/>
    <x v="0"/>
    <x v="1"/>
    <x v="0"/>
    <x v="2"/>
    <x v="6"/>
    <x v="37"/>
    <n v="0"/>
    <x v="0"/>
    <x v="0"/>
    <x v="1"/>
  </r>
  <r>
    <n v="939"/>
    <x v="1"/>
    <x v="12"/>
    <x v="0"/>
    <x v="1"/>
    <x v="0"/>
    <x v="2"/>
    <x v="7"/>
    <x v="38"/>
    <n v="0"/>
    <x v="0"/>
    <x v="0"/>
    <x v="2"/>
  </r>
  <r>
    <n v="940"/>
    <x v="1"/>
    <x v="12"/>
    <x v="0"/>
    <x v="1"/>
    <x v="0"/>
    <x v="2"/>
    <x v="7"/>
    <x v="39"/>
    <n v="0"/>
    <x v="0"/>
    <x v="0"/>
    <x v="3"/>
  </r>
  <r>
    <n v="941"/>
    <x v="1"/>
    <x v="12"/>
    <x v="0"/>
    <x v="1"/>
    <x v="0"/>
    <x v="3"/>
    <x v="8"/>
    <x v="40"/>
    <n v="3"/>
    <x v="0"/>
    <x v="0"/>
    <x v="0"/>
  </r>
  <r>
    <n v="942"/>
    <x v="1"/>
    <x v="12"/>
    <x v="0"/>
    <x v="1"/>
    <x v="0"/>
    <x v="3"/>
    <x v="8"/>
    <x v="41"/>
    <n v="1"/>
    <x v="0"/>
    <x v="0"/>
    <x v="1"/>
  </r>
  <r>
    <n v="943"/>
    <x v="1"/>
    <x v="12"/>
    <x v="0"/>
    <x v="1"/>
    <x v="0"/>
    <x v="3"/>
    <x v="8"/>
    <x v="42"/>
    <n v="0"/>
    <x v="0"/>
    <x v="0"/>
    <x v="2"/>
  </r>
  <r>
    <n v="944"/>
    <x v="1"/>
    <x v="12"/>
    <x v="0"/>
    <x v="1"/>
    <x v="0"/>
    <x v="3"/>
    <x v="9"/>
    <x v="43"/>
    <n v="0"/>
    <x v="0"/>
    <x v="0"/>
    <x v="3"/>
  </r>
  <r>
    <n v="945"/>
    <x v="1"/>
    <x v="12"/>
    <x v="0"/>
    <x v="1"/>
    <x v="0"/>
    <x v="3"/>
    <x v="9"/>
    <x v="26"/>
    <n v="0"/>
    <x v="0"/>
    <x v="0"/>
    <x v="0"/>
  </r>
  <r>
    <n v="946"/>
    <x v="1"/>
    <x v="12"/>
    <x v="0"/>
    <x v="1"/>
    <x v="0"/>
    <x v="3"/>
    <x v="9"/>
    <x v="27"/>
    <n v="0"/>
    <x v="0"/>
    <x v="0"/>
    <x v="1"/>
  </r>
  <r>
    <n v="947"/>
    <x v="1"/>
    <x v="12"/>
    <x v="0"/>
    <x v="1"/>
    <x v="0"/>
    <x v="3"/>
    <x v="9"/>
    <x v="28"/>
    <n v="0"/>
    <x v="0"/>
    <x v="0"/>
    <x v="2"/>
  </r>
  <r>
    <n v="948"/>
    <x v="1"/>
    <x v="12"/>
    <x v="0"/>
    <x v="1"/>
    <x v="0"/>
    <x v="3"/>
    <x v="9"/>
    <x v="44"/>
    <n v="0"/>
    <x v="0"/>
    <x v="0"/>
    <x v="3"/>
  </r>
  <r>
    <n v="949"/>
    <x v="1"/>
    <x v="12"/>
    <x v="0"/>
    <x v="1"/>
    <x v="0"/>
    <x v="3"/>
    <x v="9"/>
    <x v="45"/>
    <n v="0"/>
    <x v="0"/>
    <x v="0"/>
    <x v="0"/>
  </r>
  <r>
    <n v="950"/>
    <x v="1"/>
    <x v="12"/>
    <x v="0"/>
    <x v="1"/>
    <x v="0"/>
    <x v="3"/>
    <x v="9"/>
    <x v="29"/>
    <n v="0"/>
    <x v="0"/>
    <x v="0"/>
    <x v="1"/>
  </r>
  <r>
    <n v="951"/>
    <x v="1"/>
    <x v="12"/>
    <x v="0"/>
    <x v="1"/>
    <x v="0"/>
    <x v="3"/>
    <x v="9"/>
    <x v="30"/>
    <n v="0"/>
    <x v="0"/>
    <x v="0"/>
    <x v="2"/>
  </r>
  <r>
    <n v="952"/>
    <x v="1"/>
    <x v="12"/>
    <x v="0"/>
    <x v="1"/>
    <x v="0"/>
    <x v="3"/>
    <x v="9"/>
    <x v="31"/>
    <n v="0"/>
    <x v="0"/>
    <x v="0"/>
    <x v="3"/>
  </r>
  <r>
    <n v="953"/>
    <x v="1"/>
    <x v="12"/>
    <x v="0"/>
    <x v="1"/>
    <x v="0"/>
    <x v="3"/>
    <x v="9"/>
    <x v="46"/>
    <n v="0"/>
    <x v="0"/>
    <x v="0"/>
    <x v="0"/>
  </r>
  <r>
    <n v="954"/>
    <x v="1"/>
    <x v="12"/>
    <x v="0"/>
    <x v="1"/>
    <x v="0"/>
    <x v="3"/>
    <x v="9"/>
    <x v="47"/>
    <n v="0"/>
    <x v="0"/>
    <x v="0"/>
    <x v="1"/>
  </r>
  <r>
    <n v="955"/>
    <x v="1"/>
    <x v="12"/>
    <x v="0"/>
    <x v="1"/>
    <x v="0"/>
    <x v="3"/>
    <x v="9"/>
    <x v="48"/>
    <n v="0"/>
    <x v="0"/>
    <x v="0"/>
    <x v="2"/>
  </r>
  <r>
    <n v="956"/>
    <x v="1"/>
    <x v="12"/>
    <x v="0"/>
    <x v="1"/>
    <x v="0"/>
    <x v="3"/>
    <x v="9"/>
    <x v="49"/>
    <n v="0"/>
    <x v="0"/>
    <x v="0"/>
    <x v="3"/>
  </r>
  <r>
    <n v="957"/>
    <x v="1"/>
    <x v="12"/>
    <x v="0"/>
    <x v="1"/>
    <x v="0"/>
    <x v="3"/>
    <x v="9"/>
    <x v="50"/>
    <n v="0"/>
    <x v="0"/>
    <x v="0"/>
    <x v="0"/>
  </r>
  <r>
    <n v="958"/>
    <x v="1"/>
    <x v="12"/>
    <x v="0"/>
    <x v="1"/>
    <x v="0"/>
    <x v="3"/>
    <x v="9"/>
    <x v="51"/>
    <n v="0"/>
    <x v="0"/>
    <x v="0"/>
    <x v="1"/>
  </r>
  <r>
    <n v="959"/>
    <x v="1"/>
    <x v="12"/>
    <x v="0"/>
    <x v="1"/>
    <x v="0"/>
    <x v="3"/>
    <x v="10"/>
    <x v="52"/>
    <n v="0"/>
    <x v="0"/>
    <x v="0"/>
    <x v="2"/>
  </r>
  <r>
    <n v="960"/>
    <x v="1"/>
    <x v="12"/>
    <x v="0"/>
    <x v="1"/>
    <x v="0"/>
    <x v="3"/>
    <x v="10"/>
    <x v="53"/>
    <n v="0"/>
    <x v="0"/>
    <x v="0"/>
    <x v="3"/>
  </r>
  <r>
    <n v="961"/>
    <x v="1"/>
    <x v="12"/>
    <x v="0"/>
    <x v="1"/>
    <x v="0"/>
    <x v="3"/>
    <x v="10"/>
    <x v="54"/>
    <n v="0"/>
    <x v="0"/>
    <x v="0"/>
    <x v="0"/>
  </r>
  <r>
    <n v="962"/>
    <x v="1"/>
    <x v="12"/>
    <x v="0"/>
    <x v="1"/>
    <x v="0"/>
    <x v="3"/>
    <x v="10"/>
    <x v="55"/>
    <n v="0"/>
    <x v="0"/>
    <x v="0"/>
    <x v="1"/>
  </r>
  <r>
    <n v="963"/>
    <x v="1"/>
    <x v="12"/>
    <x v="0"/>
    <x v="1"/>
    <x v="0"/>
    <x v="3"/>
    <x v="10"/>
    <x v="56"/>
    <n v="0"/>
    <x v="0"/>
    <x v="0"/>
    <x v="2"/>
  </r>
  <r>
    <n v="964"/>
    <x v="1"/>
    <x v="12"/>
    <x v="0"/>
    <x v="1"/>
    <x v="0"/>
    <x v="3"/>
    <x v="10"/>
    <x v="57"/>
    <n v="0"/>
    <x v="0"/>
    <x v="0"/>
    <x v="3"/>
  </r>
  <r>
    <n v="965"/>
    <x v="1"/>
    <x v="12"/>
    <x v="0"/>
    <x v="1"/>
    <x v="0"/>
    <x v="3"/>
    <x v="10"/>
    <x v="58"/>
    <n v="1"/>
    <x v="0"/>
    <x v="0"/>
    <x v="0"/>
  </r>
  <r>
    <n v="966"/>
    <x v="1"/>
    <x v="12"/>
    <x v="0"/>
    <x v="1"/>
    <x v="0"/>
    <x v="4"/>
    <x v="11"/>
    <x v="59"/>
    <n v="0"/>
    <x v="1"/>
    <x v="0"/>
    <x v="1"/>
  </r>
  <r>
    <n v="967"/>
    <x v="1"/>
    <x v="12"/>
    <x v="0"/>
    <x v="1"/>
    <x v="0"/>
    <x v="4"/>
    <x v="11"/>
    <x v="60"/>
    <n v="0"/>
    <x v="0"/>
    <x v="0"/>
    <x v="2"/>
  </r>
  <r>
    <n v="968"/>
    <x v="1"/>
    <x v="12"/>
    <x v="0"/>
    <x v="1"/>
    <x v="0"/>
    <x v="4"/>
    <x v="11"/>
    <x v="61"/>
    <n v="0"/>
    <x v="0"/>
    <x v="0"/>
    <x v="3"/>
  </r>
  <r>
    <n v="969"/>
    <x v="1"/>
    <x v="12"/>
    <x v="0"/>
    <x v="1"/>
    <x v="0"/>
    <x v="4"/>
    <x v="11"/>
    <x v="62"/>
    <n v="0"/>
    <x v="0"/>
    <x v="0"/>
    <x v="0"/>
  </r>
  <r>
    <n v="970"/>
    <x v="1"/>
    <x v="12"/>
    <x v="0"/>
    <x v="1"/>
    <x v="0"/>
    <x v="4"/>
    <x v="12"/>
    <x v="63"/>
    <n v="0"/>
    <x v="1"/>
    <x v="0"/>
    <x v="1"/>
  </r>
  <r>
    <n v="971"/>
    <x v="1"/>
    <x v="12"/>
    <x v="0"/>
    <x v="1"/>
    <x v="0"/>
    <x v="4"/>
    <x v="12"/>
    <x v="64"/>
    <n v="0"/>
    <x v="0"/>
    <x v="0"/>
    <x v="2"/>
  </r>
  <r>
    <n v="972"/>
    <x v="1"/>
    <x v="12"/>
    <x v="0"/>
    <x v="1"/>
    <x v="0"/>
    <x v="4"/>
    <x v="12"/>
    <x v="65"/>
    <n v="0"/>
    <x v="0"/>
    <x v="0"/>
    <x v="3"/>
  </r>
  <r>
    <n v="973"/>
    <x v="1"/>
    <x v="12"/>
    <x v="0"/>
    <x v="1"/>
    <x v="0"/>
    <x v="4"/>
    <x v="12"/>
    <x v="66"/>
    <n v="0"/>
    <x v="0"/>
    <x v="0"/>
    <x v="0"/>
  </r>
  <r>
    <n v="974"/>
    <x v="1"/>
    <x v="12"/>
    <x v="0"/>
    <x v="1"/>
    <x v="0"/>
    <x v="4"/>
    <x v="12"/>
    <x v="62"/>
    <n v="0"/>
    <x v="0"/>
    <x v="0"/>
    <x v="1"/>
  </r>
  <r>
    <n v="975"/>
    <x v="1"/>
    <x v="12"/>
    <x v="0"/>
    <x v="1"/>
    <x v="0"/>
    <x v="4"/>
    <x v="12"/>
    <x v="67"/>
    <n v="0"/>
    <x v="0"/>
    <x v="0"/>
    <x v="2"/>
  </r>
  <r>
    <n v="976"/>
    <x v="1"/>
    <x v="0"/>
    <x v="0"/>
    <x v="1"/>
    <x v="0"/>
    <x v="0"/>
    <x v="0"/>
    <x v="0"/>
    <n v="1"/>
    <x v="0"/>
    <x v="0"/>
    <x v="3"/>
  </r>
  <r>
    <n v="977"/>
    <x v="1"/>
    <x v="0"/>
    <x v="0"/>
    <x v="1"/>
    <x v="0"/>
    <x v="0"/>
    <x v="0"/>
    <x v="1"/>
    <n v="3"/>
    <x v="0"/>
    <x v="0"/>
    <x v="0"/>
  </r>
  <r>
    <n v="978"/>
    <x v="1"/>
    <x v="0"/>
    <x v="0"/>
    <x v="1"/>
    <x v="0"/>
    <x v="0"/>
    <x v="0"/>
    <x v="2"/>
    <n v="0"/>
    <x v="0"/>
    <x v="0"/>
    <x v="1"/>
  </r>
  <r>
    <n v="979"/>
    <x v="1"/>
    <x v="0"/>
    <x v="0"/>
    <x v="1"/>
    <x v="0"/>
    <x v="0"/>
    <x v="0"/>
    <x v="3"/>
    <n v="0"/>
    <x v="0"/>
    <x v="0"/>
    <x v="2"/>
  </r>
  <r>
    <n v="980"/>
    <x v="1"/>
    <x v="0"/>
    <x v="0"/>
    <x v="1"/>
    <x v="0"/>
    <x v="0"/>
    <x v="0"/>
    <x v="4"/>
    <n v="1"/>
    <x v="0"/>
    <x v="0"/>
    <x v="3"/>
  </r>
  <r>
    <n v="981"/>
    <x v="1"/>
    <x v="0"/>
    <x v="0"/>
    <x v="1"/>
    <x v="0"/>
    <x v="0"/>
    <x v="0"/>
    <x v="5"/>
    <n v="0"/>
    <x v="0"/>
    <x v="0"/>
    <x v="0"/>
  </r>
  <r>
    <n v="982"/>
    <x v="1"/>
    <x v="0"/>
    <x v="0"/>
    <x v="1"/>
    <x v="0"/>
    <x v="0"/>
    <x v="0"/>
    <x v="6"/>
    <n v="1"/>
    <x v="0"/>
    <x v="0"/>
    <x v="1"/>
  </r>
  <r>
    <n v="983"/>
    <x v="1"/>
    <x v="0"/>
    <x v="0"/>
    <x v="1"/>
    <x v="0"/>
    <x v="0"/>
    <x v="0"/>
    <x v="7"/>
    <n v="5"/>
    <x v="0"/>
    <x v="0"/>
    <x v="2"/>
  </r>
  <r>
    <n v="984"/>
    <x v="1"/>
    <x v="0"/>
    <x v="0"/>
    <x v="1"/>
    <x v="0"/>
    <x v="0"/>
    <x v="0"/>
    <x v="8"/>
    <n v="0"/>
    <x v="0"/>
    <x v="0"/>
    <x v="3"/>
  </r>
  <r>
    <n v="985"/>
    <x v="1"/>
    <x v="0"/>
    <x v="0"/>
    <x v="1"/>
    <x v="0"/>
    <x v="0"/>
    <x v="0"/>
    <x v="9"/>
    <n v="0"/>
    <x v="0"/>
    <x v="0"/>
    <x v="0"/>
  </r>
  <r>
    <n v="986"/>
    <x v="1"/>
    <x v="0"/>
    <x v="0"/>
    <x v="1"/>
    <x v="0"/>
    <x v="0"/>
    <x v="0"/>
    <x v="10"/>
    <n v="0"/>
    <x v="0"/>
    <x v="0"/>
    <x v="1"/>
  </r>
  <r>
    <n v="987"/>
    <x v="1"/>
    <x v="0"/>
    <x v="0"/>
    <x v="1"/>
    <x v="0"/>
    <x v="0"/>
    <x v="1"/>
    <x v="11"/>
    <n v="0"/>
    <x v="0"/>
    <x v="0"/>
    <x v="2"/>
  </r>
  <r>
    <n v="988"/>
    <x v="1"/>
    <x v="0"/>
    <x v="0"/>
    <x v="1"/>
    <x v="0"/>
    <x v="0"/>
    <x v="2"/>
    <x v="12"/>
    <n v="1"/>
    <x v="0"/>
    <x v="0"/>
    <x v="3"/>
  </r>
  <r>
    <n v="989"/>
    <x v="1"/>
    <x v="0"/>
    <x v="0"/>
    <x v="1"/>
    <x v="0"/>
    <x v="0"/>
    <x v="2"/>
    <x v="13"/>
    <n v="3"/>
    <x v="0"/>
    <x v="0"/>
    <x v="0"/>
  </r>
  <r>
    <n v="990"/>
    <x v="1"/>
    <x v="0"/>
    <x v="0"/>
    <x v="1"/>
    <x v="0"/>
    <x v="0"/>
    <x v="2"/>
    <x v="14"/>
    <n v="6"/>
    <x v="0"/>
    <x v="0"/>
    <x v="1"/>
  </r>
  <r>
    <n v="991"/>
    <x v="1"/>
    <x v="0"/>
    <x v="0"/>
    <x v="1"/>
    <x v="0"/>
    <x v="0"/>
    <x v="2"/>
    <x v="15"/>
    <n v="1"/>
    <x v="0"/>
    <x v="0"/>
    <x v="2"/>
  </r>
  <r>
    <n v="992"/>
    <x v="1"/>
    <x v="0"/>
    <x v="0"/>
    <x v="1"/>
    <x v="0"/>
    <x v="0"/>
    <x v="2"/>
    <x v="16"/>
    <n v="2"/>
    <x v="0"/>
    <x v="0"/>
    <x v="3"/>
  </r>
  <r>
    <n v="993"/>
    <x v="1"/>
    <x v="0"/>
    <x v="0"/>
    <x v="1"/>
    <x v="0"/>
    <x v="0"/>
    <x v="3"/>
    <x v="17"/>
    <n v="0"/>
    <x v="0"/>
    <x v="0"/>
    <x v="0"/>
  </r>
  <r>
    <n v="994"/>
    <x v="1"/>
    <x v="0"/>
    <x v="0"/>
    <x v="1"/>
    <x v="0"/>
    <x v="0"/>
    <x v="3"/>
    <x v="18"/>
    <n v="0"/>
    <x v="0"/>
    <x v="0"/>
    <x v="1"/>
  </r>
  <r>
    <n v="995"/>
    <x v="1"/>
    <x v="0"/>
    <x v="0"/>
    <x v="1"/>
    <x v="0"/>
    <x v="0"/>
    <x v="3"/>
    <x v="19"/>
    <n v="1"/>
    <x v="0"/>
    <x v="0"/>
    <x v="2"/>
  </r>
  <r>
    <n v="996"/>
    <x v="1"/>
    <x v="0"/>
    <x v="0"/>
    <x v="1"/>
    <x v="0"/>
    <x v="0"/>
    <x v="3"/>
    <x v="20"/>
    <n v="3"/>
    <x v="0"/>
    <x v="0"/>
    <x v="3"/>
  </r>
  <r>
    <n v="997"/>
    <x v="1"/>
    <x v="0"/>
    <x v="0"/>
    <x v="1"/>
    <x v="0"/>
    <x v="0"/>
    <x v="3"/>
    <x v="21"/>
    <n v="0"/>
    <x v="0"/>
    <x v="0"/>
    <x v="0"/>
  </r>
  <r>
    <n v="998"/>
    <x v="1"/>
    <x v="0"/>
    <x v="0"/>
    <x v="1"/>
    <x v="0"/>
    <x v="0"/>
    <x v="3"/>
    <x v="22"/>
    <n v="1"/>
    <x v="0"/>
    <x v="0"/>
    <x v="1"/>
  </r>
  <r>
    <n v="999"/>
    <x v="1"/>
    <x v="0"/>
    <x v="0"/>
    <x v="1"/>
    <x v="0"/>
    <x v="0"/>
    <x v="3"/>
    <x v="23"/>
    <n v="1"/>
    <x v="0"/>
    <x v="0"/>
    <x v="2"/>
  </r>
  <r>
    <n v="1000"/>
    <x v="1"/>
    <x v="0"/>
    <x v="0"/>
    <x v="1"/>
    <x v="0"/>
    <x v="0"/>
    <x v="3"/>
    <x v="24"/>
    <n v="1"/>
    <x v="0"/>
    <x v="0"/>
    <x v="3"/>
  </r>
  <r>
    <n v="1001"/>
    <x v="1"/>
    <x v="0"/>
    <x v="0"/>
    <x v="1"/>
    <x v="0"/>
    <x v="0"/>
    <x v="3"/>
    <x v="25"/>
    <n v="2"/>
    <x v="0"/>
    <x v="0"/>
    <x v="0"/>
  </r>
  <r>
    <n v="1002"/>
    <x v="1"/>
    <x v="0"/>
    <x v="0"/>
    <x v="1"/>
    <x v="0"/>
    <x v="1"/>
    <x v="4"/>
    <x v="26"/>
    <n v="0"/>
    <x v="0"/>
    <x v="0"/>
    <x v="1"/>
  </r>
  <r>
    <n v="1003"/>
    <x v="1"/>
    <x v="0"/>
    <x v="0"/>
    <x v="1"/>
    <x v="0"/>
    <x v="1"/>
    <x v="4"/>
    <x v="27"/>
    <n v="0"/>
    <x v="0"/>
    <x v="0"/>
    <x v="2"/>
  </r>
  <r>
    <n v="1004"/>
    <x v="1"/>
    <x v="0"/>
    <x v="0"/>
    <x v="1"/>
    <x v="0"/>
    <x v="1"/>
    <x v="4"/>
    <x v="28"/>
    <n v="0"/>
    <x v="0"/>
    <x v="0"/>
    <x v="3"/>
  </r>
  <r>
    <n v="1005"/>
    <x v="1"/>
    <x v="0"/>
    <x v="0"/>
    <x v="1"/>
    <x v="0"/>
    <x v="1"/>
    <x v="4"/>
    <x v="29"/>
    <n v="8"/>
    <x v="0"/>
    <x v="0"/>
    <x v="0"/>
  </r>
  <r>
    <n v="1006"/>
    <x v="1"/>
    <x v="0"/>
    <x v="0"/>
    <x v="1"/>
    <x v="0"/>
    <x v="1"/>
    <x v="4"/>
    <x v="30"/>
    <n v="0"/>
    <x v="0"/>
    <x v="0"/>
    <x v="1"/>
  </r>
  <r>
    <n v="1007"/>
    <x v="1"/>
    <x v="0"/>
    <x v="0"/>
    <x v="1"/>
    <x v="0"/>
    <x v="1"/>
    <x v="4"/>
    <x v="31"/>
    <n v="4"/>
    <x v="0"/>
    <x v="0"/>
    <x v="2"/>
  </r>
  <r>
    <n v="1008"/>
    <x v="1"/>
    <x v="0"/>
    <x v="0"/>
    <x v="1"/>
    <x v="0"/>
    <x v="1"/>
    <x v="5"/>
    <x v="32"/>
    <n v="15"/>
    <x v="0"/>
    <x v="0"/>
    <x v="3"/>
  </r>
  <r>
    <n v="1009"/>
    <x v="1"/>
    <x v="0"/>
    <x v="0"/>
    <x v="1"/>
    <x v="0"/>
    <x v="1"/>
    <x v="5"/>
    <x v="33"/>
    <n v="22"/>
    <x v="0"/>
    <x v="0"/>
    <x v="0"/>
  </r>
  <r>
    <n v="1010"/>
    <x v="1"/>
    <x v="0"/>
    <x v="0"/>
    <x v="1"/>
    <x v="0"/>
    <x v="1"/>
    <x v="5"/>
    <x v="34"/>
    <n v="23"/>
    <x v="0"/>
    <x v="0"/>
    <x v="1"/>
  </r>
  <r>
    <n v="1011"/>
    <x v="1"/>
    <x v="0"/>
    <x v="0"/>
    <x v="1"/>
    <x v="0"/>
    <x v="1"/>
    <x v="5"/>
    <x v="35"/>
    <n v="23"/>
    <x v="0"/>
    <x v="0"/>
    <x v="2"/>
  </r>
  <r>
    <n v="1012"/>
    <x v="1"/>
    <x v="0"/>
    <x v="0"/>
    <x v="1"/>
    <x v="0"/>
    <x v="2"/>
    <x v="6"/>
    <x v="36"/>
    <n v="0"/>
    <x v="0"/>
    <x v="0"/>
    <x v="3"/>
  </r>
  <r>
    <n v="1013"/>
    <x v="1"/>
    <x v="0"/>
    <x v="0"/>
    <x v="1"/>
    <x v="0"/>
    <x v="2"/>
    <x v="6"/>
    <x v="37"/>
    <n v="0"/>
    <x v="0"/>
    <x v="0"/>
    <x v="0"/>
  </r>
  <r>
    <n v="1014"/>
    <x v="1"/>
    <x v="0"/>
    <x v="0"/>
    <x v="1"/>
    <x v="0"/>
    <x v="2"/>
    <x v="7"/>
    <x v="38"/>
    <n v="0"/>
    <x v="0"/>
    <x v="0"/>
    <x v="1"/>
  </r>
  <r>
    <n v="1015"/>
    <x v="1"/>
    <x v="0"/>
    <x v="0"/>
    <x v="1"/>
    <x v="0"/>
    <x v="2"/>
    <x v="7"/>
    <x v="39"/>
    <n v="1"/>
    <x v="0"/>
    <x v="0"/>
    <x v="2"/>
  </r>
  <r>
    <n v="1016"/>
    <x v="1"/>
    <x v="0"/>
    <x v="0"/>
    <x v="1"/>
    <x v="0"/>
    <x v="3"/>
    <x v="8"/>
    <x v="40"/>
    <n v="1"/>
    <x v="0"/>
    <x v="0"/>
    <x v="3"/>
  </r>
  <r>
    <n v="1017"/>
    <x v="1"/>
    <x v="0"/>
    <x v="0"/>
    <x v="1"/>
    <x v="0"/>
    <x v="3"/>
    <x v="8"/>
    <x v="41"/>
    <n v="0"/>
    <x v="0"/>
    <x v="0"/>
    <x v="0"/>
  </r>
  <r>
    <n v="1018"/>
    <x v="1"/>
    <x v="0"/>
    <x v="0"/>
    <x v="1"/>
    <x v="0"/>
    <x v="3"/>
    <x v="8"/>
    <x v="42"/>
    <n v="1"/>
    <x v="0"/>
    <x v="0"/>
    <x v="1"/>
  </r>
  <r>
    <n v="1019"/>
    <x v="1"/>
    <x v="0"/>
    <x v="0"/>
    <x v="1"/>
    <x v="0"/>
    <x v="3"/>
    <x v="9"/>
    <x v="43"/>
    <n v="0"/>
    <x v="0"/>
    <x v="0"/>
    <x v="2"/>
  </r>
  <r>
    <n v="1020"/>
    <x v="1"/>
    <x v="0"/>
    <x v="0"/>
    <x v="1"/>
    <x v="0"/>
    <x v="3"/>
    <x v="9"/>
    <x v="26"/>
    <n v="0"/>
    <x v="0"/>
    <x v="0"/>
    <x v="3"/>
  </r>
  <r>
    <n v="1021"/>
    <x v="1"/>
    <x v="0"/>
    <x v="0"/>
    <x v="1"/>
    <x v="0"/>
    <x v="3"/>
    <x v="9"/>
    <x v="27"/>
    <n v="0"/>
    <x v="0"/>
    <x v="0"/>
    <x v="0"/>
  </r>
  <r>
    <n v="1022"/>
    <x v="1"/>
    <x v="0"/>
    <x v="0"/>
    <x v="1"/>
    <x v="0"/>
    <x v="3"/>
    <x v="9"/>
    <x v="28"/>
    <n v="0"/>
    <x v="0"/>
    <x v="0"/>
    <x v="1"/>
  </r>
  <r>
    <n v="1023"/>
    <x v="1"/>
    <x v="0"/>
    <x v="0"/>
    <x v="1"/>
    <x v="0"/>
    <x v="3"/>
    <x v="9"/>
    <x v="44"/>
    <n v="0"/>
    <x v="0"/>
    <x v="0"/>
    <x v="2"/>
  </r>
  <r>
    <n v="1024"/>
    <x v="1"/>
    <x v="0"/>
    <x v="0"/>
    <x v="1"/>
    <x v="0"/>
    <x v="3"/>
    <x v="9"/>
    <x v="45"/>
    <n v="0"/>
    <x v="0"/>
    <x v="0"/>
    <x v="3"/>
  </r>
  <r>
    <n v="1025"/>
    <x v="1"/>
    <x v="0"/>
    <x v="0"/>
    <x v="1"/>
    <x v="0"/>
    <x v="3"/>
    <x v="9"/>
    <x v="29"/>
    <n v="0"/>
    <x v="0"/>
    <x v="0"/>
    <x v="0"/>
  </r>
  <r>
    <n v="1026"/>
    <x v="1"/>
    <x v="0"/>
    <x v="0"/>
    <x v="1"/>
    <x v="0"/>
    <x v="3"/>
    <x v="9"/>
    <x v="30"/>
    <n v="0"/>
    <x v="0"/>
    <x v="0"/>
    <x v="1"/>
  </r>
  <r>
    <n v="1027"/>
    <x v="1"/>
    <x v="0"/>
    <x v="0"/>
    <x v="1"/>
    <x v="0"/>
    <x v="3"/>
    <x v="9"/>
    <x v="31"/>
    <n v="0"/>
    <x v="0"/>
    <x v="0"/>
    <x v="2"/>
  </r>
  <r>
    <n v="1028"/>
    <x v="1"/>
    <x v="0"/>
    <x v="0"/>
    <x v="1"/>
    <x v="0"/>
    <x v="3"/>
    <x v="9"/>
    <x v="46"/>
    <n v="0"/>
    <x v="0"/>
    <x v="0"/>
    <x v="3"/>
  </r>
  <r>
    <n v="1029"/>
    <x v="1"/>
    <x v="0"/>
    <x v="0"/>
    <x v="1"/>
    <x v="0"/>
    <x v="3"/>
    <x v="9"/>
    <x v="47"/>
    <n v="0"/>
    <x v="0"/>
    <x v="0"/>
    <x v="0"/>
  </r>
  <r>
    <n v="1030"/>
    <x v="1"/>
    <x v="0"/>
    <x v="0"/>
    <x v="1"/>
    <x v="0"/>
    <x v="3"/>
    <x v="9"/>
    <x v="48"/>
    <n v="0"/>
    <x v="0"/>
    <x v="0"/>
    <x v="1"/>
  </r>
  <r>
    <n v="1031"/>
    <x v="1"/>
    <x v="0"/>
    <x v="0"/>
    <x v="1"/>
    <x v="0"/>
    <x v="3"/>
    <x v="9"/>
    <x v="49"/>
    <n v="0"/>
    <x v="0"/>
    <x v="0"/>
    <x v="2"/>
  </r>
  <r>
    <n v="1032"/>
    <x v="1"/>
    <x v="0"/>
    <x v="0"/>
    <x v="1"/>
    <x v="0"/>
    <x v="3"/>
    <x v="9"/>
    <x v="50"/>
    <n v="1"/>
    <x v="0"/>
    <x v="0"/>
    <x v="3"/>
  </r>
  <r>
    <n v="1033"/>
    <x v="1"/>
    <x v="0"/>
    <x v="0"/>
    <x v="1"/>
    <x v="0"/>
    <x v="3"/>
    <x v="9"/>
    <x v="51"/>
    <n v="0"/>
    <x v="0"/>
    <x v="0"/>
    <x v="0"/>
  </r>
  <r>
    <n v="1034"/>
    <x v="1"/>
    <x v="0"/>
    <x v="0"/>
    <x v="1"/>
    <x v="0"/>
    <x v="3"/>
    <x v="10"/>
    <x v="52"/>
    <n v="2"/>
    <x v="0"/>
    <x v="0"/>
    <x v="1"/>
  </r>
  <r>
    <n v="1035"/>
    <x v="1"/>
    <x v="0"/>
    <x v="0"/>
    <x v="1"/>
    <x v="0"/>
    <x v="3"/>
    <x v="10"/>
    <x v="53"/>
    <n v="0"/>
    <x v="0"/>
    <x v="0"/>
    <x v="2"/>
  </r>
  <r>
    <n v="1036"/>
    <x v="1"/>
    <x v="0"/>
    <x v="0"/>
    <x v="1"/>
    <x v="0"/>
    <x v="3"/>
    <x v="10"/>
    <x v="54"/>
    <n v="0"/>
    <x v="0"/>
    <x v="0"/>
    <x v="3"/>
  </r>
  <r>
    <n v="1037"/>
    <x v="1"/>
    <x v="0"/>
    <x v="0"/>
    <x v="1"/>
    <x v="0"/>
    <x v="3"/>
    <x v="10"/>
    <x v="55"/>
    <n v="0"/>
    <x v="0"/>
    <x v="0"/>
    <x v="0"/>
  </r>
  <r>
    <n v="1038"/>
    <x v="1"/>
    <x v="0"/>
    <x v="0"/>
    <x v="1"/>
    <x v="0"/>
    <x v="3"/>
    <x v="10"/>
    <x v="56"/>
    <n v="0"/>
    <x v="0"/>
    <x v="0"/>
    <x v="1"/>
  </r>
  <r>
    <n v="1039"/>
    <x v="1"/>
    <x v="0"/>
    <x v="0"/>
    <x v="1"/>
    <x v="0"/>
    <x v="3"/>
    <x v="10"/>
    <x v="57"/>
    <n v="0"/>
    <x v="0"/>
    <x v="0"/>
    <x v="2"/>
  </r>
  <r>
    <n v="1040"/>
    <x v="1"/>
    <x v="0"/>
    <x v="0"/>
    <x v="1"/>
    <x v="0"/>
    <x v="3"/>
    <x v="10"/>
    <x v="58"/>
    <n v="1"/>
    <x v="0"/>
    <x v="0"/>
    <x v="3"/>
  </r>
  <r>
    <n v="1041"/>
    <x v="1"/>
    <x v="0"/>
    <x v="0"/>
    <x v="1"/>
    <x v="0"/>
    <x v="4"/>
    <x v="11"/>
    <x v="59"/>
    <n v="0"/>
    <x v="1"/>
    <x v="0"/>
    <x v="0"/>
  </r>
  <r>
    <n v="1042"/>
    <x v="1"/>
    <x v="0"/>
    <x v="0"/>
    <x v="1"/>
    <x v="0"/>
    <x v="4"/>
    <x v="11"/>
    <x v="60"/>
    <n v="0"/>
    <x v="0"/>
    <x v="0"/>
    <x v="1"/>
  </r>
  <r>
    <n v="1043"/>
    <x v="1"/>
    <x v="0"/>
    <x v="0"/>
    <x v="1"/>
    <x v="0"/>
    <x v="4"/>
    <x v="11"/>
    <x v="61"/>
    <n v="0"/>
    <x v="0"/>
    <x v="0"/>
    <x v="2"/>
  </r>
  <r>
    <n v="1044"/>
    <x v="1"/>
    <x v="0"/>
    <x v="0"/>
    <x v="1"/>
    <x v="0"/>
    <x v="4"/>
    <x v="11"/>
    <x v="62"/>
    <n v="0"/>
    <x v="0"/>
    <x v="0"/>
    <x v="3"/>
  </r>
  <r>
    <n v="1045"/>
    <x v="1"/>
    <x v="0"/>
    <x v="0"/>
    <x v="1"/>
    <x v="0"/>
    <x v="4"/>
    <x v="12"/>
    <x v="63"/>
    <n v="0"/>
    <x v="1"/>
    <x v="0"/>
    <x v="0"/>
  </r>
  <r>
    <n v="1046"/>
    <x v="1"/>
    <x v="0"/>
    <x v="0"/>
    <x v="1"/>
    <x v="0"/>
    <x v="4"/>
    <x v="12"/>
    <x v="64"/>
    <n v="0"/>
    <x v="0"/>
    <x v="0"/>
    <x v="1"/>
  </r>
  <r>
    <n v="1047"/>
    <x v="1"/>
    <x v="0"/>
    <x v="0"/>
    <x v="1"/>
    <x v="0"/>
    <x v="4"/>
    <x v="12"/>
    <x v="65"/>
    <n v="0"/>
    <x v="0"/>
    <x v="0"/>
    <x v="2"/>
  </r>
  <r>
    <n v="1048"/>
    <x v="1"/>
    <x v="0"/>
    <x v="0"/>
    <x v="1"/>
    <x v="0"/>
    <x v="4"/>
    <x v="12"/>
    <x v="66"/>
    <n v="0"/>
    <x v="0"/>
    <x v="0"/>
    <x v="3"/>
  </r>
  <r>
    <n v="1049"/>
    <x v="1"/>
    <x v="0"/>
    <x v="0"/>
    <x v="1"/>
    <x v="0"/>
    <x v="4"/>
    <x v="12"/>
    <x v="62"/>
    <n v="0"/>
    <x v="0"/>
    <x v="0"/>
    <x v="0"/>
  </r>
  <r>
    <n v="1050"/>
    <x v="1"/>
    <x v="0"/>
    <x v="0"/>
    <x v="1"/>
    <x v="0"/>
    <x v="4"/>
    <x v="12"/>
    <x v="67"/>
    <n v="0"/>
    <x v="0"/>
    <x v="0"/>
    <x v="1"/>
  </r>
  <r>
    <n v="1051"/>
    <x v="1"/>
    <x v="1"/>
    <x v="1"/>
    <x v="2"/>
    <x v="0"/>
    <x v="0"/>
    <x v="0"/>
    <x v="0"/>
    <n v="0"/>
    <x v="0"/>
    <x v="0"/>
    <x v="2"/>
  </r>
  <r>
    <n v="1052"/>
    <x v="1"/>
    <x v="1"/>
    <x v="1"/>
    <x v="2"/>
    <x v="0"/>
    <x v="0"/>
    <x v="0"/>
    <x v="1"/>
    <n v="4"/>
    <x v="0"/>
    <x v="0"/>
    <x v="3"/>
  </r>
  <r>
    <n v="1053"/>
    <x v="1"/>
    <x v="1"/>
    <x v="1"/>
    <x v="2"/>
    <x v="0"/>
    <x v="0"/>
    <x v="0"/>
    <x v="2"/>
    <n v="0"/>
    <x v="0"/>
    <x v="0"/>
    <x v="0"/>
  </r>
  <r>
    <n v="1054"/>
    <x v="1"/>
    <x v="1"/>
    <x v="1"/>
    <x v="2"/>
    <x v="0"/>
    <x v="0"/>
    <x v="0"/>
    <x v="3"/>
    <n v="0"/>
    <x v="0"/>
    <x v="0"/>
    <x v="1"/>
  </r>
  <r>
    <n v="1055"/>
    <x v="1"/>
    <x v="1"/>
    <x v="1"/>
    <x v="2"/>
    <x v="0"/>
    <x v="0"/>
    <x v="0"/>
    <x v="4"/>
    <n v="0"/>
    <x v="0"/>
    <x v="0"/>
    <x v="2"/>
  </r>
  <r>
    <n v="1056"/>
    <x v="1"/>
    <x v="1"/>
    <x v="1"/>
    <x v="2"/>
    <x v="0"/>
    <x v="0"/>
    <x v="0"/>
    <x v="5"/>
    <n v="0"/>
    <x v="0"/>
    <x v="0"/>
    <x v="3"/>
  </r>
  <r>
    <n v="1057"/>
    <x v="1"/>
    <x v="1"/>
    <x v="1"/>
    <x v="2"/>
    <x v="0"/>
    <x v="0"/>
    <x v="0"/>
    <x v="6"/>
    <n v="0"/>
    <x v="0"/>
    <x v="0"/>
    <x v="0"/>
  </r>
  <r>
    <n v="1058"/>
    <x v="1"/>
    <x v="1"/>
    <x v="1"/>
    <x v="2"/>
    <x v="0"/>
    <x v="0"/>
    <x v="0"/>
    <x v="7"/>
    <n v="2"/>
    <x v="0"/>
    <x v="0"/>
    <x v="1"/>
  </r>
  <r>
    <n v="1059"/>
    <x v="1"/>
    <x v="1"/>
    <x v="1"/>
    <x v="2"/>
    <x v="0"/>
    <x v="0"/>
    <x v="0"/>
    <x v="8"/>
    <n v="0"/>
    <x v="0"/>
    <x v="0"/>
    <x v="2"/>
  </r>
  <r>
    <n v="1060"/>
    <x v="1"/>
    <x v="1"/>
    <x v="1"/>
    <x v="2"/>
    <x v="0"/>
    <x v="0"/>
    <x v="0"/>
    <x v="9"/>
    <n v="0"/>
    <x v="0"/>
    <x v="0"/>
    <x v="3"/>
  </r>
  <r>
    <n v="1061"/>
    <x v="1"/>
    <x v="1"/>
    <x v="1"/>
    <x v="2"/>
    <x v="0"/>
    <x v="0"/>
    <x v="0"/>
    <x v="10"/>
    <n v="2"/>
    <x v="0"/>
    <x v="0"/>
    <x v="0"/>
  </r>
  <r>
    <n v="1062"/>
    <x v="1"/>
    <x v="1"/>
    <x v="1"/>
    <x v="2"/>
    <x v="0"/>
    <x v="0"/>
    <x v="1"/>
    <x v="11"/>
    <n v="0"/>
    <x v="0"/>
    <x v="0"/>
    <x v="1"/>
  </r>
  <r>
    <n v="1063"/>
    <x v="1"/>
    <x v="1"/>
    <x v="1"/>
    <x v="2"/>
    <x v="0"/>
    <x v="0"/>
    <x v="2"/>
    <x v="12"/>
    <n v="1"/>
    <x v="0"/>
    <x v="0"/>
    <x v="2"/>
  </r>
  <r>
    <n v="1064"/>
    <x v="1"/>
    <x v="1"/>
    <x v="1"/>
    <x v="2"/>
    <x v="0"/>
    <x v="0"/>
    <x v="2"/>
    <x v="13"/>
    <n v="3"/>
    <x v="0"/>
    <x v="0"/>
    <x v="3"/>
  </r>
  <r>
    <n v="1065"/>
    <x v="1"/>
    <x v="1"/>
    <x v="1"/>
    <x v="2"/>
    <x v="0"/>
    <x v="0"/>
    <x v="2"/>
    <x v="14"/>
    <n v="3"/>
    <x v="0"/>
    <x v="0"/>
    <x v="0"/>
  </r>
  <r>
    <n v="1066"/>
    <x v="1"/>
    <x v="1"/>
    <x v="1"/>
    <x v="2"/>
    <x v="0"/>
    <x v="0"/>
    <x v="2"/>
    <x v="15"/>
    <n v="0"/>
    <x v="0"/>
    <x v="0"/>
    <x v="1"/>
  </r>
  <r>
    <n v="1067"/>
    <x v="1"/>
    <x v="1"/>
    <x v="1"/>
    <x v="2"/>
    <x v="0"/>
    <x v="0"/>
    <x v="2"/>
    <x v="16"/>
    <n v="3"/>
    <x v="0"/>
    <x v="0"/>
    <x v="2"/>
  </r>
  <r>
    <n v="1068"/>
    <x v="1"/>
    <x v="1"/>
    <x v="1"/>
    <x v="2"/>
    <x v="0"/>
    <x v="0"/>
    <x v="3"/>
    <x v="17"/>
    <n v="1"/>
    <x v="0"/>
    <x v="0"/>
    <x v="3"/>
  </r>
  <r>
    <n v="1069"/>
    <x v="1"/>
    <x v="1"/>
    <x v="1"/>
    <x v="2"/>
    <x v="0"/>
    <x v="0"/>
    <x v="3"/>
    <x v="18"/>
    <n v="2"/>
    <x v="0"/>
    <x v="0"/>
    <x v="0"/>
  </r>
  <r>
    <n v="1070"/>
    <x v="1"/>
    <x v="1"/>
    <x v="1"/>
    <x v="2"/>
    <x v="0"/>
    <x v="0"/>
    <x v="3"/>
    <x v="19"/>
    <n v="0"/>
    <x v="0"/>
    <x v="0"/>
    <x v="1"/>
  </r>
  <r>
    <n v="1071"/>
    <x v="1"/>
    <x v="1"/>
    <x v="1"/>
    <x v="2"/>
    <x v="0"/>
    <x v="0"/>
    <x v="3"/>
    <x v="20"/>
    <n v="0"/>
    <x v="0"/>
    <x v="0"/>
    <x v="2"/>
  </r>
  <r>
    <n v="1072"/>
    <x v="1"/>
    <x v="1"/>
    <x v="1"/>
    <x v="2"/>
    <x v="0"/>
    <x v="0"/>
    <x v="3"/>
    <x v="21"/>
    <n v="0"/>
    <x v="0"/>
    <x v="0"/>
    <x v="3"/>
  </r>
  <r>
    <n v="1073"/>
    <x v="1"/>
    <x v="1"/>
    <x v="1"/>
    <x v="2"/>
    <x v="0"/>
    <x v="0"/>
    <x v="3"/>
    <x v="22"/>
    <n v="2"/>
    <x v="0"/>
    <x v="0"/>
    <x v="0"/>
  </r>
  <r>
    <n v="1074"/>
    <x v="1"/>
    <x v="1"/>
    <x v="1"/>
    <x v="2"/>
    <x v="0"/>
    <x v="0"/>
    <x v="3"/>
    <x v="23"/>
    <n v="1"/>
    <x v="0"/>
    <x v="0"/>
    <x v="1"/>
  </r>
  <r>
    <n v="1075"/>
    <x v="1"/>
    <x v="1"/>
    <x v="1"/>
    <x v="2"/>
    <x v="0"/>
    <x v="0"/>
    <x v="3"/>
    <x v="24"/>
    <n v="1"/>
    <x v="0"/>
    <x v="0"/>
    <x v="2"/>
  </r>
  <r>
    <n v="1076"/>
    <x v="1"/>
    <x v="1"/>
    <x v="1"/>
    <x v="2"/>
    <x v="0"/>
    <x v="0"/>
    <x v="3"/>
    <x v="25"/>
    <n v="5"/>
    <x v="0"/>
    <x v="0"/>
    <x v="3"/>
  </r>
  <r>
    <n v="1077"/>
    <x v="1"/>
    <x v="1"/>
    <x v="1"/>
    <x v="2"/>
    <x v="0"/>
    <x v="1"/>
    <x v="4"/>
    <x v="26"/>
    <n v="0"/>
    <x v="0"/>
    <x v="0"/>
    <x v="0"/>
  </r>
  <r>
    <n v="1078"/>
    <x v="1"/>
    <x v="1"/>
    <x v="1"/>
    <x v="2"/>
    <x v="0"/>
    <x v="1"/>
    <x v="4"/>
    <x v="27"/>
    <n v="0"/>
    <x v="0"/>
    <x v="0"/>
    <x v="1"/>
  </r>
  <r>
    <n v="1079"/>
    <x v="1"/>
    <x v="1"/>
    <x v="1"/>
    <x v="2"/>
    <x v="0"/>
    <x v="1"/>
    <x v="4"/>
    <x v="28"/>
    <n v="0"/>
    <x v="0"/>
    <x v="0"/>
    <x v="2"/>
  </r>
  <r>
    <n v="1080"/>
    <x v="1"/>
    <x v="1"/>
    <x v="1"/>
    <x v="2"/>
    <x v="0"/>
    <x v="1"/>
    <x v="4"/>
    <x v="29"/>
    <n v="12"/>
    <x v="0"/>
    <x v="0"/>
    <x v="3"/>
  </r>
  <r>
    <n v="1081"/>
    <x v="1"/>
    <x v="1"/>
    <x v="1"/>
    <x v="2"/>
    <x v="0"/>
    <x v="1"/>
    <x v="4"/>
    <x v="30"/>
    <n v="0"/>
    <x v="0"/>
    <x v="0"/>
    <x v="0"/>
  </r>
  <r>
    <n v="1082"/>
    <x v="1"/>
    <x v="1"/>
    <x v="1"/>
    <x v="2"/>
    <x v="0"/>
    <x v="1"/>
    <x v="4"/>
    <x v="31"/>
    <n v="0"/>
    <x v="0"/>
    <x v="0"/>
    <x v="1"/>
  </r>
  <r>
    <n v="1083"/>
    <x v="1"/>
    <x v="1"/>
    <x v="1"/>
    <x v="2"/>
    <x v="0"/>
    <x v="1"/>
    <x v="5"/>
    <x v="32"/>
    <n v="21"/>
    <x v="0"/>
    <x v="0"/>
    <x v="2"/>
  </r>
  <r>
    <n v="1084"/>
    <x v="1"/>
    <x v="1"/>
    <x v="1"/>
    <x v="2"/>
    <x v="0"/>
    <x v="1"/>
    <x v="5"/>
    <x v="33"/>
    <n v="21"/>
    <x v="0"/>
    <x v="0"/>
    <x v="3"/>
  </r>
  <r>
    <n v="1085"/>
    <x v="1"/>
    <x v="1"/>
    <x v="1"/>
    <x v="2"/>
    <x v="0"/>
    <x v="1"/>
    <x v="5"/>
    <x v="34"/>
    <n v="20"/>
    <x v="0"/>
    <x v="0"/>
    <x v="0"/>
  </r>
  <r>
    <n v="1086"/>
    <x v="1"/>
    <x v="1"/>
    <x v="1"/>
    <x v="2"/>
    <x v="0"/>
    <x v="1"/>
    <x v="5"/>
    <x v="35"/>
    <n v="22"/>
    <x v="0"/>
    <x v="0"/>
    <x v="1"/>
  </r>
  <r>
    <n v="1087"/>
    <x v="1"/>
    <x v="1"/>
    <x v="1"/>
    <x v="2"/>
    <x v="0"/>
    <x v="2"/>
    <x v="6"/>
    <x v="36"/>
    <n v="0"/>
    <x v="0"/>
    <x v="0"/>
    <x v="2"/>
  </r>
  <r>
    <n v="1088"/>
    <x v="1"/>
    <x v="1"/>
    <x v="1"/>
    <x v="2"/>
    <x v="0"/>
    <x v="2"/>
    <x v="6"/>
    <x v="37"/>
    <n v="0"/>
    <x v="0"/>
    <x v="0"/>
    <x v="3"/>
  </r>
  <r>
    <n v="1089"/>
    <x v="1"/>
    <x v="1"/>
    <x v="1"/>
    <x v="2"/>
    <x v="0"/>
    <x v="2"/>
    <x v="7"/>
    <x v="38"/>
    <n v="1"/>
    <x v="0"/>
    <x v="0"/>
    <x v="0"/>
  </r>
  <r>
    <n v="1090"/>
    <x v="1"/>
    <x v="1"/>
    <x v="1"/>
    <x v="2"/>
    <x v="0"/>
    <x v="2"/>
    <x v="7"/>
    <x v="39"/>
    <n v="0"/>
    <x v="0"/>
    <x v="0"/>
    <x v="1"/>
  </r>
  <r>
    <n v="1091"/>
    <x v="1"/>
    <x v="1"/>
    <x v="1"/>
    <x v="2"/>
    <x v="0"/>
    <x v="3"/>
    <x v="8"/>
    <x v="40"/>
    <n v="0"/>
    <x v="0"/>
    <x v="0"/>
    <x v="2"/>
  </r>
  <r>
    <n v="1092"/>
    <x v="1"/>
    <x v="1"/>
    <x v="1"/>
    <x v="2"/>
    <x v="0"/>
    <x v="3"/>
    <x v="8"/>
    <x v="41"/>
    <n v="0"/>
    <x v="0"/>
    <x v="0"/>
    <x v="3"/>
  </r>
  <r>
    <n v="1093"/>
    <x v="1"/>
    <x v="1"/>
    <x v="1"/>
    <x v="2"/>
    <x v="0"/>
    <x v="3"/>
    <x v="8"/>
    <x v="42"/>
    <n v="0"/>
    <x v="0"/>
    <x v="0"/>
    <x v="0"/>
  </r>
  <r>
    <n v="1094"/>
    <x v="1"/>
    <x v="1"/>
    <x v="1"/>
    <x v="2"/>
    <x v="0"/>
    <x v="3"/>
    <x v="9"/>
    <x v="43"/>
    <n v="0"/>
    <x v="0"/>
    <x v="0"/>
    <x v="1"/>
  </r>
  <r>
    <n v="1095"/>
    <x v="1"/>
    <x v="1"/>
    <x v="1"/>
    <x v="2"/>
    <x v="0"/>
    <x v="3"/>
    <x v="9"/>
    <x v="26"/>
    <n v="0"/>
    <x v="0"/>
    <x v="0"/>
    <x v="2"/>
  </r>
  <r>
    <n v="1096"/>
    <x v="1"/>
    <x v="1"/>
    <x v="1"/>
    <x v="2"/>
    <x v="0"/>
    <x v="3"/>
    <x v="9"/>
    <x v="27"/>
    <n v="0"/>
    <x v="0"/>
    <x v="0"/>
    <x v="3"/>
  </r>
  <r>
    <n v="1097"/>
    <x v="1"/>
    <x v="1"/>
    <x v="1"/>
    <x v="2"/>
    <x v="0"/>
    <x v="3"/>
    <x v="9"/>
    <x v="28"/>
    <n v="0"/>
    <x v="0"/>
    <x v="0"/>
    <x v="0"/>
  </r>
  <r>
    <n v="1098"/>
    <x v="1"/>
    <x v="1"/>
    <x v="1"/>
    <x v="2"/>
    <x v="0"/>
    <x v="3"/>
    <x v="9"/>
    <x v="44"/>
    <n v="0"/>
    <x v="0"/>
    <x v="0"/>
    <x v="1"/>
  </r>
  <r>
    <n v="1099"/>
    <x v="1"/>
    <x v="1"/>
    <x v="1"/>
    <x v="2"/>
    <x v="0"/>
    <x v="3"/>
    <x v="9"/>
    <x v="45"/>
    <n v="0"/>
    <x v="0"/>
    <x v="0"/>
    <x v="2"/>
  </r>
  <r>
    <n v="1100"/>
    <x v="1"/>
    <x v="1"/>
    <x v="1"/>
    <x v="2"/>
    <x v="0"/>
    <x v="3"/>
    <x v="9"/>
    <x v="29"/>
    <n v="0"/>
    <x v="0"/>
    <x v="0"/>
    <x v="3"/>
  </r>
  <r>
    <n v="1101"/>
    <x v="1"/>
    <x v="1"/>
    <x v="1"/>
    <x v="2"/>
    <x v="0"/>
    <x v="3"/>
    <x v="9"/>
    <x v="30"/>
    <n v="0"/>
    <x v="0"/>
    <x v="0"/>
    <x v="0"/>
  </r>
  <r>
    <n v="1102"/>
    <x v="1"/>
    <x v="1"/>
    <x v="1"/>
    <x v="2"/>
    <x v="0"/>
    <x v="3"/>
    <x v="9"/>
    <x v="31"/>
    <n v="0"/>
    <x v="0"/>
    <x v="0"/>
    <x v="1"/>
  </r>
  <r>
    <n v="1103"/>
    <x v="1"/>
    <x v="1"/>
    <x v="1"/>
    <x v="2"/>
    <x v="0"/>
    <x v="3"/>
    <x v="9"/>
    <x v="46"/>
    <n v="0"/>
    <x v="0"/>
    <x v="0"/>
    <x v="2"/>
  </r>
  <r>
    <n v="1104"/>
    <x v="1"/>
    <x v="1"/>
    <x v="1"/>
    <x v="2"/>
    <x v="0"/>
    <x v="3"/>
    <x v="9"/>
    <x v="47"/>
    <n v="0"/>
    <x v="0"/>
    <x v="0"/>
    <x v="3"/>
  </r>
  <r>
    <n v="1105"/>
    <x v="1"/>
    <x v="1"/>
    <x v="1"/>
    <x v="2"/>
    <x v="0"/>
    <x v="3"/>
    <x v="9"/>
    <x v="48"/>
    <n v="0"/>
    <x v="0"/>
    <x v="0"/>
    <x v="0"/>
  </r>
  <r>
    <n v="1106"/>
    <x v="1"/>
    <x v="1"/>
    <x v="1"/>
    <x v="2"/>
    <x v="0"/>
    <x v="3"/>
    <x v="9"/>
    <x v="49"/>
    <n v="0"/>
    <x v="0"/>
    <x v="0"/>
    <x v="1"/>
  </r>
  <r>
    <n v="1107"/>
    <x v="1"/>
    <x v="1"/>
    <x v="1"/>
    <x v="2"/>
    <x v="0"/>
    <x v="3"/>
    <x v="9"/>
    <x v="50"/>
    <n v="0"/>
    <x v="0"/>
    <x v="0"/>
    <x v="2"/>
  </r>
  <r>
    <n v="1108"/>
    <x v="1"/>
    <x v="1"/>
    <x v="1"/>
    <x v="2"/>
    <x v="0"/>
    <x v="3"/>
    <x v="9"/>
    <x v="51"/>
    <n v="0"/>
    <x v="0"/>
    <x v="0"/>
    <x v="3"/>
  </r>
  <r>
    <n v="1109"/>
    <x v="1"/>
    <x v="1"/>
    <x v="1"/>
    <x v="2"/>
    <x v="0"/>
    <x v="3"/>
    <x v="10"/>
    <x v="52"/>
    <n v="1"/>
    <x v="0"/>
    <x v="0"/>
    <x v="0"/>
  </r>
  <r>
    <n v="1110"/>
    <x v="1"/>
    <x v="1"/>
    <x v="1"/>
    <x v="2"/>
    <x v="0"/>
    <x v="3"/>
    <x v="10"/>
    <x v="53"/>
    <n v="0"/>
    <x v="0"/>
    <x v="0"/>
    <x v="1"/>
  </r>
  <r>
    <n v="1111"/>
    <x v="1"/>
    <x v="1"/>
    <x v="1"/>
    <x v="2"/>
    <x v="0"/>
    <x v="3"/>
    <x v="10"/>
    <x v="54"/>
    <n v="0"/>
    <x v="0"/>
    <x v="0"/>
    <x v="2"/>
  </r>
  <r>
    <n v="1112"/>
    <x v="1"/>
    <x v="1"/>
    <x v="1"/>
    <x v="2"/>
    <x v="0"/>
    <x v="3"/>
    <x v="10"/>
    <x v="55"/>
    <n v="0"/>
    <x v="0"/>
    <x v="0"/>
    <x v="3"/>
  </r>
  <r>
    <n v="1113"/>
    <x v="1"/>
    <x v="1"/>
    <x v="1"/>
    <x v="2"/>
    <x v="0"/>
    <x v="3"/>
    <x v="10"/>
    <x v="56"/>
    <n v="0"/>
    <x v="0"/>
    <x v="0"/>
    <x v="0"/>
  </r>
  <r>
    <n v="1114"/>
    <x v="1"/>
    <x v="1"/>
    <x v="1"/>
    <x v="2"/>
    <x v="0"/>
    <x v="3"/>
    <x v="10"/>
    <x v="57"/>
    <n v="0"/>
    <x v="0"/>
    <x v="0"/>
    <x v="1"/>
  </r>
  <r>
    <n v="1115"/>
    <x v="1"/>
    <x v="1"/>
    <x v="1"/>
    <x v="2"/>
    <x v="0"/>
    <x v="3"/>
    <x v="10"/>
    <x v="58"/>
    <n v="1"/>
    <x v="0"/>
    <x v="0"/>
    <x v="2"/>
  </r>
  <r>
    <n v="1116"/>
    <x v="1"/>
    <x v="1"/>
    <x v="1"/>
    <x v="2"/>
    <x v="0"/>
    <x v="4"/>
    <x v="11"/>
    <x v="59"/>
    <n v="0"/>
    <x v="1"/>
    <x v="0"/>
    <x v="3"/>
  </r>
  <r>
    <n v="1117"/>
    <x v="1"/>
    <x v="1"/>
    <x v="1"/>
    <x v="2"/>
    <x v="0"/>
    <x v="4"/>
    <x v="11"/>
    <x v="60"/>
    <n v="0"/>
    <x v="0"/>
    <x v="0"/>
    <x v="0"/>
  </r>
  <r>
    <n v="1118"/>
    <x v="1"/>
    <x v="1"/>
    <x v="1"/>
    <x v="2"/>
    <x v="0"/>
    <x v="4"/>
    <x v="11"/>
    <x v="61"/>
    <n v="0"/>
    <x v="0"/>
    <x v="0"/>
    <x v="1"/>
  </r>
  <r>
    <n v="1119"/>
    <x v="1"/>
    <x v="1"/>
    <x v="1"/>
    <x v="2"/>
    <x v="0"/>
    <x v="4"/>
    <x v="11"/>
    <x v="62"/>
    <n v="0"/>
    <x v="0"/>
    <x v="0"/>
    <x v="2"/>
  </r>
  <r>
    <n v="1120"/>
    <x v="1"/>
    <x v="1"/>
    <x v="1"/>
    <x v="2"/>
    <x v="0"/>
    <x v="4"/>
    <x v="12"/>
    <x v="63"/>
    <n v="0"/>
    <x v="1"/>
    <x v="0"/>
    <x v="3"/>
  </r>
  <r>
    <n v="1121"/>
    <x v="1"/>
    <x v="1"/>
    <x v="1"/>
    <x v="2"/>
    <x v="0"/>
    <x v="4"/>
    <x v="12"/>
    <x v="64"/>
    <n v="0"/>
    <x v="0"/>
    <x v="0"/>
    <x v="0"/>
  </r>
  <r>
    <n v="1122"/>
    <x v="1"/>
    <x v="1"/>
    <x v="1"/>
    <x v="2"/>
    <x v="0"/>
    <x v="4"/>
    <x v="12"/>
    <x v="65"/>
    <n v="0"/>
    <x v="0"/>
    <x v="0"/>
    <x v="1"/>
  </r>
  <r>
    <n v="1123"/>
    <x v="1"/>
    <x v="1"/>
    <x v="1"/>
    <x v="2"/>
    <x v="0"/>
    <x v="4"/>
    <x v="12"/>
    <x v="66"/>
    <n v="0"/>
    <x v="0"/>
    <x v="0"/>
    <x v="2"/>
  </r>
  <r>
    <n v="1124"/>
    <x v="1"/>
    <x v="1"/>
    <x v="1"/>
    <x v="2"/>
    <x v="0"/>
    <x v="4"/>
    <x v="12"/>
    <x v="62"/>
    <n v="0"/>
    <x v="0"/>
    <x v="0"/>
    <x v="3"/>
  </r>
  <r>
    <n v="1125"/>
    <x v="1"/>
    <x v="1"/>
    <x v="1"/>
    <x v="2"/>
    <x v="0"/>
    <x v="4"/>
    <x v="12"/>
    <x v="67"/>
    <n v="0"/>
    <x v="0"/>
    <x v="0"/>
    <x v="0"/>
  </r>
  <r>
    <n v="1126"/>
    <x v="1"/>
    <x v="2"/>
    <x v="1"/>
    <x v="2"/>
    <x v="0"/>
    <x v="0"/>
    <x v="0"/>
    <x v="0"/>
    <n v="1"/>
    <x v="0"/>
    <x v="0"/>
    <x v="1"/>
  </r>
  <r>
    <n v="1127"/>
    <x v="1"/>
    <x v="2"/>
    <x v="1"/>
    <x v="2"/>
    <x v="0"/>
    <x v="0"/>
    <x v="0"/>
    <x v="1"/>
    <n v="4"/>
    <x v="0"/>
    <x v="0"/>
    <x v="2"/>
  </r>
  <r>
    <n v="1128"/>
    <x v="1"/>
    <x v="2"/>
    <x v="1"/>
    <x v="2"/>
    <x v="0"/>
    <x v="0"/>
    <x v="0"/>
    <x v="2"/>
    <n v="0"/>
    <x v="0"/>
    <x v="0"/>
    <x v="3"/>
  </r>
  <r>
    <n v="1129"/>
    <x v="1"/>
    <x v="2"/>
    <x v="1"/>
    <x v="2"/>
    <x v="0"/>
    <x v="0"/>
    <x v="0"/>
    <x v="3"/>
    <n v="0"/>
    <x v="0"/>
    <x v="0"/>
    <x v="0"/>
  </r>
  <r>
    <n v="1130"/>
    <x v="1"/>
    <x v="2"/>
    <x v="1"/>
    <x v="2"/>
    <x v="0"/>
    <x v="0"/>
    <x v="0"/>
    <x v="4"/>
    <n v="0"/>
    <x v="0"/>
    <x v="0"/>
    <x v="1"/>
  </r>
  <r>
    <n v="1131"/>
    <x v="1"/>
    <x v="2"/>
    <x v="1"/>
    <x v="2"/>
    <x v="0"/>
    <x v="0"/>
    <x v="0"/>
    <x v="5"/>
    <n v="0"/>
    <x v="0"/>
    <x v="0"/>
    <x v="2"/>
  </r>
  <r>
    <n v="1132"/>
    <x v="1"/>
    <x v="2"/>
    <x v="1"/>
    <x v="2"/>
    <x v="0"/>
    <x v="0"/>
    <x v="0"/>
    <x v="6"/>
    <n v="0"/>
    <x v="0"/>
    <x v="0"/>
    <x v="3"/>
  </r>
  <r>
    <n v="1133"/>
    <x v="1"/>
    <x v="2"/>
    <x v="1"/>
    <x v="2"/>
    <x v="0"/>
    <x v="0"/>
    <x v="0"/>
    <x v="7"/>
    <n v="2"/>
    <x v="0"/>
    <x v="0"/>
    <x v="0"/>
  </r>
  <r>
    <n v="1134"/>
    <x v="1"/>
    <x v="2"/>
    <x v="1"/>
    <x v="2"/>
    <x v="0"/>
    <x v="0"/>
    <x v="0"/>
    <x v="8"/>
    <n v="1"/>
    <x v="0"/>
    <x v="0"/>
    <x v="1"/>
  </r>
  <r>
    <n v="1135"/>
    <x v="1"/>
    <x v="2"/>
    <x v="1"/>
    <x v="2"/>
    <x v="0"/>
    <x v="0"/>
    <x v="0"/>
    <x v="9"/>
    <n v="0"/>
    <x v="0"/>
    <x v="0"/>
    <x v="2"/>
  </r>
  <r>
    <n v="1136"/>
    <x v="1"/>
    <x v="2"/>
    <x v="1"/>
    <x v="2"/>
    <x v="0"/>
    <x v="0"/>
    <x v="0"/>
    <x v="10"/>
    <n v="3"/>
    <x v="0"/>
    <x v="0"/>
    <x v="3"/>
  </r>
  <r>
    <n v="1137"/>
    <x v="1"/>
    <x v="2"/>
    <x v="1"/>
    <x v="2"/>
    <x v="0"/>
    <x v="0"/>
    <x v="1"/>
    <x v="11"/>
    <n v="0"/>
    <x v="0"/>
    <x v="0"/>
    <x v="0"/>
  </r>
  <r>
    <n v="1138"/>
    <x v="1"/>
    <x v="2"/>
    <x v="1"/>
    <x v="2"/>
    <x v="0"/>
    <x v="0"/>
    <x v="2"/>
    <x v="12"/>
    <n v="0"/>
    <x v="0"/>
    <x v="0"/>
    <x v="1"/>
  </r>
  <r>
    <n v="1139"/>
    <x v="1"/>
    <x v="2"/>
    <x v="1"/>
    <x v="2"/>
    <x v="0"/>
    <x v="0"/>
    <x v="2"/>
    <x v="13"/>
    <n v="0"/>
    <x v="0"/>
    <x v="0"/>
    <x v="2"/>
  </r>
  <r>
    <n v="1140"/>
    <x v="1"/>
    <x v="2"/>
    <x v="1"/>
    <x v="2"/>
    <x v="0"/>
    <x v="0"/>
    <x v="2"/>
    <x v="14"/>
    <n v="4"/>
    <x v="0"/>
    <x v="0"/>
    <x v="3"/>
  </r>
  <r>
    <n v="1141"/>
    <x v="1"/>
    <x v="2"/>
    <x v="1"/>
    <x v="2"/>
    <x v="0"/>
    <x v="0"/>
    <x v="2"/>
    <x v="15"/>
    <n v="0"/>
    <x v="0"/>
    <x v="0"/>
    <x v="0"/>
  </r>
  <r>
    <n v="1142"/>
    <x v="1"/>
    <x v="2"/>
    <x v="1"/>
    <x v="2"/>
    <x v="0"/>
    <x v="0"/>
    <x v="2"/>
    <x v="16"/>
    <n v="0"/>
    <x v="0"/>
    <x v="0"/>
    <x v="1"/>
  </r>
  <r>
    <n v="1143"/>
    <x v="1"/>
    <x v="2"/>
    <x v="1"/>
    <x v="2"/>
    <x v="0"/>
    <x v="0"/>
    <x v="3"/>
    <x v="17"/>
    <n v="2"/>
    <x v="0"/>
    <x v="0"/>
    <x v="2"/>
  </r>
  <r>
    <n v="1144"/>
    <x v="1"/>
    <x v="2"/>
    <x v="1"/>
    <x v="2"/>
    <x v="0"/>
    <x v="0"/>
    <x v="3"/>
    <x v="18"/>
    <n v="1"/>
    <x v="0"/>
    <x v="0"/>
    <x v="3"/>
  </r>
  <r>
    <n v="1145"/>
    <x v="1"/>
    <x v="2"/>
    <x v="1"/>
    <x v="2"/>
    <x v="0"/>
    <x v="0"/>
    <x v="3"/>
    <x v="19"/>
    <n v="1"/>
    <x v="0"/>
    <x v="0"/>
    <x v="0"/>
  </r>
  <r>
    <n v="1146"/>
    <x v="1"/>
    <x v="2"/>
    <x v="1"/>
    <x v="2"/>
    <x v="0"/>
    <x v="0"/>
    <x v="3"/>
    <x v="20"/>
    <n v="1"/>
    <x v="0"/>
    <x v="0"/>
    <x v="1"/>
  </r>
  <r>
    <n v="1147"/>
    <x v="1"/>
    <x v="2"/>
    <x v="1"/>
    <x v="2"/>
    <x v="0"/>
    <x v="0"/>
    <x v="3"/>
    <x v="21"/>
    <n v="0"/>
    <x v="0"/>
    <x v="0"/>
    <x v="2"/>
  </r>
  <r>
    <n v="1148"/>
    <x v="1"/>
    <x v="2"/>
    <x v="1"/>
    <x v="2"/>
    <x v="0"/>
    <x v="0"/>
    <x v="3"/>
    <x v="22"/>
    <n v="1"/>
    <x v="0"/>
    <x v="0"/>
    <x v="3"/>
  </r>
  <r>
    <n v="1149"/>
    <x v="1"/>
    <x v="2"/>
    <x v="1"/>
    <x v="2"/>
    <x v="0"/>
    <x v="0"/>
    <x v="3"/>
    <x v="23"/>
    <n v="2"/>
    <x v="0"/>
    <x v="0"/>
    <x v="0"/>
  </r>
  <r>
    <n v="1150"/>
    <x v="1"/>
    <x v="2"/>
    <x v="1"/>
    <x v="2"/>
    <x v="0"/>
    <x v="0"/>
    <x v="3"/>
    <x v="24"/>
    <n v="0"/>
    <x v="0"/>
    <x v="0"/>
    <x v="1"/>
  </r>
  <r>
    <n v="1151"/>
    <x v="1"/>
    <x v="2"/>
    <x v="1"/>
    <x v="2"/>
    <x v="0"/>
    <x v="0"/>
    <x v="3"/>
    <x v="25"/>
    <n v="4"/>
    <x v="0"/>
    <x v="0"/>
    <x v="2"/>
  </r>
  <r>
    <n v="1152"/>
    <x v="1"/>
    <x v="2"/>
    <x v="1"/>
    <x v="2"/>
    <x v="0"/>
    <x v="1"/>
    <x v="4"/>
    <x v="26"/>
    <n v="0"/>
    <x v="0"/>
    <x v="0"/>
    <x v="3"/>
  </r>
  <r>
    <n v="1153"/>
    <x v="1"/>
    <x v="2"/>
    <x v="1"/>
    <x v="2"/>
    <x v="0"/>
    <x v="1"/>
    <x v="4"/>
    <x v="27"/>
    <n v="2"/>
    <x v="0"/>
    <x v="0"/>
    <x v="0"/>
  </r>
  <r>
    <n v="1154"/>
    <x v="1"/>
    <x v="2"/>
    <x v="1"/>
    <x v="2"/>
    <x v="0"/>
    <x v="1"/>
    <x v="4"/>
    <x v="28"/>
    <n v="0"/>
    <x v="0"/>
    <x v="0"/>
    <x v="1"/>
  </r>
  <r>
    <n v="1155"/>
    <x v="1"/>
    <x v="2"/>
    <x v="1"/>
    <x v="2"/>
    <x v="0"/>
    <x v="1"/>
    <x v="4"/>
    <x v="29"/>
    <n v="0"/>
    <x v="0"/>
    <x v="0"/>
    <x v="2"/>
  </r>
  <r>
    <n v="1156"/>
    <x v="1"/>
    <x v="2"/>
    <x v="1"/>
    <x v="2"/>
    <x v="0"/>
    <x v="1"/>
    <x v="4"/>
    <x v="30"/>
    <n v="0"/>
    <x v="0"/>
    <x v="0"/>
    <x v="3"/>
  </r>
  <r>
    <n v="1157"/>
    <x v="1"/>
    <x v="2"/>
    <x v="1"/>
    <x v="2"/>
    <x v="0"/>
    <x v="1"/>
    <x v="4"/>
    <x v="31"/>
    <n v="0"/>
    <x v="0"/>
    <x v="0"/>
    <x v="0"/>
  </r>
  <r>
    <n v="1158"/>
    <x v="1"/>
    <x v="2"/>
    <x v="1"/>
    <x v="2"/>
    <x v="0"/>
    <x v="1"/>
    <x v="5"/>
    <x v="32"/>
    <n v="7"/>
    <x v="0"/>
    <x v="0"/>
    <x v="1"/>
  </r>
  <r>
    <n v="1159"/>
    <x v="1"/>
    <x v="2"/>
    <x v="1"/>
    <x v="2"/>
    <x v="0"/>
    <x v="1"/>
    <x v="5"/>
    <x v="33"/>
    <n v="14"/>
    <x v="0"/>
    <x v="0"/>
    <x v="2"/>
  </r>
  <r>
    <n v="1160"/>
    <x v="1"/>
    <x v="2"/>
    <x v="1"/>
    <x v="2"/>
    <x v="0"/>
    <x v="1"/>
    <x v="5"/>
    <x v="34"/>
    <n v="19"/>
    <x v="0"/>
    <x v="0"/>
    <x v="3"/>
  </r>
  <r>
    <n v="1161"/>
    <x v="1"/>
    <x v="2"/>
    <x v="1"/>
    <x v="2"/>
    <x v="0"/>
    <x v="1"/>
    <x v="5"/>
    <x v="35"/>
    <n v="19"/>
    <x v="0"/>
    <x v="0"/>
    <x v="0"/>
  </r>
  <r>
    <n v="1162"/>
    <x v="1"/>
    <x v="2"/>
    <x v="1"/>
    <x v="2"/>
    <x v="0"/>
    <x v="2"/>
    <x v="6"/>
    <x v="36"/>
    <n v="0"/>
    <x v="0"/>
    <x v="0"/>
    <x v="1"/>
  </r>
  <r>
    <n v="1163"/>
    <x v="1"/>
    <x v="2"/>
    <x v="1"/>
    <x v="2"/>
    <x v="0"/>
    <x v="2"/>
    <x v="6"/>
    <x v="37"/>
    <n v="0"/>
    <x v="0"/>
    <x v="0"/>
    <x v="2"/>
  </r>
  <r>
    <n v="1164"/>
    <x v="1"/>
    <x v="2"/>
    <x v="1"/>
    <x v="2"/>
    <x v="0"/>
    <x v="2"/>
    <x v="7"/>
    <x v="38"/>
    <n v="0"/>
    <x v="0"/>
    <x v="0"/>
    <x v="3"/>
  </r>
  <r>
    <n v="1165"/>
    <x v="1"/>
    <x v="2"/>
    <x v="1"/>
    <x v="2"/>
    <x v="0"/>
    <x v="2"/>
    <x v="7"/>
    <x v="39"/>
    <n v="0"/>
    <x v="0"/>
    <x v="0"/>
    <x v="0"/>
  </r>
  <r>
    <n v="1166"/>
    <x v="1"/>
    <x v="2"/>
    <x v="1"/>
    <x v="2"/>
    <x v="0"/>
    <x v="3"/>
    <x v="8"/>
    <x v="40"/>
    <n v="0"/>
    <x v="0"/>
    <x v="0"/>
    <x v="1"/>
  </r>
  <r>
    <n v="1167"/>
    <x v="1"/>
    <x v="2"/>
    <x v="1"/>
    <x v="2"/>
    <x v="0"/>
    <x v="3"/>
    <x v="8"/>
    <x v="41"/>
    <n v="0"/>
    <x v="0"/>
    <x v="0"/>
    <x v="2"/>
  </r>
  <r>
    <n v="1168"/>
    <x v="1"/>
    <x v="2"/>
    <x v="1"/>
    <x v="2"/>
    <x v="0"/>
    <x v="3"/>
    <x v="8"/>
    <x v="42"/>
    <n v="0"/>
    <x v="0"/>
    <x v="0"/>
    <x v="3"/>
  </r>
  <r>
    <n v="1169"/>
    <x v="1"/>
    <x v="2"/>
    <x v="1"/>
    <x v="2"/>
    <x v="0"/>
    <x v="3"/>
    <x v="9"/>
    <x v="43"/>
    <n v="0"/>
    <x v="0"/>
    <x v="0"/>
    <x v="0"/>
  </r>
  <r>
    <n v="1170"/>
    <x v="1"/>
    <x v="2"/>
    <x v="1"/>
    <x v="2"/>
    <x v="0"/>
    <x v="3"/>
    <x v="9"/>
    <x v="26"/>
    <n v="0"/>
    <x v="0"/>
    <x v="0"/>
    <x v="1"/>
  </r>
  <r>
    <n v="1171"/>
    <x v="1"/>
    <x v="2"/>
    <x v="1"/>
    <x v="2"/>
    <x v="0"/>
    <x v="3"/>
    <x v="9"/>
    <x v="27"/>
    <n v="0"/>
    <x v="0"/>
    <x v="0"/>
    <x v="2"/>
  </r>
  <r>
    <n v="1172"/>
    <x v="1"/>
    <x v="2"/>
    <x v="1"/>
    <x v="2"/>
    <x v="0"/>
    <x v="3"/>
    <x v="9"/>
    <x v="28"/>
    <n v="0"/>
    <x v="0"/>
    <x v="0"/>
    <x v="3"/>
  </r>
  <r>
    <n v="1173"/>
    <x v="1"/>
    <x v="2"/>
    <x v="1"/>
    <x v="2"/>
    <x v="0"/>
    <x v="3"/>
    <x v="9"/>
    <x v="44"/>
    <n v="0"/>
    <x v="0"/>
    <x v="0"/>
    <x v="0"/>
  </r>
  <r>
    <n v="1174"/>
    <x v="1"/>
    <x v="2"/>
    <x v="1"/>
    <x v="2"/>
    <x v="0"/>
    <x v="3"/>
    <x v="9"/>
    <x v="45"/>
    <n v="0"/>
    <x v="0"/>
    <x v="0"/>
    <x v="1"/>
  </r>
  <r>
    <n v="1175"/>
    <x v="1"/>
    <x v="2"/>
    <x v="1"/>
    <x v="2"/>
    <x v="0"/>
    <x v="3"/>
    <x v="9"/>
    <x v="29"/>
    <n v="0"/>
    <x v="0"/>
    <x v="0"/>
    <x v="2"/>
  </r>
  <r>
    <n v="1176"/>
    <x v="1"/>
    <x v="2"/>
    <x v="1"/>
    <x v="2"/>
    <x v="0"/>
    <x v="3"/>
    <x v="9"/>
    <x v="30"/>
    <n v="0"/>
    <x v="0"/>
    <x v="0"/>
    <x v="3"/>
  </r>
  <r>
    <n v="1177"/>
    <x v="1"/>
    <x v="2"/>
    <x v="1"/>
    <x v="2"/>
    <x v="0"/>
    <x v="3"/>
    <x v="9"/>
    <x v="31"/>
    <n v="0"/>
    <x v="0"/>
    <x v="0"/>
    <x v="0"/>
  </r>
  <r>
    <n v="1178"/>
    <x v="1"/>
    <x v="2"/>
    <x v="1"/>
    <x v="2"/>
    <x v="0"/>
    <x v="3"/>
    <x v="9"/>
    <x v="46"/>
    <n v="2"/>
    <x v="0"/>
    <x v="0"/>
    <x v="1"/>
  </r>
  <r>
    <n v="1179"/>
    <x v="1"/>
    <x v="2"/>
    <x v="1"/>
    <x v="2"/>
    <x v="0"/>
    <x v="3"/>
    <x v="9"/>
    <x v="47"/>
    <n v="0"/>
    <x v="0"/>
    <x v="0"/>
    <x v="2"/>
  </r>
  <r>
    <n v="1180"/>
    <x v="1"/>
    <x v="2"/>
    <x v="1"/>
    <x v="2"/>
    <x v="0"/>
    <x v="3"/>
    <x v="9"/>
    <x v="48"/>
    <n v="0"/>
    <x v="0"/>
    <x v="0"/>
    <x v="3"/>
  </r>
  <r>
    <n v="1181"/>
    <x v="1"/>
    <x v="2"/>
    <x v="1"/>
    <x v="2"/>
    <x v="0"/>
    <x v="3"/>
    <x v="9"/>
    <x v="49"/>
    <n v="0"/>
    <x v="0"/>
    <x v="0"/>
    <x v="0"/>
  </r>
  <r>
    <n v="1182"/>
    <x v="1"/>
    <x v="2"/>
    <x v="1"/>
    <x v="2"/>
    <x v="0"/>
    <x v="3"/>
    <x v="9"/>
    <x v="50"/>
    <n v="0"/>
    <x v="0"/>
    <x v="0"/>
    <x v="1"/>
  </r>
  <r>
    <n v="1183"/>
    <x v="1"/>
    <x v="2"/>
    <x v="1"/>
    <x v="2"/>
    <x v="0"/>
    <x v="3"/>
    <x v="9"/>
    <x v="51"/>
    <n v="0"/>
    <x v="0"/>
    <x v="0"/>
    <x v="2"/>
  </r>
  <r>
    <n v="1184"/>
    <x v="1"/>
    <x v="2"/>
    <x v="1"/>
    <x v="2"/>
    <x v="0"/>
    <x v="3"/>
    <x v="10"/>
    <x v="52"/>
    <n v="1"/>
    <x v="0"/>
    <x v="0"/>
    <x v="3"/>
  </r>
  <r>
    <n v="1185"/>
    <x v="1"/>
    <x v="2"/>
    <x v="1"/>
    <x v="2"/>
    <x v="0"/>
    <x v="3"/>
    <x v="10"/>
    <x v="53"/>
    <n v="0"/>
    <x v="0"/>
    <x v="0"/>
    <x v="0"/>
  </r>
  <r>
    <n v="1186"/>
    <x v="1"/>
    <x v="2"/>
    <x v="1"/>
    <x v="2"/>
    <x v="0"/>
    <x v="3"/>
    <x v="10"/>
    <x v="54"/>
    <n v="0"/>
    <x v="0"/>
    <x v="0"/>
    <x v="1"/>
  </r>
  <r>
    <n v="1187"/>
    <x v="1"/>
    <x v="2"/>
    <x v="1"/>
    <x v="2"/>
    <x v="0"/>
    <x v="3"/>
    <x v="10"/>
    <x v="55"/>
    <n v="0"/>
    <x v="0"/>
    <x v="0"/>
    <x v="2"/>
  </r>
  <r>
    <n v="1188"/>
    <x v="1"/>
    <x v="2"/>
    <x v="1"/>
    <x v="2"/>
    <x v="0"/>
    <x v="3"/>
    <x v="10"/>
    <x v="56"/>
    <n v="0"/>
    <x v="0"/>
    <x v="0"/>
    <x v="3"/>
  </r>
  <r>
    <n v="1189"/>
    <x v="1"/>
    <x v="2"/>
    <x v="1"/>
    <x v="2"/>
    <x v="0"/>
    <x v="3"/>
    <x v="10"/>
    <x v="57"/>
    <n v="0"/>
    <x v="0"/>
    <x v="0"/>
    <x v="0"/>
  </r>
  <r>
    <n v="1190"/>
    <x v="1"/>
    <x v="2"/>
    <x v="1"/>
    <x v="2"/>
    <x v="0"/>
    <x v="3"/>
    <x v="10"/>
    <x v="58"/>
    <n v="1"/>
    <x v="0"/>
    <x v="0"/>
    <x v="1"/>
  </r>
  <r>
    <n v="1191"/>
    <x v="1"/>
    <x v="2"/>
    <x v="1"/>
    <x v="2"/>
    <x v="0"/>
    <x v="4"/>
    <x v="11"/>
    <x v="59"/>
    <n v="0"/>
    <x v="1"/>
    <x v="0"/>
    <x v="2"/>
  </r>
  <r>
    <n v="1192"/>
    <x v="1"/>
    <x v="2"/>
    <x v="1"/>
    <x v="2"/>
    <x v="0"/>
    <x v="4"/>
    <x v="11"/>
    <x v="60"/>
    <n v="0"/>
    <x v="0"/>
    <x v="0"/>
    <x v="3"/>
  </r>
  <r>
    <n v="1193"/>
    <x v="1"/>
    <x v="2"/>
    <x v="1"/>
    <x v="2"/>
    <x v="0"/>
    <x v="4"/>
    <x v="11"/>
    <x v="61"/>
    <n v="0"/>
    <x v="0"/>
    <x v="0"/>
    <x v="0"/>
  </r>
  <r>
    <n v="1194"/>
    <x v="1"/>
    <x v="2"/>
    <x v="1"/>
    <x v="2"/>
    <x v="0"/>
    <x v="4"/>
    <x v="11"/>
    <x v="62"/>
    <n v="0"/>
    <x v="0"/>
    <x v="0"/>
    <x v="1"/>
  </r>
  <r>
    <n v="1195"/>
    <x v="1"/>
    <x v="2"/>
    <x v="1"/>
    <x v="2"/>
    <x v="0"/>
    <x v="4"/>
    <x v="12"/>
    <x v="63"/>
    <n v="0"/>
    <x v="1"/>
    <x v="0"/>
    <x v="2"/>
  </r>
  <r>
    <n v="1196"/>
    <x v="1"/>
    <x v="2"/>
    <x v="1"/>
    <x v="2"/>
    <x v="0"/>
    <x v="4"/>
    <x v="12"/>
    <x v="64"/>
    <n v="0"/>
    <x v="0"/>
    <x v="0"/>
    <x v="3"/>
  </r>
  <r>
    <n v="1197"/>
    <x v="1"/>
    <x v="2"/>
    <x v="1"/>
    <x v="2"/>
    <x v="0"/>
    <x v="4"/>
    <x v="12"/>
    <x v="65"/>
    <n v="0"/>
    <x v="0"/>
    <x v="0"/>
    <x v="0"/>
  </r>
  <r>
    <n v="1198"/>
    <x v="1"/>
    <x v="2"/>
    <x v="1"/>
    <x v="2"/>
    <x v="0"/>
    <x v="4"/>
    <x v="12"/>
    <x v="66"/>
    <n v="0"/>
    <x v="0"/>
    <x v="0"/>
    <x v="1"/>
  </r>
  <r>
    <n v="1199"/>
    <x v="1"/>
    <x v="2"/>
    <x v="1"/>
    <x v="2"/>
    <x v="0"/>
    <x v="4"/>
    <x v="12"/>
    <x v="62"/>
    <n v="0"/>
    <x v="0"/>
    <x v="0"/>
    <x v="2"/>
  </r>
  <r>
    <n v="1200"/>
    <x v="1"/>
    <x v="2"/>
    <x v="1"/>
    <x v="2"/>
    <x v="0"/>
    <x v="4"/>
    <x v="12"/>
    <x v="67"/>
    <n v="0"/>
    <x v="0"/>
    <x v="0"/>
    <x v="3"/>
  </r>
  <r>
    <n v="1201"/>
    <x v="2"/>
    <x v="3"/>
    <x v="2"/>
    <x v="2"/>
    <x v="1"/>
    <x v="0"/>
    <x v="0"/>
    <x v="0"/>
    <n v="2"/>
    <x v="0"/>
    <x v="0"/>
    <x v="0"/>
  </r>
  <r>
    <n v="1202"/>
    <x v="2"/>
    <x v="3"/>
    <x v="2"/>
    <x v="2"/>
    <x v="1"/>
    <x v="0"/>
    <x v="0"/>
    <x v="1"/>
    <n v="5"/>
    <x v="0"/>
    <x v="0"/>
    <x v="1"/>
  </r>
  <r>
    <n v="1203"/>
    <x v="2"/>
    <x v="3"/>
    <x v="2"/>
    <x v="2"/>
    <x v="1"/>
    <x v="0"/>
    <x v="0"/>
    <x v="2"/>
    <n v="4"/>
    <x v="0"/>
    <x v="0"/>
    <x v="2"/>
  </r>
  <r>
    <n v="1204"/>
    <x v="2"/>
    <x v="3"/>
    <x v="2"/>
    <x v="2"/>
    <x v="1"/>
    <x v="0"/>
    <x v="0"/>
    <x v="3"/>
    <n v="4"/>
    <x v="0"/>
    <x v="0"/>
    <x v="3"/>
  </r>
  <r>
    <n v="1205"/>
    <x v="2"/>
    <x v="3"/>
    <x v="2"/>
    <x v="2"/>
    <x v="1"/>
    <x v="0"/>
    <x v="0"/>
    <x v="4"/>
    <n v="4"/>
    <x v="0"/>
    <x v="0"/>
    <x v="0"/>
  </r>
  <r>
    <n v="1206"/>
    <x v="2"/>
    <x v="3"/>
    <x v="2"/>
    <x v="2"/>
    <x v="1"/>
    <x v="0"/>
    <x v="0"/>
    <x v="5"/>
    <n v="5"/>
    <x v="0"/>
    <x v="0"/>
    <x v="1"/>
  </r>
  <r>
    <n v="1207"/>
    <x v="2"/>
    <x v="3"/>
    <x v="2"/>
    <x v="2"/>
    <x v="1"/>
    <x v="0"/>
    <x v="0"/>
    <x v="6"/>
    <n v="1"/>
    <x v="0"/>
    <x v="0"/>
    <x v="2"/>
  </r>
  <r>
    <n v="1208"/>
    <x v="2"/>
    <x v="3"/>
    <x v="2"/>
    <x v="2"/>
    <x v="1"/>
    <x v="0"/>
    <x v="0"/>
    <x v="7"/>
    <n v="3"/>
    <x v="0"/>
    <x v="0"/>
    <x v="3"/>
  </r>
  <r>
    <n v="1209"/>
    <x v="2"/>
    <x v="3"/>
    <x v="2"/>
    <x v="2"/>
    <x v="1"/>
    <x v="0"/>
    <x v="0"/>
    <x v="8"/>
    <n v="2"/>
    <x v="0"/>
    <x v="0"/>
    <x v="0"/>
  </r>
  <r>
    <n v="1210"/>
    <x v="2"/>
    <x v="3"/>
    <x v="2"/>
    <x v="2"/>
    <x v="1"/>
    <x v="0"/>
    <x v="0"/>
    <x v="9"/>
    <n v="0"/>
    <x v="0"/>
    <x v="0"/>
    <x v="1"/>
  </r>
  <r>
    <n v="1211"/>
    <x v="2"/>
    <x v="3"/>
    <x v="2"/>
    <x v="2"/>
    <x v="1"/>
    <x v="0"/>
    <x v="0"/>
    <x v="10"/>
    <n v="3"/>
    <x v="0"/>
    <x v="0"/>
    <x v="2"/>
  </r>
  <r>
    <n v="1212"/>
    <x v="2"/>
    <x v="3"/>
    <x v="2"/>
    <x v="2"/>
    <x v="1"/>
    <x v="0"/>
    <x v="1"/>
    <x v="11"/>
    <n v="4"/>
    <x v="0"/>
    <x v="0"/>
    <x v="3"/>
  </r>
  <r>
    <n v="1213"/>
    <x v="2"/>
    <x v="3"/>
    <x v="2"/>
    <x v="2"/>
    <x v="1"/>
    <x v="0"/>
    <x v="2"/>
    <x v="12"/>
    <n v="0"/>
    <x v="0"/>
    <x v="0"/>
    <x v="0"/>
  </r>
  <r>
    <n v="1214"/>
    <x v="2"/>
    <x v="3"/>
    <x v="2"/>
    <x v="2"/>
    <x v="1"/>
    <x v="0"/>
    <x v="2"/>
    <x v="13"/>
    <n v="0"/>
    <x v="0"/>
    <x v="0"/>
    <x v="1"/>
  </r>
  <r>
    <n v="1215"/>
    <x v="2"/>
    <x v="3"/>
    <x v="2"/>
    <x v="2"/>
    <x v="1"/>
    <x v="0"/>
    <x v="2"/>
    <x v="14"/>
    <n v="0"/>
    <x v="0"/>
    <x v="0"/>
    <x v="2"/>
  </r>
  <r>
    <n v="1216"/>
    <x v="2"/>
    <x v="3"/>
    <x v="2"/>
    <x v="2"/>
    <x v="1"/>
    <x v="0"/>
    <x v="2"/>
    <x v="15"/>
    <n v="0"/>
    <x v="0"/>
    <x v="0"/>
    <x v="3"/>
  </r>
  <r>
    <n v="1217"/>
    <x v="2"/>
    <x v="3"/>
    <x v="2"/>
    <x v="2"/>
    <x v="1"/>
    <x v="0"/>
    <x v="2"/>
    <x v="16"/>
    <n v="0"/>
    <x v="0"/>
    <x v="0"/>
    <x v="0"/>
  </r>
  <r>
    <n v="1218"/>
    <x v="2"/>
    <x v="3"/>
    <x v="2"/>
    <x v="2"/>
    <x v="1"/>
    <x v="0"/>
    <x v="3"/>
    <x v="17"/>
    <n v="10"/>
    <x v="0"/>
    <x v="0"/>
    <x v="1"/>
  </r>
  <r>
    <n v="1219"/>
    <x v="2"/>
    <x v="3"/>
    <x v="2"/>
    <x v="2"/>
    <x v="1"/>
    <x v="0"/>
    <x v="3"/>
    <x v="18"/>
    <n v="5"/>
    <x v="0"/>
    <x v="0"/>
    <x v="2"/>
  </r>
  <r>
    <n v="1220"/>
    <x v="2"/>
    <x v="3"/>
    <x v="2"/>
    <x v="2"/>
    <x v="1"/>
    <x v="0"/>
    <x v="3"/>
    <x v="19"/>
    <n v="6"/>
    <x v="0"/>
    <x v="0"/>
    <x v="3"/>
  </r>
  <r>
    <n v="1221"/>
    <x v="2"/>
    <x v="3"/>
    <x v="2"/>
    <x v="2"/>
    <x v="1"/>
    <x v="0"/>
    <x v="3"/>
    <x v="20"/>
    <n v="5"/>
    <x v="0"/>
    <x v="0"/>
    <x v="0"/>
  </r>
  <r>
    <n v="1222"/>
    <x v="2"/>
    <x v="3"/>
    <x v="2"/>
    <x v="2"/>
    <x v="1"/>
    <x v="0"/>
    <x v="3"/>
    <x v="21"/>
    <n v="5"/>
    <x v="0"/>
    <x v="0"/>
    <x v="1"/>
  </r>
  <r>
    <n v="1223"/>
    <x v="2"/>
    <x v="3"/>
    <x v="2"/>
    <x v="2"/>
    <x v="1"/>
    <x v="0"/>
    <x v="3"/>
    <x v="22"/>
    <n v="10"/>
    <x v="0"/>
    <x v="0"/>
    <x v="2"/>
  </r>
  <r>
    <n v="1224"/>
    <x v="2"/>
    <x v="3"/>
    <x v="2"/>
    <x v="2"/>
    <x v="1"/>
    <x v="0"/>
    <x v="3"/>
    <x v="23"/>
    <n v="5"/>
    <x v="0"/>
    <x v="0"/>
    <x v="3"/>
  </r>
  <r>
    <n v="1225"/>
    <x v="2"/>
    <x v="3"/>
    <x v="2"/>
    <x v="2"/>
    <x v="1"/>
    <x v="0"/>
    <x v="3"/>
    <x v="24"/>
    <n v="5"/>
    <x v="0"/>
    <x v="0"/>
    <x v="0"/>
  </r>
  <r>
    <n v="1226"/>
    <x v="2"/>
    <x v="3"/>
    <x v="2"/>
    <x v="2"/>
    <x v="1"/>
    <x v="0"/>
    <x v="3"/>
    <x v="25"/>
    <n v="20"/>
    <x v="0"/>
    <x v="0"/>
    <x v="1"/>
  </r>
  <r>
    <n v="1227"/>
    <x v="2"/>
    <x v="3"/>
    <x v="2"/>
    <x v="2"/>
    <x v="1"/>
    <x v="1"/>
    <x v="4"/>
    <x v="26"/>
    <n v="25"/>
    <x v="0"/>
    <x v="0"/>
    <x v="2"/>
  </r>
  <r>
    <n v="1228"/>
    <x v="2"/>
    <x v="3"/>
    <x v="2"/>
    <x v="2"/>
    <x v="1"/>
    <x v="1"/>
    <x v="4"/>
    <x v="27"/>
    <n v="40"/>
    <x v="0"/>
    <x v="0"/>
    <x v="3"/>
  </r>
  <r>
    <n v="1229"/>
    <x v="2"/>
    <x v="3"/>
    <x v="2"/>
    <x v="2"/>
    <x v="1"/>
    <x v="1"/>
    <x v="4"/>
    <x v="28"/>
    <n v="5"/>
    <x v="0"/>
    <x v="0"/>
    <x v="0"/>
  </r>
  <r>
    <n v="1230"/>
    <x v="2"/>
    <x v="3"/>
    <x v="2"/>
    <x v="2"/>
    <x v="1"/>
    <x v="1"/>
    <x v="4"/>
    <x v="29"/>
    <n v="15"/>
    <x v="0"/>
    <x v="0"/>
    <x v="1"/>
  </r>
  <r>
    <n v="1231"/>
    <x v="2"/>
    <x v="3"/>
    <x v="2"/>
    <x v="2"/>
    <x v="1"/>
    <x v="1"/>
    <x v="4"/>
    <x v="30"/>
    <n v="43"/>
    <x v="0"/>
    <x v="0"/>
    <x v="2"/>
  </r>
  <r>
    <n v="1232"/>
    <x v="2"/>
    <x v="3"/>
    <x v="2"/>
    <x v="2"/>
    <x v="1"/>
    <x v="1"/>
    <x v="4"/>
    <x v="31"/>
    <n v="23"/>
    <x v="0"/>
    <x v="0"/>
    <x v="3"/>
  </r>
  <r>
    <n v="1233"/>
    <x v="2"/>
    <x v="3"/>
    <x v="2"/>
    <x v="2"/>
    <x v="1"/>
    <x v="1"/>
    <x v="5"/>
    <x v="32"/>
    <n v="220"/>
    <x v="0"/>
    <x v="0"/>
    <x v="0"/>
  </r>
  <r>
    <n v="1234"/>
    <x v="2"/>
    <x v="3"/>
    <x v="2"/>
    <x v="2"/>
    <x v="1"/>
    <x v="1"/>
    <x v="5"/>
    <x v="33"/>
    <n v="220"/>
    <x v="0"/>
    <x v="0"/>
    <x v="1"/>
  </r>
  <r>
    <n v="1235"/>
    <x v="2"/>
    <x v="3"/>
    <x v="2"/>
    <x v="2"/>
    <x v="1"/>
    <x v="1"/>
    <x v="5"/>
    <x v="34"/>
    <n v="220"/>
    <x v="0"/>
    <x v="0"/>
    <x v="2"/>
  </r>
  <r>
    <n v="1236"/>
    <x v="2"/>
    <x v="3"/>
    <x v="2"/>
    <x v="2"/>
    <x v="1"/>
    <x v="1"/>
    <x v="5"/>
    <x v="35"/>
    <n v="220"/>
    <x v="0"/>
    <x v="0"/>
    <x v="3"/>
  </r>
  <r>
    <n v="1237"/>
    <x v="2"/>
    <x v="3"/>
    <x v="2"/>
    <x v="2"/>
    <x v="1"/>
    <x v="2"/>
    <x v="6"/>
    <x v="36"/>
    <n v="1"/>
    <x v="0"/>
    <x v="0"/>
    <x v="0"/>
  </r>
  <r>
    <n v="1238"/>
    <x v="2"/>
    <x v="3"/>
    <x v="2"/>
    <x v="2"/>
    <x v="1"/>
    <x v="2"/>
    <x v="6"/>
    <x v="37"/>
    <n v="0"/>
    <x v="0"/>
    <x v="0"/>
    <x v="1"/>
  </r>
  <r>
    <n v="1239"/>
    <x v="2"/>
    <x v="3"/>
    <x v="2"/>
    <x v="2"/>
    <x v="1"/>
    <x v="2"/>
    <x v="7"/>
    <x v="38"/>
    <n v="1"/>
    <x v="0"/>
    <x v="0"/>
    <x v="2"/>
  </r>
  <r>
    <n v="1240"/>
    <x v="2"/>
    <x v="3"/>
    <x v="2"/>
    <x v="2"/>
    <x v="1"/>
    <x v="2"/>
    <x v="7"/>
    <x v="39"/>
    <n v="0"/>
    <x v="0"/>
    <x v="0"/>
    <x v="3"/>
  </r>
  <r>
    <n v="1241"/>
    <x v="2"/>
    <x v="3"/>
    <x v="2"/>
    <x v="2"/>
    <x v="1"/>
    <x v="3"/>
    <x v="8"/>
    <x v="40"/>
    <n v="5"/>
    <x v="0"/>
    <x v="0"/>
    <x v="0"/>
  </r>
  <r>
    <n v="1242"/>
    <x v="2"/>
    <x v="3"/>
    <x v="2"/>
    <x v="2"/>
    <x v="1"/>
    <x v="3"/>
    <x v="8"/>
    <x v="41"/>
    <n v="5"/>
    <x v="0"/>
    <x v="0"/>
    <x v="1"/>
  </r>
  <r>
    <n v="1243"/>
    <x v="2"/>
    <x v="3"/>
    <x v="2"/>
    <x v="2"/>
    <x v="1"/>
    <x v="3"/>
    <x v="8"/>
    <x v="42"/>
    <n v="2"/>
    <x v="0"/>
    <x v="0"/>
    <x v="2"/>
  </r>
  <r>
    <n v="1244"/>
    <x v="2"/>
    <x v="3"/>
    <x v="2"/>
    <x v="2"/>
    <x v="1"/>
    <x v="3"/>
    <x v="9"/>
    <x v="43"/>
    <n v="0"/>
    <x v="0"/>
    <x v="0"/>
    <x v="3"/>
  </r>
  <r>
    <n v="1245"/>
    <x v="2"/>
    <x v="3"/>
    <x v="2"/>
    <x v="2"/>
    <x v="1"/>
    <x v="3"/>
    <x v="9"/>
    <x v="26"/>
    <n v="1"/>
    <x v="0"/>
    <x v="0"/>
    <x v="0"/>
  </r>
  <r>
    <n v="1246"/>
    <x v="2"/>
    <x v="3"/>
    <x v="2"/>
    <x v="2"/>
    <x v="1"/>
    <x v="3"/>
    <x v="9"/>
    <x v="27"/>
    <n v="1"/>
    <x v="0"/>
    <x v="0"/>
    <x v="1"/>
  </r>
  <r>
    <n v="1247"/>
    <x v="2"/>
    <x v="3"/>
    <x v="2"/>
    <x v="2"/>
    <x v="1"/>
    <x v="3"/>
    <x v="9"/>
    <x v="28"/>
    <n v="1"/>
    <x v="0"/>
    <x v="0"/>
    <x v="2"/>
  </r>
  <r>
    <n v="1248"/>
    <x v="2"/>
    <x v="3"/>
    <x v="2"/>
    <x v="2"/>
    <x v="1"/>
    <x v="3"/>
    <x v="9"/>
    <x v="44"/>
    <n v="1"/>
    <x v="0"/>
    <x v="0"/>
    <x v="3"/>
  </r>
  <r>
    <n v="1249"/>
    <x v="2"/>
    <x v="3"/>
    <x v="2"/>
    <x v="2"/>
    <x v="1"/>
    <x v="3"/>
    <x v="9"/>
    <x v="45"/>
    <n v="1"/>
    <x v="0"/>
    <x v="0"/>
    <x v="0"/>
  </r>
  <r>
    <n v="1250"/>
    <x v="2"/>
    <x v="3"/>
    <x v="2"/>
    <x v="2"/>
    <x v="1"/>
    <x v="3"/>
    <x v="9"/>
    <x v="29"/>
    <n v="1"/>
    <x v="0"/>
    <x v="0"/>
    <x v="1"/>
  </r>
  <r>
    <n v="1251"/>
    <x v="2"/>
    <x v="3"/>
    <x v="2"/>
    <x v="2"/>
    <x v="1"/>
    <x v="3"/>
    <x v="9"/>
    <x v="30"/>
    <n v="1"/>
    <x v="0"/>
    <x v="0"/>
    <x v="2"/>
  </r>
  <r>
    <n v="1252"/>
    <x v="2"/>
    <x v="3"/>
    <x v="2"/>
    <x v="2"/>
    <x v="1"/>
    <x v="3"/>
    <x v="9"/>
    <x v="31"/>
    <n v="1"/>
    <x v="0"/>
    <x v="0"/>
    <x v="3"/>
  </r>
  <r>
    <n v="1253"/>
    <x v="2"/>
    <x v="3"/>
    <x v="2"/>
    <x v="2"/>
    <x v="1"/>
    <x v="3"/>
    <x v="9"/>
    <x v="46"/>
    <n v="0"/>
    <x v="0"/>
    <x v="0"/>
    <x v="0"/>
  </r>
  <r>
    <n v="1254"/>
    <x v="2"/>
    <x v="3"/>
    <x v="2"/>
    <x v="2"/>
    <x v="1"/>
    <x v="3"/>
    <x v="9"/>
    <x v="47"/>
    <n v="0"/>
    <x v="0"/>
    <x v="0"/>
    <x v="1"/>
  </r>
  <r>
    <n v="1255"/>
    <x v="2"/>
    <x v="3"/>
    <x v="2"/>
    <x v="2"/>
    <x v="1"/>
    <x v="3"/>
    <x v="9"/>
    <x v="48"/>
    <n v="0"/>
    <x v="0"/>
    <x v="0"/>
    <x v="2"/>
  </r>
  <r>
    <n v="1256"/>
    <x v="2"/>
    <x v="3"/>
    <x v="2"/>
    <x v="2"/>
    <x v="1"/>
    <x v="3"/>
    <x v="9"/>
    <x v="49"/>
    <n v="4"/>
    <x v="0"/>
    <x v="0"/>
    <x v="3"/>
  </r>
  <r>
    <n v="1257"/>
    <x v="2"/>
    <x v="3"/>
    <x v="2"/>
    <x v="2"/>
    <x v="1"/>
    <x v="3"/>
    <x v="9"/>
    <x v="50"/>
    <n v="2"/>
    <x v="0"/>
    <x v="0"/>
    <x v="0"/>
  </r>
  <r>
    <n v="1258"/>
    <x v="2"/>
    <x v="3"/>
    <x v="2"/>
    <x v="2"/>
    <x v="1"/>
    <x v="3"/>
    <x v="9"/>
    <x v="51"/>
    <n v="1"/>
    <x v="0"/>
    <x v="0"/>
    <x v="1"/>
  </r>
  <r>
    <n v="1259"/>
    <x v="2"/>
    <x v="3"/>
    <x v="2"/>
    <x v="2"/>
    <x v="1"/>
    <x v="3"/>
    <x v="10"/>
    <x v="52"/>
    <n v="10"/>
    <x v="0"/>
    <x v="0"/>
    <x v="2"/>
  </r>
  <r>
    <n v="1260"/>
    <x v="2"/>
    <x v="3"/>
    <x v="2"/>
    <x v="2"/>
    <x v="1"/>
    <x v="3"/>
    <x v="10"/>
    <x v="53"/>
    <n v="1"/>
    <x v="0"/>
    <x v="0"/>
    <x v="3"/>
  </r>
  <r>
    <n v="1261"/>
    <x v="2"/>
    <x v="3"/>
    <x v="2"/>
    <x v="2"/>
    <x v="1"/>
    <x v="3"/>
    <x v="10"/>
    <x v="54"/>
    <n v="10"/>
    <x v="0"/>
    <x v="0"/>
    <x v="0"/>
  </r>
  <r>
    <n v="1262"/>
    <x v="2"/>
    <x v="3"/>
    <x v="2"/>
    <x v="2"/>
    <x v="1"/>
    <x v="3"/>
    <x v="10"/>
    <x v="55"/>
    <n v="1"/>
    <x v="0"/>
    <x v="0"/>
    <x v="1"/>
  </r>
  <r>
    <n v="1263"/>
    <x v="2"/>
    <x v="3"/>
    <x v="2"/>
    <x v="2"/>
    <x v="1"/>
    <x v="3"/>
    <x v="10"/>
    <x v="56"/>
    <n v="3"/>
    <x v="0"/>
    <x v="0"/>
    <x v="2"/>
  </r>
  <r>
    <n v="1264"/>
    <x v="2"/>
    <x v="3"/>
    <x v="2"/>
    <x v="2"/>
    <x v="1"/>
    <x v="3"/>
    <x v="10"/>
    <x v="57"/>
    <n v="0"/>
    <x v="0"/>
    <x v="0"/>
    <x v="3"/>
  </r>
  <r>
    <n v="1265"/>
    <x v="2"/>
    <x v="3"/>
    <x v="2"/>
    <x v="2"/>
    <x v="1"/>
    <x v="3"/>
    <x v="10"/>
    <x v="58"/>
    <n v="6"/>
    <x v="0"/>
    <x v="0"/>
    <x v="0"/>
  </r>
  <r>
    <n v="1266"/>
    <x v="2"/>
    <x v="3"/>
    <x v="2"/>
    <x v="2"/>
    <x v="1"/>
    <x v="4"/>
    <x v="11"/>
    <x v="59"/>
    <n v="0"/>
    <x v="1"/>
    <x v="0"/>
    <x v="1"/>
  </r>
  <r>
    <n v="1267"/>
    <x v="2"/>
    <x v="3"/>
    <x v="2"/>
    <x v="2"/>
    <x v="1"/>
    <x v="4"/>
    <x v="11"/>
    <x v="60"/>
    <n v="0"/>
    <x v="0"/>
    <x v="0"/>
    <x v="2"/>
  </r>
  <r>
    <n v="1268"/>
    <x v="2"/>
    <x v="3"/>
    <x v="2"/>
    <x v="2"/>
    <x v="1"/>
    <x v="4"/>
    <x v="11"/>
    <x v="61"/>
    <n v="0"/>
    <x v="0"/>
    <x v="0"/>
    <x v="3"/>
  </r>
  <r>
    <n v="1269"/>
    <x v="2"/>
    <x v="3"/>
    <x v="2"/>
    <x v="2"/>
    <x v="1"/>
    <x v="4"/>
    <x v="11"/>
    <x v="62"/>
    <n v="0"/>
    <x v="0"/>
    <x v="0"/>
    <x v="0"/>
  </r>
  <r>
    <n v="1270"/>
    <x v="2"/>
    <x v="3"/>
    <x v="2"/>
    <x v="2"/>
    <x v="1"/>
    <x v="4"/>
    <x v="12"/>
    <x v="63"/>
    <n v="0"/>
    <x v="1"/>
    <x v="0"/>
    <x v="1"/>
  </r>
  <r>
    <n v="1271"/>
    <x v="2"/>
    <x v="3"/>
    <x v="2"/>
    <x v="2"/>
    <x v="1"/>
    <x v="4"/>
    <x v="12"/>
    <x v="64"/>
    <n v="0"/>
    <x v="0"/>
    <x v="0"/>
    <x v="2"/>
  </r>
  <r>
    <n v="1272"/>
    <x v="2"/>
    <x v="3"/>
    <x v="2"/>
    <x v="2"/>
    <x v="1"/>
    <x v="4"/>
    <x v="12"/>
    <x v="65"/>
    <n v="0"/>
    <x v="0"/>
    <x v="0"/>
    <x v="3"/>
  </r>
  <r>
    <n v="1273"/>
    <x v="2"/>
    <x v="3"/>
    <x v="2"/>
    <x v="2"/>
    <x v="1"/>
    <x v="4"/>
    <x v="12"/>
    <x v="66"/>
    <n v="0"/>
    <x v="0"/>
    <x v="0"/>
    <x v="0"/>
  </r>
  <r>
    <n v="1274"/>
    <x v="2"/>
    <x v="3"/>
    <x v="2"/>
    <x v="2"/>
    <x v="1"/>
    <x v="4"/>
    <x v="12"/>
    <x v="62"/>
    <n v="0"/>
    <x v="0"/>
    <x v="0"/>
    <x v="1"/>
  </r>
  <r>
    <n v="1275"/>
    <x v="2"/>
    <x v="3"/>
    <x v="2"/>
    <x v="2"/>
    <x v="1"/>
    <x v="4"/>
    <x v="12"/>
    <x v="67"/>
    <n v="0"/>
    <x v="0"/>
    <x v="0"/>
    <x v="2"/>
  </r>
  <r>
    <n v="1276"/>
    <x v="2"/>
    <x v="4"/>
    <x v="1"/>
    <x v="2"/>
    <x v="0"/>
    <x v="0"/>
    <x v="0"/>
    <x v="0"/>
    <n v="1"/>
    <x v="0"/>
    <x v="0"/>
    <x v="3"/>
  </r>
  <r>
    <n v="1277"/>
    <x v="2"/>
    <x v="4"/>
    <x v="1"/>
    <x v="2"/>
    <x v="0"/>
    <x v="0"/>
    <x v="0"/>
    <x v="1"/>
    <n v="1"/>
    <x v="0"/>
    <x v="0"/>
    <x v="0"/>
  </r>
  <r>
    <n v="1278"/>
    <x v="2"/>
    <x v="4"/>
    <x v="1"/>
    <x v="2"/>
    <x v="0"/>
    <x v="0"/>
    <x v="0"/>
    <x v="2"/>
    <n v="0"/>
    <x v="0"/>
    <x v="0"/>
    <x v="1"/>
  </r>
  <r>
    <n v="1279"/>
    <x v="2"/>
    <x v="4"/>
    <x v="1"/>
    <x v="2"/>
    <x v="0"/>
    <x v="0"/>
    <x v="0"/>
    <x v="3"/>
    <n v="0"/>
    <x v="0"/>
    <x v="0"/>
    <x v="2"/>
  </r>
  <r>
    <n v="1280"/>
    <x v="2"/>
    <x v="4"/>
    <x v="1"/>
    <x v="2"/>
    <x v="0"/>
    <x v="0"/>
    <x v="0"/>
    <x v="4"/>
    <n v="0"/>
    <x v="0"/>
    <x v="0"/>
    <x v="3"/>
  </r>
  <r>
    <n v="1281"/>
    <x v="2"/>
    <x v="4"/>
    <x v="1"/>
    <x v="2"/>
    <x v="0"/>
    <x v="0"/>
    <x v="0"/>
    <x v="5"/>
    <n v="0"/>
    <x v="0"/>
    <x v="0"/>
    <x v="0"/>
  </r>
  <r>
    <n v="1282"/>
    <x v="2"/>
    <x v="4"/>
    <x v="1"/>
    <x v="2"/>
    <x v="0"/>
    <x v="0"/>
    <x v="0"/>
    <x v="6"/>
    <n v="0"/>
    <x v="0"/>
    <x v="0"/>
    <x v="1"/>
  </r>
  <r>
    <n v="1283"/>
    <x v="2"/>
    <x v="4"/>
    <x v="1"/>
    <x v="2"/>
    <x v="0"/>
    <x v="0"/>
    <x v="0"/>
    <x v="7"/>
    <n v="0"/>
    <x v="0"/>
    <x v="0"/>
    <x v="2"/>
  </r>
  <r>
    <n v="1284"/>
    <x v="2"/>
    <x v="4"/>
    <x v="1"/>
    <x v="2"/>
    <x v="0"/>
    <x v="0"/>
    <x v="0"/>
    <x v="8"/>
    <n v="0"/>
    <x v="0"/>
    <x v="0"/>
    <x v="3"/>
  </r>
  <r>
    <n v="1285"/>
    <x v="2"/>
    <x v="4"/>
    <x v="1"/>
    <x v="2"/>
    <x v="0"/>
    <x v="0"/>
    <x v="0"/>
    <x v="9"/>
    <n v="0"/>
    <x v="0"/>
    <x v="0"/>
    <x v="0"/>
  </r>
  <r>
    <n v="1286"/>
    <x v="2"/>
    <x v="4"/>
    <x v="1"/>
    <x v="2"/>
    <x v="0"/>
    <x v="0"/>
    <x v="0"/>
    <x v="10"/>
    <n v="1"/>
    <x v="0"/>
    <x v="0"/>
    <x v="1"/>
  </r>
  <r>
    <n v="1287"/>
    <x v="2"/>
    <x v="4"/>
    <x v="1"/>
    <x v="2"/>
    <x v="0"/>
    <x v="0"/>
    <x v="1"/>
    <x v="11"/>
    <n v="0"/>
    <x v="0"/>
    <x v="0"/>
    <x v="2"/>
  </r>
  <r>
    <n v="1288"/>
    <x v="2"/>
    <x v="4"/>
    <x v="1"/>
    <x v="2"/>
    <x v="0"/>
    <x v="0"/>
    <x v="2"/>
    <x v="12"/>
    <n v="3"/>
    <x v="0"/>
    <x v="0"/>
    <x v="3"/>
  </r>
  <r>
    <n v="1289"/>
    <x v="2"/>
    <x v="4"/>
    <x v="1"/>
    <x v="2"/>
    <x v="0"/>
    <x v="0"/>
    <x v="2"/>
    <x v="13"/>
    <n v="2"/>
    <x v="0"/>
    <x v="0"/>
    <x v="0"/>
  </r>
  <r>
    <n v="1290"/>
    <x v="2"/>
    <x v="4"/>
    <x v="1"/>
    <x v="2"/>
    <x v="0"/>
    <x v="0"/>
    <x v="2"/>
    <x v="14"/>
    <n v="3"/>
    <x v="0"/>
    <x v="0"/>
    <x v="1"/>
  </r>
  <r>
    <n v="1291"/>
    <x v="2"/>
    <x v="4"/>
    <x v="1"/>
    <x v="2"/>
    <x v="0"/>
    <x v="0"/>
    <x v="2"/>
    <x v="15"/>
    <n v="1"/>
    <x v="0"/>
    <x v="0"/>
    <x v="2"/>
  </r>
  <r>
    <n v="1292"/>
    <x v="2"/>
    <x v="4"/>
    <x v="1"/>
    <x v="2"/>
    <x v="0"/>
    <x v="0"/>
    <x v="2"/>
    <x v="16"/>
    <n v="2"/>
    <x v="0"/>
    <x v="0"/>
    <x v="3"/>
  </r>
  <r>
    <n v="1293"/>
    <x v="2"/>
    <x v="4"/>
    <x v="1"/>
    <x v="2"/>
    <x v="0"/>
    <x v="0"/>
    <x v="3"/>
    <x v="17"/>
    <n v="1"/>
    <x v="0"/>
    <x v="0"/>
    <x v="0"/>
  </r>
  <r>
    <n v="1294"/>
    <x v="2"/>
    <x v="4"/>
    <x v="1"/>
    <x v="2"/>
    <x v="0"/>
    <x v="0"/>
    <x v="3"/>
    <x v="18"/>
    <n v="0"/>
    <x v="0"/>
    <x v="0"/>
    <x v="1"/>
  </r>
  <r>
    <n v="1295"/>
    <x v="2"/>
    <x v="4"/>
    <x v="1"/>
    <x v="2"/>
    <x v="0"/>
    <x v="0"/>
    <x v="3"/>
    <x v="19"/>
    <n v="0"/>
    <x v="0"/>
    <x v="0"/>
    <x v="2"/>
  </r>
  <r>
    <n v="1296"/>
    <x v="2"/>
    <x v="4"/>
    <x v="1"/>
    <x v="2"/>
    <x v="0"/>
    <x v="0"/>
    <x v="3"/>
    <x v="20"/>
    <n v="1"/>
    <x v="0"/>
    <x v="0"/>
    <x v="3"/>
  </r>
  <r>
    <n v="1297"/>
    <x v="2"/>
    <x v="4"/>
    <x v="1"/>
    <x v="2"/>
    <x v="0"/>
    <x v="0"/>
    <x v="3"/>
    <x v="21"/>
    <n v="0"/>
    <x v="0"/>
    <x v="0"/>
    <x v="0"/>
  </r>
  <r>
    <n v="1298"/>
    <x v="2"/>
    <x v="4"/>
    <x v="1"/>
    <x v="2"/>
    <x v="0"/>
    <x v="0"/>
    <x v="3"/>
    <x v="22"/>
    <n v="1"/>
    <x v="0"/>
    <x v="0"/>
    <x v="1"/>
  </r>
  <r>
    <n v="1299"/>
    <x v="2"/>
    <x v="4"/>
    <x v="1"/>
    <x v="2"/>
    <x v="0"/>
    <x v="0"/>
    <x v="3"/>
    <x v="23"/>
    <n v="0"/>
    <x v="0"/>
    <x v="0"/>
    <x v="2"/>
  </r>
  <r>
    <n v="1300"/>
    <x v="2"/>
    <x v="4"/>
    <x v="1"/>
    <x v="2"/>
    <x v="0"/>
    <x v="0"/>
    <x v="3"/>
    <x v="24"/>
    <n v="2"/>
    <x v="0"/>
    <x v="0"/>
    <x v="3"/>
  </r>
  <r>
    <n v="1301"/>
    <x v="2"/>
    <x v="4"/>
    <x v="1"/>
    <x v="2"/>
    <x v="0"/>
    <x v="0"/>
    <x v="3"/>
    <x v="25"/>
    <n v="2"/>
    <x v="0"/>
    <x v="0"/>
    <x v="0"/>
  </r>
  <r>
    <n v="1302"/>
    <x v="2"/>
    <x v="4"/>
    <x v="1"/>
    <x v="2"/>
    <x v="0"/>
    <x v="1"/>
    <x v="4"/>
    <x v="26"/>
    <n v="0"/>
    <x v="0"/>
    <x v="0"/>
    <x v="1"/>
  </r>
  <r>
    <n v="1303"/>
    <x v="2"/>
    <x v="4"/>
    <x v="1"/>
    <x v="2"/>
    <x v="0"/>
    <x v="1"/>
    <x v="4"/>
    <x v="27"/>
    <n v="20"/>
    <x v="0"/>
    <x v="0"/>
    <x v="2"/>
  </r>
  <r>
    <n v="1304"/>
    <x v="2"/>
    <x v="4"/>
    <x v="1"/>
    <x v="2"/>
    <x v="0"/>
    <x v="1"/>
    <x v="4"/>
    <x v="28"/>
    <n v="0"/>
    <x v="0"/>
    <x v="0"/>
    <x v="3"/>
  </r>
  <r>
    <n v="1305"/>
    <x v="2"/>
    <x v="4"/>
    <x v="1"/>
    <x v="2"/>
    <x v="0"/>
    <x v="1"/>
    <x v="4"/>
    <x v="29"/>
    <n v="0"/>
    <x v="0"/>
    <x v="0"/>
    <x v="0"/>
  </r>
  <r>
    <n v="1306"/>
    <x v="2"/>
    <x v="4"/>
    <x v="1"/>
    <x v="2"/>
    <x v="0"/>
    <x v="1"/>
    <x v="4"/>
    <x v="30"/>
    <n v="0"/>
    <x v="0"/>
    <x v="0"/>
    <x v="1"/>
  </r>
  <r>
    <n v="1307"/>
    <x v="2"/>
    <x v="4"/>
    <x v="1"/>
    <x v="2"/>
    <x v="0"/>
    <x v="1"/>
    <x v="4"/>
    <x v="31"/>
    <n v="0"/>
    <x v="0"/>
    <x v="0"/>
    <x v="2"/>
  </r>
  <r>
    <n v="1308"/>
    <x v="2"/>
    <x v="4"/>
    <x v="1"/>
    <x v="2"/>
    <x v="0"/>
    <x v="1"/>
    <x v="5"/>
    <x v="32"/>
    <n v="16"/>
    <x v="0"/>
    <x v="0"/>
    <x v="3"/>
  </r>
  <r>
    <n v="1309"/>
    <x v="2"/>
    <x v="4"/>
    <x v="1"/>
    <x v="2"/>
    <x v="0"/>
    <x v="1"/>
    <x v="5"/>
    <x v="33"/>
    <n v="18"/>
    <x v="0"/>
    <x v="0"/>
    <x v="0"/>
  </r>
  <r>
    <n v="1310"/>
    <x v="2"/>
    <x v="4"/>
    <x v="1"/>
    <x v="2"/>
    <x v="0"/>
    <x v="1"/>
    <x v="5"/>
    <x v="34"/>
    <n v="22"/>
    <x v="0"/>
    <x v="0"/>
    <x v="1"/>
  </r>
  <r>
    <n v="1311"/>
    <x v="2"/>
    <x v="4"/>
    <x v="1"/>
    <x v="2"/>
    <x v="0"/>
    <x v="1"/>
    <x v="5"/>
    <x v="35"/>
    <n v="17"/>
    <x v="0"/>
    <x v="0"/>
    <x v="2"/>
  </r>
  <r>
    <n v="1312"/>
    <x v="2"/>
    <x v="4"/>
    <x v="1"/>
    <x v="2"/>
    <x v="0"/>
    <x v="2"/>
    <x v="6"/>
    <x v="36"/>
    <n v="0"/>
    <x v="0"/>
    <x v="0"/>
    <x v="3"/>
  </r>
  <r>
    <n v="1313"/>
    <x v="2"/>
    <x v="4"/>
    <x v="1"/>
    <x v="2"/>
    <x v="0"/>
    <x v="2"/>
    <x v="6"/>
    <x v="37"/>
    <n v="0"/>
    <x v="0"/>
    <x v="0"/>
    <x v="0"/>
  </r>
  <r>
    <n v="1314"/>
    <x v="2"/>
    <x v="4"/>
    <x v="1"/>
    <x v="2"/>
    <x v="0"/>
    <x v="2"/>
    <x v="7"/>
    <x v="38"/>
    <n v="1"/>
    <x v="0"/>
    <x v="0"/>
    <x v="1"/>
  </r>
  <r>
    <n v="1315"/>
    <x v="2"/>
    <x v="4"/>
    <x v="1"/>
    <x v="2"/>
    <x v="0"/>
    <x v="2"/>
    <x v="7"/>
    <x v="39"/>
    <n v="17"/>
    <x v="0"/>
    <x v="0"/>
    <x v="2"/>
  </r>
  <r>
    <n v="1316"/>
    <x v="2"/>
    <x v="4"/>
    <x v="1"/>
    <x v="2"/>
    <x v="0"/>
    <x v="3"/>
    <x v="8"/>
    <x v="40"/>
    <n v="0"/>
    <x v="0"/>
    <x v="0"/>
    <x v="3"/>
  </r>
  <r>
    <n v="1317"/>
    <x v="2"/>
    <x v="4"/>
    <x v="1"/>
    <x v="2"/>
    <x v="0"/>
    <x v="3"/>
    <x v="8"/>
    <x v="41"/>
    <n v="0"/>
    <x v="0"/>
    <x v="0"/>
    <x v="0"/>
  </r>
  <r>
    <n v="1318"/>
    <x v="2"/>
    <x v="4"/>
    <x v="1"/>
    <x v="2"/>
    <x v="0"/>
    <x v="3"/>
    <x v="8"/>
    <x v="42"/>
    <n v="0"/>
    <x v="0"/>
    <x v="0"/>
    <x v="1"/>
  </r>
  <r>
    <n v="1319"/>
    <x v="2"/>
    <x v="4"/>
    <x v="1"/>
    <x v="2"/>
    <x v="0"/>
    <x v="3"/>
    <x v="9"/>
    <x v="43"/>
    <n v="0"/>
    <x v="0"/>
    <x v="0"/>
    <x v="2"/>
  </r>
  <r>
    <n v="1320"/>
    <x v="2"/>
    <x v="4"/>
    <x v="1"/>
    <x v="2"/>
    <x v="0"/>
    <x v="3"/>
    <x v="9"/>
    <x v="26"/>
    <n v="0"/>
    <x v="0"/>
    <x v="0"/>
    <x v="3"/>
  </r>
  <r>
    <n v="1321"/>
    <x v="2"/>
    <x v="4"/>
    <x v="1"/>
    <x v="2"/>
    <x v="0"/>
    <x v="3"/>
    <x v="9"/>
    <x v="27"/>
    <n v="0"/>
    <x v="0"/>
    <x v="0"/>
    <x v="0"/>
  </r>
  <r>
    <n v="1322"/>
    <x v="2"/>
    <x v="4"/>
    <x v="1"/>
    <x v="2"/>
    <x v="0"/>
    <x v="3"/>
    <x v="9"/>
    <x v="28"/>
    <n v="0"/>
    <x v="0"/>
    <x v="0"/>
    <x v="1"/>
  </r>
  <r>
    <n v="1323"/>
    <x v="2"/>
    <x v="4"/>
    <x v="1"/>
    <x v="2"/>
    <x v="0"/>
    <x v="3"/>
    <x v="9"/>
    <x v="44"/>
    <n v="0"/>
    <x v="0"/>
    <x v="0"/>
    <x v="2"/>
  </r>
  <r>
    <n v="1324"/>
    <x v="2"/>
    <x v="4"/>
    <x v="1"/>
    <x v="2"/>
    <x v="0"/>
    <x v="3"/>
    <x v="9"/>
    <x v="45"/>
    <n v="0"/>
    <x v="0"/>
    <x v="0"/>
    <x v="3"/>
  </r>
  <r>
    <n v="1325"/>
    <x v="2"/>
    <x v="4"/>
    <x v="1"/>
    <x v="2"/>
    <x v="0"/>
    <x v="3"/>
    <x v="9"/>
    <x v="29"/>
    <n v="0"/>
    <x v="0"/>
    <x v="0"/>
    <x v="0"/>
  </r>
  <r>
    <n v="1326"/>
    <x v="2"/>
    <x v="4"/>
    <x v="1"/>
    <x v="2"/>
    <x v="0"/>
    <x v="3"/>
    <x v="9"/>
    <x v="30"/>
    <n v="0"/>
    <x v="0"/>
    <x v="0"/>
    <x v="1"/>
  </r>
  <r>
    <n v="1327"/>
    <x v="2"/>
    <x v="4"/>
    <x v="1"/>
    <x v="2"/>
    <x v="0"/>
    <x v="3"/>
    <x v="9"/>
    <x v="31"/>
    <n v="0"/>
    <x v="0"/>
    <x v="0"/>
    <x v="2"/>
  </r>
  <r>
    <n v="1328"/>
    <x v="2"/>
    <x v="4"/>
    <x v="1"/>
    <x v="2"/>
    <x v="0"/>
    <x v="3"/>
    <x v="9"/>
    <x v="46"/>
    <n v="0"/>
    <x v="0"/>
    <x v="0"/>
    <x v="3"/>
  </r>
  <r>
    <n v="1329"/>
    <x v="2"/>
    <x v="4"/>
    <x v="1"/>
    <x v="2"/>
    <x v="0"/>
    <x v="3"/>
    <x v="9"/>
    <x v="47"/>
    <n v="0"/>
    <x v="0"/>
    <x v="0"/>
    <x v="0"/>
  </r>
  <r>
    <n v="1330"/>
    <x v="2"/>
    <x v="4"/>
    <x v="1"/>
    <x v="2"/>
    <x v="0"/>
    <x v="3"/>
    <x v="9"/>
    <x v="48"/>
    <n v="0"/>
    <x v="0"/>
    <x v="0"/>
    <x v="1"/>
  </r>
  <r>
    <n v="1331"/>
    <x v="2"/>
    <x v="4"/>
    <x v="1"/>
    <x v="2"/>
    <x v="0"/>
    <x v="3"/>
    <x v="9"/>
    <x v="49"/>
    <n v="2"/>
    <x v="0"/>
    <x v="0"/>
    <x v="2"/>
  </r>
  <r>
    <n v="1332"/>
    <x v="2"/>
    <x v="4"/>
    <x v="1"/>
    <x v="2"/>
    <x v="0"/>
    <x v="3"/>
    <x v="9"/>
    <x v="50"/>
    <n v="0"/>
    <x v="0"/>
    <x v="0"/>
    <x v="3"/>
  </r>
  <r>
    <n v="1333"/>
    <x v="2"/>
    <x v="4"/>
    <x v="1"/>
    <x v="2"/>
    <x v="0"/>
    <x v="3"/>
    <x v="9"/>
    <x v="51"/>
    <n v="0"/>
    <x v="0"/>
    <x v="0"/>
    <x v="0"/>
  </r>
  <r>
    <n v="1334"/>
    <x v="2"/>
    <x v="4"/>
    <x v="1"/>
    <x v="2"/>
    <x v="0"/>
    <x v="3"/>
    <x v="10"/>
    <x v="52"/>
    <n v="1"/>
    <x v="0"/>
    <x v="0"/>
    <x v="1"/>
  </r>
  <r>
    <n v="1335"/>
    <x v="2"/>
    <x v="4"/>
    <x v="1"/>
    <x v="2"/>
    <x v="0"/>
    <x v="3"/>
    <x v="10"/>
    <x v="53"/>
    <n v="0"/>
    <x v="0"/>
    <x v="0"/>
    <x v="2"/>
  </r>
  <r>
    <n v="1336"/>
    <x v="2"/>
    <x v="4"/>
    <x v="1"/>
    <x v="2"/>
    <x v="0"/>
    <x v="3"/>
    <x v="10"/>
    <x v="54"/>
    <n v="0"/>
    <x v="0"/>
    <x v="0"/>
    <x v="3"/>
  </r>
  <r>
    <n v="1337"/>
    <x v="2"/>
    <x v="4"/>
    <x v="1"/>
    <x v="2"/>
    <x v="0"/>
    <x v="3"/>
    <x v="10"/>
    <x v="55"/>
    <n v="0"/>
    <x v="0"/>
    <x v="0"/>
    <x v="0"/>
  </r>
  <r>
    <n v="1338"/>
    <x v="2"/>
    <x v="4"/>
    <x v="1"/>
    <x v="2"/>
    <x v="0"/>
    <x v="3"/>
    <x v="10"/>
    <x v="56"/>
    <n v="0"/>
    <x v="0"/>
    <x v="0"/>
    <x v="1"/>
  </r>
  <r>
    <n v="1339"/>
    <x v="2"/>
    <x v="4"/>
    <x v="1"/>
    <x v="2"/>
    <x v="0"/>
    <x v="3"/>
    <x v="10"/>
    <x v="57"/>
    <n v="0"/>
    <x v="0"/>
    <x v="0"/>
    <x v="2"/>
  </r>
  <r>
    <n v="1340"/>
    <x v="2"/>
    <x v="4"/>
    <x v="1"/>
    <x v="2"/>
    <x v="0"/>
    <x v="3"/>
    <x v="10"/>
    <x v="58"/>
    <n v="2"/>
    <x v="0"/>
    <x v="0"/>
    <x v="3"/>
  </r>
  <r>
    <n v="1341"/>
    <x v="2"/>
    <x v="4"/>
    <x v="1"/>
    <x v="2"/>
    <x v="0"/>
    <x v="4"/>
    <x v="11"/>
    <x v="59"/>
    <n v="0"/>
    <x v="1"/>
    <x v="0"/>
    <x v="0"/>
  </r>
  <r>
    <n v="1342"/>
    <x v="2"/>
    <x v="4"/>
    <x v="1"/>
    <x v="2"/>
    <x v="0"/>
    <x v="4"/>
    <x v="11"/>
    <x v="60"/>
    <n v="0"/>
    <x v="0"/>
    <x v="0"/>
    <x v="1"/>
  </r>
  <r>
    <n v="1343"/>
    <x v="2"/>
    <x v="4"/>
    <x v="1"/>
    <x v="2"/>
    <x v="0"/>
    <x v="4"/>
    <x v="11"/>
    <x v="61"/>
    <n v="0"/>
    <x v="0"/>
    <x v="0"/>
    <x v="2"/>
  </r>
  <r>
    <n v="1344"/>
    <x v="2"/>
    <x v="4"/>
    <x v="1"/>
    <x v="2"/>
    <x v="0"/>
    <x v="4"/>
    <x v="11"/>
    <x v="62"/>
    <n v="0"/>
    <x v="0"/>
    <x v="0"/>
    <x v="3"/>
  </r>
  <r>
    <n v="1345"/>
    <x v="2"/>
    <x v="4"/>
    <x v="1"/>
    <x v="2"/>
    <x v="0"/>
    <x v="4"/>
    <x v="12"/>
    <x v="63"/>
    <n v="0"/>
    <x v="1"/>
    <x v="0"/>
    <x v="0"/>
  </r>
  <r>
    <n v="1346"/>
    <x v="2"/>
    <x v="4"/>
    <x v="1"/>
    <x v="2"/>
    <x v="0"/>
    <x v="4"/>
    <x v="12"/>
    <x v="64"/>
    <n v="0"/>
    <x v="0"/>
    <x v="0"/>
    <x v="1"/>
  </r>
  <r>
    <n v="1347"/>
    <x v="2"/>
    <x v="4"/>
    <x v="1"/>
    <x v="2"/>
    <x v="0"/>
    <x v="4"/>
    <x v="12"/>
    <x v="65"/>
    <n v="0"/>
    <x v="0"/>
    <x v="0"/>
    <x v="2"/>
  </r>
  <r>
    <n v="1348"/>
    <x v="2"/>
    <x v="4"/>
    <x v="1"/>
    <x v="2"/>
    <x v="0"/>
    <x v="4"/>
    <x v="12"/>
    <x v="66"/>
    <n v="0"/>
    <x v="0"/>
    <x v="0"/>
    <x v="3"/>
  </r>
  <r>
    <n v="1349"/>
    <x v="2"/>
    <x v="4"/>
    <x v="1"/>
    <x v="2"/>
    <x v="0"/>
    <x v="4"/>
    <x v="12"/>
    <x v="62"/>
    <n v="0"/>
    <x v="0"/>
    <x v="0"/>
    <x v="0"/>
  </r>
  <r>
    <n v="1350"/>
    <x v="2"/>
    <x v="5"/>
    <x v="1"/>
    <x v="2"/>
    <x v="0"/>
    <x v="4"/>
    <x v="12"/>
    <x v="67"/>
    <n v="0"/>
    <x v="0"/>
    <x v="0"/>
    <x v="1"/>
  </r>
  <r>
    <n v="1351"/>
    <x v="2"/>
    <x v="5"/>
    <x v="1"/>
    <x v="2"/>
    <x v="0"/>
    <x v="0"/>
    <x v="0"/>
    <x v="0"/>
    <n v="0"/>
    <x v="0"/>
    <x v="0"/>
    <x v="2"/>
  </r>
  <r>
    <n v="1352"/>
    <x v="2"/>
    <x v="5"/>
    <x v="1"/>
    <x v="2"/>
    <x v="0"/>
    <x v="0"/>
    <x v="0"/>
    <x v="1"/>
    <n v="0"/>
    <x v="0"/>
    <x v="0"/>
    <x v="3"/>
  </r>
  <r>
    <n v="1353"/>
    <x v="2"/>
    <x v="5"/>
    <x v="1"/>
    <x v="2"/>
    <x v="0"/>
    <x v="0"/>
    <x v="0"/>
    <x v="2"/>
    <n v="0"/>
    <x v="0"/>
    <x v="0"/>
    <x v="0"/>
  </r>
  <r>
    <n v="1354"/>
    <x v="2"/>
    <x v="5"/>
    <x v="1"/>
    <x v="2"/>
    <x v="0"/>
    <x v="0"/>
    <x v="0"/>
    <x v="3"/>
    <n v="0"/>
    <x v="0"/>
    <x v="0"/>
    <x v="1"/>
  </r>
  <r>
    <n v="1355"/>
    <x v="2"/>
    <x v="5"/>
    <x v="1"/>
    <x v="2"/>
    <x v="0"/>
    <x v="0"/>
    <x v="0"/>
    <x v="4"/>
    <n v="0"/>
    <x v="0"/>
    <x v="0"/>
    <x v="2"/>
  </r>
  <r>
    <n v="1356"/>
    <x v="2"/>
    <x v="5"/>
    <x v="1"/>
    <x v="2"/>
    <x v="0"/>
    <x v="0"/>
    <x v="0"/>
    <x v="5"/>
    <n v="1"/>
    <x v="0"/>
    <x v="0"/>
    <x v="3"/>
  </r>
  <r>
    <n v="1357"/>
    <x v="2"/>
    <x v="5"/>
    <x v="1"/>
    <x v="2"/>
    <x v="0"/>
    <x v="0"/>
    <x v="0"/>
    <x v="6"/>
    <n v="0"/>
    <x v="0"/>
    <x v="0"/>
    <x v="0"/>
  </r>
  <r>
    <n v="1358"/>
    <x v="2"/>
    <x v="5"/>
    <x v="1"/>
    <x v="2"/>
    <x v="0"/>
    <x v="0"/>
    <x v="0"/>
    <x v="7"/>
    <n v="0"/>
    <x v="0"/>
    <x v="0"/>
    <x v="1"/>
  </r>
  <r>
    <n v="1359"/>
    <x v="2"/>
    <x v="5"/>
    <x v="1"/>
    <x v="2"/>
    <x v="0"/>
    <x v="0"/>
    <x v="0"/>
    <x v="8"/>
    <n v="0"/>
    <x v="0"/>
    <x v="0"/>
    <x v="2"/>
  </r>
  <r>
    <n v="1360"/>
    <x v="2"/>
    <x v="5"/>
    <x v="1"/>
    <x v="2"/>
    <x v="0"/>
    <x v="0"/>
    <x v="0"/>
    <x v="9"/>
    <n v="0"/>
    <x v="0"/>
    <x v="0"/>
    <x v="3"/>
  </r>
  <r>
    <n v="1361"/>
    <x v="2"/>
    <x v="5"/>
    <x v="1"/>
    <x v="2"/>
    <x v="0"/>
    <x v="0"/>
    <x v="0"/>
    <x v="10"/>
    <n v="2"/>
    <x v="0"/>
    <x v="0"/>
    <x v="0"/>
  </r>
  <r>
    <n v="1362"/>
    <x v="2"/>
    <x v="5"/>
    <x v="1"/>
    <x v="2"/>
    <x v="0"/>
    <x v="0"/>
    <x v="1"/>
    <x v="11"/>
    <n v="0"/>
    <x v="0"/>
    <x v="0"/>
    <x v="1"/>
  </r>
  <r>
    <n v="1363"/>
    <x v="2"/>
    <x v="5"/>
    <x v="1"/>
    <x v="2"/>
    <x v="0"/>
    <x v="0"/>
    <x v="2"/>
    <x v="12"/>
    <n v="1"/>
    <x v="0"/>
    <x v="0"/>
    <x v="2"/>
  </r>
  <r>
    <n v="1364"/>
    <x v="2"/>
    <x v="5"/>
    <x v="1"/>
    <x v="2"/>
    <x v="0"/>
    <x v="0"/>
    <x v="2"/>
    <x v="13"/>
    <n v="2"/>
    <x v="0"/>
    <x v="0"/>
    <x v="3"/>
  </r>
  <r>
    <n v="1365"/>
    <x v="2"/>
    <x v="5"/>
    <x v="1"/>
    <x v="2"/>
    <x v="0"/>
    <x v="0"/>
    <x v="2"/>
    <x v="14"/>
    <n v="0"/>
    <x v="0"/>
    <x v="0"/>
    <x v="0"/>
  </r>
  <r>
    <n v="1366"/>
    <x v="2"/>
    <x v="5"/>
    <x v="1"/>
    <x v="2"/>
    <x v="0"/>
    <x v="0"/>
    <x v="2"/>
    <x v="15"/>
    <n v="0"/>
    <x v="0"/>
    <x v="0"/>
    <x v="1"/>
  </r>
  <r>
    <n v="1367"/>
    <x v="2"/>
    <x v="5"/>
    <x v="1"/>
    <x v="2"/>
    <x v="0"/>
    <x v="0"/>
    <x v="2"/>
    <x v="16"/>
    <n v="0"/>
    <x v="0"/>
    <x v="0"/>
    <x v="2"/>
  </r>
  <r>
    <n v="1368"/>
    <x v="2"/>
    <x v="5"/>
    <x v="1"/>
    <x v="2"/>
    <x v="0"/>
    <x v="0"/>
    <x v="3"/>
    <x v="17"/>
    <n v="0"/>
    <x v="0"/>
    <x v="0"/>
    <x v="3"/>
  </r>
  <r>
    <n v="1369"/>
    <x v="2"/>
    <x v="5"/>
    <x v="1"/>
    <x v="2"/>
    <x v="0"/>
    <x v="0"/>
    <x v="3"/>
    <x v="18"/>
    <n v="1"/>
    <x v="0"/>
    <x v="0"/>
    <x v="0"/>
  </r>
  <r>
    <n v="1370"/>
    <x v="2"/>
    <x v="5"/>
    <x v="1"/>
    <x v="2"/>
    <x v="0"/>
    <x v="0"/>
    <x v="3"/>
    <x v="19"/>
    <n v="1"/>
    <x v="0"/>
    <x v="0"/>
    <x v="1"/>
  </r>
  <r>
    <n v="1371"/>
    <x v="2"/>
    <x v="5"/>
    <x v="1"/>
    <x v="2"/>
    <x v="0"/>
    <x v="0"/>
    <x v="3"/>
    <x v="20"/>
    <n v="1"/>
    <x v="0"/>
    <x v="0"/>
    <x v="2"/>
  </r>
  <r>
    <n v="1372"/>
    <x v="2"/>
    <x v="5"/>
    <x v="1"/>
    <x v="2"/>
    <x v="0"/>
    <x v="0"/>
    <x v="3"/>
    <x v="21"/>
    <n v="0"/>
    <x v="0"/>
    <x v="0"/>
    <x v="3"/>
  </r>
  <r>
    <n v="1373"/>
    <x v="2"/>
    <x v="5"/>
    <x v="1"/>
    <x v="2"/>
    <x v="0"/>
    <x v="0"/>
    <x v="3"/>
    <x v="22"/>
    <n v="1"/>
    <x v="0"/>
    <x v="0"/>
    <x v="0"/>
  </r>
  <r>
    <n v="1374"/>
    <x v="2"/>
    <x v="5"/>
    <x v="1"/>
    <x v="2"/>
    <x v="0"/>
    <x v="0"/>
    <x v="3"/>
    <x v="23"/>
    <n v="0"/>
    <x v="0"/>
    <x v="0"/>
    <x v="1"/>
  </r>
  <r>
    <n v="1375"/>
    <x v="2"/>
    <x v="5"/>
    <x v="1"/>
    <x v="2"/>
    <x v="0"/>
    <x v="0"/>
    <x v="3"/>
    <x v="24"/>
    <n v="1"/>
    <x v="0"/>
    <x v="0"/>
    <x v="2"/>
  </r>
  <r>
    <n v="1376"/>
    <x v="2"/>
    <x v="5"/>
    <x v="1"/>
    <x v="2"/>
    <x v="0"/>
    <x v="0"/>
    <x v="3"/>
    <x v="25"/>
    <n v="4"/>
    <x v="0"/>
    <x v="0"/>
    <x v="3"/>
  </r>
  <r>
    <n v="1377"/>
    <x v="2"/>
    <x v="5"/>
    <x v="1"/>
    <x v="2"/>
    <x v="0"/>
    <x v="1"/>
    <x v="4"/>
    <x v="26"/>
    <n v="0"/>
    <x v="0"/>
    <x v="0"/>
    <x v="0"/>
  </r>
  <r>
    <n v="1378"/>
    <x v="2"/>
    <x v="5"/>
    <x v="1"/>
    <x v="2"/>
    <x v="0"/>
    <x v="1"/>
    <x v="4"/>
    <x v="27"/>
    <n v="9"/>
    <x v="0"/>
    <x v="0"/>
    <x v="1"/>
  </r>
  <r>
    <n v="1379"/>
    <x v="2"/>
    <x v="5"/>
    <x v="1"/>
    <x v="2"/>
    <x v="0"/>
    <x v="1"/>
    <x v="4"/>
    <x v="28"/>
    <n v="0"/>
    <x v="0"/>
    <x v="0"/>
    <x v="2"/>
  </r>
  <r>
    <n v="1380"/>
    <x v="2"/>
    <x v="5"/>
    <x v="1"/>
    <x v="2"/>
    <x v="0"/>
    <x v="1"/>
    <x v="4"/>
    <x v="29"/>
    <n v="0"/>
    <x v="0"/>
    <x v="0"/>
    <x v="3"/>
  </r>
  <r>
    <n v="1381"/>
    <x v="2"/>
    <x v="5"/>
    <x v="1"/>
    <x v="2"/>
    <x v="0"/>
    <x v="1"/>
    <x v="4"/>
    <x v="30"/>
    <n v="0"/>
    <x v="0"/>
    <x v="0"/>
    <x v="0"/>
  </r>
  <r>
    <n v="1382"/>
    <x v="2"/>
    <x v="5"/>
    <x v="1"/>
    <x v="2"/>
    <x v="0"/>
    <x v="1"/>
    <x v="4"/>
    <x v="31"/>
    <n v="16"/>
    <x v="0"/>
    <x v="0"/>
    <x v="1"/>
  </r>
  <r>
    <n v="1383"/>
    <x v="2"/>
    <x v="5"/>
    <x v="1"/>
    <x v="2"/>
    <x v="0"/>
    <x v="1"/>
    <x v="5"/>
    <x v="32"/>
    <n v="11"/>
    <x v="0"/>
    <x v="0"/>
    <x v="2"/>
  </r>
  <r>
    <n v="1384"/>
    <x v="2"/>
    <x v="5"/>
    <x v="1"/>
    <x v="2"/>
    <x v="0"/>
    <x v="1"/>
    <x v="5"/>
    <x v="33"/>
    <n v="15"/>
    <x v="0"/>
    <x v="0"/>
    <x v="3"/>
  </r>
  <r>
    <n v="1385"/>
    <x v="2"/>
    <x v="5"/>
    <x v="1"/>
    <x v="2"/>
    <x v="0"/>
    <x v="1"/>
    <x v="5"/>
    <x v="34"/>
    <n v="20"/>
    <x v="0"/>
    <x v="0"/>
    <x v="0"/>
  </r>
  <r>
    <n v="1386"/>
    <x v="2"/>
    <x v="5"/>
    <x v="1"/>
    <x v="2"/>
    <x v="0"/>
    <x v="1"/>
    <x v="5"/>
    <x v="35"/>
    <n v="20"/>
    <x v="0"/>
    <x v="0"/>
    <x v="1"/>
  </r>
  <r>
    <n v="1387"/>
    <x v="2"/>
    <x v="5"/>
    <x v="1"/>
    <x v="2"/>
    <x v="0"/>
    <x v="2"/>
    <x v="6"/>
    <x v="36"/>
    <n v="0"/>
    <x v="0"/>
    <x v="0"/>
    <x v="2"/>
  </r>
  <r>
    <n v="1388"/>
    <x v="2"/>
    <x v="5"/>
    <x v="1"/>
    <x v="2"/>
    <x v="0"/>
    <x v="2"/>
    <x v="6"/>
    <x v="37"/>
    <n v="0"/>
    <x v="0"/>
    <x v="0"/>
    <x v="3"/>
  </r>
  <r>
    <n v="1389"/>
    <x v="2"/>
    <x v="5"/>
    <x v="1"/>
    <x v="2"/>
    <x v="0"/>
    <x v="2"/>
    <x v="7"/>
    <x v="38"/>
    <n v="0"/>
    <x v="0"/>
    <x v="0"/>
    <x v="0"/>
  </r>
  <r>
    <n v="1390"/>
    <x v="2"/>
    <x v="5"/>
    <x v="1"/>
    <x v="2"/>
    <x v="0"/>
    <x v="2"/>
    <x v="7"/>
    <x v="39"/>
    <n v="0"/>
    <x v="0"/>
    <x v="0"/>
    <x v="1"/>
  </r>
  <r>
    <n v="1391"/>
    <x v="2"/>
    <x v="5"/>
    <x v="1"/>
    <x v="2"/>
    <x v="0"/>
    <x v="3"/>
    <x v="8"/>
    <x v="40"/>
    <n v="0"/>
    <x v="0"/>
    <x v="0"/>
    <x v="2"/>
  </r>
  <r>
    <n v="1392"/>
    <x v="2"/>
    <x v="5"/>
    <x v="1"/>
    <x v="2"/>
    <x v="0"/>
    <x v="3"/>
    <x v="8"/>
    <x v="41"/>
    <n v="0"/>
    <x v="0"/>
    <x v="0"/>
    <x v="3"/>
  </r>
  <r>
    <n v="1393"/>
    <x v="2"/>
    <x v="5"/>
    <x v="1"/>
    <x v="2"/>
    <x v="0"/>
    <x v="3"/>
    <x v="8"/>
    <x v="42"/>
    <n v="0"/>
    <x v="0"/>
    <x v="0"/>
    <x v="0"/>
  </r>
  <r>
    <n v="1394"/>
    <x v="2"/>
    <x v="5"/>
    <x v="1"/>
    <x v="2"/>
    <x v="0"/>
    <x v="3"/>
    <x v="9"/>
    <x v="43"/>
    <n v="0"/>
    <x v="0"/>
    <x v="0"/>
    <x v="1"/>
  </r>
  <r>
    <n v="1395"/>
    <x v="2"/>
    <x v="5"/>
    <x v="1"/>
    <x v="2"/>
    <x v="0"/>
    <x v="3"/>
    <x v="9"/>
    <x v="26"/>
    <n v="0"/>
    <x v="0"/>
    <x v="0"/>
    <x v="2"/>
  </r>
  <r>
    <n v="1396"/>
    <x v="2"/>
    <x v="5"/>
    <x v="1"/>
    <x v="2"/>
    <x v="0"/>
    <x v="3"/>
    <x v="9"/>
    <x v="27"/>
    <n v="0"/>
    <x v="0"/>
    <x v="0"/>
    <x v="3"/>
  </r>
  <r>
    <n v="1397"/>
    <x v="2"/>
    <x v="5"/>
    <x v="1"/>
    <x v="2"/>
    <x v="0"/>
    <x v="3"/>
    <x v="9"/>
    <x v="28"/>
    <n v="0"/>
    <x v="0"/>
    <x v="0"/>
    <x v="0"/>
  </r>
  <r>
    <n v="1398"/>
    <x v="2"/>
    <x v="5"/>
    <x v="1"/>
    <x v="2"/>
    <x v="0"/>
    <x v="3"/>
    <x v="9"/>
    <x v="44"/>
    <n v="0"/>
    <x v="0"/>
    <x v="0"/>
    <x v="1"/>
  </r>
  <r>
    <n v="1399"/>
    <x v="2"/>
    <x v="5"/>
    <x v="1"/>
    <x v="2"/>
    <x v="0"/>
    <x v="3"/>
    <x v="9"/>
    <x v="45"/>
    <n v="0"/>
    <x v="0"/>
    <x v="0"/>
    <x v="2"/>
  </r>
  <r>
    <n v="1400"/>
    <x v="2"/>
    <x v="5"/>
    <x v="1"/>
    <x v="2"/>
    <x v="0"/>
    <x v="3"/>
    <x v="9"/>
    <x v="29"/>
    <n v="0"/>
    <x v="0"/>
    <x v="0"/>
    <x v="3"/>
  </r>
  <r>
    <n v="1401"/>
    <x v="2"/>
    <x v="5"/>
    <x v="1"/>
    <x v="2"/>
    <x v="0"/>
    <x v="3"/>
    <x v="9"/>
    <x v="30"/>
    <n v="0"/>
    <x v="0"/>
    <x v="0"/>
    <x v="0"/>
  </r>
  <r>
    <n v="1402"/>
    <x v="2"/>
    <x v="5"/>
    <x v="1"/>
    <x v="2"/>
    <x v="0"/>
    <x v="3"/>
    <x v="9"/>
    <x v="31"/>
    <n v="0"/>
    <x v="0"/>
    <x v="0"/>
    <x v="1"/>
  </r>
  <r>
    <n v="1403"/>
    <x v="2"/>
    <x v="5"/>
    <x v="1"/>
    <x v="2"/>
    <x v="0"/>
    <x v="3"/>
    <x v="9"/>
    <x v="46"/>
    <n v="0"/>
    <x v="0"/>
    <x v="0"/>
    <x v="2"/>
  </r>
  <r>
    <n v="1404"/>
    <x v="2"/>
    <x v="5"/>
    <x v="1"/>
    <x v="2"/>
    <x v="0"/>
    <x v="3"/>
    <x v="9"/>
    <x v="47"/>
    <n v="0"/>
    <x v="0"/>
    <x v="0"/>
    <x v="3"/>
  </r>
  <r>
    <n v="1405"/>
    <x v="2"/>
    <x v="5"/>
    <x v="1"/>
    <x v="2"/>
    <x v="0"/>
    <x v="3"/>
    <x v="9"/>
    <x v="48"/>
    <n v="0"/>
    <x v="0"/>
    <x v="0"/>
    <x v="0"/>
  </r>
  <r>
    <n v="1406"/>
    <x v="2"/>
    <x v="5"/>
    <x v="1"/>
    <x v="2"/>
    <x v="0"/>
    <x v="3"/>
    <x v="9"/>
    <x v="49"/>
    <n v="1"/>
    <x v="0"/>
    <x v="0"/>
    <x v="1"/>
  </r>
  <r>
    <n v="1407"/>
    <x v="2"/>
    <x v="5"/>
    <x v="1"/>
    <x v="2"/>
    <x v="0"/>
    <x v="3"/>
    <x v="9"/>
    <x v="50"/>
    <n v="0"/>
    <x v="0"/>
    <x v="0"/>
    <x v="2"/>
  </r>
  <r>
    <n v="1408"/>
    <x v="2"/>
    <x v="5"/>
    <x v="1"/>
    <x v="2"/>
    <x v="0"/>
    <x v="3"/>
    <x v="9"/>
    <x v="51"/>
    <n v="0"/>
    <x v="0"/>
    <x v="0"/>
    <x v="3"/>
  </r>
  <r>
    <n v="1409"/>
    <x v="2"/>
    <x v="5"/>
    <x v="1"/>
    <x v="2"/>
    <x v="0"/>
    <x v="3"/>
    <x v="10"/>
    <x v="52"/>
    <n v="1"/>
    <x v="0"/>
    <x v="0"/>
    <x v="0"/>
  </r>
  <r>
    <n v="1410"/>
    <x v="2"/>
    <x v="5"/>
    <x v="1"/>
    <x v="2"/>
    <x v="0"/>
    <x v="3"/>
    <x v="10"/>
    <x v="53"/>
    <n v="0"/>
    <x v="0"/>
    <x v="0"/>
    <x v="1"/>
  </r>
  <r>
    <n v="1411"/>
    <x v="2"/>
    <x v="5"/>
    <x v="1"/>
    <x v="2"/>
    <x v="0"/>
    <x v="3"/>
    <x v="10"/>
    <x v="54"/>
    <n v="1"/>
    <x v="0"/>
    <x v="0"/>
    <x v="2"/>
  </r>
  <r>
    <n v="1412"/>
    <x v="2"/>
    <x v="5"/>
    <x v="1"/>
    <x v="2"/>
    <x v="0"/>
    <x v="3"/>
    <x v="10"/>
    <x v="55"/>
    <n v="0"/>
    <x v="0"/>
    <x v="0"/>
    <x v="3"/>
  </r>
  <r>
    <n v="1413"/>
    <x v="2"/>
    <x v="5"/>
    <x v="1"/>
    <x v="2"/>
    <x v="0"/>
    <x v="3"/>
    <x v="10"/>
    <x v="56"/>
    <n v="0"/>
    <x v="0"/>
    <x v="0"/>
    <x v="0"/>
  </r>
  <r>
    <n v="1414"/>
    <x v="2"/>
    <x v="5"/>
    <x v="1"/>
    <x v="2"/>
    <x v="0"/>
    <x v="3"/>
    <x v="10"/>
    <x v="57"/>
    <n v="0"/>
    <x v="0"/>
    <x v="0"/>
    <x v="1"/>
  </r>
  <r>
    <n v="1415"/>
    <x v="2"/>
    <x v="5"/>
    <x v="1"/>
    <x v="2"/>
    <x v="0"/>
    <x v="3"/>
    <x v="10"/>
    <x v="58"/>
    <n v="1"/>
    <x v="0"/>
    <x v="0"/>
    <x v="2"/>
  </r>
  <r>
    <n v="1416"/>
    <x v="2"/>
    <x v="5"/>
    <x v="1"/>
    <x v="2"/>
    <x v="0"/>
    <x v="4"/>
    <x v="11"/>
    <x v="59"/>
    <n v="0"/>
    <x v="1"/>
    <x v="0"/>
    <x v="3"/>
  </r>
  <r>
    <n v="1417"/>
    <x v="2"/>
    <x v="5"/>
    <x v="1"/>
    <x v="2"/>
    <x v="0"/>
    <x v="4"/>
    <x v="11"/>
    <x v="60"/>
    <n v="0"/>
    <x v="0"/>
    <x v="0"/>
    <x v="0"/>
  </r>
  <r>
    <n v="1418"/>
    <x v="2"/>
    <x v="5"/>
    <x v="1"/>
    <x v="2"/>
    <x v="0"/>
    <x v="4"/>
    <x v="11"/>
    <x v="61"/>
    <n v="0"/>
    <x v="0"/>
    <x v="0"/>
    <x v="1"/>
  </r>
  <r>
    <n v="1419"/>
    <x v="2"/>
    <x v="5"/>
    <x v="1"/>
    <x v="2"/>
    <x v="0"/>
    <x v="4"/>
    <x v="11"/>
    <x v="62"/>
    <n v="0"/>
    <x v="0"/>
    <x v="0"/>
    <x v="2"/>
  </r>
  <r>
    <n v="1420"/>
    <x v="2"/>
    <x v="5"/>
    <x v="1"/>
    <x v="2"/>
    <x v="0"/>
    <x v="4"/>
    <x v="12"/>
    <x v="63"/>
    <n v="0"/>
    <x v="1"/>
    <x v="0"/>
    <x v="3"/>
  </r>
  <r>
    <n v="1421"/>
    <x v="2"/>
    <x v="5"/>
    <x v="1"/>
    <x v="2"/>
    <x v="0"/>
    <x v="4"/>
    <x v="12"/>
    <x v="64"/>
    <n v="0"/>
    <x v="0"/>
    <x v="0"/>
    <x v="0"/>
  </r>
  <r>
    <n v="1422"/>
    <x v="2"/>
    <x v="5"/>
    <x v="1"/>
    <x v="2"/>
    <x v="0"/>
    <x v="4"/>
    <x v="12"/>
    <x v="65"/>
    <n v="0"/>
    <x v="0"/>
    <x v="0"/>
    <x v="1"/>
  </r>
  <r>
    <n v="1423"/>
    <x v="2"/>
    <x v="5"/>
    <x v="1"/>
    <x v="2"/>
    <x v="0"/>
    <x v="4"/>
    <x v="12"/>
    <x v="66"/>
    <n v="0"/>
    <x v="0"/>
    <x v="0"/>
    <x v="2"/>
  </r>
  <r>
    <n v="1424"/>
    <x v="2"/>
    <x v="5"/>
    <x v="1"/>
    <x v="2"/>
    <x v="0"/>
    <x v="4"/>
    <x v="12"/>
    <x v="62"/>
    <n v="0"/>
    <x v="0"/>
    <x v="0"/>
    <x v="3"/>
  </r>
  <r>
    <n v="1425"/>
    <x v="2"/>
    <x v="5"/>
    <x v="1"/>
    <x v="2"/>
    <x v="0"/>
    <x v="4"/>
    <x v="12"/>
    <x v="67"/>
    <n v="0"/>
    <x v="0"/>
    <x v="0"/>
    <x v="0"/>
  </r>
  <r>
    <n v="1426"/>
    <x v="2"/>
    <x v="6"/>
    <x v="1"/>
    <x v="2"/>
    <x v="0"/>
    <x v="0"/>
    <x v="0"/>
    <x v="0"/>
    <n v="1"/>
    <x v="0"/>
    <x v="0"/>
    <x v="1"/>
  </r>
  <r>
    <n v="1427"/>
    <x v="2"/>
    <x v="6"/>
    <x v="1"/>
    <x v="2"/>
    <x v="0"/>
    <x v="0"/>
    <x v="0"/>
    <x v="1"/>
    <n v="1"/>
    <x v="0"/>
    <x v="0"/>
    <x v="2"/>
  </r>
  <r>
    <n v="1428"/>
    <x v="2"/>
    <x v="6"/>
    <x v="1"/>
    <x v="2"/>
    <x v="0"/>
    <x v="0"/>
    <x v="0"/>
    <x v="2"/>
    <n v="0"/>
    <x v="0"/>
    <x v="0"/>
    <x v="3"/>
  </r>
  <r>
    <n v="1429"/>
    <x v="2"/>
    <x v="6"/>
    <x v="1"/>
    <x v="2"/>
    <x v="0"/>
    <x v="0"/>
    <x v="0"/>
    <x v="3"/>
    <n v="0"/>
    <x v="0"/>
    <x v="0"/>
    <x v="0"/>
  </r>
  <r>
    <n v="1430"/>
    <x v="2"/>
    <x v="6"/>
    <x v="1"/>
    <x v="2"/>
    <x v="0"/>
    <x v="0"/>
    <x v="0"/>
    <x v="4"/>
    <n v="0"/>
    <x v="0"/>
    <x v="0"/>
    <x v="1"/>
  </r>
  <r>
    <n v="1431"/>
    <x v="2"/>
    <x v="6"/>
    <x v="1"/>
    <x v="2"/>
    <x v="0"/>
    <x v="0"/>
    <x v="0"/>
    <x v="5"/>
    <n v="1"/>
    <x v="0"/>
    <x v="0"/>
    <x v="2"/>
  </r>
  <r>
    <n v="1432"/>
    <x v="2"/>
    <x v="6"/>
    <x v="1"/>
    <x v="2"/>
    <x v="0"/>
    <x v="0"/>
    <x v="0"/>
    <x v="6"/>
    <n v="0"/>
    <x v="0"/>
    <x v="0"/>
    <x v="3"/>
  </r>
  <r>
    <n v="1433"/>
    <x v="2"/>
    <x v="6"/>
    <x v="1"/>
    <x v="2"/>
    <x v="0"/>
    <x v="0"/>
    <x v="0"/>
    <x v="7"/>
    <n v="0"/>
    <x v="0"/>
    <x v="0"/>
    <x v="0"/>
  </r>
  <r>
    <n v="1434"/>
    <x v="2"/>
    <x v="6"/>
    <x v="1"/>
    <x v="2"/>
    <x v="0"/>
    <x v="0"/>
    <x v="0"/>
    <x v="8"/>
    <n v="0"/>
    <x v="0"/>
    <x v="0"/>
    <x v="1"/>
  </r>
  <r>
    <n v="1435"/>
    <x v="2"/>
    <x v="6"/>
    <x v="1"/>
    <x v="2"/>
    <x v="0"/>
    <x v="0"/>
    <x v="0"/>
    <x v="9"/>
    <n v="0"/>
    <x v="0"/>
    <x v="0"/>
    <x v="2"/>
  </r>
  <r>
    <n v="1436"/>
    <x v="2"/>
    <x v="6"/>
    <x v="1"/>
    <x v="2"/>
    <x v="0"/>
    <x v="0"/>
    <x v="0"/>
    <x v="10"/>
    <n v="1"/>
    <x v="0"/>
    <x v="0"/>
    <x v="3"/>
  </r>
  <r>
    <n v="1437"/>
    <x v="2"/>
    <x v="6"/>
    <x v="1"/>
    <x v="2"/>
    <x v="0"/>
    <x v="0"/>
    <x v="1"/>
    <x v="11"/>
    <n v="0"/>
    <x v="0"/>
    <x v="0"/>
    <x v="0"/>
  </r>
  <r>
    <n v="1438"/>
    <x v="2"/>
    <x v="6"/>
    <x v="1"/>
    <x v="2"/>
    <x v="0"/>
    <x v="0"/>
    <x v="2"/>
    <x v="12"/>
    <n v="0"/>
    <x v="0"/>
    <x v="0"/>
    <x v="1"/>
  </r>
  <r>
    <n v="1439"/>
    <x v="2"/>
    <x v="6"/>
    <x v="1"/>
    <x v="2"/>
    <x v="0"/>
    <x v="0"/>
    <x v="2"/>
    <x v="13"/>
    <n v="0"/>
    <x v="0"/>
    <x v="0"/>
    <x v="2"/>
  </r>
  <r>
    <n v="1440"/>
    <x v="2"/>
    <x v="6"/>
    <x v="1"/>
    <x v="2"/>
    <x v="0"/>
    <x v="0"/>
    <x v="2"/>
    <x v="14"/>
    <n v="0"/>
    <x v="0"/>
    <x v="0"/>
    <x v="3"/>
  </r>
  <r>
    <n v="1441"/>
    <x v="2"/>
    <x v="6"/>
    <x v="1"/>
    <x v="2"/>
    <x v="0"/>
    <x v="0"/>
    <x v="2"/>
    <x v="15"/>
    <n v="0"/>
    <x v="0"/>
    <x v="0"/>
    <x v="0"/>
  </r>
  <r>
    <n v="1442"/>
    <x v="2"/>
    <x v="6"/>
    <x v="1"/>
    <x v="2"/>
    <x v="0"/>
    <x v="0"/>
    <x v="2"/>
    <x v="16"/>
    <n v="0"/>
    <x v="0"/>
    <x v="0"/>
    <x v="1"/>
  </r>
  <r>
    <n v="1443"/>
    <x v="2"/>
    <x v="6"/>
    <x v="1"/>
    <x v="2"/>
    <x v="0"/>
    <x v="0"/>
    <x v="3"/>
    <x v="17"/>
    <n v="1"/>
    <x v="0"/>
    <x v="0"/>
    <x v="2"/>
  </r>
  <r>
    <n v="1444"/>
    <x v="2"/>
    <x v="6"/>
    <x v="1"/>
    <x v="2"/>
    <x v="0"/>
    <x v="0"/>
    <x v="3"/>
    <x v="18"/>
    <n v="0"/>
    <x v="0"/>
    <x v="0"/>
    <x v="3"/>
  </r>
  <r>
    <n v="1445"/>
    <x v="2"/>
    <x v="6"/>
    <x v="1"/>
    <x v="2"/>
    <x v="0"/>
    <x v="0"/>
    <x v="3"/>
    <x v="19"/>
    <n v="1"/>
    <x v="0"/>
    <x v="0"/>
    <x v="0"/>
  </r>
  <r>
    <n v="1446"/>
    <x v="2"/>
    <x v="6"/>
    <x v="1"/>
    <x v="2"/>
    <x v="0"/>
    <x v="0"/>
    <x v="3"/>
    <x v="20"/>
    <n v="2"/>
    <x v="0"/>
    <x v="0"/>
    <x v="1"/>
  </r>
  <r>
    <n v="1447"/>
    <x v="2"/>
    <x v="6"/>
    <x v="1"/>
    <x v="2"/>
    <x v="0"/>
    <x v="0"/>
    <x v="3"/>
    <x v="21"/>
    <n v="0"/>
    <x v="0"/>
    <x v="0"/>
    <x v="2"/>
  </r>
  <r>
    <n v="1448"/>
    <x v="2"/>
    <x v="6"/>
    <x v="1"/>
    <x v="2"/>
    <x v="0"/>
    <x v="0"/>
    <x v="3"/>
    <x v="22"/>
    <n v="2"/>
    <x v="0"/>
    <x v="0"/>
    <x v="3"/>
  </r>
  <r>
    <n v="1449"/>
    <x v="2"/>
    <x v="6"/>
    <x v="1"/>
    <x v="2"/>
    <x v="0"/>
    <x v="0"/>
    <x v="3"/>
    <x v="23"/>
    <n v="0"/>
    <x v="0"/>
    <x v="0"/>
    <x v="0"/>
  </r>
  <r>
    <n v="1450"/>
    <x v="2"/>
    <x v="6"/>
    <x v="1"/>
    <x v="2"/>
    <x v="0"/>
    <x v="0"/>
    <x v="3"/>
    <x v="24"/>
    <n v="1"/>
    <x v="0"/>
    <x v="0"/>
    <x v="1"/>
  </r>
  <r>
    <n v="1451"/>
    <x v="2"/>
    <x v="6"/>
    <x v="1"/>
    <x v="2"/>
    <x v="0"/>
    <x v="0"/>
    <x v="3"/>
    <x v="25"/>
    <n v="3"/>
    <x v="0"/>
    <x v="0"/>
    <x v="2"/>
  </r>
  <r>
    <n v="1452"/>
    <x v="2"/>
    <x v="6"/>
    <x v="1"/>
    <x v="2"/>
    <x v="0"/>
    <x v="1"/>
    <x v="4"/>
    <x v="26"/>
    <n v="0"/>
    <x v="0"/>
    <x v="0"/>
    <x v="3"/>
  </r>
  <r>
    <n v="1453"/>
    <x v="2"/>
    <x v="6"/>
    <x v="1"/>
    <x v="2"/>
    <x v="0"/>
    <x v="1"/>
    <x v="4"/>
    <x v="27"/>
    <n v="0"/>
    <x v="0"/>
    <x v="0"/>
    <x v="0"/>
  </r>
  <r>
    <n v="1454"/>
    <x v="2"/>
    <x v="6"/>
    <x v="1"/>
    <x v="2"/>
    <x v="0"/>
    <x v="1"/>
    <x v="4"/>
    <x v="28"/>
    <n v="0"/>
    <x v="0"/>
    <x v="0"/>
    <x v="1"/>
  </r>
  <r>
    <n v="1455"/>
    <x v="2"/>
    <x v="6"/>
    <x v="1"/>
    <x v="2"/>
    <x v="0"/>
    <x v="1"/>
    <x v="4"/>
    <x v="29"/>
    <n v="0"/>
    <x v="0"/>
    <x v="0"/>
    <x v="2"/>
  </r>
  <r>
    <n v="1456"/>
    <x v="2"/>
    <x v="6"/>
    <x v="1"/>
    <x v="2"/>
    <x v="0"/>
    <x v="1"/>
    <x v="4"/>
    <x v="30"/>
    <n v="0"/>
    <x v="0"/>
    <x v="0"/>
    <x v="3"/>
  </r>
  <r>
    <n v="1457"/>
    <x v="2"/>
    <x v="6"/>
    <x v="1"/>
    <x v="2"/>
    <x v="0"/>
    <x v="1"/>
    <x v="4"/>
    <x v="31"/>
    <n v="4"/>
    <x v="0"/>
    <x v="0"/>
    <x v="0"/>
  </r>
  <r>
    <n v="1458"/>
    <x v="2"/>
    <x v="6"/>
    <x v="1"/>
    <x v="2"/>
    <x v="0"/>
    <x v="1"/>
    <x v="5"/>
    <x v="32"/>
    <n v="15"/>
    <x v="0"/>
    <x v="0"/>
    <x v="1"/>
  </r>
  <r>
    <n v="1459"/>
    <x v="2"/>
    <x v="6"/>
    <x v="1"/>
    <x v="2"/>
    <x v="0"/>
    <x v="1"/>
    <x v="5"/>
    <x v="33"/>
    <n v="20"/>
    <x v="0"/>
    <x v="0"/>
    <x v="2"/>
  </r>
  <r>
    <n v="1460"/>
    <x v="2"/>
    <x v="6"/>
    <x v="1"/>
    <x v="2"/>
    <x v="0"/>
    <x v="1"/>
    <x v="5"/>
    <x v="34"/>
    <n v="20"/>
    <x v="0"/>
    <x v="0"/>
    <x v="3"/>
  </r>
  <r>
    <n v="1461"/>
    <x v="2"/>
    <x v="6"/>
    <x v="1"/>
    <x v="2"/>
    <x v="0"/>
    <x v="1"/>
    <x v="5"/>
    <x v="35"/>
    <n v="20"/>
    <x v="0"/>
    <x v="0"/>
    <x v="0"/>
  </r>
  <r>
    <n v="1462"/>
    <x v="2"/>
    <x v="6"/>
    <x v="1"/>
    <x v="2"/>
    <x v="0"/>
    <x v="2"/>
    <x v="6"/>
    <x v="36"/>
    <n v="0"/>
    <x v="0"/>
    <x v="0"/>
    <x v="1"/>
  </r>
  <r>
    <n v="1463"/>
    <x v="2"/>
    <x v="6"/>
    <x v="1"/>
    <x v="2"/>
    <x v="0"/>
    <x v="2"/>
    <x v="6"/>
    <x v="37"/>
    <n v="0"/>
    <x v="0"/>
    <x v="0"/>
    <x v="2"/>
  </r>
  <r>
    <n v="1464"/>
    <x v="2"/>
    <x v="6"/>
    <x v="1"/>
    <x v="2"/>
    <x v="0"/>
    <x v="2"/>
    <x v="7"/>
    <x v="38"/>
    <n v="0"/>
    <x v="0"/>
    <x v="0"/>
    <x v="3"/>
  </r>
  <r>
    <n v="1465"/>
    <x v="2"/>
    <x v="6"/>
    <x v="1"/>
    <x v="2"/>
    <x v="0"/>
    <x v="2"/>
    <x v="7"/>
    <x v="39"/>
    <n v="0"/>
    <x v="0"/>
    <x v="0"/>
    <x v="0"/>
  </r>
  <r>
    <n v="1466"/>
    <x v="2"/>
    <x v="6"/>
    <x v="1"/>
    <x v="2"/>
    <x v="0"/>
    <x v="3"/>
    <x v="8"/>
    <x v="40"/>
    <n v="1"/>
    <x v="0"/>
    <x v="0"/>
    <x v="1"/>
  </r>
  <r>
    <n v="1467"/>
    <x v="2"/>
    <x v="6"/>
    <x v="1"/>
    <x v="2"/>
    <x v="0"/>
    <x v="3"/>
    <x v="8"/>
    <x v="41"/>
    <n v="1"/>
    <x v="0"/>
    <x v="0"/>
    <x v="2"/>
  </r>
  <r>
    <n v="1468"/>
    <x v="2"/>
    <x v="6"/>
    <x v="1"/>
    <x v="2"/>
    <x v="0"/>
    <x v="3"/>
    <x v="8"/>
    <x v="42"/>
    <n v="0"/>
    <x v="0"/>
    <x v="0"/>
    <x v="3"/>
  </r>
  <r>
    <n v="1469"/>
    <x v="2"/>
    <x v="6"/>
    <x v="1"/>
    <x v="2"/>
    <x v="0"/>
    <x v="3"/>
    <x v="9"/>
    <x v="43"/>
    <n v="0"/>
    <x v="0"/>
    <x v="0"/>
    <x v="0"/>
  </r>
  <r>
    <n v="1470"/>
    <x v="2"/>
    <x v="6"/>
    <x v="1"/>
    <x v="2"/>
    <x v="0"/>
    <x v="3"/>
    <x v="9"/>
    <x v="26"/>
    <n v="0"/>
    <x v="0"/>
    <x v="0"/>
    <x v="1"/>
  </r>
  <r>
    <n v="1471"/>
    <x v="2"/>
    <x v="6"/>
    <x v="1"/>
    <x v="2"/>
    <x v="0"/>
    <x v="3"/>
    <x v="9"/>
    <x v="27"/>
    <n v="0"/>
    <x v="0"/>
    <x v="0"/>
    <x v="2"/>
  </r>
  <r>
    <n v="1472"/>
    <x v="2"/>
    <x v="6"/>
    <x v="1"/>
    <x v="2"/>
    <x v="0"/>
    <x v="3"/>
    <x v="9"/>
    <x v="28"/>
    <n v="0"/>
    <x v="0"/>
    <x v="0"/>
    <x v="3"/>
  </r>
  <r>
    <n v="1473"/>
    <x v="2"/>
    <x v="6"/>
    <x v="1"/>
    <x v="2"/>
    <x v="0"/>
    <x v="3"/>
    <x v="9"/>
    <x v="44"/>
    <n v="0"/>
    <x v="0"/>
    <x v="0"/>
    <x v="0"/>
  </r>
  <r>
    <n v="1474"/>
    <x v="2"/>
    <x v="6"/>
    <x v="1"/>
    <x v="2"/>
    <x v="0"/>
    <x v="3"/>
    <x v="9"/>
    <x v="45"/>
    <n v="0"/>
    <x v="0"/>
    <x v="0"/>
    <x v="1"/>
  </r>
  <r>
    <n v="1475"/>
    <x v="2"/>
    <x v="6"/>
    <x v="1"/>
    <x v="2"/>
    <x v="0"/>
    <x v="3"/>
    <x v="9"/>
    <x v="29"/>
    <n v="0"/>
    <x v="0"/>
    <x v="0"/>
    <x v="2"/>
  </r>
  <r>
    <n v="1476"/>
    <x v="2"/>
    <x v="6"/>
    <x v="1"/>
    <x v="2"/>
    <x v="0"/>
    <x v="3"/>
    <x v="9"/>
    <x v="30"/>
    <n v="0"/>
    <x v="0"/>
    <x v="0"/>
    <x v="3"/>
  </r>
  <r>
    <n v="1477"/>
    <x v="2"/>
    <x v="6"/>
    <x v="1"/>
    <x v="2"/>
    <x v="0"/>
    <x v="3"/>
    <x v="9"/>
    <x v="31"/>
    <n v="1"/>
    <x v="0"/>
    <x v="0"/>
    <x v="0"/>
  </r>
  <r>
    <n v="1478"/>
    <x v="2"/>
    <x v="6"/>
    <x v="1"/>
    <x v="2"/>
    <x v="0"/>
    <x v="3"/>
    <x v="9"/>
    <x v="46"/>
    <n v="0"/>
    <x v="0"/>
    <x v="0"/>
    <x v="1"/>
  </r>
  <r>
    <n v="1479"/>
    <x v="2"/>
    <x v="6"/>
    <x v="1"/>
    <x v="2"/>
    <x v="0"/>
    <x v="3"/>
    <x v="9"/>
    <x v="47"/>
    <n v="0"/>
    <x v="0"/>
    <x v="0"/>
    <x v="2"/>
  </r>
  <r>
    <n v="1480"/>
    <x v="2"/>
    <x v="6"/>
    <x v="1"/>
    <x v="2"/>
    <x v="0"/>
    <x v="3"/>
    <x v="9"/>
    <x v="48"/>
    <n v="0"/>
    <x v="0"/>
    <x v="0"/>
    <x v="3"/>
  </r>
  <r>
    <n v="1481"/>
    <x v="2"/>
    <x v="6"/>
    <x v="1"/>
    <x v="2"/>
    <x v="0"/>
    <x v="3"/>
    <x v="9"/>
    <x v="49"/>
    <n v="0"/>
    <x v="0"/>
    <x v="0"/>
    <x v="0"/>
  </r>
  <r>
    <n v="1482"/>
    <x v="2"/>
    <x v="6"/>
    <x v="1"/>
    <x v="2"/>
    <x v="0"/>
    <x v="3"/>
    <x v="9"/>
    <x v="50"/>
    <n v="0"/>
    <x v="0"/>
    <x v="0"/>
    <x v="1"/>
  </r>
  <r>
    <n v="1483"/>
    <x v="2"/>
    <x v="6"/>
    <x v="1"/>
    <x v="2"/>
    <x v="0"/>
    <x v="3"/>
    <x v="9"/>
    <x v="51"/>
    <n v="0"/>
    <x v="0"/>
    <x v="0"/>
    <x v="2"/>
  </r>
  <r>
    <n v="1484"/>
    <x v="2"/>
    <x v="6"/>
    <x v="1"/>
    <x v="2"/>
    <x v="0"/>
    <x v="3"/>
    <x v="10"/>
    <x v="52"/>
    <n v="2"/>
    <x v="0"/>
    <x v="0"/>
    <x v="3"/>
  </r>
  <r>
    <n v="1485"/>
    <x v="2"/>
    <x v="6"/>
    <x v="1"/>
    <x v="2"/>
    <x v="0"/>
    <x v="3"/>
    <x v="10"/>
    <x v="53"/>
    <n v="0"/>
    <x v="0"/>
    <x v="0"/>
    <x v="0"/>
  </r>
  <r>
    <n v="1486"/>
    <x v="2"/>
    <x v="6"/>
    <x v="1"/>
    <x v="2"/>
    <x v="0"/>
    <x v="3"/>
    <x v="10"/>
    <x v="54"/>
    <n v="2"/>
    <x v="0"/>
    <x v="0"/>
    <x v="1"/>
  </r>
  <r>
    <n v="1487"/>
    <x v="2"/>
    <x v="6"/>
    <x v="1"/>
    <x v="2"/>
    <x v="0"/>
    <x v="3"/>
    <x v="10"/>
    <x v="55"/>
    <n v="0"/>
    <x v="0"/>
    <x v="0"/>
    <x v="2"/>
  </r>
  <r>
    <n v="1488"/>
    <x v="2"/>
    <x v="6"/>
    <x v="1"/>
    <x v="2"/>
    <x v="0"/>
    <x v="3"/>
    <x v="10"/>
    <x v="56"/>
    <n v="0"/>
    <x v="0"/>
    <x v="0"/>
    <x v="3"/>
  </r>
  <r>
    <n v="1489"/>
    <x v="2"/>
    <x v="6"/>
    <x v="1"/>
    <x v="2"/>
    <x v="0"/>
    <x v="3"/>
    <x v="10"/>
    <x v="57"/>
    <n v="0"/>
    <x v="0"/>
    <x v="0"/>
    <x v="0"/>
  </r>
  <r>
    <n v="1490"/>
    <x v="2"/>
    <x v="6"/>
    <x v="1"/>
    <x v="2"/>
    <x v="0"/>
    <x v="3"/>
    <x v="10"/>
    <x v="58"/>
    <n v="0"/>
    <x v="0"/>
    <x v="0"/>
    <x v="1"/>
  </r>
  <r>
    <n v="1491"/>
    <x v="2"/>
    <x v="6"/>
    <x v="1"/>
    <x v="2"/>
    <x v="0"/>
    <x v="4"/>
    <x v="11"/>
    <x v="59"/>
    <n v="0.5"/>
    <x v="1"/>
    <x v="0"/>
    <x v="2"/>
  </r>
  <r>
    <n v="1492"/>
    <x v="2"/>
    <x v="6"/>
    <x v="1"/>
    <x v="2"/>
    <x v="0"/>
    <x v="4"/>
    <x v="11"/>
    <x v="60"/>
    <n v="0"/>
    <x v="0"/>
    <x v="0"/>
    <x v="3"/>
  </r>
  <r>
    <n v="1493"/>
    <x v="2"/>
    <x v="6"/>
    <x v="1"/>
    <x v="2"/>
    <x v="0"/>
    <x v="4"/>
    <x v="11"/>
    <x v="61"/>
    <n v="0"/>
    <x v="0"/>
    <x v="0"/>
    <x v="0"/>
  </r>
  <r>
    <n v="1494"/>
    <x v="2"/>
    <x v="6"/>
    <x v="1"/>
    <x v="2"/>
    <x v="0"/>
    <x v="4"/>
    <x v="11"/>
    <x v="62"/>
    <n v="0"/>
    <x v="0"/>
    <x v="0"/>
    <x v="1"/>
  </r>
  <r>
    <n v="1495"/>
    <x v="2"/>
    <x v="6"/>
    <x v="1"/>
    <x v="2"/>
    <x v="0"/>
    <x v="4"/>
    <x v="12"/>
    <x v="63"/>
    <n v="0.5"/>
    <x v="1"/>
    <x v="0"/>
    <x v="2"/>
  </r>
  <r>
    <n v="1496"/>
    <x v="2"/>
    <x v="6"/>
    <x v="1"/>
    <x v="2"/>
    <x v="0"/>
    <x v="4"/>
    <x v="12"/>
    <x v="64"/>
    <n v="0"/>
    <x v="0"/>
    <x v="0"/>
    <x v="3"/>
  </r>
  <r>
    <n v="1497"/>
    <x v="2"/>
    <x v="6"/>
    <x v="1"/>
    <x v="2"/>
    <x v="0"/>
    <x v="4"/>
    <x v="12"/>
    <x v="65"/>
    <n v="0"/>
    <x v="0"/>
    <x v="0"/>
    <x v="0"/>
  </r>
  <r>
    <n v="1498"/>
    <x v="2"/>
    <x v="6"/>
    <x v="1"/>
    <x v="2"/>
    <x v="0"/>
    <x v="4"/>
    <x v="12"/>
    <x v="66"/>
    <n v="0"/>
    <x v="0"/>
    <x v="0"/>
    <x v="1"/>
  </r>
  <r>
    <n v="1499"/>
    <x v="2"/>
    <x v="6"/>
    <x v="1"/>
    <x v="2"/>
    <x v="0"/>
    <x v="4"/>
    <x v="12"/>
    <x v="62"/>
    <n v="0"/>
    <x v="0"/>
    <x v="0"/>
    <x v="2"/>
  </r>
  <r>
    <n v="1500"/>
    <x v="2"/>
    <x v="6"/>
    <x v="1"/>
    <x v="2"/>
    <x v="0"/>
    <x v="4"/>
    <x v="12"/>
    <x v="67"/>
    <n v="1"/>
    <x v="0"/>
    <x v="0"/>
    <x v="3"/>
  </r>
  <r>
    <n v="1501"/>
    <x v="2"/>
    <x v="7"/>
    <x v="1"/>
    <x v="2"/>
    <x v="0"/>
    <x v="3"/>
    <x v="8"/>
    <x v="40"/>
    <n v="0"/>
    <x v="0"/>
    <x v="0"/>
    <x v="0"/>
  </r>
  <r>
    <n v="1502"/>
    <x v="2"/>
    <x v="7"/>
    <x v="1"/>
    <x v="2"/>
    <x v="0"/>
    <x v="4"/>
    <x v="11"/>
    <x v="59"/>
    <n v="0"/>
    <x v="1"/>
    <x v="0"/>
    <x v="1"/>
  </r>
  <r>
    <n v="1503"/>
    <x v="2"/>
    <x v="7"/>
    <x v="1"/>
    <x v="2"/>
    <x v="0"/>
    <x v="4"/>
    <x v="12"/>
    <x v="63"/>
    <n v="0"/>
    <x v="1"/>
    <x v="0"/>
    <x v="2"/>
  </r>
  <r>
    <n v="1504"/>
    <x v="2"/>
    <x v="7"/>
    <x v="1"/>
    <x v="2"/>
    <x v="0"/>
    <x v="2"/>
    <x v="7"/>
    <x v="38"/>
    <n v="0"/>
    <x v="0"/>
    <x v="0"/>
    <x v="3"/>
  </r>
  <r>
    <n v="1505"/>
    <x v="2"/>
    <x v="7"/>
    <x v="1"/>
    <x v="2"/>
    <x v="0"/>
    <x v="2"/>
    <x v="7"/>
    <x v="39"/>
    <n v="0"/>
    <x v="0"/>
    <x v="0"/>
    <x v="0"/>
  </r>
  <r>
    <n v="1506"/>
    <x v="2"/>
    <x v="7"/>
    <x v="1"/>
    <x v="2"/>
    <x v="0"/>
    <x v="4"/>
    <x v="11"/>
    <x v="60"/>
    <n v="0"/>
    <x v="0"/>
    <x v="0"/>
    <x v="1"/>
  </r>
  <r>
    <n v="1507"/>
    <x v="2"/>
    <x v="7"/>
    <x v="1"/>
    <x v="2"/>
    <x v="0"/>
    <x v="4"/>
    <x v="12"/>
    <x v="64"/>
    <n v="0"/>
    <x v="0"/>
    <x v="0"/>
    <x v="2"/>
  </r>
  <r>
    <n v="1508"/>
    <x v="2"/>
    <x v="7"/>
    <x v="1"/>
    <x v="2"/>
    <x v="0"/>
    <x v="0"/>
    <x v="2"/>
    <x v="12"/>
    <n v="0"/>
    <x v="0"/>
    <x v="0"/>
    <x v="3"/>
  </r>
  <r>
    <n v="1509"/>
    <x v="2"/>
    <x v="7"/>
    <x v="1"/>
    <x v="2"/>
    <x v="0"/>
    <x v="3"/>
    <x v="9"/>
    <x v="43"/>
    <n v="0"/>
    <x v="0"/>
    <x v="0"/>
    <x v="0"/>
  </r>
  <r>
    <n v="1510"/>
    <x v="2"/>
    <x v="7"/>
    <x v="1"/>
    <x v="2"/>
    <x v="0"/>
    <x v="0"/>
    <x v="3"/>
    <x v="17"/>
    <n v="1"/>
    <x v="0"/>
    <x v="0"/>
    <x v="1"/>
  </r>
  <r>
    <n v="1511"/>
    <x v="2"/>
    <x v="7"/>
    <x v="1"/>
    <x v="2"/>
    <x v="0"/>
    <x v="0"/>
    <x v="3"/>
    <x v="18"/>
    <n v="0"/>
    <x v="0"/>
    <x v="0"/>
    <x v="2"/>
  </r>
  <r>
    <n v="1512"/>
    <x v="2"/>
    <x v="7"/>
    <x v="1"/>
    <x v="2"/>
    <x v="0"/>
    <x v="0"/>
    <x v="3"/>
    <x v="19"/>
    <n v="0"/>
    <x v="0"/>
    <x v="0"/>
    <x v="3"/>
  </r>
  <r>
    <n v="1513"/>
    <x v="2"/>
    <x v="7"/>
    <x v="1"/>
    <x v="2"/>
    <x v="0"/>
    <x v="0"/>
    <x v="3"/>
    <x v="20"/>
    <n v="0"/>
    <x v="0"/>
    <x v="0"/>
    <x v="0"/>
  </r>
  <r>
    <n v="1514"/>
    <x v="2"/>
    <x v="7"/>
    <x v="1"/>
    <x v="2"/>
    <x v="0"/>
    <x v="0"/>
    <x v="3"/>
    <x v="21"/>
    <n v="0"/>
    <x v="0"/>
    <x v="0"/>
    <x v="1"/>
  </r>
  <r>
    <n v="1515"/>
    <x v="2"/>
    <x v="7"/>
    <x v="1"/>
    <x v="2"/>
    <x v="0"/>
    <x v="3"/>
    <x v="8"/>
    <x v="41"/>
    <n v="0"/>
    <x v="0"/>
    <x v="0"/>
    <x v="2"/>
  </r>
  <r>
    <n v="1516"/>
    <x v="2"/>
    <x v="7"/>
    <x v="1"/>
    <x v="2"/>
    <x v="0"/>
    <x v="0"/>
    <x v="3"/>
    <x v="22"/>
    <n v="1"/>
    <x v="0"/>
    <x v="0"/>
    <x v="3"/>
  </r>
  <r>
    <n v="1517"/>
    <x v="2"/>
    <x v="7"/>
    <x v="1"/>
    <x v="2"/>
    <x v="0"/>
    <x v="1"/>
    <x v="4"/>
    <x v="26"/>
    <n v="0"/>
    <x v="0"/>
    <x v="0"/>
    <x v="0"/>
  </r>
  <r>
    <n v="1518"/>
    <x v="2"/>
    <x v="7"/>
    <x v="1"/>
    <x v="2"/>
    <x v="0"/>
    <x v="3"/>
    <x v="9"/>
    <x v="26"/>
    <n v="0"/>
    <x v="0"/>
    <x v="0"/>
    <x v="1"/>
  </r>
  <r>
    <n v="1519"/>
    <x v="2"/>
    <x v="7"/>
    <x v="1"/>
    <x v="2"/>
    <x v="0"/>
    <x v="1"/>
    <x v="4"/>
    <x v="27"/>
    <n v="0"/>
    <x v="0"/>
    <x v="0"/>
    <x v="2"/>
  </r>
  <r>
    <n v="1520"/>
    <x v="2"/>
    <x v="7"/>
    <x v="1"/>
    <x v="2"/>
    <x v="0"/>
    <x v="3"/>
    <x v="9"/>
    <x v="27"/>
    <n v="0"/>
    <x v="0"/>
    <x v="0"/>
    <x v="3"/>
  </r>
  <r>
    <n v="1521"/>
    <x v="2"/>
    <x v="7"/>
    <x v="1"/>
    <x v="2"/>
    <x v="0"/>
    <x v="1"/>
    <x v="4"/>
    <x v="28"/>
    <n v="0"/>
    <x v="0"/>
    <x v="0"/>
    <x v="0"/>
  </r>
  <r>
    <n v="1522"/>
    <x v="2"/>
    <x v="7"/>
    <x v="1"/>
    <x v="2"/>
    <x v="0"/>
    <x v="3"/>
    <x v="9"/>
    <x v="28"/>
    <n v="0"/>
    <x v="0"/>
    <x v="0"/>
    <x v="1"/>
  </r>
  <r>
    <n v="1523"/>
    <x v="2"/>
    <x v="7"/>
    <x v="1"/>
    <x v="2"/>
    <x v="0"/>
    <x v="3"/>
    <x v="9"/>
    <x v="44"/>
    <n v="0"/>
    <x v="0"/>
    <x v="0"/>
    <x v="2"/>
  </r>
  <r>
    <n v="1524"/>
    <x v="2"/>
    <x v="7"/>
    <x v="1"/>
    <x v="2"/>
    <x v="0"/>
    <x v="3"/>
    <x v="9"/>
    <x v="45"/>
    <n v="0"/>
    <x v="0"/>
    <x v="0"/>
    <x v="3"/>
  </r>
  <r>
    <n v="1525"/>
    <x v="2"/>
    <x v="7"/>
    <x v="1"/>
    <x v="2"/>
    <x v="0"/>
    <x v="1"/>
    <x v="4"/>
    <x v="29"/>
    <n v="0"/>
    <x v="0"/>
    <x v="0"/>
    <x v="0"/>
  </r>
  <r>
    <n v="1526"/>
    <x v="2"/>
    <x v="7"/>
    <x v="1"/>
    <x v="2"/>
    <x v="0"/>
    <x v="3"/>
    <x v="9"/>
    <x v="29"/>
    <n v="0"/>
    <x v="0"/>
    <x v="0"/>
    <x v="1"/>
  </r>
  <r>
    <n v="1527"/>
    <x v="2"/>
    <x v="7"/>
    <x v="1"/>
    <x v="2"/>
    <x v="0"/>
    <x v="1"/>
    <x v="4"/>
    <x v="30"/>
    <n v="0"/>
    <x v="0"/>
    <x v="0"/>
    <x v="2"/>
  </r>
  <r>
    <n v="1528"/>
    <x v="2"/>
    <x v="7"/>
    <x v="1"/>
    <x v="2"/>
    <x v="0"/>
    <x v="3"/>
    <x v="9"/>
    <x v="30"/>
    <n v="0"/>
    <x v="0"/>
    <x v="0"/>
    <x v="3"/>
  </r>
  <r>
    <n v="1529"/>
    <x v="2"/>
    <x v="7"/>
    <x v="1"/>
    <x v="2"/>
    <x v="0"/>
    <x v="1"/>
    <x v="4"/>
    <x v="31"/>
    <n v="3"/>
    <x v="0"/>
    <x v="0"/>
    <x v="0"/>
  </r>
  <r>
    <n v="1530"/>
    <x v="2"/>
    <x v="7"/>
    <x v="1"/>
    <x v="2"/>
    <x v="0"/>
    <x v="3"/>
    <x v="9"/>
    <x v="31"/>
    <n v="0"/>
    <x v="0"/>
    <x v="0"/>
    <x v="1"/>
  </r>
  <r>
    <n v="1531"/>
    <x v="2"/>
    <x v="7"/>
    <x v="1"/>
    <x v="2"/>
    <x v="0"/>
    <x v="3"/>
    <x v="9"/>
    <x v="46"/>
    <n v="0"/>
    <x v="0"/>
    <x v="0"/>
    <x v="2"/>
  </r>
  <r>
    <n v="1532"/>
    <x v="2"/>
    <x v="7"/>
    <x v="1"/>
    <x v="2"/>
    <x v="0"/>
    <x v="0"/>
    <x v="2"/>
    <x v="13"/>
    <n v="0"/>
    <x v="0"/>
    <x v="0"/>
    <x v="3"/>
  </r>
  <r>
    <n v="1533"/>
    <x v="2"/>
    <x v="7"/>
    <x v="1"/>
    <x v="2"/>
    <x v="0"/>
    <x v="1"/>
    <x v="5"/>
    <x v="32"/>
    <n v="15"/>
    <x v="0"/>
    <x v="0"/>
    <x v="0"/>
  </r>
  <r>
    <n v="1534"/>
    <x v="2"/>
    <x v="7"/>
    <x v="1"/>
    <x v="2"/>
    <x v="0"/>
    <x v="0"/>
    <x v="2"/>
    <x v="14"/>
    <n v="0"/>
    <x v="0"/>
    <x v="0"/>
    <x v="1"/>
  </r>
  <r>
    <n v="1535"/>
    <x v="2"/>
    <x v="7"/>
    <x v="1"/>
    <x v="2"/>
    <x v="0"/>
    <x v="1"/>
    <x v="5"/>
    <x v="33"/>
    <n v="10"/>
    <x v="0"/>
    <x v="0"/>
    <x v="2"/>
  </r>
  <r>
    <n v="1536"/>
    <x v="2"/>
    <x v="7"/>
    <x v="1"/>
    <x v="2"/>
    <x v="0"/>
    <x v="0"/>
    <x v="2"/>
    <x v="15"/>
    <n v="0"/>
    <x v="0"/>
    <x v="0"/>
    <x v="3"/>
  </r>
  <r>
    <n v="1537"/>
    <x v="2"/>
    <x v="7"/>
    <x v="1"/>
    <x v="2"/>
    <x v="0"/>
    <x v="1"/>
    <x v="5"/>
    <x v="34"/>
    <n v="12"/>
    <x v="0"/>
    <x v="0"/>
    <x v="0"/>
  </r>
  <r>
    <n v="1538"/>
    <x v="2"/>
    <x v="7"/>
    <x v="1"/>
    <x v="2"/>
    <x v="0"/>
    <x v="0"/>
    <x v="2"/>
    <x v="16"/>
    <n v="0"/>
    <x v="0"/>
    <x v="0"/>
    <x v="1"/>
  </r>
  <r>
    <n v="1539"/>
    <x v="2"/>
    <x v="7"/>
    <x v="1"/>
    <x v="2"/>
    <x v="0"/>
    <x v="1"/>
    <x v="5"/>
    <x v="35"/>
    <n v="21"/>
    <x v="0"/>
    <x v="0"/>
    <x v="2"/>
  </r>
  <r>
    <n v="1540"/>
    <x v="2"/>
    <x v="7"/>
    <x v="1"/>
    <x v="2"/>
    <x v="0"/>
    <x v="3"/>
    <x v="9"/>
    <x v="47"/>
    <n v="0"/>
    <x v="0"/>
    <x v="0"/>
    <x v="3"/>
  </r>
  <r>
    <n v="1541"/>
    <x v="2"/>
    <x v="7"/>
    <x v="1"/>
    <x v="2"/>
    <x v="0"/>
    <x v="3"/>
    <x v="9"/>
    <x v="48"/>
    <n v="0"/>
    <x v="0"/>
    <x v="0"/>
    <x v="0"/>
  </r>
  <r>
    <n v="1542"/>
    <x v="2"/>
    <x v="7"/>
    <x v="1"/>
    <x v="2"/>
    <x v="0"/>
    <x v="3"/>
    <x v="8"/>
    <x v="42"/>
    <n v="0"/>
    <x v="0"/>
    <x v="0"/>
    <x v="1"/>
  </r>
  <r>
    <n v="1543"/>
    <x v="2"/>
    <x v="7"/>
    <x v="1"/>
    <x v="2"/>
    <x v="0"/>
    <x v="4"/>
    <x v="12"/>
    <x v="65"/>
    <n v="0"/>
    <x v="0"/>
    <x v="0"/>
    <x v="2"/>
  </r>
  <r>
    <n v="1544"/>
    <x v="2"/>
    <x v="7"/>
    <x v="1"/>
    <x v="2"/>
    <x v="0"/>
    <x v="4"/>
    <x v="12"/>
    <x v="66"/>
    <n v="0"/>
    <x v="0"/>
    <x v="0"/>
    <x v="3"/>
  </r>
  <r>
    <n v="1545"/>
    <x v="2"/>
    <x v="7"/>
    <x v="1"/>
    <x v="2"/>
    <x v="0"/>
    <x v="4"/>
    <x v="11"/>
    <x v="61"/>
    <n v="0"/>
    <x v="0"/>
    <x v="0"/>
    <x v="0"/>
  </r>
  <r>
    <n v="1546"/>
    <x v="2"/>
    <x v="7"/>
    <x v="1"/>
    <x v="2"/>
    <x v="0"/>
    <x v="4"/>
    <x v="11"/>
    <x v="62"/>
    <n v="0"/>
    <x v="0"/>
    <x v="0"/>
    <x v="1"/>
  </r>
  <r>
    <n v="1547"/>
    <x v="2"/>
    <x v="7"/>
    <x v="1"/>
    <x v="2"/>
    <x v="0"/>
    <x v="4"/>
    <x v="12"/>
    <x v="62"/>
    <n v="0"/>
    <x v="0"/>
    <x v="0"/>
    <x v="2"/>
  </r>
  <r>
    <n v="1548"/>
    <x v="2"/>
    <x v="7"/>
    <x v="1"/>
    <x v="2"/>
    <x v="0"/>
    <x v="0"/>
    <x v="3"/>
    <x v="23"/>
    <n v="0"/>
    <x v="0"/>
    <x v="0"/>
    <x v="3"/>
  </r>
  <r>
    <n v="1549"/>
    <x v="2"/>
    <x v="7"/>
    <x v="1"/>
    <x v="2"/>
    <x v="0"/>
    <x v="0"/>
    <x v="3"/>
    <x v="24"/>
    <n v="0"/>
    <x v="0"/>
    <x v="0"/>
    <x v="0"/>
  </r>
  <r>
    <n v="1550"/>
    <x v="2"/>
    <x v="7"/>
    <x v="1"/>
    <x v="2"/>
    <x v="0"/>
    <x v="3"/>
    <x v="9"/>
    <x v="49"/>
    <n v="0"/>
    <x v="0"/>
    <x v="0"/>
    <x v="1"/>
  </r>
  <r>
    <n v="1551"/>
    <x v="2"/>
    <x v="7"/>
    <x v="1"/>
    <x v="2"/>
    <x v="0"/>
    <x v="2"/>
    <x v="6"/>
    <x v="36"/>
    <n v="0"/>
    <x v="0"/>
    <x v="0"/>
    <x v="2"/>
  </r>
  <r>
    <n v="1552"/>
    <x v="2"/>
    <x v="7"/>
    <x v="1"/>
    <x v="2"/>
    <x v="0"/>
    <x v="4"/>
    <x v="12"/>
    <x v="67"/>
    <n v="0"/>
    <x v="0"/>
    <x v="0"/>
    <x v="3"/>
  </r>
  <r>
    <n v="1553"/>
    <x v="2"/>
    <x v="7"/>
    <x v="1"/>
    <x v="2"/>
    <x v="0"/>
    <x v="0"/>
    <x v="0"/>
    <x v="0"/>
    <n v="1"/>
    <x v="0"/>
    <x v="0"/>
    <x v="0"/>
  </r>
  <r>
    <n v="1554"/>
    <x v="2"/>
    <x v="7"/>
    <x v="1"/>
    <x v="2"/>
    <x v="0"/>
    <x v="0"/>
    <x v="0"/>
    <x v="1"/>
    <n v="0"/>
    <x v="0"/>
    <x v="0"/>
    <x v="1"/>
  </r>
  <r>
    <n v="1555"/>
    <x v="2"/>
    <x v="7"/>
    <x v="1"/>
    <x v="2"/>
    <x v="0"/>
    <x v="0"/>
    <x v="0"/>
    <x v="2"/>
    <n v="0"/>
    <x v="0"/>
    <x v="0"/>
    <x v="2"/>
  </r>
  <r>
    <n v="1556"/>
    <x v="2"/>
    <x v="7"/>
    <x v="1"/>
    <x v="2"/>
    <x v="0"/>
    <x v="0"/>
    <x v="0"/>
    <x v="3"/>
    <n v="0"/>
    <x v="0"/>
    <x v="0"/>
    <x v="3"/>
  </r>
  <r>
    <n v="1557"/>
    <x v="2"/>
    <x v="7"/>
    <x v="1"/>
    <x v="2"/>
    <x v="0"/>
    <x v="0"/>
    <x v="0"/>
    <x v="4"/>
    <n v="0"/>
    <x v="0"/>
    <x v="0"/>
    <x v="0"/>
  </r>
  <r>
    <n v="1558"/>
    <x v="2"/>
    <x v="7"/>
    <x v="1"/>
    <x v="2"/>
    <x v="0"/>
    <x v="0"/>
    <x v="0"/>
    <x v="5"/>
    <n v="0"/>
    <x v="0"/>
    <x v="0"/>
    <x v="1"/>
  </r>
  <r>
    <n v="1559"/>
    <x v="2"/>
    <x v="7"/>
    <x v="1"/>
    <x v="2"/>
    <x v="0"/>
    <x v="0"/>
    <x v="0"/>
    <x v="6"/>
    <n v="0"/>
    <x v="0"/>
    <x v="0"/>
    <x v="2"/>
  </r>
  <r>
    <n v="1560"/>
    <x v="2"/>
    <x v="7"/>
    <x v="1"/>
    <x v="2"/>
    <x v="0"/>
    <x v="0"/>
    <x v="0"/>
    <x v="7"/>
    <n v="0"/>
    <x v="0"/>
    <x v="0"/>
    <x v="3"/>
  </r>
  <r>
    <n v="1561"/>
    <x v="2"/>
    <x v="7"/>
    <x v="1"/>
    <x v="2"/>
    <x v="0"/>
    <x v="0"/>
    <x v="0"/>
    <x v="8"/>
    <n v="0"/>
    <x v="0"/>
    <x v="0"/>
    <x v="0"/>
  </r>
  <r>
    <n v="1562"/>
    <x v="2"/>
    <x v="7"/>
    <x v="1"/>
    <x v="2"/>
    <x v="0"/>
    <x v="0"/>
    <x v="0"/>
    <x v="9"/>
    <n v="0"/>
    <x v="0"/>
    <x v="0"/>
    <x v="1"/>
  </r>
  <r>
    <n v="1563"/>
    <x v="2"/>
    <x v="7"/>
    <x v="1"/>
    <x v="2"/>
    <x v="0"/>
    <x v="0"/>
    <x v="0"/>
    <x v="10"/>
    <n v="0"/>
    <x v="0"/>
    <x v="0"/>
    <x v="2"/>
  </r>
  <r>
    <n v="1564"/>
    <x v="2"/>
    <x v="7"/>
    <x v="1"/>
    <x v="2"/>
    <x v="0"/>
    <x v="3"/>
    <x v="9"/>
    <x v="50"/>
    <n v="1"/>
    <x v="0"/>
    <x v="0"/>
    <x v="3"/>
  </r>
  <r>
    <n v="1565"/>
    <x v="2"/>
    <x v="7"/>
    <x v="1"/>
    <x v="2"/>
    <x v="0"/>
    <x v="3"/>
    <x v="9"/>
    <x v="51"/>
    <n v="0"/>
    <x v="0"/>
    <x v="0"/>
    <x v="0"/>
  </r>
  <r>
    <n v="1566"/>
    <x v="2"/>
    <x v="7"/>
    <x v="1"/>
    <x v="2"/>
    <x v="0"/>
    <x v="0"/>
    <x v="1"/>
    <x v="11"/>
    <n v="0"/>
    <x v="0"/>
    <x v="0"/>
    <x v="1"/>
  </r>
  <r>
    <n v="1567"/>
    <x v="2"/>
    <x v="7"/>
    <x v="1"/>
    <x v="2"/>
    <x v="0"/>
    <x v="0"/>
    <x v="3"/>
    <x v="25"/>
    <n v="1"/>
    <x v="0"/>
    <x v="0"/>
    <x v="2"/>
  </r>
  <r>
    <n v="1568"/>
    <x v="2"/>
    <x v="7"/>
    <x v="1"/>
    <x v="2"/>
    <x v="0"/>
    <x v="2"/>
    <x v="6"/>
    <x v="37"/>
    <n v="0"/>
    <x v="0"/>
    <x v="0"/>
    <x v="3"/>
  </r>
  <r>
    <n v="1569"/>
    <x v="2"/>
    <x v="7"/>
    <x v="1"/>
    <x v="2"/>
    <x v="0"/>
    <x v="3"/>
    <x v="10"/>
    <x v="52"/>
    <n v="0"/>
    <x v="0"/>
    <x v="0"/>
    <x v="0"/>
  </r>
  <r>
    <n v="1570"/>
    <x v="2"/>
    <x v="7"/>
    <x v="1"/>
    <x v="2"/>
    <x v="0"/>
    <x v="3"/>
    <x v="10"/>
    <x v="53"/>
    <n v="0"/>
    <x v="0"/>
    <x v="0"/>
    <x v="1"/>
  </r>
  <r>
    <n v="1571"/>
    <x v="2"/>
    <x v="7"/>
    <x v="1"/>
    <x v="2"/>
    <x v="0"/>
    <x v="3"/>
    <x v="10"/>
    <x v="54"/>
    <n v="0"/>
    <x v="0"/>
    <x v="0"/>
    <x v="2"/>
  </r>
  <r>
    <n v="1572"/>
    <x v="2"/>
    <x v="7"/>
    <x v="1"/>
    <x v="2"/>
    <x v="0"/>
    <x v="3"/>
    <x v="10"/>
    <x v="55"/>
    <n v="0"/>
    <x v="0"/>
    <x v="0"/>
    <x v="3"/>
  </r>
  <r>
    <n v="1573"/>
    <x v="2"/>
    <x v="7"/>
    <x v="1"/>
    <x v="2"/>
    <x v="0"/>
    <x v="3"/>
    <x v="10"/>
    <x v="56"/>
    <n v="0"/>
    <x v="0"/>
    <x v="0"/>
    <x v="0"/>
  </r>
  <r>
    <n v="1574"/>
    <x v="2"/>
    <x v="7"/>
    <x v="1"/>
    <x v="2"/>
    <x v="0"/>
    <x v="3"/>
    <x v="10"/>
    <x v="57"/>
    <n v="0"/>
    <x v="0"/>
    <x v="0"/>
    <x v="1"/>
  </r>
  <r>
    <n v="1575"/>
    <x v="2"/>
    <x v="7"/>
    <x v="1"/>
    <x v="2"/>
    <x v="0"/>
    <x v="3"/>
    <x v="10"/>
    <x v="58"/>
    <n v="0"/>
    <x v="0"/>
    <x v="0"/>
    <x v="2"/>
  </r>
  <r>
    <n v="1576"/>
    <x v="2"/>
    <x v="8"/>
    <x v="0"/>
    <x v="2"/>
    <x v="0"/>
    <x v="3"/>
    <x v="8"/>
    <x v="40"/>
    <n v="3"/>
    <x v="0"/>
    <x v="0"/>
    <x v="3"/>
  </r>
  <r>
    <n v="1577"/>
    <x v="2"/>
    <x v="11"/>
    <x v="0"/>
    <x v="2"/>
    <x v="0"/>
    <x v="2"/>
    <x v="7"/>
    <x v="38"/>
    <n v="1"/>
    <x v="0"/>
    <x v="0"/>
    <x v="0"/>
  </r>
  <r>
    <n v="1578"/>
    <x v="2"/>
    <x v="12"/>
    <x v="0"/>
    <x v="2"/>
    <x v="0"/>
    <x v="2"/>
    <x v="7"/>
    <x v="39"/>
    <n v="2"/>
    <x v="0"/>
    <x v="0"/>
    <x v="1"/>
  </r>
  <r>
    <n v="1579"/>
    <x v="2"/>
    <x v="0"/>
    <x v="0"/>
    <x v="2"/>
    <x v="0"/>
    <x v="4"/>
    <x v="11"/>
    <x v="60"/>
    <n v="0"/>
    <x v="0"/>
    <x v="0"/>
    <x v="2"/>
  </r>
  <r>
    <n v="1580"/>
    <x v="2"/>
    <x v="8"/>
    <x v="0"/>
    <x v="2"/>
    <x v="0"/>
    <x v="4"/>
    <x v="12"/>
    <x v="64"/>
    <n v="0"/>
    <x v="0"/>
    <x v="0"/>
    <x v="3"/>
  </r>
  <r>
    <n v="1581"/>
    <x v="2"/>
    <x v="9"/>
    <x v="0"/>
    <x v="2"/>
    <x v="0"/>
    <x v="0"/>
    <x v="2"/>
    <x v="12"/>
    <n v="58"/>
    <x v="0"/>
    <x v="0"/>
    <x v="0"/>
  </r>
  <r>
    <n v="1582"/>
    <x v="2"/>
    <x v="10"/>
    <x v="0"/>
    <x v="2"/>
    <x v="0"/>
    <x v="3"/>
    <x v="9"/>
    <x v="43"/>
    <n v="0"/>
    <x v="0"/>
    <x v="0"/>
    <x v="1"/>
  </r>
  <r>
    <n v="1583"/>
    <x v="2"/>
    <x v="11"/>
    <x v="0"/>
    <x v="2"/>
    <x v="0"/>
    <x v="0"/>
    <x v="3"/>
    <x v="17"/>
    <n v="9"/>
    <x v="0"/>
    <x v="0"/>
    <x v="2"/>
  </r>
  <r>
    <n v="1584"/>
    <x v="2"/>
    <x v="12"/>
    <x v="0"/>
    <x v="2"/>
    <x v="0"/>
    <x v="0"/>
    <x v="3"/>
    <x v="18"/>
    <n v="1"/>
    <x v="0"/>
    <x v="0"/>
    <x v="3"/>
  </r>
  <r>
    <n v="1585"/>
    <x v="2"/>
    <x v="0"/>
    <x v="0"/>
    <x v="2"/>
    <x v="0"/>
    <x v="0"/>
    <x v="3"/>
    <x v="19"/>
    <n v="2"/>
    <x v="0"/>
    <x v="0"/>
    <x v="0"/>
  </r>
  <r>
    <n v="1586"/>
    <x v="2"/>
    <x v="8"/>
    <x v="0"/>
    <x v="2"/>
    <x v="0"/>
    <x v="0"/>
    <x v="3"/>
    <x v="20"/>
    <n v="4"/>
    <x v="0"/>
    <x v="0"/>
    <x v="1"/>
  </r>
  <r>
    <n v="1587"/>
    <x v="2"/>
    <x v="9"/>
    <x v="0"/>
    <x v="2"/>
    <x v="0"/>
    <x v="0"/>
    <x v="3"/>
    <x v="21"/>
    <n v="0"/>
    <x v="0"/>
    <x v="0"/>
    <x v="2"/>
  </r>
  <r>
    <n v="1588"/>
    <x v="2"/>
    <x v="10"/>
    <x v="0"/>
    <x v="2"/>
    <x v="0"/>
    <x v="3"/>
    <x v="8"/>
    <x v="41"/>
    <n v="8"/>
    <x v="0"/>
    <x v="0"/>
    <x v="3"/>
  </r>
  <r>
    <n v="1589"/>
    <x v="2"/>
    <x v="11"/>
    <x v="0"/>
    <x v="2"/>
    <x v="0"/>
    <x v="0"/>
    <x v="3"/>
    <x v="22"/>
    <n v="14"/>
    <x v="0"/>
    <x v="0"/>
    <x v="0"/>
  </r>
  <r>
    <n v="1590"/>
    <x v="2"/>
    <x v="12"/>
    <x v="0"/>
    <x v="2"/>
    <x v="0"/>
    <x v="1"/>
    <x v="4"/>
    <x v="26"/>
    <n v="25"/>
    <x v="0"/>
    <x v="0"/>
    <x v="1"/>
  </r>
  <r>
    <n v="1591"/>
    <x v="2"/>
    <x v="0"/>
    <x v="0"/>
    <x v="2"/>
    <x v="0"/>
    <x v="3"/>
    <x v="9"/>
    <x v="26"/>
    <n v="1"/>
    <x v="0"/>
    <x v="0"/>
    <x v="2"/>
  </r>
  <r>
    <n v="1592"/>
    <x v="2"/>
    <x v="8"/>
    <x v="0"/>
    <x v="2"/>
    <x v="0"/>
    <x v="1"/>
    <x v="4"/>
    <x v="27"/>
    <n v="7"/>
    <x v="0"/>
    <x v="0"/>
    <x v="3"/>
  </r>
  <r>
    <n v="1593"/>
    <x v="2"/>
    <x v="9"/>
    <x v="0"/>
    <x v="2"/>
    <x v="0"/>
    <x v="3"/>
    <x v="9"/>
    <x v="27"/>
    <n v="2"/>
    <x v="0"/>
    <x v="0"/>
    <x v="0"/>
  </r>
  <r>
    <n v="1594"/>
    <x v="2"/>
    <x v="10"/>
    <x v="0"/>
    <x v="2"/>
    <x v="0"/>
    <x v="1"/>
    <x v="4"/>
    <x v="28"/>
    <n v="0"/>
    <x v="0"/>
    <x v="0"/>
    <x v="1"/>
  </r>
  <r>
    <n v="1595"/>
    <x v="2"/>
    <x v="11"/>
    <x v="0"/>
    <x v="2"/>
    <x v="0"/>
    <x v="3"/>
    <x v="9"/>
    <x v="28"/>
    <n v="0"/>
    <x v="0"/>
    <x v="0"/>
    <x v="2"/>
  </r>
  <r>
    <n v="1596"/>
    <x v="2"/>
    <x v="12"/>
    <x v="0"/>
    <x v="2"/>
    <x v="0"/>
    <x v="3"/>
    <x v="9"/>
    <x v="44"/>
    <n v="0"/>
    <x v="0"/>
    <x v="0"/>
    <x v="3"/>
  </r>
  <r>
    <n v="1597"/>
    <x v="2"/>
    <x v="0"/>
    <x v="0"/>
    <x v="2"/>
    <x v="0"/>
    <x v="3"/>
    <x v="9"/>
    <x v="45"/>
    <n v="0"/>
    <x v="0"/>
    <x v="0"/>
    <x v="0"/>
  </r>
  <r>
    <n v="1598"/>
    <x v="2"/>
    <x v="8"/>
    <x v="0"/>
    <x v="2"/>
    <x v="0"/>
    <x v="1"/>
    <x v="4"/>
    <x v="29"/>
    <n v="0"/>
    <x v="0"/>
    <x v="0"/>
    <x v="1"/>
  </r>
  <r>
    <n v="1599"/>
    <x v="2"/>
    <x v="9"/>
    <x v="0"/>
    <x v="2"/>
    <x v="0"/>
    <x v="3"/>
    <x v="9"/>
    <x v="29"/>
    <n v="1"/>
    <x v="0"/>
    <x v="0"/>
    <x v="2"/>
  </r>
  <r>
    <n v="1600"/>
    <x v="2"/>
    <x v="10"/>
    <x v="0"/>
    <x v="2"/>
    <x v="0"/>
    <x v="1"/>
    <x v="4"/>
    <x v="30"/>
    <n v="0"/>
    <x v="0"/>
    <x v="0"/>
    <x v="3"/>
  </r>
  <r>
    <n v="1601"/>
    <x v="2"/>
    <x v="11"/>
    <x v="0"/>
    <x v="2"/>
    <x v="0"/>
    <x v="3"/>
    <x v="9"/>
    <x v="30"/>
    <n v="0"/>
    <x v="0"/>
    <x v="0"/>
    <x v="0"/>
  </r>
  <r>
    <n v="1602"/>
    <x v="2"/>
    <x v="12"/>
    <x v="0"/>
    <x v="2"/>
    <x v="0"/>
    <x v="1"/>
    <x v="4"/>
    <x v="31"/>
    <n v="0"/>
    <x v="0"/>
    <x v="0"/>
    <x v="1"/>
  </r>
  <r>
    <n v="1603"/>
    <x v="2"/>
    <x v="0"/>
    <x v="0"/>
    <x v="2"/>
    <x v="0"/>
    <x v="3"/>
    <x v="9"/>
    <x v="31"/>
    <n v="0"/>
    <x v="0"/>
    <x v="0"/>
    <x v="2"/>
  </r>
  <r>
    <n v="1604"/>
    <x v="2"/>
    <x v="8"/>
    <x v="0"/>
    <x v="2"/>
    <x v="0"/>
    <x v="3"/>
    <x v="9"/>
    <x v="46"/>
    <n v="0"/>
    <x v="0"/>
    <x v="0"/>
    <x v="3"/>
  </r>
  <r>
    <n v="1605"/>
    <x v="2"/>
    <x v="9"/>
    <x v="0"/>
    <x v="2"/>
    <x v="0"/>
    <x v="0"/>
    <x v="2"/>
    <x v="13"/>
    <n v="8"/>
    <x v="0"/>
    <x v="0"/>
    <x v="0"/>
  </r>
  <r>
    <n v="1606"/>
    <x v="2"/>
    <x v="10"/>
    <x v="0"/>
    <x v="2"/>
    <x v="0"/>
    <x v="1"/>
    <x v="5"/>
    <x v="32"/>
    <n v="88"/>
    <x v="0"/>
    <x v="0"/>
    <x v="1"/>
  </r>
  <r>
    <n v="1607"/>
    <x v="2"/>
    <x v="11"/>
    <x v="0"/>
    <x v="2"/>
    <x v="0"/>
    <x v="0"/>
    <x v="2"/>
    <x v="14"/>
    <n v="18"/>
    <x v="0"/>
    <x v="0"/>
    <x v="2"/>
  </r>
  <r>
    <n v="1608"/>
    <x v="2"/>
    <x v="12"/>
    <x v="0"/>
    <x v="2"/>
    <x v="0"/>
    <x v="1"/>
    <x v="5"/>
    <x v="33"/>
    <n v="100"/>
    <x v="0"/>
    <x v="0"/>
    <x v="3"/>
  </r>
  <r>
    <n v="1609"/>
    <x v="2"/>
    <x v="0"/>
    <x v="0"/>
    <x v="2"/>
    <x v="0"/>
    <x v="0"/>
    <x v="2"/>
    <x v="15"/>
    <n v="3"/>
    <x v="0"/>
    <x v="0"/>
    <x v="0"/>
  </r>
  <r>
    <n v="1610"/>
    <x v="2"/>
    <x v="8"/>
    <x v="0"/>
    <x v="2"/>
    <x v="0"/>
    <x v="1"/>
    <x v="5"/>
    <x v="34"/>
    <n v="105"/>
    <x v="0"/>
    <x v="0"/>
    <x v="1"/>
  </r>
  <r>
    <n v="1611"/>
    <x v="2"/>
    <x v="9"/>
    <x v="0"/>
    <x v="2"/>
    <x v="0"/>
    <x v="0"/>
    <x v="2"/>
    <x v="16"/>
    <n v="0"/>
    <x v="0"/>
    <x v="0"/>
    <x v="2"/>
  </r>
  <r>
    <n v="1612"/>
    <x v="2"/>
    <x v="10"/>
    <x v="0"/>
    <x v="2"/>
    <x v="0"/>
    <x v="1"/>
    <x v="5"/>
    <x v="35"/>
    <n v="93"/>
    <x v="0"/>
    <x v="0"/>
    <x v="3"/>
  </r>
  <r>
    <n v="1613"/>
    <x v="2"/>
    <x v="11"/>
    <x v="0"/>
    <x v="2"/>
    <x v="0"/>
    <x v="3"/>
    <x v="9"/>
    <x v="47"/>
    <n v="1"/>
    <x v="0"/>
    <x v="0"/>
    <x v="0"/>
  </r>
  <r>
    <n v="1614"/>
    <x v="2"/>
    <x v="12"/>
    <x v="0"/>
    <x v="2"/>
    <x v="0"/>
    <x v="3"/>
    <x v="9"/>
    <x v="48"/>
    <n v="0"/>
    <x v="0"/>
    <x v="0"/>
    <x v="1"/>
  </r>
  <r>
    <n v="1615"/>
    <x v="2"/>
    <x v="0"/>
    <x v="0"/>
    <x v="2"/>
    <x v="0"/>
    <x v="3"/>
    <x v="8"/>
    <x v="42"/>
    <n v="0"/>
    <x v="0"/>
    <x v="0"/>
    <x v="2"/>
  </r>
  <r>
    <n v="1616"/>
    <x v="2"/>
    <x v="8"/>
    <x v="0"/>
    <x v="2"/>
    <x v="0"/>
    <x v="4"/>
    <x v="12"/>
    <x v="65"/>
    <n v="0"/>
    <x v="0"/>
    <x v="0"/>
    <x v="3"/>
  </r>
  <r>
    <n v="1617"/>
    <x v="2"/>
    <x v="9"/>
    <x v="0"/>
    <x v="2"/>
    <x v="0"/>
    <x v="4"/>
    <x v="12"/>
    <x v="66"/>
    <n v="0"/>
    <x v="0"/>
    <x v="0"/>
    <x v="0"/>
  </r>
  <r>
    <n v="1618"/>
    <x v="2"/>
    <x v="10"/>
    <x v="0"/>
    <x v="2"/>
    <x v="0"/>
    <x v="4"/>
    <x v="11"/>
    <x v="61"/>
    <n v="0"/>
    <x v="0"/>
    <x v="0"/>
    <x v="1"/>
  </r>
  <r>
    <n v="1619"/>
    <x v="2"/>
    <x v="11"/>
    <x v="0"/>
    <x v="2"/>
    <x v="0"/>
    <x v="4"/>
    <x v="11"/>
    <x v="62"/>
    <n v="0"/>
    <x v="0"/>
    <x v="0"/>
    <x v="2"/>
  </r>
  <r>
    <n v="1620"/>
    <x v="2"/>
    <x v="12"/>
    <x v="0"/>
    <x v="2"/>
    <x v="0"/>
    <x v="4"/>
    <x v="12"/>
    <x v="62"/>
    <n v="0"/>
    <x v="0"/>
    <x v="0"/>
    <x v="3"/>
  </r>
  <r>
    <n v="1621"/>
    <x v="2"/>
    <x v="0"/>
    <x v="0"/>
    <x v="2"/>
    <x v="0"/>
    <x v="0"/>
    <x v="3"/>
    <x v="23"/>
    <n v="1"/>
    <x v="0"/>
    <x v="0"/>
    <x v="0"/>
  </r>
  <r>
    <n v="1622"/>
    <x v="2"/>
    <x v="8"/>
    <x v="0"/>
    <x v="2"/>
    <x v="0"/>
    <x v="0"/>
    <x v="3"/>
    <x v="24"/>
    <n v="7"/>
    <x v="0"/>
    <x v="0"/>
    <x v="1"/>
  </r>
  <r>
    <n v="1623"/>
    <x v="2"/>
    <x v="9"/>
    <x v="0"/>
    <x v="2"/>
    <x v="0"/>
    <x v="3"/>
    <x v="9"/>
    <x v="49"/>
    <n v="0"/>
    <x v="0"/>
    <x v="0"/>
    <x v="2"/>
  </r>
  <r>
    <n v="1624"/>
    <x v="2"/>
    <x v="10"/>
    <x v="0"/>
    <x v="2"/>
    <x v="0"/>
    <x v="2"/>
    <x v="6"/>
    <x v="36"/>
    <n v="0"/>
    <x v="0"/>
    <x v="0"/>
    <x v="3"/>
  </r>
  <r>
    <n v="1625"/>
    <x v="2"/>
    <x v="11"/>
    <x v="0"/>
    <x v="2"/>
    <x v="0"/>
    <x v="4"/>
    <x v="12"/>
    <x v="67"/>
    <n v="0"/>
    <x v="0"/>
    <x v="0"/>
    <x v="0"/>
  </r>
  <r>
    <n v="1626"/>
    <x v="2"/>
    <x v="12"/>
    <x v="0"/>
    <x v="2"/>
    <x v="0"/>
    <x v="0"/>
    <x v="0"/>
    <x v="0"/>
    <n v="1"/>
    <x v="0"/>
    <x v="0"/>
    <x v="1"/>
  </r>
  <r>
    <n v="1627"/>
    <x v="2"/>
    <x v="0"/>
    <x v="0"/>
    <x v="2"/>
    <x v="0"/>
    <x v="0"/>
    <x v="0"/>
    <x v="1"/>
    <n v="24"/>
    <x v="0"/>
    <x v="0"/>
    <x v="2"/>
  </r>
  <r>
    <n v="1628"/>
    <x v="2"/>
    <x v="8"/>
    <x v="0"/>
    <x v="2"/>
    <x v="0"/>
    <x v="0"/>
    <x v="0"/>
    <x v="2"/>
    <n v="1"/>
    <x v="0"/>
    <x v="0"/>
    <x v="3"/>
  </r>
  <r>
    <n v="1629"/>
    <x v="2"/>
    <x v="9"/>
    <x v="0"/>
    <x v="2"/>
    <x v="0"/>
    <x v="0"/>
    <x v="0"/>
    <x v="3"/>
    <n v="1"/>
    <x v="0"/>
    <x v="0"/>
    <x v="0"/>
  </r>
  <r>
    <n v="1630"/>
    <x v="2"/>
    <x v="10"/>
    <x v="0"/>
    <x v="2"/>
    <x v="0"/>
    <x v="0"/>
    <x v="0"/>
    <x v="4"/>
    <n v="0"/>
    <x v="0"/>
    <x v="0"/>
    <x v="1"/>
  </r>
  <r>
    <n v="1631"/>
    <x v="2"/>
    <x v="11"/>
    <x v="0"/>
    <x v="2"/>
    <x v="0"/>
    <x v="0"/>
    <x v="0"/>
    <x v="5"/>
    <n v="3"/>
    <x v="0"/>
    <x v="0"/>
    <x v="2"/>
  </r>
  <r>
    <n v="1632"/>
    <x v="2"/>
    <x v="12"/>
    <x v="0"/>
    <x v="2"/>
    <x v="0"/>
    <x v="0"/>
    <x v="0"/>
    <x v="6"/>
    <m/>
    <x v="0"/>
    <x v="0"/>
    <x v="3"/>
  </r>
  <r>
    <n v="1633"/>
    <x v="2"/>
    <x v="0"/>
    <x v="0"/>
    <x v="2"/>
    <x v="0"/>
    <x v="0"/>
    <x v="0"/>
    <x v="7"/>
    <n v="14"/>
    <x v="0"/>
    <x v="0"/>
    <x v="0"/>
  </r>
  <r>
    <n v="1634"/>
    <x v="2"/>
    <x v="8"/>
    <x v="0"/>
    <x v="2"/>
    <x v="0"/>
    <x v="0"/>
    <x v="0"/>
    <x v="8"/>
    <n v="4"/>
    <x v="0"/>
    <x v="0"/>
    <x v="1"/>
  </r>
  <r>
    <n v="1635"/>
    <x v="2"/>
    <x v="9"/>
    <x v="0"/>
    <x v="2"/>
    <x v="0"/>
    <x v="0"/>
    <x v="0"/>
    <x v="9"/>
    <n v="0"/>
    <x v="0"/>
    <x v="0"/>
    <x v="2"/>
  </r>
  <r>
    <n v="1636"/>
    <x v="2"/>
    <x v="10"/>
    <x v="0"/>
    <x v="2"/>
    <x v="0"/>
    <x v="0"/>
    <x v="0"/>
    <x v="10"/>
    <n v="4"/>
    <x v="0"/>
    <x v="0"/>
    <x v="3"/>
  </r>
  <r>
    <n v="1637"/>
    <x v="2"/>
    <x v="11"/>
    <x v="0"/>
    <x v="2"/>
    <x v="0"/>
    <x v="3"/>
    <x v="9"/>
    <x v="50"/>
    <n v="1"/>
    <x v="0"/>
    <x v="0"/>
    <x v="0"/>
  </r>
  <r>
    <n v="1638"/>
    <x v="2"/>
    <x v="12"/>
    <x v="0"/>
    <x v="2"/>
    <x v="0"/>
    <x v="3"/>
    <x v="9"/>
    <x v="51"/>
    <n v="1"/>
    <x v="0"/>
    <x v="0"/>
    <x v="1"/>
  </r>
  <r>
    <n v="1639"/>
    <x v="2"/>
    <x v="0"/>
    <x v="0"/>
    <x v="2"/>
    <x v="0"/>
    <x v="0"/>
    <x v="1"/>
    <x v="11"/>
    <n v="1"/>
    <x v="0"/>
    <x v="0"/>
    <x v="2"/>
  </r>
  <r>
    <n v="1640"/>
    <x v="2"/>
    <x v="8"/>
    <x v="0"/>
    <x v="2"/>
    <x v="0"/>
    <x v="0"/>
    <x v="3"/>
    <x v="25"/>
    <n v="26"/>
    <x v="0"/>
    <x v="0"/>
    <x v="3"/>
  </r>
  <r>
    <n v="1641"/>
    <x v="2"/>
    <x v="9"/>
    <x v="0"/>
    <x v="2"/>
    <x v="0"/>
    <x v="2"/>
    <x v="6"/>
    <x v="37"/>
    <n v="0"/>
    <x v="0"/>
    <x v="0"/>
    <x v="0"/>
  </r>
  <r>
    <n v="1642"/>
    <x v="2"/>
    <x v="10"/>
    <x v="0"/>
    <x v="2"/>
    <x v="0"/>
    <x v="3"/>
    <x v="10"/>
    <x v="52"/>
    <n v="4"/>
    <x v="0"/>
    <x v="0"/>
    <x v="1"/>
  </r>
  <r>
    <n v="1643"/>
    <x v="2"/>
    <x v="11"/>
    <x v="0"/>
    <x v="2"/>
    <x v="0"/>
    <x v="3"/>
    <x v="10"/>
    <x v="53"/>
    <n v="0"/>
    <x v="0"/>
    <x v="0"/>
    <x v="2"/>
  </r>
  <r>
    <n v="1644"/>
    <x v="2"/>
    <x v="12"/>
    <x v="0"/>
    <x v="2"/>
    <x v="0"/>
    <x v="3"/>
    <x v="10"/>
    <x v="54"/>
    <n v="4"/>
    <x v="0"/>
    <x v="0"/>
    <x v="3"/>
  </r>
  <r>
    <n v="1645"/>
    <x v="2"/>
    <x v="0"/>
    <x v="0"/>
    <x v="2"/>
    <x v="0"/>
    <x v="3"/>
    <x v="10"/>
    <x v="55"/>
    <n v="2"/>
    <x v="0"/>
    <x v="0"/>
    <x v="0"/>
  </r>
  <r>
    <n v="1646"/>
    <x v="2"/>
    <x v="8"/>
    <x v="0"/>
    <x v="2"/>
    <x v="0"/>
    <x v="3"/>
    <x v="10"/>
    <x v="56"/>
    <n v="6"/>
    <x v="0"/>
    <x v="0"/>
    <x v="1"/>
  </r>
  <r>
    <n v="1647"/>
    <x v="2"/>
    <x v="9"/>
    <x v="0"/>
    <x v="2"/>
    <x v="0"/>
    <x v="3"/>
    <x v="10"/>
    <x v="57"/>
    <n v="1"/>
    <x v="0"/>
    <x v="0"/>
    <x v="2"/>
  </r>
  <r>
    <n v="1648"/>
    <x v="2"/>
    <x v="10"/>
    <x v="0"/>
    <x v="2"/>
    <x v="0"/>
    <x v="3"/>
    <x v="10"/>
    <x v="58"/>
    <n v="4"/>
    <x v="0"/>
    <x v="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A1523AF-2C11-4DFD-93ED-EB9608715E2A}" name="TCD_01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6" indent="0" outline="1" outlineData="1" multipleFieldFilters="0">
  <location ref="A15:B108" firstHeaderRow="1" firstDataRow="1" firstDataCol="1" rowPageCount="1" colPageCount="1"/>
  <pivotFields count="13">
    <pivotField showAll="0"/>
    <pivotField showAll="0"/>
    <pivotField showAll="0"/>
    <pivotField multipleItemSelectionAllowed="1" showAll="0"/>
    <pivotField showAll="0">
      <items count="6">
        <item h="1" x="0"/>
        <item x="1"/>
        <item h="1" x="2"/>
        <item h="1" m="1" x="3"/>
        <item h="1" m="1" x="4"/>
        <item t="default"/>
      </items>
    </pivotField>
    <pivotField axis="axisPage" showAll="0">
      <items count="5">
        <item m="1" x="3"/>
        <item x="0"/>
        <item x="1"/>
        <item m="1" x="2"/>
        <item t="default"/>
      </items>
    </pivotField>
    <pivotField axis="axisRow" showAll="0" defaultSubtotal="0">
      <items count="8">
        <item x="0"/>
        <item x="3"/>
        <item m="1" x="6"/>
        <item x="4"/>
        <item x="2"/>
        <item x="1"/>
        <item m="1" x="7"/>
        <item m="1" x="5"/>
      </items>
    </pivotField>
    <pivotField axis="axisRow" showAll="0" defaultSubtotal="0">
      <items count="23">
        <item m="1" x="20"/>
        <item x="10"/>
        <item x="9"/>
        <item x="3"/>
        <item m="1" x="18"/>
        <item x="6"/>
        <item x="4"/>
        <item x="5"/>
        <item m="1" x="15"/>
        <item x="7"/>
        <item m="1" x="22"/>
        <item x="8"/>
        <item m="1" x="17"/>
        <item x="11"/>
        <item x="12"/>
        <item m="1" x="19"/>
        <item m="1" x="21"/>
        <item m="1" x="13"/>
        <item x="0"/>
        <item m="1" x="14"/>
        <item m="1" x="16"/>
        <item x="2"/>
        <item x="1"/>
      </items>
    </pivotField>
    <pivotField axis="axisRow" showAll="0">
      <items count="148">
        <item m="1" x="107"/>
        <item x="60"/>
        <item m="1" x="124"/>
        <item m="1" x="87"/>
        <item m="1" x="135"/>
        <item m="1" x="102"/>
        <item m="1" x="121"/>
        <item m="1" x="105"/>
        <item m="1" x="131"/>
        <item m="1" x="95"/>
        <item m="1" x="91"/>
        <item m="1" x="141"/>
        <item x="17"/>
        <item x="18"/>
        <item x="19"/>
        <item x="20"/>
        <item x="21"/>
        <item x="22"/>
        <item m="1" x="90"/>
        <item x="32"/>
        <item x="33"/>
        <item x="34"/>
        <item m="1" x="142"/>
        <item m="1" x="120"/>
        <item m="1" x="70"/>
        <item x="42"/>
        <item m="1" x="68"/>
        <item m="1" x="74"/>
        <item x="65"/>
        <item x="61"/>
        <item x="24"/>
        <item m="1" x="88"/>
        <item m="1" x="125"/>
        <item m="1" x="112"/>
        <item m="1" x="82"/>
        <item m="1" x="133"/>
        <item m="1" x="132"/>
        <item m="1" x="139"/>
        <item x="36"/>
        <item m="1" x="137"/>
        <item m="1" x="81"/>
        <item m="1" x="75"/>
        <item m="1" x="84"/>
        <item m="1" x="113"/>
        <item m="1" x="122"/>
        <item m="1" x="110"/>
        <item m="1" x="104"/>
        <item m="1" x="138"/>
        <item m="1" x="89"/>
        <item m="1" x="92"/>
        <item x="25"/>
        <item m="1" x="98"/>
        <item x="37"/>
        <item x="52"/>
        <item m="1" x="94"/>
        <item x="55"/>
        <item m="1" x="146"/>
        <item x="56"/>
        <item x="57"/>
        <item m="1" x="108"/>
        <item m="1" x="76"/>
        <item x="58"/>
        <item m="1" x="71"/>
        <item m="1" x="106"/>
        <item m="1" x="79"/>
        <item x="59"/>
        <item m="1" x="114"/>
        <item m="1" x="78"/>
        <item x="63"/>
        <item x="66"/>
        <item m="1" x="126"/>
        <item x="64"/>
        <item x="35"/>
        <item m="1" x="116"/>
        <item m="1" x="123"/>
        <item x="39"/>
        <item m="1" x="69"/>
        <item m="1" x="77"/>
        <item m="1" x="93"/>
        <item m="1" x="145"/>
        <item m="1" x="83"/>
        <item m="1" x="72"/>
        <item m="1" x="73"/>
        <item x="23"/>
        <item m="1" x="80"/>
        <item m="1" x="109"/>
        <item m="1" x="97"/>
        <item m="1" x="103"/>
        <item m="1" x="129"/>
        <item m="1" x="99"/>
        <item m="1" x="140"/>
        <item x="54"/>
        <item x="0"/>
        <item m="1" x="101"/>
        <item m="1" x="85"/>
        <item m="1" x="115"/>
        <item m="1" x="118"/>
        <item x="1"/>
        <item x="2"/>
        <item x="3"/>
        <item x="4"/>
        <item x="5"/>
        <item x="6"/>
        <item x="7"/>
        <item x="8"/>
        <item x="9"/>
        <item x="10"/>
        <item m="1" x="134"/>
        <item m="1" x="143"/>
        <item m="1" x="100"/>
        <item m="1" x="119"/>
        <item m="1" x="136"/>
        <item m="1" x="130"/>
        <item m="1" x="96"/>
        <item m="1" x="128"/>
        <item x="47"/>
        <item x="28"/>
        <item x="30"/>
        <item x="27"/>
        <item m="1" x="86"/>
        <item x="62"/>
        <item x="67"/>
        <item x="38"/>
        <item x="31"/>
        <item x="29"/>
        <item x="26"/>
        <item m="1" x="144"/>
        <item x="11"/>
        <item m="1" x="111"/>
        <item x="53"/>
        <item x="43"/>
        <item x="44"/>
        <item x="45"/>
        <item m="1" x="117"/>
        <item x="48"/>
        <item x="49"/>
        <item x="50"/>
        <item x="51"/>
        <item x="40"/>
        <item x="41"/>
        <item x="13"/>
        <item x="14"/>
        <item x="15"/>
        <item x="16"/>
        <item x="12"/>
        <item x="46"/>
        <item m="1" x="127"/>
        <item t="default"/>
      </items>
    </pivotField>
    <pivotField name="VALEUR2" dataField="1" showAll="0"/>
    <pivotField showAll="0"/>
    <pivotField showAll="0"/>
    <pivotField showAll="0"/>
  </pivotFields>
  <rowFields count="3">
    <field x="6"/>
    <field x="7"/>
    <field x="8"/>
  </rowFields>
  <rowItems count="93">
    <i>
      <x/>
    </i>
    <i r="1">
      <x v="3"/>
    </i>
    <i r="2">
      <x v="12"/>
    </i>
    <i r="2">
      <x v="13"/>
    </i>
    <i r="2">
      <x v="14"/>
    </i>
    <i r="2">
      <x v="15"/>
    </i>
    <i r="2">
      <x v="16"/>
    </i>
    <i r="2">
      <x v="17"/>
    </i>
    <i r="2">
      <x v="30"/>
    </i>
    <i r="2">
      <x v="50"/>
    </i>
    <i r="2">
      <x v="83"/>
    </i>
    <i r="1">
      <x v="18"/>
    </i>
    <i r="2">
      <x v="92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1">
      <x v="21"/>
    </i>
    <i r="2">
      <x v="140"/>
    </i>
    <i r="2">
      <x v="141"/>
    </i>
    <i r="2">
      <x v="142"/>
    </i>
    <i r="2">
      <x v="143"/>
    </i>
    <i r="2">
      <x v="144"/>
    </i>
    <i r="1">
      <x v="22"/>
    </i>
    <i r="2">
      <x v="127"/>
    </i>
    <i>
      <x v="1"/>
    </i>
    <i r="1">
      <x v="1"/>
    </i>
    <i r="2">
      <x v="53"/>
    </i>
    <i r="2">
      <x v="55"/>
    </i>
    <i r="2">
      <x v="57"/>
    </i>
    <i r="2">
      <x v="58"/>
    </i>
    <i r="2">
      <x v="61"/>
    </i>
    <i r="2">
      <x v="91"/>
    </i>
    <i r="2">
      <x v="129"/>
    </i>
    <i r="1">
      <x v="2"/>
    </i>
    <i r="2">
      <x v="115"/>
    </i>
    <i r="2">
      <x v="116"/>
    </i>
    <i r="2">
      <x v="117"/>
    </i>
    <i r="2">
      <x v="118"/>
    </i>
    <i r="2">
      <x v="123"/>
    </i>
    <i r="2">
      <x v="124"/>
    </i>
    <i r="2">
      <x v="125"/>
    </i>
    <i r="2">
      <x v="130"/>
    </i>
    <i r="2">
      <x v="131"/>
    </i>
    <i r="2">
      <x v="132"/>
    </i>
    <i r="2">
      <x v="134"/>
    </i>
    <i r="2">
      <x v="135"/>
    </i>
    <i r="2">
      <x v="136"/>
    </i>
    <i r="2">
      <x v="137"/>
    </i>
    <i r="2">
      <x v="145"/>
    </i>
    <i r="1">
      <x v="11"/>
    </i>
    <i r="2">
      <x v="25"/>
    </i>
    <i r="2">
      <x v="138"/>
    </i>
    <i r="2">
      <x v="139"/>
    </i>
    <i>
      <x v="3"/>
    </i>
    <i r="1">
      <x v="13"/>
    </i>
    <i r="2">
      <x v="1"/>
    </i>
    <i r="2">
      <x v="29"/>
    </i>
    <i r="2">
      <x v="65"/>
    </i>
    <i r="2">
      <x v="120"/>
    </i>
    <i r="1">
      <x v="14"/>
    </i>
    <i r="2">
      <x v="28"/>
    </i>
    <i r="2">
      <x v="68"/>
    </i>
    <i r="2">
      <x v="69"/>
    </i>
    <i r="2">
      <x v="71"/>
    </i>
    <i r="2">
      <x v="120"/>
    </i>
    <i r="2">
      <x v="121"/>
    </i>
    <i>
      <x v="4"/>
    </i>
    <i r="1">
      <x v="5"/>
    </i>
    <i r="2">
      <x v="38"/>
    </i>
    <i r="2">
      <x v="52"/>
    </i>
    <i r="1">
      <x v="9"/>
    </i>
    <i r="2">
      <x v="75"/>
    </i>
    <i r="2">
      <x v="122"/>
    </i>
    <i>
      <x v="5"/>
    </i>
    <i r="1">
      <x v="6"/>
    </i>
    <i r="2">
      <x v="116"/>
    </i>
    <i r="2">
      <x v="117"/>
    </i>
    <i r="2">
      <x v="118"/>
    </i>
    <i r="2">
      <x v="123"/>
    </i>
    <i r="2">
      <x v="124"/>
    </i>
    <i r="2">
      <x v="125"/>
    </i>
    <i r="1">
      <x v="7"/>
    </i>
    <i r="2">
      <x v="19"/>
    </i>
    <i r="2">
      <x v="20"/>
    </i>
    <i r="2">
      <x v="21"/>
    </i>
    <i r="2">
      <x v="72"/>
    </i>
  </rowItems>
  <colItems count="1">
    <i/>
  </colItems>
  <pageFields count="1">
    <pageField fld="5" item="2" hier="-1"/>
  </pageFields>
  <dataFields count="1">
    <dataField name="Somme de VALEUR2" fld="9" baseField="0" baseItem="0"/>
  </dataFields>
  <formats count="5">
    <format dxfId="4">
      <pivotArea collapsedLevelsAreSubtotals="1" fieldPosition="0">
        <references count="3">
          <reference field="6" count="1" selected="0">
            <x v="6"/>
          </reference>
          <reference field="7" count="1" selected="0">
            <x v="15"/>
          </reference>
          <reference field="8" count="2">
            <x v="31"/>
            <x v="33"/>
          </reference>
        </references>
      </pivotArea>
    </format>
    <format dxfId="3">
      <pivotArea collapsedLevelsAreSubtotals="1" fieldPosition="0">
        <references count="2">
          <reference field="6" count="1" selected="0">
            <x v="6"/>
          </reference>
          <reference field="7" count="1">
            <x v="16"/>
          </reference>
        </references>
      </pivotArea>
    </format>
    <format dxfId="2">
      <pivotArea collapsedLevelsAreSubtotals="1" fieldPosition="0">
        <references count="3">
          <reference field="6" count="1" selected="0">
            <x v="6"/>
          </reference>
          <reference field="7" count="1" selected="0">
            <x v="16"/>
          </reference>
          <reference field="8" count="1">
            <x v="33"/>
          </reference>
        </references>
      </pivotArea>
    </format>
    <format dxfId="1">
      <pivotArea collapsedLevelsAreSubtotals="1" fieldPosition="0">
        <references count="3">
          <reference field="6" count="1" selected="0">
            <x v="6"/>
          </reference>
          <reference field="7" count="1" selected="0">
            <x v="15"/>
          </reference>
          <reference field="8" count="1">
            <x v="73"/>
          </reference>
        </references>
      </pivotArea>
    </format>
    <format dxfId="0">
      <pivotArea collapsedLevelsAreSubtotals="1" fieldPosition="0">
        <references count="3">
          <reference field="6" count="1" selected="0">
            <x v="6"/>
          </reference>
          <reference field="7" count="1" selected="0">
            <x v="16"/>
          </reference>
          <reference field="8" count="1">
            <x v="7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C242A02-0487-444E-B24B-DC86EB3D0AE8}" name="TCD_02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6" indent="0" outline="1" outlineData="1" multipleFieldFilters="0">
  <location ref="F15:H109" firstHeaderRow="1" firstDataRow="2" firstDataCol="1" rowPageCount="2" colPageCount="1"/>
  <pivotFields count="13">
    <pivotField showAll="0"/>
    <pivotField showAll="0"/>
    <pivotField showAll="0"/>
    <pivotField axis="axisCol" showAll="0">
      <items count="5">
        <item x="2"/>
        <item x="1"/>
        <item x="0"/>
        <item m="1" x="3"/>
        <item t="default"/>
      </items>
    </pivotField>
    <pivotField axis="axisPage" multipleItemSelectionAllowed="1" showAll="0">
      <items count="6">
        <item h="1" x="0"/>
        <item x="1"/>
        <item h="1" x="2"/>
        <item h="1" m="1" x="3"/>
        <item h="1" m="1" x="4"/>
        <item t="default"/>
      </items>
    </pivotField>
    <pivotField axis="axisPage" showAll="0">
      <items count="5">
        <item m="1" x="3"/>
        <item x="0"/>
        <item x="1"/>
        <item m="1" x="2"/>
        <item t="default"/>
      </items>
    </pivotField>
    <pivotField axis="axisRow" showAll="0" defaultSubtotal="0">
      <items count="8">
        <item x="0"/>
        <item x="3"/>
        <item m="1" x="6"/>
        <item x="4"/>
        <item x="2"/>
        <item x="1"/>
        <item m="1" x="7"/>
        <item m="1" x="5"/>
      </items>
    </pivotField>
    <pivotField axis="axisRow" showAll="0" defaultSubtotal="0">
      <items count="23">
        <item m="1" x="20"/>
        <item x="10"/>
        <item x="9"/>
        <item x="3"/>
        <item m="1" x="18"/>
        <item x="6"/>
        <item x="4"/>
        <item x="5"/>
        <item m="1" x="15"/>
        <item x="7"/>
        <item m="1" x="22"/>
        <item x="8"/>
        <item m="1" x="17"/>
        <item x="11"/>
        <item x="12"/>
        <item m="1" x="19"/>
        <item m="1" x="21"/>
        <item m="1" x="13"/>
        <item x="0"/>
        <item m="1" x="14"/>
        <item m="1" x="16"/>
        <item x="2"/>
        <item x="1"/>
      </items>
    </pivotField>
    <pivotField axis="axisRow" showAll="0">
      <items count="148">
        <item m="1" x="107"/>
        <item x="60"/>
        <item m="1" x="133"/>
        <item m="1" x="81"/>
        <item m="1" x="113"/>
        <item m="1" x="122"/>
        <item m="1" x="89"/>
        <item m="1" x="112"/>
        <item m="1" x="124"/>
        <item m="1" x="87"/>
        <item m="1" x="135"/>
        <item m="1" x="141"/>
        <item m="1" x="102"/>
        <item m="1" x="121"/>
        <item m="1" x="105"/>
        <item m="1" x="131"/>
        <item m="1" x="95"/>
        <item m="1" x="91"/>
        <item x="17"/>
        <item x="18"/>
        <item x="19"/>
        <item x="20"/>
        <item x="21"/>
        <item x="22"/>
        <item m="1" x="90"/>
        <item x="32"/>
        <item x="33"/>
        <item x="34"/>
        <item m="1" x="142"/>
        <item m="1" x="120"/>
        <item m="1" x="74"/>
        <item m="1" x="70"/>
        <item x="42"/>
        <item m="1" x="68"/>
        <item x="24"/>
        <item m="1" x="125"/>
        <item m="1" x="88"/>
        <item m="1" x="82"/>
        <item m="1" x="132"/>
        <item m="1" x="139"/>
        <item x="36"/>
        <item m="1" x="137"/>
        <item m="1" x="75"/>
        <item m="1" x="84"/>
        <item m="1" x="110"/>
        <item m="1" x="104"/>
        <item m="1" x="138"/>
        <item m="1" x="92"/>
        <item x="25"/>
        <item m="1" x="98"/>
        <item x="37"/>
        <item x="52"/>
        <item m="1" x="94"/>
        <item x="55"/>
        <item m="1" x="146"/>
        <item x="56"/>
        <item x="57"/>
        <item m="1" x="108"/>
        <item m="1" x="76"/>
        <item x="58"/>
        <item m="1" x="71"/>
        <item x="65"/>
        <item x="61"/>
        <item m="1" x="106"/>
        <item m="1" x="79"/>
        <item x="59"/>
        <item m="1" x="114"/>
        <item m="1" x="78"/>
        <item x="63"/>
        <item x="66"/>
        <item m="1" x="126"/>
        <item x="64"/>
        <item x="35"/>
        <item m="1" x="116"/>
        <item m="1" x="123"/>
        <item x="39"/>
        <item m="1" x="69"/>
        <item m="1" x="77"/>
        <item m="1" x="93"/>
        <item m="1" x="145"/>
        <item m="1" x="83"/>
        <item m="1" x="72"/>
        <item m="1" x="73"/>
        <item x="23"/>
        <item m="1" x="80"/>
        <item m="1" x="109"/>
        <item m="1" x="97"/>
        <item m="1" x="103"/>
        <item m="1" x="129"/>
        <item m="1" x="99"/>
        <item m="1" x="140"/>
        <item x="54"/>
        <item x="0"/>
        <item m="1" x="101"/>
        <item m="1" x="85"/>
        <item m="1" x="115"/>
        <item m="1" x="118"/>
        <item x="1"/>
        <item x="2"/>
        <item x="3"/>
        <item x="4"/>
        <item x="5"/>
        <item x="6"/>
        <item x="7"/>
        <item x="8"/>
        <item x="9"/>
        <item x="10"/>
        <item m="1" x="134"/>
        <item m="1" x="143"/>
        <item m="1" x="100"/>
        <item m="1" x="119"/>
        <item m="1" x="136"/>
        <item m="1" x="130"/>
        <item m="1" x="96"/>
        <item m="1" x="128"/>
        <item x="47"/>
        <item x="28"/>
        <item x="30"/>
        <item x="27"/>
        <item m="1" x="86"/>
        <item x="62"/>
        <item x="67"/>
        <item x="38"/>
        <item x="31"/>
        <item x="29"/>
        <item x="26"/>
        <item m="1" x="144"/>
        <item x="11"/>
        <item m="1" x="111"/>
        <item x="53"/>
        <item x="43"/>
        <item x="44"/>
        <item x="45"/>
        <item m="1" x="117"/>
        <item x="48"/>
        <item x="49"/>
        <item x="50"/>
        <item x="51"/>
        <item x="40"/>
        <item x="41"/>
        <item x="13"/>
        <item x="14"/>
        <item x="15"/>
        <item x="16"/>
        <item x="12"/>
        <item x="46"/>
        <item m="1" x="127"/>
        <item t="default"/>
      </items>
    </pivotField>
    <pivotField dataField="1" showAll="0"/>
    <pivotField showAll="0"/>
    <pivotField showAll="0"/>
    <pivotField showAll="0"/>
  </pivotFields>
  <rowFields count="3">
    <field x="6"/>
    <field x="7"/>
    <field x="8"/>
  </rowFields>
  <rowItems count="93">
    <i>
      <x/>
    </i>
    <i r="1">
      <x v="3"/>
    </i>
    <i r="2">
      <x v="18"/>
    </i>
    <i r="2">
      <x v="19"/>
    </i>
    <i r="2">
      <x v="20"/>
    </i>
    <i r="2">
      <x v="21"/>
    </i>
    <i r="2">
      <x v="22"/>
    </i>
    <i r="2">
      <x v="23"/>
    </i>
    <i r="2">
      <x v="34"/>
    </i>
    <i r="2">
      <x v="48"/>
    </i>
    <i r="2">
      <x v="83"/>
    </i>
    <i r="1">
      <x v="18"/>
    </i>
    <i r="2">
      <x v="92"/>
    </i>
    <i r="2">
      <x v="97"/>
    </i>
    <i r="2">
      <x v="98"/>
    </i>
    <i r="2">
      <x v="99"/>
    </i>
    <i r="2">
      <x v="100"/>
    </i>
    <i r="2">
      <x v="101"/>
    </i>
    <i r="2">
      <x v="102"/>
    </i>
    <i r="2">
      <x v="103"/>
    </i>
    <i r="2">
      <x v="104"/>
    </i>
    <i r="2">
      <x v="105"/>
    </i>
    <i r="2">
      <x v="106"/>
    </i>
    <i r="1">
      <x v="21"/>
    </i>
    <i r="2">
      <x v="140"/>
    </i>
    <i r="2">
      <x v="141"/>
    </i>
    <i r="2">
      <x v="142"/>
    </i>
    <i r="2">
      <x v="143"/>
    </i>
    <i r="2">
      <x v="144"/>
    </i>
    <i r="1">
      <x v="22"/>
    </i>
    <i r="2">
      <x v="127"/>
    </i>
    <i>
      <x v="1"/>
    </i>
    <i r="1">
      <x v="1"/>
    </i>
    <i r="2">
      <x v="51"/>
    </i>
    <i r="2">
      <x v="53"/>
    </i>
    <i r="2">
      <x v="55"/>
    </i>
    <i r="2">
      <x v="56"/>
    </i>
    <i r="2">
      <x v="59"/>
    </i>
    <i r="2">
      <x v="91"/>
    </i>
    <i r="2">
      <x v="129"/>
    </i>
    <i r="1">
      <x v="2"/>
    </i>
    <i r="2">
      <x v="115"/>
    </i>
    <i r="2">
      <x v="116"/>
    </i>
    <i r="2">
      <x v="117"/>
    </i>
    <i r="2">
      <x v="118"/>
    </i>
    <i r="2">
      <x v="123"/>
    </i>
    <i r="2">
      <x v="124"/>
    </i>
    <i r="2">
      <x v="125"/>
    </i>
    <i r="2">
      <x v="130"/>
    </i>
    <i r="2">
      <x v="131"/>
    </i>
    <i r="2">
      <x v="132"/>
    </i>
    <i r="2">
      <x v="134"/>
    </i>
    <i r="2">
      <x v="135"/>
    </i>
    <i r="2">
      <x v="136"/>
    </i>
    <i r="2">
      <x v="137"/>
    </i>
    <i r="2">
      <x v="145"/>
    </i>
    <i r="1">
      <x v="11"/>
    </i>
    <i r="2">
      <x v="32"/>
    </i>
    <i r="2">
      <x v="138"/>
    </i>
    <i r="2">
      <x v="139"/>
    </i>
    <i>
      <x v="3"/>
    </i>
    <i r="1">
      <x v="13"/>
    </i>
    <i r="2">
      <x v="1"/>
    </i>
    <i r="2">
      <x v="62"/>
    </i>
    <i r="2">
      <x v="65"/>
    </i>
    <i r="2">
      <x v="120"/>
    </i>
    <i r="1">
      <x v="14"/>
    </i>
    <i r="2">
      <x v="61"/>
    </i>
    <i r="2">
      <x v="68"/>
    </i>
    <i r="2">
      <x v="69"/>
    </i>
    <i r="2">
      <x v="71"/>
    </i>
    <i r="2">
      <x v="120"/>
    </i>
    <i r="2">
      <x v="121"/>
    </i>
    <i>
      <x v="4"/>
    </i>
    <i r="1">
      <x v="5"/>
    </i>
    <i r="2">
      <x v="40"/>
    </i>
    <i r="2">
      <x v="50"/>
    </i>
    <i r="1">
      <x v="9"/>
    </i>
    <i r="2">
      <x v="75"/>
    </i>
    <i r="2">
      <x v="122"/>
    </i>
    <i>
      <x v="5"/>
    </i>
    <i r="1">
      <x v="6"/>
    </i>
    <i r="2">
      <x v="116"/>
    </i>
    <i r="2">
      <x v="117"/>
    </i>
    <i r="2">
      <x v="118"/>
    </i>
    <i r="2">
      <x v="123"/>
    </i>
    <i r="2">
      <x v="124"/>
    </i>
    <i r="2">
      <x v="125"/>
    </i>
    <i r="1">
      <x v="7"/>
    </i>
    <i r="2">
      <x v="25"/>
    </i>
    <i r="2">
      <x v="26"/>
    </i>
    <i r="2">
      <x v="27"/>
    </i>
    <i r="2">
      <x v="72"/>
    </i>
  </rowItems>
  <colFields count="1">
    <field x="3"/>
  </colFields>
  <colItems count="2">
    <i>
      <x v="1"/>
    </i>
    <i>
      <x v="2"/>
    </i>
  </colItems>
  <pageFields count="2">
    <pageField fld="5" item="1" hier="-1"/>
    <pageField fld="4" hier="-1"/>
  </pageFields>
  <dataFields count="1">
    <dataField name="Somme de VALEUR" fld="9" baseField="0" baseItem="0"/>
  </dataFields>
  <formats count="4">
    <format dxfId="8">
      <pivotArea collapsedLevelsAreSubtotals="1" fieldPosition="0">
        <references count="3">
          <reference field="6" count="1" selected="0">
            <x v="6"/>
          </reference>
          <reference field="7" count="1" selected="0">
            <x v="15"/>
          </reference>
          <reference field="8" count="2">
            <x v="7"/>
            <x v="36"/>
          </reference>
        </references>
      </pivotArea>
    </format>
    <format dxfId="7">
      <pivotArea collapsedLevelsAreSubtotals="1" fieldPosition="0">
        <references count="2">
          <reference field="6" count="1" selected="0">
            <x v="6"/>
          </reference>
          <reference field="7" count="1">
            <x v="16"/>
          </reference>
        </references>
      </pivotArea>
    </format>
    <format dxfId="6">
      <pivotArea collapsedLevelsAreSubtotals="1" fieldPosition="0">
        <references count="3">
          <reference field="6" count="1" selected="0">
            <x v="6"/>
          </reference>
          <reference field="7" count="1" selected="0">
            <x v="16"/>
          </reference>
          <reference field="8" count="3">
            <x v="7"/>
            <x v="35"/>
            <x v="36"/>
          </reference>
        </references>
      </pivotArea>
    </format>
    <format dxfId="5">
      <pivotArea collapsedLevelsAreSubtotals="1" fieldPosition="0">
        <references count="3">
          <reference field="6" count="1" selected="0">
            <x v="6"/>
          </reference>
          <reference field="7" count="1" selected="0">
            <x v="15"/>
          </reference>
          <reference field="8" count="1">
            <x v="7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MPAGNE" xr10:uid="{22F9A3CB-0EA1-4C32-A291-0853A2A28F9D}" sourceName="CAMPAGNE">
  <pivotTables>
    <pivotTable tabId="1" name="TCD_01"/>
    <pivotTable tabId="1" name="TCD_02"/>
  </pivotTables>
  <data>
    <tabular pivotCacheId="1376915040" customListSort="0" showMissing="0">
      <items count="5">
        <i x="0"/>
        <i x="1" s="1"/>
        <i x="2"/>
        <i x="3" nd="1"/>
        <i x="4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AMPAGNE 1" xr10:uid="{1E8E173C-F536-4E29-A260-9E370B92B50F}" cache="Segment_CAMPAGNE" caption="CAMPAGNE" style="SlicerStyleLight2" rowHeight="230716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86388A-AB05-4770-B9E6-57CDE16F4F61}">
  <sheetPr codeName="Feuil5">
    <tabColor rgb="FFFF9933"/>
    <pageSetUpPr fitToPage="1"/>
  </sheetPr>
  <dimension ref="A3:W338"/>
  <sheetViews>
    <sheetView tabSelected="1" view="pageBreakPreview" zoomScale="70" zoomScaleNormal="54" zoomScaleSheetLayoutView="70" workbookViewId="0">
      <pane ySplit="3" topLeftCell="A8" activePane="bottomLeft" state="frozen"/>
      <selection activeCell="E98" sqref="E98"/>
      <selection pane="bottomLeft" activeCell="I20" sqref="I20"/>
    </sheetView>
  </sheetViews>
  <sheetFormatPr baseColWidth="10" defaultRowHeight="14" x14ac:dyDescent="0.3"/>
  <cols>
    <col min="1" max="1" width="3.08203125" customWidth="1"/>
    <col min="2" max="2" width="2.5" customWidth="1"/>
    <col min="3" max="3" width="2.58203125" customWidth="1"/>
    <col min="5" max="5" width="22" customWidth="1"/>
    <col min="6" max="6" width="7.75" bestFit="1" customWidth="1"/>
    <col min="7" max="8" width="13.75" bestFit="1" customWidth="1"/>
    <col min="9" max="9" width="17.25" customWidth="1"/>
    <col min="10" max="10" width="4.83203125" customWidth="1"/>
    <col min="11" max="11" width="16.83203125" customWidth="1"/>
    <col min="12" max="12" width="13.33203125" customWidth="1"/>
    <col min="13" max="13" width="4.83203125" customWidth="1"/>
  </cols>
  <sheetData>
    <row r="3" spans="2:23" ht="44.15" customHeight="1" x14ac:dyDescent="0.3"/>
    <row r="4" spans="2:23" s="12" customFormat="1" ht="61.5" x14ac:dyDescent="1.35">
      <c r="B4" s="11" t="s">
        <v>0</v>
      </c>
    </row>
    <row r="5" spans="2:23" s="14" customFormat="1" ht="46" x14ac:dyDescent="1">
      <c r="B5" s="239" t="s">
        <v>104</v>
      </c>
      <c r="C5" s="239"/>
      <c r="D5" s="239"/>
      <c r="E5" s="239"/>
      <c r="F5" s="239"/>
      <c r="G5" s="239"/>
      <c r="H5" s="239"/>
      <c r="I5" s="239"/>
      <c r="J5" s="239"/>
      <c r="K5" s="239"/>
      <c r="L5" s="239"/>
      <c r="M5" s="239"/>
      <c r="N5" s="13"/>
      <c r="O5" s="13"/>
      <c r="P5" s="13"/>
      <c r="Q5" s="13"/>
      <c r="R5" s="13"/>
      <c r="S5" s="13"/>
    </row>
    <row r="6" spans="2:23" s="16" customFormat="1" ht="36" x14ac:dyDescent="0.8"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2:23" s="20" customFormat="1" ht="31" x14ac:dyDescent="0.7">
      <c r="B7" s="17" t="s">
        <v>105</v>
      </c>
      <c r="C7" s="17"/>
      <c r="D7" s="17"/>
      <c r="E7" s="17"/>
      <c r="F7" s="17"/>
      <c r="G7" s="17"/>
      <c r="H7" s="17"/>
      <c r="I7" s="17"/>
      <c r="J7" s="17"/>
      <c r="K7" s="17"/>
      <c r="L7" s="17"/>
      <c r="M7" s="18"/>
      <c r="N7" s="18"/>
      <c r="O7" s="19"/>
      <c r="P7" s="18"/>
      <c r="Q7" s="18"/>
      <c r="R7" s="18"/>
      <c r="S7" s="18"/>
    </row>
    <row r="8" spans="2:23" s="22" customFormat="1" ht="10.5" customHeight="1" x14ac:dyDescent="0.65"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18"/>
      <c r="N8" s="18"/>
      <c r="O8" s="19"/>
      <c r="P8" s="18"/>
      <c r="Q8" s="18"/>
      <c r="R8" s="18"/>
      <c r="S8" s="18"/>
    </row>
    <row r="9" spans="2:23" s="18" customFormat="1" ht="28" customHeight="1" x14ac:dyDescent="0.7">
      <c r="D9" s="23"/>
      <c r="E9" s="24" t="s">
        <v>106</v>
      </c>
      <c r="F9" s="25"/>
      <c r="G9" s="26">
        <v>2018</v>
      </c>
      <c r="H9" s="27"/>
      <c r="O9" s="19"/>
      <c r="T9" s="20"/>
      <c r="U9" s="20"/>
      <c r="V9" s="20"/>
      <c r="W9" s="20"/>
    </row>
    <row r="10" spans="2:23" ht="15" customHeight="1" thickBot="1" x14ac:dyDescent="0.7">
      <c r="B10" s="28"/>
      <c r="C10" s="29"/>
      <c r="D10" s="30"/>
      <c r="E10" s="30"/>
      <c r="F10" s="31"/>
      <c r="J10" s="18"/>
      <c r="S10" s="18"/>
      <c r="T10" s="22"/>
      <c r="U10" s="22"/>
      <c r="V10" s="22"/>
      <c r="W10" s="22"/>
    </row>
    <row r="11" spans="2:23" ht="31" x14ac:dyDescent="0.7">
      <c r="B11" s="240" t="s">
        <v>107</v>
      </c>
      <c r="C11" s="241"/>
      <c r="D11" s="241"/>
      <c r="E11" s="242"/>
      <c r="F11" s="246" t="s">
        <v>7</v>
      </c>
      <c r="G11" s="247"/>
      <c r="H11" s="247"/>
      <c r="I11" s="248"/>
      <c r="J11" s="32"/>
      <c r="K11" s="249" t="s">
        <v>8</v>
      </c>
      <c r="L11" s="248"/>
      <c r="M11" s="33"/>
      <c r="N11" s="33"/>
      <c r="S11" s="18"/>
      <c r="T11" s="20"/>
      <c r="U11" s="20"/>
      <c r="V11" s="20"/>
      <c r="W11" s="20"/>
    </row>
    <row r="12" spans="2:23" ht="24.65" customHeight="1" thickBot="1" x14ac:dyDescent="0.7">
      <c r="B12" s="243"/>
      <c r="C12" s="244"/>
      <c r="D12" s="244"/>
      <c r="E12" s="245"/>
      <c r="F12" s="34" t="s">
        <v>108</v>
      </c>
      <c r="G12" s="35" t="s">
        <v>17</v>
      </c>
      <c r="H12" s="35" t="s">
        <v>18</v>
      </c>
      <c r="I12" s="36" t="s">
        <v>109</v>
      </c>
      <c r="J12" s="32"/>
      <c r="K12" s="37" t="s">
        <v>110</v>
      </c>
      <c r="L12" s="38" t="s">
        <v>111</v>
      </c>
      <c r="S12" s="18"/>
      <c r="T12" s="22"/>
      <c r="U12" s="22"/>
      <c r="V12" s="22"/>
      <c r="W12" s="22"/>
    </row>
    <row r="13" spans="2:23" ht="31" x14ac:dyDescent="0.7">
      <c r="B13" s="39" t="s">
        <v>112</v>
      </c>
      <c r="C13" s="40"/>
      <c r="D13" s="41"/>
      <c r="E13" s="42"/>
      <c r="F13" s="43"/>
      <c r="G13" s="44"/>
      <c r="H13" s="45"/>
      <c r="I13" s="46"/>
      <c r="J13" s="47"/>
      <c r="K13" s="48"/>
      <c r="L13" s="49"/>
      <c r="M13" s="33"/>
      <c r="N13" s="33"/>
      <c r="S13" s="18"/>
      <c r="T13" s="20"/>
      <c r="U13" s="20"/>
      <c r="V13" s="20"/>
      <c r="W13" s="20"/>
    </row>
    <row r="14" spans="2:23" ht="24.65" customHeight="1" x14ac:dyDescent="0.65">
      <c r="B14" s="50"/>
      <c r="C14" s="51" t="s">
        <v>19</v>
      </c>
      <c r="D14" s="52"/>
      <c r="E14" s="53"/>
      <c r="F14" s="43"/>
      <c r="G14" s="44"/>
      <c r="H14" s="54"/>
      <c r="I14" s="46"/>
      <c r="J14" s="47"/>
      <c r="K14" s="55"/>
      <c r="L14" s="56"/>
      <c r="M14" s="33"/>
      <c r="O14" s="57"/>
      <c r="S14" s="18"/>
      <c r="T14" s="22"/>
      <c r="U14" s="22"/>
      <c r="V14" s="22"/>
      <c r="W14" s="22"/>
    </row>
    <row r="15" spans="2:23" ht="31" x14ac:dyDescent="0.7">
      <c r="B15" s="58"/>
      <c r="C15" s="59"/>
      <c r="D15" s="60" t="s">
        <v>20</v>
      </c>
      <c r="E15" s="61"/>
      <c r="F15" s="62" t="s">
        <v>113</v>
      </c>
      <c r="G15" s="63">
        <f>IFERROR(GETPIVOTDATA("VALEUR",[1]TCD_AN!$F$15,"SEMESTRE",G$12,"REALISATION","ANIMATION","SOUS REALISATION","Réunion_AT_PASANAD","INDICATEURS",$D15),"")</f>
        <v>6</v>
      </c>
      <c r="H15" s="64">
        <f>IFERROR(GETPIVOTDATA("VALEUR",[1]TCD_AN!$F$15,"SEMESTRE",H$12,"REALISATION","ANIMATION","SOUS REALISATION","Réunion_AT_PASANAD","INDICATEURS",$D15),"")</f>
        <v>9</v>
      </c>
      <c r="I15" s="65">
        <f t="shared" ref="I15:I23" si="0">SUM(G15:H15)</f>
        <v>15</v>
      </c>
      <c r="J15" s="47"/>
      <c r="K15" s="66">
        <f>IF(ISERROR(GETPIVOTDATA("VALEUR2",[1]TCD_AN!$A$15,"REALISATION","ANIMATION","SOUS REALISATION","Réunion_AT_PASANAD","INDICATEURS",$D15)),"",GETPIVOTDATA("VALEUR2",[1]TCD_AN!$A$15,"REALISATION","ANIMATION","SOUS REALISATION","Réunion_AT_PASANAD","INDICATEURS",$D15))</f>
        <v>10</v>
      </c>
      <c r="L15" s="67">
        <f>IF(AND(K15=0,I15&gt;0),100%,IF(AND(OR(K15="",K15=0),I15=0),"",IF(ISERROR(I15/K15), "", I15/K15)))</f>
        <v>1.5</v>
      </c>
      <c r="M15" s="33"/>
      <c r="Q15" s="68"/>
      <c r="S15" s="18"/>
      <c r="T15" s="20"/>
      <c r="U15" s="20"/>
      <c r="V15" s="20"/>
      <c r="W15" s="20"/>
    </row>
    <row r="16" spans="2:23" ht="28.5" x14ac:dyDescent="0.65">
      <c r="B16" s="58"/>
      <c r="C16" s="69"/>
      <c r="D16" s="60" t="s">
        <v>21</v>
      </c>
      <c r="E16" s="61"/>
      <c r="F16" s="62" t="s">
        <v>113</v>
      </c>
      <c r="G16" s="63">
        <f>IFERROR(GETPIVOTDATA("VALEUR",[1]TCD_AN!$F$15,"SEMESTRE",G$12,"REALISATION","ANIMATION","SOUS REALISATION","Réunion_AT_PASANAD","INDICATEURS",$D16),"")</f>
        <v>4</v>
      </c>
      <c r="H16" s="64">
        <f>IFERROR(GETPIVOTDATA("VALEUR",[1]TCD_AN!$F$15,"SEMESTRE",H$12,"REALISATION","ANIMATION","SOUS REALISATION","Réunion_AT_PASANAD","INDICATEURS",$D16),"")</f>
        <v>1</v>
      </c>
      <c r="I16" s="65">
        <f t="shared" si="0"/>
        <v>5</v>
      </c>
      <c r="J16" s="47"/>
      <c r="K16" s="66">
        <f>IF(ISERROR(GETPIVOTDATA("VALEUR2",[1]TCD_AN!$A$15,"REALISATION","ANIMATION","SOUS REALISATION","Réunion_AT_PASANAD","INDICATEURS",$D16)),"",GETPIVOTDATA("VALEUR2",[1]TCD_AN!$A$15,"REALISATION","ANIMATION","SOUS REALISATION","Réunion_AT_PASANAD","INDICATEURS",$D16))</f>
        <v>5</v>
      </c>
      <c r="L16" s="67">
        <f t="shared" ref="L16:L24" si="1">IF(AND(K16=0,I16&gt;0),100%,IF(AND(OR(K16="",K16=0),I16=0),"",IF(ISERROR(I16/K16), "", I16/K16)))</f>
        <v>1</v>
      </c>
      <c r="M16" s="33"/>
      <c r="Q16" s="70"/>
      <c r="S16" s="18"/>
      <c r="T16" s="22"/>
      <c r="U16" s="22"/>
      <c r="V16" s="22"/>
      <c r="W16" s="22"/>
    </row>
    <row r="17" spans="2:23" ht="31" x14ac:dyDescent="0.7">
      <c r="B17" s="58"/>
      <c r="C17" s="71"/>
      <c r="D17" s="60" t="s">
        <v>22</v>
      </c>
      <c r="E17" s="61"/>
      <c r="F17" s="72" t="s">
        <v>113</v>
      </c>
      <c r="G17" s="63">
        <f>IFERROR(GETPIVOTDATA("VALEUR",[1]TCD_AN!$F$15,"SEMESTRE",G$12,"REALISATION","ANIMATION","SOUS REALISATION","Réunion_AT_PASANAD","INDICATEURS",$D17),"")</f>
        <v>3</v>
      </c>
      <c r="H17" s="64">
        <f>IFERROR(GETPIVOTDATA("VALEUR",[1]TCD_AN!$F$15,"SEMESTRE",H$12,"REALISATION","ANIMATION","SOUS REALISATION","Réunion_AT_PASANAD","INDICATEURS",$D17),"")</f>
        <v>2</v>
      </c>
      <c r="I17" s="65">
        <f t="shared" si="0"/>
        <v>5</v>
      </c>
      <c r="J17" s="47"/>
      <c r="K17" s="66">
        <f>IF(ISERROR(GETPIVOTDATA("VALEUR2",[1]TCD_AN!$A$15,"REALISATION","ANIMATION","SOUS REALISATION","Réunion_AT_PASANAD","INDICATEURS",$D17)),"",GETPIVOTDATA("VALEUR2",[1]TCD_AN!$A$15,"REALISATION","ANIMATION","SOUS REALISATION","Réunion_AT_PASANAD","INDICATEURS",$D17))</f>
        <v>6</v>
      </c>
      <c r="L17" s="67">
        <f t="shared" si="1"/>
        <v>0.83333333333333337</v>
      </c>
      <c r="M17" s="33"/>
      <c r="S17" s="18"/>
      <c r="T17" s="20"/>
      <c r="U17" s="20"/>
      <c r="V17" s="20"/>
      <c r="W17" s="20"/>
    </row>
    <row r="18" spans="2:23" ht="28.5" x14ac:dyDescent="0.65">
      <c r="B18" s="58"/>
      <c r="C18" s="71"/>
      <c r="D18" s="60" t="s">
        <v>23</v>
      </c>
      <c r="E18" s="61"/>
      <c r="F18" s="72" t="s">
        <v>113</v>
      </c>
      <c r="G18" s="63">
        <f>IFERROR(GETPIVOTDATA("VALEUR",[1]TCD_AN!$F$15,"SEMESTRE",G$12,"REALISATION","ANIMATION","SOUS REALISATION","Réunion_AT_PASANAD","INDICATEURS",$D18),"")</f>
        <v>5</v>
      </c>
      <c r="H18" s="64">
        <f>IFERROR(GETPIVOTDATA("VALEUR",[1]TCD_AN!$F$15,"SEMESTRE",H$12,"REALISATION","ANIMATION","SOUS REALISATION","Réunion_AT_PASANAD","INDICATEURS",$D18),"")</f>
        <v>4</v>
      </c>
      <c r="I18" s="65">
        <f t="shared" si="0"/>
        <v>9</v>
      </c>
      <c r="J18" s="47"/>
      <c r="K18" s="66">
        <f>IF(ISERROR(GETPIVOTDATA("VALEUR2",[1]TCD_AN!$A$15,"REALISATION","ANIMATION","SOUS REALISATION","Réunion_AT_PASANAD","INDICATEURS",$D18)),"",GETPIVOTDATA("VALEUR2",[1]TCD_AN!$A$15,"REALISATION","ANIMATION","SOUS REALISATION","Réunion_AT_PASANAD","INDICATEURS",$D18))</f>
        <v>5</v>
      </c>
      <c r="L18" s="67">
        <f t="shared" si="1"/>
        <v>1.8</v>
      </c>
      <c r="M18" s="33"/>
      <c r="S18" s="18"/>
      <c r="T18" s="22"/>
      <c r="U18" s="22"/>
      <c r="V18" s="22"/>
      <c r="W18" s="22"/>
    </row>
    <row r="19" spans="2:23" ht="31" x14ac:dyDescent="0.7">
      <c r="B19" s="58"/>
      <c r="C19" s="71"/>
      <c r="D19" s="60" t="s">
        <v>24</v>
      </c>
      <c r="E19" s="61"/>
      <c r="F19" s="72" t="s">
        <v>113</v>
      </c>
      <c r="G19" s="63">
        <f>IFERROR(GETPIVOTDATA("VALEUR",[1]TCD_AN!$F$15,"SEMESTRE",G$12,"REALISATION","ANIMATION","SOUS REALISATION","Réunion_AT_PASANAD","INDICATEURS",$D19),"")</f>
        <v>0</v>
      </c>
      <c r="H19" s="64">
        <f>IFERROR(GETPIVOTDATA("VALEUR",[1]TCD_AN!$F$15,"SEMESTRE",H$12,"REALISATION","ANIMATION","SOUS REALISATION","Réunion_AT_PASANAD","INDICATEURS",$D19),"")</f>
        <v>0</v>
      </c>
      <c r="I19" s="65">
        <f t="shared" si="0"/>
        <v>0</v>
      </c>
      <c r="J19" s="47"/>
      <c r="K19" s="66">
        <f>IF(ISERROR(GETPIVOTDATA("VALEUR2",[1]TCD_AN!$A$15,"REALISATION","ANIMATION","SOUS REALISATION","Réunion_AT_PASANAD","INDICATEURS",$D19)),"",GETPIVOTDATA("VALEUR2",[1]TCD_AN!$A$15,"REALISATION","ANIMATION","SOUS REALISATION","Réunion_AT_PASANAD","INDICATEURS",$D19))</f>
        <v>5</v>
      </c>
      <c r="L19" s="67">
        <f t="shared" si="1"/>
        <v>0</v>
      </c>
      <c r="M19" s="33"/>
      <c r="S19" s="18"/>
      <c r="T19" s="20"/>
      <c r="U19" s="20"/>
      <c r="V19" s="20"/>
      <c r="W19" s="20"/>
    </row>
    <row r="20" spans="2:23" ht="28.5" x14ac:dyDescent="0.65">
      <c r="B20" s="58"/>
      <c r="C20" s="71"/>
      <c r="D20" s="60" t="s">
        <v>25</v>
      </c>
      <c r="E20" s="61"/>
      <c r="F20" s="72" t="s">
        <v>113</v>
      </c>
      <c r="G20" s="63">
        <f>IFERROR(GETPIVOTDATA("VALEUR",[1]TCD_AN!$F$15,"SEMESTRE",G$12,"REALISATION","ANIMATION","SOUS REALISATION","Réunion_AT_PASANAD","INDICATEURS",$D20),"")</f>
        <v>8</v>
      </c>
      <c r="H20" s="64">
        <f>IFERROR(GETPIVOTDATA("VALEUR",[1]TCD_AN!$F$15,"SEMESTRE",H$12,"REALISATION","ANIMATION","SOUS REALISATION","Réunion_AT_PASANAD","INDICATEURS",$D20),"")</f>
        <v>14</v>
      </c>
      <c r="I20" s="65">
        <f t="shared" si="0"/>
        <v>22</v>
      </c>
      <c r="J20" s="47"/>
      <c r="K20" s="66">
        <f>IF(ISERROR(GETPIVOTDATA("VALEUR2",[1]TCD_AN!$A$15,"REALISATION","ANIMATION","SOUS REALISATION","Réunion_AT_PASANAD","INDICATEURS",$D20)),"",GETPIVOTDATA("VALEUR2",[1]TCD_AN!$A$15,"REALISATION","ANIMATION","SOUS REALISATION","Réunion_AT_PASANAD","INDICATEURS",$D20))</f>
        <v>10</v>
      </c>
      <c r="L20" s="67">
        <f t="shared" si="1"/>
        <v>2.2000000000000002</v>
      </c>
      <c r="M20" s="33"/>
      <c r="S20" s="18"/>
      <c r="T20" s="22"/>
      <c r="U20" s="22"/>
      <c r="V20" s="22"/>
      <c r="W20" s="22"/>
    </row>
    <row r="21" spans="2:23" ht="31" x14ac:dyDescent="0.7">
      <c r="B21" s="58"/>
      <c r="C21" s="71"/>
      <c r="D21" s="60" t="s">
        <v>28</v>
      </c>
      <c r="E21" s="61"/>
      <c r="F21" s="72" t="s">
        <v>113</v>
      </c>
      <c r="G21" s="63">
        <f>IFERROR(GETPIVOTDATA("VALEUR",[1]TCD_AN!$F$15,"SEMESTRE",G$12,"REALISATION","ANIMATION","SOUS REALISATION","Réunion_AT_PASANAD","INDICATEURS",$D21),"")</f>
        <v>3</v>
      </c>
      <c r="H21" s="64">
        <f>IFERROR(GETPIVOTDATA("VALEUR",[1]TCD_AN!$F$15,"SEMESTRE",H$12,"REALISATION","ANIMATION","SOUS REALISATION","Réunion_AT_PASANAD","INDICATEURS",$D21),"")</f>
        <v>1</v>
      </c>
      <c r="I21" s="65">
        <f t="shared" si="0"/>
        <v>4</v>
      </c>
      <c r="J21" s="47"/>
      <c r="K21" s="66">
        <f>IF(ISERROR(GETPIVOTDATA("VALEUR2",[1]TCD_AN!$A$15,"REALISATION","ANIMATION","SOUS REALISATION","Réunion_AT_PASANAD","INDICATEURS",$D21)),"",GETPIVOTDATA("VALEUR2",[1]TCD_AN!$A$15,"REALISATION","ANIMATION","SOUS REALISATION","Réunion_AT_PASANAD","INDICATEURS",$D21))</f>
        <v>5</v>
      </c>
      <c r="L21" s="67">
        <f t="shared" si="1"/>
        <v>0.8</v>
      </c>
      <c r="M21" s="33"/>
      <c r="S21" s="18"/>
      <c r="T21" s="20"/>
      <c r="U21" s="20"/>
      <c r="V21" s="20"/>
      <c r="W21" s="20"/>
    </row>
    <row r="22" spans="2:23" ht="28.5" x14ac:dyDescent="0.65">
      <c r="B22" s="58"/>
      <c r="C22" s="71"/>
      <c r="D22" s="60" t="s">
        <v>26</v>
      </c>
      <c r="E22" s="61"/>
      <c r="F22" s="72" t="s">
        <v>113</v>
      </c>
      <c r="G22" s="63">
        <f>IFERROR(GETPIVOTDATA("VALEUR",[1]TCD_AN!$F$15,"SEMESTRE",G$12,"REALISATION","ANIMATION","SOUS REALISATION","Réunion_AT_PASANAD","INDICATEURS",$D22),"")</f>
        <v>5</v>
      </c>
      <c r="H22" s="64">
        <f>IFERROR(GETPIVOTDATA("VALEUR",[1]TCD_AN!$F$15,"SEMESTRE",H$12,"REALISATION","ANIMATION","SOUS REALISATION","Réunion_AT_PASANAD","INDICATEURS",$D22),"")</f>
        <v>7</v>
      </c>
      <c r="I22" s="65">
        <f t="shared" si="0"/>
        <v>12</v>
      </c>
      <c r="J22" s="47"/>
      <c r="K22" s="66">
        <f>IF(ISERROR(GETPIVOTDATA("VALEUR2",[1]TCD_AN!$A$15,"REALISATION","ANIMATION","SOUS REALISATION","Réunion_AT_PASANAD","INDICATEURS",$D22)),"",GETPIVOTDATA("VALEUR2",[1]TCD_AN!$A$15,"REALISATION","ANIMATION","SOUS REALISATION","Réunion_AT_PASANAD","INDICATEURS",$D22))</f>
        <v>5</v>
      </c>
      <c r="L22" s="67">
        <f t="shared" si="1"/>
        <v>2.4</v>
      </c>
      <c r="M22" s="33"/>
      <c r="S22" s="18"/>
      <c r="T22" s="22"/>
      <c r="U22" s="22"/>
      <c r="V22" s="22"/>
      <c r="W22" s="22"/>
    </row>
    <row r="23" spans="2:23" ht="31" x14ac:dyDescent="0.7">
      <c r="B23" s="58"/>
      <c r="C23" s="73"/>
      <c r="D23" s="74" t="s">
        <v>27</v>
      </c>
      <c r="E23" s="75"/>
      <c r="F23" s="76" t="s">
        <v>113</v>
      </c>
      <c r="G23" s="77">
        <f>IFERROR(GETPIVOTDATA("VALEUR",[1]TCD_AN!$F$15,"SEMESTRE",G$12,"REALISATION","ANIMATION","SOUS REALISATION","Réunion_AT_PASANAD","INDICATEURS",$D23),"")</f>
        <v>19</v>
      </c>
      <c r="H23" s="78">
        <f>IFERROR(GETPIVOTDATA("VALEUR",[1]TCD_AN!$F$15,"SEMESTRE",H$12,"REALISATION","ANIMATION","SOUS REALISATION","Réunion_AT_PASANAD","INDICATEURS",$D23),"")</f>
        <v>26</v>
      </c>
      <c r="I23" s="79">
        <f t="shared" si="0"/>
        <v>45</v>
      </c>
      <c r="J23" s="47"/>
      <c r="K23" s="80">
        <f>IF(ISERROR(GETPIVOTDATA("VALEUR2",[1]TCD_AN!$A$15,"REALISATION","ANIMATION","SOUS REALISATION","Réunion_AT_PASANAD","INDICATEURS",$D23)),"",GETPIVOTDATA("VALEUR2",[1]TCD_AN!$A$15,"REALISATION","ANIMATION","SOUS REALISATION","Réunion_AT_PASANAD","INDICATEURS",$D23))</f>
        <v>20</v>
      </c>
      <c r="L23" s="81">
        <f t="shared" si="1"/>
        <v>2.25</v>
      </c>
      <c r="M23" s="33"/>
      <c r="S23" s="18"/>
      <c r="T23" s="20"/>
      <c r="U23" s="20"/>
      <c r="V23" s="20"/>
      <c r="W23" s="20"/>
    </row>
    <row r="24" spans="2:23" ht="28.5" x14ac:dyDescent="0.65">
      <c r="B24" s="58"/>
      <c r="C24" s="82" t="s">
        <v>109</v>
      </c>
      <c r="D24" s="83"/>
      <c r="E24" s="84"/>
      <c r="F24" s="85" t="s">
        <v>113</v>
      </c>
      <c r="G24" s="86">
        <f>SUM(G15:G23)</f>
        <v>53</v>
      </c>
      <c r="H24" s="87">
        <f>SUM(H15:H23)</f>
        <v>64</v>
      </c>
      <c r="I24" s="88">
        <f>SUM(G24:H24)</f>
        <v>117</v>
      </c>
      <c r="J24" s="32"/>
      <c r="K24" s="89">
        <f>SUM(K15:K23)</f>
        <v>71</v>
      </c>
      <c r="L24" s="90">
        <f t="shared" si="1"/>
        <v>1.647887323943662</v>
      </c>
      <c r="M24" s="33"/>
      <c r="S24" s="18"/>
      <c r="T24" s="22"/>
      <c r="U24" s="22"/>
      <c r="V24" s="22"/>
      <c r="W24" s="22"/>
    </row>
    <row r="25" spans="2:23" ht="7" customHeight="1" thickBot="1" x14ac:dyDescent="0.75">
      <c r="B25" s="91"/>
      <c r="C25" s="92"/>
      <c r="D25" s="92"/>
      <c r="E25" s="92"/>
      <c r="F25" s="92"/>
      <c r="G25" s="92"/>
      <c r="H25" s="92"/>
      <c r="I25" s="92"/>
      <c r="J25" s="93"/>
      <c r="K25" s="92"/>
      <c r="L25" s="94"/>
      <c r="S25" s="18"/>
      <c r="T25" s="20"/>
      <c r="U25" s="20"/>
      <c r="V25" s="20"/>
      <c r="W25" s="20"/>
    </row>
    <row r="26" spans="2:23" ht="31" x14ac:dyDescent="0.7">
      <c r="J26" s="18"/>
      <c r="S26" s="18"/>
      <c r="T26" s="20"/>
      <c r="U26" s="20"/>
      <c r="V26" s="20"/>
      <c r="W26" s="20"/>
    </row>
    <row r="27" spans="2:23" ht="31" x14ac:dyDescent="0.7">
      <c r="J27" s="18"/>
      <c r="S27" s="18"/>
      <c r="T27" s="20"/>
      <c r="U27" s="20"/>
      <c r="V27" s="20"/>
      <c r="W27" s="20"/>
    </row>
    <row r="28" spans="2:23" ht="31" x14ac:dyDescent="0.7">
      <c r="J28" s="18"/>
      <c r="S28" s="18"/>
      <c r="T28" s="20"/>
      <c r="U28" s="20"/>
      <c r="V28" s="20"/>
      <c r="W28" s="20"/>
    </row>
    <row r="29" spans="2:23" ht="31" x14ac:dyDescent="0.7">
      <c r="J29" s="18"/>
      <c r="S29" s="18"/>
      <c r="T29" s="20"/>
      <c r="U29" s="20"/>
      <c r="V29" s="20"/>
      <c r="W29" s="20"/>
    </row>
    <row r="30" spans="2:23" ht="31" x14ac:dyDescent="0.7">
      <c r="J30" s="18"/>
      <c r="S30" s="18"/>
      <c r="T30" s="20"/>
      <c r="U30" s="20"/>
      <c r="V30" s="20"/>
      <c r="W30" s="20"/>
    </row>
    <row r="31" spans="2:23" ht="31" x14ac:dyDescent="0.7">
      <c r="J31" s="18"/>
      <c r="S31" s="18"/>
      <c r="T31" s="20"/>
      <c r="U31" s="20"/>
      <c r="V31" s="20"/>
      <c r="W31" s="20"/>
    </row>
    <row r="32" spans="2:23" ht="31" x14ac:dyDescent="0.7">
      <c r="J32" s="18"/>
      <c r="S32" s="18"/>
      <c r="T32" s="20"/>
      <c r="U32" s="20"/>
      <c r="V32" s="20"/>
      <c r="W32" s="20"/>
    </row>
    <row r="33" spans="2:23" ht="31" x14ac:dyDescent="0.7">
      <c r="J33" s="18"/>
      <c r="S33" s="18"/>
      <c r="T33" s="20"/>
      <c r="U33" s="20"/>
      <c r="V33" s="20"/>
      <c r="W33" s="20"/>
    </row>
    <row r="34" spans="2:23" ht="31" x14ac:dyDescent="0.7">
      <c r="J34" s="18"/>
      <c r="S34" s="18"/>
      <c r="T34" s="20"/>
      <c r="U34" s="20"/>
      <c r="V34" s="20"/>
      <c r="W34" s="20"/>
    </row>
    <row r="35" spans="2:23" ht="24.65" customHeight="1" x14ac:dyDescent="0.65">
      <c r="B35" s="58"/>
      <c r="C35" s="69" t="s">
        <v>29</v>
      </c>
      <c r="D35" s="95"/>
      <c r="E35" s="96"/>
      <c r="F35" s="97"/>
      <c r="G35" s="98"/>
      <c r="H35" s="99"/>
      <c r="I35" s="100"/>
      <c r="J35" s="18"/>
      <c r="K35" s="101"/>
      <c r="L35" s="102"/>
      <c r="O35" s="57"/>
      <c r="S35" s="18"/>
      <c r="T35" s="22"/>
      <c r="U35" s="22"/>
      <c r="V35" s="22"/>
      <c r="W35" s="22"/>
    </row>
    <row r="36" spans="2:23" ht="31" x14ac:dyDescent="0.7">
      <c r="B36" s="58"/>
      <c r="C36" s="71"/>
      <c r="D36" s="103" t="s">
        <v>30</v>
      </c>
      <c r="E36" s="104"/>
      <c r="F36" s="105" t="s">
        <v>113</v>
      </c>
      <c r="G36" s="106">
        <f>IFERROR(GETPIVOTDATA("VALEUR",[1]TCD_AN!$F$15,"SEMESTRE",G$12,"REALISATION","ANIMATION","SOUS REALISATION",$C$35,"INDICATEURS",$D36),"")</f>
        <v>4</v>
      </c>
      <c r="H36" s="106">
        <f>IFERROR(GETPIVOTDATA("VALEUR",[1]TCD_AN!$F$15,"SEMESTRE",H$12,"REALISATION","ANIMATION","SOUS REALISATION",$C$35,"INDICATEURS",$D36),"")</f>
        <v>1</v>
      </c>
      <c r="I36" s="107">
        <f>SUM(G36:H36)</f>
        <v>5</v>
      </c>
      <c r="J36" s="18"/>
      <c r="K36" s="101">
        <f>IF(ISERROR(GETPIVOTDATA("VALEUR2",[1]TCD_AN!$A$15,"REALISATION","ANIMATION","SOUS REALISATION",$C$35,"INDICATEURS",$D36)),"",(GETPIVOTDATA("VALEUR2",[1]TCD_AN!$A$15,"REALISATION","ANIMATION","SOUS REALISATION",$C$35,"INDICATEURS",$D36)))</f>
        <v>2</v>
      </c>
      <c r="L36" s="108">
        <f>IF(AND(K36=0,I36&gt;0),100%,IF(AND(OR(K36="",K36=0),I36=0),"",IF(ISERROR(I36/K36), "", I36/K36)))</f>
        <v>2.5</v>
      </c>
      <c r="S36" s="18"/>
      <c r="T36" s="20"/>
      <c r="U36" s="20"/>
      <c r="V36" s="20"/>
      <c r="W36" s="20"/>
    </row>
    <row r="37" spans="2:23" ht="28.5" x14ac:dyDescent="0.65">
      <c r="B37" s="58"/>
      <c r="C37" s="69"/>
      <c r="D37" s="103" t="s">
        <v>31</v>
      </c>
      <c r="E37" s="61"/>
      <c r="F37" s="62" t="s">
        <v>113</v>
      </c>
      <c r="G37" s="106">
        <f>IFERROR(GETPIVOTDATA("VALEUR",[1]TCD_AN!$F$15,"SEMESTRE",G$12,"REALISATION","ANIMATION","SOUS REALISATION",$C$35,"INDICATEURS",$D37),"")</f>
        <v>10</v>
      </c>
      <c r="H37" s="106">
        <f>IFERROR(GETPIVOTDATA("VALEUR",[1]TCD_AN!$F$15,"SEMESTRE",H$12,"REALISATION","ANIMATION","SOUS REALISATION",$C$35,"INDICATEURS",$D37),"")</f>
        <v>24</v>
      </c>
      <c r="I37" s="107">
        <f t="shared" ref="I37:I46" si="2">SUM(G37:H37)</f>
        <v>34</v>
      </c>
      <c r="J37" s="18"/>
      <c r="K37" s="101">
        <f>IF(ISERROR(GETPIVOTDATA("VALEUR2",[1]TCD_AN!$A$15,"REALISATION","ANIMATION","SOUS REALISATION",$C$35,"INDICATEURS",$D37)),"",(GETPIVOTDATA("VALEUR2",[1]TCD_AN!$A$15,"REALISATION","ANIMATION","SOUS REALISATION",$C$35,"INDICATEURS",$D37)))</f>
        <v>5</v>
      </c>
      <c r="L37" s="108">
        <f t="shared" ref="L37:L47" si="3">IF(AND(K37=0,I37&gt;0),100%,IF(AND(OR(K37="",K37=0),I37=0),"",IF(ISERROR(I37/K37), "", I37/K37)))</f>
        <v>6.8</v>
      </c>
      <c r="S37" s="18"/>
      <c r="T37" s="22"/>
      <c r="U37" s="22"/>
      <c r="V37" s="22"/>
      <c r="W37" s="22"/>
    </row>
    <row r="38" spans="2:23" ht="31" x14ac:dyDescent="0.7">
      <c r="B38" s="58"/>
      <c r="C38" s="59"/>
      <c r="D38" s="103" t="s">
        <v>32</v>
      </c>
      <c r="E38" s="61"/>
      <c r="F38" s="62" t="s">
        <v>113</v>
      </c>
      <c r="G38" s="106">
        <f>IFERROR(GETPIVOTDATA("VALEUR",[1]TCD_AN!$F$15,"SEMESTRE",G$12,"REALISATION","ANIMATION","SOUS REALISATION",$C$35,"INDICATEURS",$D38),"")</f>
        <v>0</v>
      </c>
      <c r="H38" s="106">
        <f>IFERROR(GETPIVOTDATA("VALEUR",[1]TCD_AN!$F$15,"SEMESTRE",H$12,"REALISATION","ANIMATION","SOUS REALISATION",$C$35,"INDICATEURS",$D38),"")</f>
        <v>1</v>
      </c>
      <c r="I38" s="107">
        <f t="shared" si="2"/>
        <v>1</v>
      </c>
      <c r="J38" s="18"/>
      <c r="K38" s="101">
        <f>IF(ISERROR(GETPIVOTDATA("VALEUR2",[1]TCD_AN!$A$15,"REALISATION","ANIMATION","SOUS REALISATION",$C$35,"INDICATEURS",$D38)),"",(GETPIVOTDATA("VALEUR2",[1]TCD_AN!$A$15,"REALISATION","ANIMATION","SOUS REALISATION",$C$35,"INDICATEURS",$D38)))</f>
        <v>4</v>
      </c>
      <c r="L38" s="108">
        <f t="shared" si="3"/>
        <v>0.25</v>
      </c>
      <c r="S38" s="18"/>
      <c r="T38" s="20"/>
      <c r="U38" s="20"/>
      <c r="V38" s="20"/>
      <c r="W38" s="20"/>
    </row>
    <row r="39" spans="2:23" ht="28.5" x14ac:dyDescent="0.65">
      <c r="B39" s="58"/>
      <c r="C39" s="69"/>
      <c r="D39" s="103" t="s">
        <v>33</v>
      </c>
      <c r="E39" s="61"/>
      <c r="F39" s="62" t="s">
        <v>113</v>
      </c>
      <c r="G39" s="106">
        <f>IFERROR(GETPIVOTDATA("VALEUR",[1]TCD_AN!$F$15,"SEMESTRE",G$12,"REALISATION","ANIMATION","SOUS REALISATION",$C$35,"INDICATEURS",$D39),"")</f>
        <v>0</v>
      </c>
      <c r="H39" s="106">
        <f>IFERROR(GETPIVOTDATA("VALEUR",[1]TCD_AN!$F$15,"SEMESTRE",H$12,"REALISATION","ANIMATION","SOUS REALISATION",$C$35,"INDICATEURS",$D39),"")</f>
        <v>1</v>
      </c>
      <c r="I39" s="107">
        <f t="shared" si="2"/>
        <v>1</v>
      </c>
      <c r="J39" s="18"/>
      <c r="K39" s="101">
        <f>IF(ISERROR(GETPIVOTDATA("VALEUR2",[1]TCD_AN!$A$15,"REALISATION","ANIMATION","SOUS REALISATION",$C$35,"INDICATEURS",$D39)),"",(GETPIVOTDATA("VALEUR2",[1]TCD_AN!$A$15,"REALISATION","ANIMATION","SOUS REALISATION",$C$35,"INDICATEURS",$D39)))</f>
        <v>4</v>
      </c>
      <c r="L39" s="108">
        <f t="shared" si="3"/>
        <v>0.25</v>
      </c>
      <c r="S39" s="18"/>
      <c r="T39" s="22"/>
      <c r="U39" s="22"/>
      <c r="V39" s="22"/>
      <c r="W39" s="22"/>
    </row>
    <row r="40" spans="2:23" ht="31" x14ac:dyDescent="0.7">
      <c r="B40" s="58"/>
      <c r="C40" s="71"/>
      <c r="D40" s="103" t="s">
        <v>34</v>
      </c>
      <c r="E40" s="61"/>
      <c r="F40" s="72" t="s">
        <v>113</v>
      </c>
      <c r="G40" s="106">
        <f>IFERROR(GETPIVOTDATA("VALEUR",[1]TCD_AN!$F$15,"SEMESTRE",G$12,"REALISATION","ANIMATION","SOUS REALISATION",$C$35,"INDICATEURS",$D40),"")</f>
        <v>0</v>
      </c>
      <c r="H40" s="106">
        <f>IFERROR(GETPIVOTDATA("VALEUR",[1]TCD_AN!$F$15,"SEMESTRE",H$12,"REALISATION","ANIMATION","SOUS REALISATION",$C$35,"INDICATEURS",$D40),"")</f>
        <v>0</v>
      </c>
      <c r="I40" s="107">
        <f t="shared" si="2"/>
        <v>0</v>
      </c>
      <c r="J40" s="18"/>
      <c r="K40" s="101">
        <f>IF(ISERROR(GETPIVOTDATA("VALEUR2",[1]TCD_AN!$A$15,"REALISATION","ANIMATION","SOUS REALISATION",$C$35,"INDICATEURS",$D40)),"",(GETPIVOTDATA("VALEUR2",[1]TCD_AN!$A$15,"REALISATION","ANIMATION","SOUS REALISATION",$C$35,"INDICATEURS",$D40)))</f>
        <v>4</v>
      </c>
      <c r="L40" s="108">
        <f t="shared" si="3"/>
        <v>0</v>
      </c>
      <c r="S40" s="18"/>
      <c r="T40" s="20"/>
      <c r="U40" s="20"/>
      <c r="V40" s="20"/>
      <c r="W40" s="20"/>
    </row>
    <row r="41" spans="2:23" ht="28.5" x14ac:dyDescent="0.65">
      <c r="B41" s="58"/>
      <c r="C41" s="71"/>
      <c r="D41" s="103" t="s">
        <v>35</v>
      </c>
      <c r="E41" s="61"/>
      <c r="F41" s="72" t="s">
        <v>113</v>
      </c>
      <c r="G41" s="106">
        <f>IFERROR(GETPIVOTDATA("VALEUR",[1]TCD_AN!$F$15,"SEMESTRE",G$12,"REALISATION","ANIMATION","SOUS REALISATION",$C$35,"INDICATEURS",$D41),"")</f>
        <v>2</v>
      </c>
      <c r="H41" s="106">
        <f>IFERROR(GETPIVOTDATA("VALEUR",[1]TCD_AN!$F$15,"SEMESTRE",H$12,"REALISATION","ANIMATION","SOUS REALISATION",$C$35,"INDICATEURS",$D41),"")</f>
        <v>3</v>
      </c>
      <c r="I41" s="107">
        <f t="shared" si="2"/>
        <v>5</v>
      </c>
      <c r="J41" s="18"/>
      <c r="K41" s="101">
        <f>IF(ISERROR(GETPIVOTDATA("VALEUR2",[1]TCD_AN!$A$15,"REALISATION","ANIMATION","SOUS REALISATION",$C$35,"INDICATEURS",$D41)),"",(GETPIVOTDATA("VALEUR2",[1]TCD_AN!$A$15,"REALISATION","ANIMATION","SOUS REALISATION",$C$35,"INDICATEURS",$D41)))</f>
        <v>5</v>
      </c>
      <c r="L41" s="108">
        <f t="shared" si="3"/>
        <v>1</v>
      </c>
      <c r="S41" s="18"/>
      <c r="T41" s="22"/>
      <c r="U41" s="22"/>
      <c r="V41" s="22"/>
      <c r="W41" s="22"/>
    </row>
    <row r="42" spans="2:23" ht="31" x14ac:dyDescent="0.7">
      <c r="B42" s="58"/>
      <c r="C42" s="71"/>
      <c r="D42" s="103" t="s">
        <v>36</v>
      </c>
      <c r="E42" s="61"/>
      <c r="F42" s="72" t="s">
        <v>113</v>
      </c>
      <c r="G42" s="106">
        <f>IFERROR(GETPIVOTDATA("VALEUR",[1]TCD_AN!$F$15,"SEMESTRE",G$12,"REALISATION","ANIMATION","SOUS REALISATION",$C$35,"INDICATEURS",$D42),"")</f>
        <v>0</v>
      </c>
      <c r="H42" s="106">
        <f>IFERROR(GETPIVOTDATA("VALEUR",[1]TCD_AN!$F$15,"SEMESTRE",H$12,"REALISATION","ANIMATION","SOUS REALISATION",$C$35,"INDICATEURS",$D42),"")</f>
        <v>0</v>
      </c>
      <c r="I42" s="107">
        <f t="shared" si="2"/>
        <v>0</v>
      </c>
      <c r="J42" s="18"/>
      <c r="K42" s="101">
        <f>IF(ISERROR(GETPIVOTDATA("VALEUR2",[1]TCD_AN!$A$15,"REALISATION","ANIMATION","SOUS REALISATION",$C$35,"INDICATEURS",$D42)),"",(GETPIVOTDATA("VALEUR2",[1]TCD_AN!$A$15,"REALISATION","ANIMATION","SOUS REALISATION",$C$35,"INDICATEURS",$D42)))</f>
        <v>1</v>
      </c>
      <c r="L42" s="108">
        <f t="shared" si="3"/>
        <v>0</v>
      </c>
      <c r="S42" s="18"/>
      <c r="T42" s="20"/>
      <c r="U42" s="20"/>
      <c r="V42" s="20"/>
      <c r="W42" s="20"/>
    </row>
    <row r="43" spans="2:23" ht="28.5" x14ac:dyDescent="0.65">
      <c r="B43" s="58"/>
      <c r="C43" s="71"/>
      <c r="D43" s="103" t="s">
        <v>37</v>
      </c>
      <c r="E43" s="61"/>
      <c r="F43" s="72" t="s">
        <v>113</v>
      </c>
      <c r="G43" s="106">
        <f>IFERROR(GETPIVOTDATA("VALEUR",[1]TCD_AN!$F$15,"SEMESTRE",G$12,"REALISATION","ANIMATION","SOUS REALISATION",$C$35,"INDICATEURS",$D43),"")</f>
        <v>4</v>
      </c>
      <c r="H43" s="106">
        <f>IFERROR(GETPIVOTDATA("VALEUR",[1]TCD_AN!$F$15,"SEMESTRE",H$12,"REALISATION","ANIMATION","SOUS REALISATION",$C$35,"INDICATEURS",$D43),"")</f>
        <v>14</v>
      </c>
      <c r="I43" s="107">
        <f t="shared" si="2"/>
        <v>18</v>
      </c>
      <c r="J43" s="18"/>
      <c r="K43" s="101">
        <f>IF(ISERROR(GETPIVOTDATA("VALEUR2",[1]TCD_AN!$A$15,"REALISATION","ANIMATION","SOUS REALISATION",$C$35,"INDICATEURS",$D43)),"",(GETPIVOTDATA("VALEUR2",[1]TCD_AN!$A$15,"REALISATION","ANIMATION","SOUS REALISATION",$C$35,"INDICATEURS",$D43)))</f>
        <v>3</v>
      </c>
      <c r="L43" s="108">
        <f t="shared" si="3"/>
        <v>6</v>
      </c>
      <c r="S43" s="18"/>
      <c r="T43" s="22"/>
      <c r="U43" s="22"/>
      <c r="V43" s="22"/>
      <c r="W43" s="22"/>
    </row>
    <row r="44" spans="2:23" ht="31" x14ac:dyDescent="0.7">
      <c r="B44" s="58"/>
      <c r="C44" s="71"/>
      <c r="D44" s="103" t="s">
        <v>38</v>
      </c>
      <c r="E44" s="61"/>
      <c r="F44" s="72" t="s">
        <v>113</v>
      </c>
      <c r="G44" s="106">
        <f>IFERROR(GETPIVOTDATA("VALEUR",[1]TCD_AN!$F$15,"SEMESTRE",G$12,"REALISATION","ANIMATION","SOUS REALISATION",$C$35,"INDICATEURS",$D44),"")</f>
        <v>1</v>
      </c>
      <c r="H44" s="106">
        <f>IFERROR(GETPIVOTDATA("VALEUR",[1]TCD_AN!$F$15,"SEMESTRE",H$12,"REALISATION","ANIMATION","SOUS REALISATION",$C$35,"INDICATEURS",$D44),"")</f>
        <v>4</v>
      </c>
      <c r="I44" s="107">
        <f t="shared" si="2"/>
        <v>5</v>
      </c>
      <c r="J44" s="18"/>
      <c r="K44" s="101">
        <f>IF(ISERROR(GETPIVOTDATA("VALEUR2",[1]TCD_AN!$A$15,"REALISATION","ANIMATION","SOUS REALISATION",$C$35,"INDICATEURS",$D44)),"",(GETPIVOTDATA("VALEUR2",[1]TCD_AN!$A$15,"REALISATION","ANIMATION","SOUS REALISATION",$C$35,"INDICATEURS",$D44)))</f>
        <v>2</v>
      </c>
      <c r="L44" s="108">
        <f t="shared" si="3"/>
        <v>2.5</v>
      </c>
      <c r="S44" s="18"/>
      <c r="T44" s="20"/>
      <c r="U44" s="20"/>
      <c r="V44" s="20"/>
      <c r="W44" s="20"/>
    </row>
    <row r="45" spans="2:23" ht="28.5" x14ac:dyDescent="0.65">
      <c r="B45" s="58"/>
      <c r="C45" s="71"/>
      <c r="D45" s="103" t="s">
        <v>39</v>
      </c>
      <c r="E45" s="61"/>
      <c r="F45" s="72" t="s">
        <v>113</v>
      </c>
      <c r="G45" s="106">
        <f>IFERROR(GETPIVOTDATA("VALEUR",[1]TCD_AN!$F$15,"SEMESTRE",G$12,"REALISATION","ANIMATION","SOUS REALISATION",$C$35,"INDICATEURS",$D45),"")</f>
        <v>0</v>
      </c>
      <c r="H45" s="106">
        <f>IFERROR(GETPIVOTDATA("VALEUR",[1]TCD_AN!$F$15,"SEMESTRE",H$12,"REALISATION","ANIMATION","SOUS REALISATION",$C$35,"INDICATEURS",$D45),"")</f>
        <v>0</v>
      </c>
      <c r="I45" s="107">
        <f t="shared" si="2"/>
        <v>0</v>
      </c>
      <c r="J45" s="18"/>
      <c r="K45" s="101">
        <f>IF(ISERROR(GETPIVOTDATA("VALEUR2",[1]TCD_AN!$A$15,"REALISATION","ANIMATION","SOUS REALISATION",$C$35,"INDICATEURS",$D45)),"",(GETPIVOTDATA("VALEUR2",[1]TCD_AN!$A$15,"REALISATION","ANIMATION","SOUS REALISATION",$C$35,"INDICATEURS",$D45)))</f>
        <v>0</v>
      </c>
      <c r="L45" s="108" t="str">
        <f t="shared" si="3"/>
        <v/>
      </c>
      <c r="S45" s="18"/>
      <c r="T45" s="22"/>
      <c r="U45" s="22"/>
      <c r="V45" s="22"/>
      <c r="W45" s="22"/>
    </row>
    <row r="46" spans="2:23" ht="31" x14ac:dyDescent="0.7">
      <c r="B46" s="58"/>
      <c r="C46" s="73"/>
      <c r="D46" s="74" t="s">
        <v>40</v>
      </c>
      <c r="E46" s="75"/>
      <c r="F46" s="76" t="s">
        <v>113</v>
      </c>
      <c r="G46" s="106">
        <f>IFERROR(GETPIVOTDATA("VALEUR",[1]TCD_AN!$F$15,"SEMESTRE",G$12,"REALISATION","ANIMATION","SOUS REALISATION",$C$35,"INDICATEURS",$D46),"")</f>
        <v>9</v>
      </c>
      <c r="H46" s="106">
        <f>IFERROR(GETPIVOTDATA("VALEUR",[1]TCD_AN!$F$15,"SEMESTRE",H$12,"REALISATION","ANIMATION","SOUS REALISATION",$C$35,"INDICATEURS",$D46),"")</f>
        <v>4</v>
      </c>
      <c r="I46" s="109">
        <f t="shared" si="2"/>
        <v>13</v>
      </c>
      <c r="J46" s="18"/>
      <c r="K46" s="101">
        <f>IF(ISERROR(GETPIVOTDATA("VALEUR2",[1]TCD_AN!$A$15,"REALISATION","ANIMATION","SOUS REALISATION",$C$35,"INDICATEURS",$D46)),"",(GETPIVOTDATA("VALEUR2",[1]TCD_AN!$A$15,"REALISATION","ANIMATION","SOUS REALISATION",$C$35,"INDICATEURS",$D46)))</f>
        <v>3</v>
      </c>
      <c r="L46" s="81">
        <f t="shared" si="3"/>
        <v>4.333333333333333</v>
      </c>
      <c r="S46" s="18"/>
      <c r="T46" s="20"/>
      <c r="U46" s="20"/>
      <c r="V46" s="20"/>
      <c r="W46" s="20"/>
    </row>
    <row r="47" spans="2:23" ht="28.5" x14ac:dyDescent="0.65">
      <c r="B47" s="58"/>
      <c r="C47" s="82" t="s">
        <v>109</v>
      </c>
      <c r="D47" s="83"/>
      <c r="E47" s="84"/>
      <c r="F47" s="85" t="s">
        <v>113</v>
      </c>
      <c r="G47" s="86">
        <f>SUM(G36:G46)</f>
        <v>30</v>
      </c>
      <c r="H47" s="86">
        <f>SUM(H36:H46)</f>
        <v>52</v>
      </c>
      <c r="I47" s="110">
        <f>SUM(G47:H47)</f>
        <v>82</v>
      </c>
      <c r="J47" s="32"/>
      <c r="K47" s="111">
        <f>SUM(K36:K46)</f>
        <v>33</v>
      </c>
      <c r="L47" s="112">
        <f t="shared" si="3"/>
        <v>2.4848484848484849</v>
      </c>
      <c r="S47" s="18"/>
      <c r="T47" s="22"/>
      <c r="U47" s="22"/>
      <c r="V47" s="22"/>
      <c r="W47" s="22"/>
    </row>
    <row r="48" spans="2:23" ht="11.15" customHeight="1" thickBot="1" x14ac:dyDescent="0.75">
      <c r="B48" s="113"/>
      <c r="C48" s="114"/>
      <c r="D48" s="114"/>
      <c r="E48" s="114"/>
      <c r="F48" s="114"/>
      <c r="G48" s="114"/>
      <c r="H48" s="114"/>
      <c r="I48" s="114"/>
      <c r="J48" s="115"/>
      <c r="K48" s="114"/>
      <c r="L48" s="116"/>
      <c r="S48" s="18"/>
      <c r="T48" s="20"/>
      <c r="U48" s="20"/>
      <c r="V48" s="20"/>
      <c r="W48" s="20"/>
    </row>
    <row r="49" spans="2:23" ht="11.15" customHeight="1" thickTop="1" x14ac:dyDescent="0.7">
      <c r="B49" s="18"/>
      <c r="J49" s="18"/>
      <c r="S49" s="18"/>
      <c r="T49" s="20"/>
      <c r="U49" s="20"/>
      <c r="V49" s="20"/>
      <c r="W49" s="20"/>
    </row>
    <row r="50" spans="2:23" ht="31" x14ac:dyDescent="0.7">
      <c r="B50" s="18"/>
      <c r="J50" s="18"/>
      <c r="S50" s="18"/>
      <c r="T50" s="20"/>
      <c r="U50" s="20"/>
      <c r="V50" s="20"/>
      <c r="W50" s="20"/>
    </row>
    <row r="51" spans="2:23" ht="31" x14ac:dyDescent="0.7">
      <c r="B51" s="18"/>
      <c r="J51" s="18"/>
      <c r="S51" s="18"/>
      <c r="T51" s="20"/>
      <c r="U51" s="20"/>
      <c r="V51" s="20"/>
      <c r="W51" s="20"/>
    </row>
    <row r="52" spans="2:23" ht="31" x14ac:dyDescent="0.7">
      <c r="B52" s="18"/>
      <c r="J52" s="18"/>
      <c r="S52" s="18"/>
      <c r="T52" s="20"/>
      <c r="U52" s="20"/>
      <c r="V52" s="20"/>
      <c r="W52" s="20"/>
    </row>
    <row r="53" spans="2:23" ht="31" x14ac:dyDescent="0.7">
      <c r="B53" s="18"/>
      <c r="J53" s="18"/>
      <c r="S53" s="18"/>
      <c r="T53" s="20"/>
      <c r="U53" s="20"/>
      <c r="V53" s="20"/>
      <c r="W53" s="20"/>
    </row>
    <row r="54" spans="2:23" ht="31" x14ac:dyDescent="0.7">
      <c r="B54" s="18"/>
      <c r="J54" s="18"/>
      <c r="S54" s="18"/>
      <c r="T54" s="20"/>
      <c r="U54" s="20"/>
      <c r="V54" s="20"/>
      <c r="W54" s="20"/>
    </row>
    <row r="55" spans="2:23" ht="31" x14ac:dyDescent="0.7">
      <c r="B55" s="18"/>
      <c r="J55" s="18"/>
      <c r="S55" s="18"/>
      <c r="T55" s="20"/>
      <c r="U55" s="20"/>
      <c r="V55" s="20"/>
      <c r="W55" s="20"/>
    </row>
    <row r="56" spans="2:23" ht="31" x14ac:dyDescent="0.7">
      <c r="B56" s="18"/>
      <c r="J56" s="18"/>
      <c r="S56" s="18"/>
      <c r="T56" s="20"/>
      <c r="U56" s="20"/>
      <c r="V56" s="20"/>
      <c r="W56" s="20"/>
    </row>
    <row r="57" spans="2:23" ht="31" x14ac:dyDescent="0.7">
      <c r="B57" s="18"/>
      <c r="J57" s="18"/>
      <c r="S57" s="18"/>
      <c r="T57" s="20"/>
      <c r="U57" s="20"/>
      <c r="V57" s="20"/>
      <c r="W57" s="20"/>
    </row>
    <row r="58" spans="2:23" ht="31" x14ac:dyDescent="0.7">
      <c r="B58" s="18"/>
      <c r="J58" s="18"/>
      <c r="S58" s="18"/>
      <c r="T58" s="20"/>
      <c r="U58" s="20"/>
      <c r="V58" s="20"/>
      <c r="W58" s="20"/>
    </row>
    <row r="59" spans="2:23" ht="12" customHeight="1" x14ac:dyDescent="0.65">
      <c r="B59" s="18"/>
      <c r="S59" s="18"/>
      <c r="T59" s="22"/>
      <c r="U59" s="22"/>
      <c r="V59" s="22"/>
      <c r="W59" s="22"/>
    </row>
    <row r="60" spans="2:23" ht="31" x14ac:dyDescent="0.7">
      <c r="B60" s="18"/>
      <c r="S60" s="18"/>
      <c r="T60" s="20"/>
      <c r="U60" s="20"/>
      <c r="V60" s="20"/>
      <c r="W60" s="20"/>
    </row>
    <row r="61" spans="2:23" ht="31" x14ac:dyDescent="0.7">
      <c r="B61" s="18"/>
      <c r="S61" s="18"/>
      <c r="T61" s="20"/>
      <c r="U61" s="20"/>
      <c r="V61" s="20"/>
      <c r="W61" s="20"/>
    </row>
    <row r="62" spans="2:23" ht="31" x14ac:dyDescent="0.7">
      <c r="B62" s="18"/>
      <c r="S62" s="18"/>
      <c r="T62" s="20"/>
      <c r="U62" s="20"/>
      <c r="V62" s="20"/>
      <c r="W62" s="20"/>
    </row>
    <row r="63" spans="2:23" ht="31" x14ac:dyDescent="0.7">
      <c r="B63" s="18"/>
      <c r="S63" s="18"/>
      <c r="T63" s="20"/>
      <c r="U63" s="20"/>
      <c r="V63" s="20"/>
      <c r="W63" s="20"/>
    </row>
    <row r="64" spans="2:23" ht="31" x14ac:dyDescent="0.7">
      <c r="B64" s="18"/>
      <c r="S64" s="18"/>
      <c r="T64" s="20"/>
      <c r="U64" s="20"/>
      <c r="V64" s="20"/>
      <c r="W64" s="20"/>
    </row>
    <row r="65" spans="2:23" ht="31" x14ac:dyDescent="0.7">
      <c r="B65" s="18"/>
      <c r="S65" s="18"/>
      <c r="T65" s="20"/>
      <c r="U65" s="20"/>
      <c r="V65" s="20"/>
      <c r="W65" s="20"/>
    </row>
    <row r="66" spans="2:23" ht="11.15" customHeight="1" x14ac:dyDescent="0.7">
      <c r="B66" s="18"/>
      <c r="S66" s="18"/>
      <c r="T66" s="20"/>
      <c r="U66" s="20"/>
      <c r="V66" s="20"/>
      <c r="W66" s="20"/>
    </row>
    <row r="67" spans="2:23" s="128" customFormat="1" ht="24.65" customHeight="1" x14ac:dyDescent="0.65">
      <c r="B67" s="117"/>
      <c r="C67" s="118" t="s">
        <v>41</v>
      </c>
      <c r="D67" s="119"/>
      <c r="E67" s="120"/>
      <c r="F67" s="121"/>
      <c r="G67" s="122"/>
      <c r="H67" s="123"/>
      <c r="I67" s="124"/>
      <c r="J67" s="125"/>
      <c r="K67" s="126"/>
      <c r="L67" s="127"/>
      <c r="O67" s="129"/>
      <c r="S67" s="125"/>
      <c r="T67" s="130"/>
      <c r="U67" s="130"/>
      <c r="V67" s="130"/>
      <c r="W67" s="130"/>
    </row>
    <row r="68" spans="2:23" s="140" customFormat="1" ht="31" x14ac:dyDescent="0.7">
      <c r="B68" s="117"/>
      <c r="C68" s="131"/>
      <c r="D68" s="132" t="s">
        <v>42</v>
      </c>
      <c r="E68" s="133"/>
      <c r="F68" s="134" t="s">
        <v>113</v>
      </c>
      <c r="G68" s="135">
        <f>IFERROR(GETPIVOTDATA("VALEUR",[1]TCD_AN!$F$15,"SEMESTRE",G$12,"REALISATION","ANIMATION","SOUS REALISATION","Autres_rencontres","INDICATEURS",$D68),"")</f>
        <v>7</v>
      </c>
      <c r="H68" s="135">
        <f>IFERROR(GETPIVOTDATA("VALEUR",[1]TCD_AN!$F$15,"SEMESTRE",H$12,"REALISATION","ANIMATION","SOUS REALISATION","Autres_rencontres","INDICATEURS",$D68),"")</f>
        <v>8</v>
      </c>
      <c r="I68" s="136">
        <f>SUM(G68:H68)</f>
        <v>15</v>
      </c>
      <c r="J68" s="137"/>
      <c r="K68" s="138">
        <f>IF(ISERROR(GETPIVOTDATA("VALEUR2",[1]TCD_AN!$A$15,"REALISATION","ANIMATION","SOUS REALISATION","Autres_rencontres","INDICATEURS","EP1")),"",GETPIVOTDATA("VALEUR2",[1]TCD_AN!$A$15,"REALISATION","ANIMATION","SOUS REALISATION","Autres_rencontres","INDICATEURS","EP1"))</f>
        <v>0</v>
      </c>
      <c r="L68" s="139">
        <f t="shared" ref="L68:L73" si="4">IF(AND(K68=0,I68&gt;0),100%,IF(AND(OR(K68="",K68=0),I68=0),"",IF(ISERROR(I68/K68), "", I68/K68)))</f>
        <v>1</v>
      </c>
      <c r="S68" s="137"/>
      <c r="T68" s="141"/>
      <c r="U68" s="141"/>
      <c r="V68" s="141"/>
      <c r="W68" s="141"/>
    </row>
    <row r="69" spans="2:23" s="140" customFormat="1" ht="28.5" x14ac:dyDescent="0.65">
      <c r="B69" s="117"/>
      <c r="C69" s="118"/>
      <c r="D69" s="132" t="s">
        <v>43</v>
      </c>
      <c r="E69" s="142"/>
      <c r="F69" s="143" t="s">
        <v>113</v>
      </c>
      <c r="G69" s="135">
        <f>IFERROR(GETPIVOTDATA("VALEUR",[1]TCD_AN!$F$15,"SEMESTRE",G$12,"REALISATION","ANIMATION","SOUS REALISATION","Autres_rencontres","INDICATEURS",$D69),"")</f>
        <v>10</v>
      </c>
      <c r="H69" s="135">
        <f>IFERROR(GETPIVOTDATA("VALEUR",[1]TCD_AN!$F$15,"SEMESTRE",H$12,"REALISATION","ANIMATION","SOUS REALISATION","Autres_rencontres","INDICATEURS",$D69),"")</f>
        <v>18</v>
      </c>
      <c r="I69" s="136">
        <f>SUM(G69:H69)</f>
        <v>28</v>
      </c>
      <c r="J69" s="137"/>
      <c r="K69" s="138">
        <f>IF(ISERROR(GETPIVOTDATA("VALEUR2",[1]TCD_AN!$A$15,"REALISATION","ANIMATION","SOUS REALISATION","Autres_rencontres","INDICATEURS","EP1")),"",GETPIVOTDATA("VALEUR2",[1]TCD_AN!$A$15,"REALISATION","ANIMATION","SOUS REALISATION","Autres_rencontres","INDICATEURS","EP1"))</f>
        <v>0</v>
      </c>
      <c r="L69" s="139">
        <f t="shared" si="4"/>
        <v>1</v>
      </c>
      <c r="S69" s="137"/>
      <c r="T69" s="144"/>
      <c r="U69" s="144"/>
      <c r="V69" s="144"/>
      <c r="W69" s="144"/>
    </row>
    <row r="70" spans="2:23" s="140" customFormat="1" ht="31" x14ac:dyDescent="0.7">
      <c r="B70" s="117"/>
      <c r="C70" s="145"/>
      <c r="D70" s="132" t="s">
        <v>44</v>
      </c>
      <c r="E70" s="142"/>
      <c r="F70" s="143" t="s">
        <v>113</v>
      </c>
      <c r="G70" s="135">
        <f>IFERROR(GETPIVOTDATA("VALEUR",[1]TCD_AN!$F$15,"SEMESTRE",G$12,"REALISATION","ANIMATION","SOUS REALISATION","Autres_rencontres","INDICATEURS",$D70),"")</f>
        <v>1</v>
      </c>
      <c r="H70" s="135">
        <f>IFERROR(GETPIVOTDATA("VALEUR",[1]TCD_AN!$F$15,"SEMESTRE",H$12,"REALISATION","ANIMATION","SOUS REALISATION","Autres_rencontres","INDICATEURS",$D70),"")</f>
        <v>3</v>
      </c>
      <c r="I70" s="136">
        <f>SUM(G70:H70)</f>
        <v>4</v>
      </c>
      <c r="J70" s="137"/>
      <c r="K70" s="138">
        <f>IF(ISERROR(GETPIVOTDATA("VALEUR2",[1]TCD_AN!$A$15,"REALISATION","ANIMATION","SOUS REALISATION","Autres_rencontres","INDICATEURS","EP1")),"",GETPIVOTDATA("VALEUR2",[1]TCD_AN!$A$15,"REALISATION","ANIMATION","SOUS REALISATION","Autres_rencontres","INDICATEURS","EP1"))</f>
        <v>0</v>
      </c>
      <c r="L70" s="139">
        <f t="shared" si="4"/>
        <v>1</v>
      </c>
      <c r="S70" s="137"/>
      <c r="T70" s="141"/>
      <c r="U70" s="141"/>
      <c r="V70" s="141"/>
      <c r="W70" s="141"/>
    </row>
    <row r="71" spans="2:23" s="140" customFormat="1" ht="28.5" x14ac:dyDescent="0.65">
      <c r="B71" s="117"/>
      <c r="C71" s="118"/>
      <c r="D71" s="132" t="s">
        <v>45</v>
      </c>
      <c r="E71" s="142"/>
      <c r="F71" s="143" t="s">
        <v>113</v>
      </c>
      <c r="G71" s="135">
        <f>IFERROR(GETPIVOTDATA("VALEUR",[1]TCD_AN!$F$15,"SEMESTRE",G$12,"REALISATION","ANIMATION","SOUS REALISATION","Autres_rencontres","INDICATEURS",$D71),"")</f>
        <v>5</v>
      </c>
      <c r="H71" s="135">
        <f>IFERROR(GETPIVOTDATA("VALEUR",[1]TCD_AN!$F$15,"SEMESTRE",H$12,"REALISATION","ANIMATION","SOUS REALISATION","Autres_rencontres","INDICATEURS",$D71),"")</f>
        <v>0</v>
      </c>
      <c r="I71" s="136">
        <f>SUM(G71:H71)</f>
        <v>5</v>
      </c>
      <c r="J71" s="137"/>
      <c r="K71" s="138">
        <f>IF(ISERROR(GETPIVOTDATA("VALEUR2",[1]TCD_AN!$A$15,"REALISATION","ANIMATION","SOUS REALISATION","Autres_rencontres","INDICATEURS","EP1")),"",GETPIVOTDATA("VALEUR2",[1]TCD_AN!$A$15,"REALISATION","ANIMATION","SOUS REALISATION","Autres_rencontres","INDICATEURS","EP1"))</f>
        <v>0</v>
      </c>
      <c r="L71" s="139">
        <f t="shared" si="4"/>
        <v>1</v>
      </c>
      <c r="S71" s="137"/>
      <c r="T71" s="144"/>
      <c r="U71" s="144"/>
      <c r="V71" s="144"/>
      <c r="W71" s="144"/>
    </row>
    <row r="72" spans="2:23" s="140" customFormat="1" ht="28.5" x14ac:dyDescent="0.65">
      <c r="B72" s="117"/>
      <c r="C72" s="146"/>
      <c r="D72" s="147" t="s">
        <v>46</v>
      </c>
      <c r="E72" s="148"/>
      <c r="F72" s="149" t="s">
        <v>113</v>
      </c>
      <c r="G72" s="135">
        <f>IFERROR(GETPIVOTDATA("VALEUR",[1]TCD_AN!$F$15,"SEMESTRE",G$12,"REALISATION","ANIMATION","SOUS REALISATION","Autres_rencontres","INDICATEURS",$D72),"")</f>
        <v>5</v>
      </c>
      <c r="H72" s="135">
        <f>IFERROR(GETPIVOTDATA("VALEUR",[1]TCD_AN!$F$15,"SEMESTRE",H$12,"REALISATION","ANIMATION","SOUS REALISATION","Autres_rencontres","INDICATEURS",$D72),"")</f>
        <v>58</v>
      </c>
      <c r="I72" s="150">
        <f>SUM(G72:H72)</f>
        <v>63</v>
      </c>
      <c r="J72" s="137"/>
      <c r="K72" s="138">
        <f>IF(ISERROR(GETPIVOTDATA("VALEUR2",[1]TCD_AN!$A$15,"REALISATION","ANIMATION","SOUS REALISATION","Autres_rencontres","INDICATEURS","EP1")),"",GETPIVOTDATA("VALEUR2",[1]TCD_AN!$A$15,"REALISATION","ANIMATION","SOUS REALISATION","Autres_rencontres","INDICATEURS","EP1"))</f>
        <v>0</v>
      </c>
      <c r="L72" s="151">
        <f t="shared" si="4"/>
        <v>1</v>
      </c>
      <c r="S72" s="137"/>
      <c r="T72" s="144"/>
      <c r="U72" s="144"/>
      <c r="V72" s="144"/>
      <c r="W72" s="144"/>
    </row>
    <row r="73" spans="2:23" ht="28.5" x14ac:dyDescent="0.65">
      <c r="B73" s="58"/>
      <c r="C73" s="82" t="s">
        <v>109</v>
      </c>
      <c r="D73" s="83"/>
      <c r="E73" s="84"/>
      <c r="F73" s="85" t="s">
        <v>113</v>
      </c>
      <c r="G73" s="86">
        <f>SUM(G68:G72)</f>
        <v>28</v>
      </c>
      <c r="H73" s="86">
        <f>SUM(H68:H72)</f>
        <v>87</v>
      </c>
      <c r="I73" s="86">
        <f>SUM(I68:I72)</f>
        <v>115</v>
      </c>
      <c r="J73" s="32"/>
      <c r="K73" s="111">
        <f>SUM(K62:K72)</f>
        <v>0</v>
      </c>
      <c r="L73" s="112">
        <f t="shared" si="4"/>
        <v>1</v>
      </c>
      <c r="S73" s="18"/>
      <c r="T73" s="22"/>
      <c r="U73" s="22"/>
      <c r="V73" s="22"/>
      <c r="W73" s="22"/>
    </row>
    <row r="74" spans="2:23" ht="11.15" customHeight="1" thickBot="1" x14ac:dyDescent="0.75">
      <c r="B74" s="152"/>
      <c r="C74" s="92"/>
      <c r="D74" s="92"/>
      <c r="E74" s="92"/>
      <c r="F74" s="92"/>
      <c r="G74" s="92"/>
      <c r="H74" s="92"/>
      <c r="I74" s="92"/>
      <c r="J74" s="32"/>
      <c r="K74" s="92"/>
      <c r="L74" s="94"/>
      <c r="S74" s="18"/>
      <c r="T74" s="20"/>
      <c r="U74" s="20"/>
      <c r="V74" s="20"/>
      <c r="W74" s="20"/>
    </row>
    <row r="75" spans="2:23" s="128" customFormat="1" ht="24.65" customHeight="1" x14ac:dyDescent="0.65">
      <c r="B75" s="117"/>
      <c r="C75" s="118" t="s">
        <v>47</v>
      </c>
      <c r="D75" s="119"/>
      <c r="E75" s="120"/>
      <c r="F75" s="121"/>
      <c r="G75" s="122"/>
      <c r="H75" s="123"/>
      <c r="I75" s="124"/>
      <c r="J75" s="32"/>
      <c r="K75" s="126"/>
      <c r="L75" s="127"/>
      <c r="O75" s="129"/>
      <c r="S75" s="125"/>
      <c r="T75" s="130"/>
      <c r="U75" s="130"/>
      <c r="V75" s="130"/>
      <c r="W75" s="130"/>
    </row>
    <row r="76" spans="2:23" s="140" customFormat="1" ht="31" x14ac:dyDescent="0.7">
      <c r="B76" s="117"/>
      <c r="C76" s="131"/>
      <c r="D76" s="132" t="s">
        <v>48</v>
      </c>
      <c r="E76" s="133"/>
      <c r="F76" s="134" t="s">
        <v>113</v>
      </c>
      <c r="G76" s="135">
        <f>IF(ISERROR(GETPIVOTDATA("VALEUR",[1]TCD_AN!$F$15,"SEMESTRE",G$12,"REALISATION","ANIMATION","SOUS REALISATION","Appui_formation","INDICATEURS",$D76)),"",GETPIVOTDATA("VALEUR",[1]TCD_AN!$F$15,"SEMESTRE",G$12,"REALISATION","ANIMATION","SOUS REALISATION","Appui_formation","INDICATEURS",$D76))</f>
        <v>0</v>
      </c>
      <c r="H76" s="135">
        <f>IF(ISERROR(GETPIVOTDATA("VALEUR",[1]TCD_AN!$F$15,"SEMESTRE",H$12,"REALISATION","ANIMATION","SOUS REALISATION","Appui_formation","INDICATEURS",$D76)),"",GETPIVOTDATA("VALEUR",[1]TCD_AN!$F$15,"SEMESTRE",H$12,"REALISATION","ANIMATION","SOUS REALISATION","Appui_formation","INDICATEURS",$D76))</f>
        <v>1</v>
      </c>
      <c r="I76" s="136">
        <f>SUM(G76:H76)</f>
        <v>1</v>
      </c>
      <c r="J76" s="32"/>
      <c r="K76" s="138">
        <f>IF(ISERROR(GETPIVOTDATA("VALEUR2",[1]TCD_AN!$A$15,"REALISATION","ANIMATION","SOUS REALISATION","Appui_formation","INDICATEURS",$D76)),"",GETPIVOTDATA("VALEUR2",[1]TCD_AN!$A$15,"REALISATION","ANIMATION","SOUS REALISATION","Appui_formation","INDICATEURS",$D76))</f>
        <v>4</v>
      </c>
      <c r="L76" s="139">
        <f>IF(AND(K76=0,I76&gt;0),100%,IF(AND(OR(K76="",K76=0),I76=0),"",IF(ISERROR(I76/K76), "", I76/K76)))</f>
        <v>0.25</v>
      </c>
      <c r="S76" s="137"/>
      <c r="T76" s="141"/>
      <c r="U76" s="141"/>
      <c r="V76" s="141"/>
      <c r="W76" s="141"/>
    </row>
    <row r="77" spans="2:23" ht="28.5" x14ac:dyDescent="0.65">
      <c r="B77" s="58"/>
      <c r="C77" s="82" t="s">
        <v>109</v>
      </c>
      <c r="D77" s="83"/>
      <c r="E77" s="84"/>
      <c r="F77" s="85" t="s">
        <v>113</v>
      </c>
      <c r="G77" s="86">
        <f>SUM(G76)</f>
        <v>0</v>
      </c>
      <c r="H77" s="86">
        <f>SUM(H76)</f>
        <v>1</v>
      </c>
      <c r="I77" s="86">
        <f>SUM(I76)</f>
        <v>1</v>
      </c>
      <c r="J77" s="32"/>
      <c r="K77" s="111">
        <f>SUM(K76)</f>
        <v>4</v>
      </c>
      <c r="L77" s="112">
        <f t="shared" ref="L77" si="5">IF(AND(K77=0,I77&gt;0),100%,IF(AND(OR(K77="",K77=0),I77=0),"",IF(ISERROR(I77/K77), "", I77/K77)))</f>
        <v>0.25</v>
      </c>
      <c r="S77" s="18"/>
      <c r="T77" s="22"/>
      <c r="U77" s="22"/>
      <c r="V77" s="22"/>
      <c r="W77" s="22"/>
    </row>
    <row r="78" spans="2:23" ht="11" customHeight="1" thickBot="1" x14ac:dyDescent="0.75">
      <c r="B78" s="152"/>
      <c r="L78" s="153"/>
      <c r="S78" s="18"/>
      <c r="T78" s="20"/>
      <c r="U78" s="20"/>
      <c r="V78" s="20"/>
      <c r="W78" s="20"/>
    </row>
    <row r="79" spans="2:23" ht="29.5" thickTop="1" thickBot="1" x14ac:dyDescent="0.7">
      <c r="B79" s="154" t="s">
        <v>114</v>
      </c>
      <c r="C79" s="155"/>
      <c r="D79" s="156"/>
      <c r="E79" s="157"/>
      <c r="F79" s="158" t="s">
        <v>113</v>
      </c>
      <c r="G79" s="159">
        <f>IFERROR((G77+G73+G47+G24),"")</f>
        <v>111</v>
      </c>
      <c r="H79" s="159">
        <f t="shared" ref="H79:K79" si="6">IFERROR((H77+H73+H47+H24),"")</f>
        <v>204</v>
      </c>
      <c r="I79" s="159">
        <f t="shared" si="6"/>
        <v>315</v>
      </c>
      <c r="K79" s="159">
        <f t="shared" si="6"/>
        <v>108</v>
      </c>
      <c r="L79" s="160">
        <f t="shared" ref="L79" si="7">IF(AND(K79=0,I79&gt;0),100%,IF(AND(OR(K79="",K79=0),I79=0),"",IF(ISERROR(I79/K79), "", I79/K79)))</f>
        <v>2.9166666666666665</v>
      </c>
      <c r="S79" s="18"/>
      <c r="T79" s="22"/>
      <c r="U79" s="22"/>
      <c r="V79" s="22"/>
      <c r="W79" s="22"/>
    </row>
    <row r="80" spans="2:23" ht="11.15" customHeight="1" x14ac:dyDescent="0.7">
      <c r="B80" s="18"/>
      <c r="S80" s="18"/>
      <c r="T80" s="20"/>
      <c r="U80" s="20"/>
      <c r="V80" s="20"/>
      <c r="W80" s="20"/>
    </row>
    <row r="81" spans="2:23" ht="21.65" customHeight="1" x14ac:dyDescent="0.7">
      <c r="B81" s="18"/>
      <c r="S81" s="18"/>
      <c r="T81" s="20"/>
      <c r="U81" s="20"/>
      <c r="V81" s="20"/>
      <c r="W81" s="20"/>
    </row>
    <row r="82" spans="2:23" ht="31" x14ac:dyDescent="0.7">
      <c r="B82" s="18"/>
      <c r="S82" s="18"/>
      <c r="T82" s="20"/>
      <c r="U82" s="20"/>
      <c r="V82" s="20"/>
      <c r="W82" s="20"/>
    </row>
    <row r="83" spans="2:23" ht="31" x14ac:dyDescent="0.7">
      <c r="B83" s="18"/>
      <c r="S83" s="18"/>
      <c r="T83" s="20"/>
      <c r="U83" s="20"/>
      <c r="V83" s="20"/>
      <c r="W83" s="20"/>
    </row>
    <row r="84" spans="2:23" ht="31" x14ac:dyDescent="0.7">
      <c r="B84" s="18"/>
      <c r="S84" s="18"/>
      <c r="T84" s="20"/>
      <c r="U84" s="20"/>
      <c r="V84" s="20"/>
      <c r="W84" s="20"/>
    </row>
    <row r="85" spans="2:23" ht="31" x14ac:dyDescent="0.7">
      <c r="B85" s="18"/>
      <c r="S85" s="18"/>
      <c r="T85" s="20"/>
      <c r="U85" s="20"/>
      <c r="V85" s="20"/>
      <c r="W85" s="20"/>
    </row>
    <row r="86" spans="2:23" ht="31" x14ac:dyDescent="0.7">
      <c r="B86" s="18"/>
      <c r="S86" s="18"/>
      <c r="T86" s="20"/>
      <c r="U86" s="20"/>
      <c r="V86" s="20"/>
      <c r="W86" s="20"/>
    </row>
    <row r="87" spans="2:23" ht="31" x14ac:dyDescent="0.7">
      <c r="B87" s="18"/>
      <c r="S87" s="18"/>
      <c r="T87" s="20"/>
      <c r="U87" s="20"/>
      <c r="V87" s="20"/>
      <c r="W87" s="20"/>
    </row>
    <row r="88" spans="2:23" ht="31" x14ac:dyDescent="0.7">
      <c r="B88" s="18"/>
      <c r="P88" s="161" t="s">
        <v>115</v>
      </c>
      <c r="S88" s="18"/>
      <c r="T88" s="20"/>
      <c r="U88" s="20"/>
      <c r="V88" s="20"/>
      <c r="W88" s="20"/>
    </row>
    <row r="89" spans="2:23" ht="17.5" customHeight="1" x14ac:dyDescent="0.7">
      <c r="B89" s="18"/>
      <c r="S89" s="18"/>
      <c r="T89" s="20"/>
      <c r="U89" s="20"/>
      <c r="V89" s="20"/>
      <c r="W89" s="20"/>
    </row>
    <row r="90" spans="2:23" ht="31" x14ac:dyDescent="0.7">
      <c r="B90" s="161"/>
      <c r="C90" s="161"/>
      <c r="D90" s="161"/>
      <c r="E90" s="161"/>
      <c r="S90" s="18"/>
      <c r="T90" s="20"/>
      <c r="U90" s="20"/>
      <c r="V90" s="20"/>
      <c r="W90" s="20"/>
    </row>
    <row r="91" spans="2:23" ht="31" x14ac:dyDescent="0.7">
      <c r="B91" s="18"/>
      <c r="S91" s="18"/>
      <c r="T91" s="20"/>
      <c r="U91" s="20"/>
      <c r="V91" s="20"/>
      <c r="W91" s="20"/>
    </row>
    <row r="92" spans="2:23" ht="31" x14ac:dyDescent="0.7">
      <c r="B92" s="18"/>
      <c r="S92" s="18"/>
      <c r="T92" s="20"/>
      <c r="U92" s="20"/>
      <c r="V92" s="20"/>
      <c r="W92" s="20"/>
    </row>
    <row r="93" spans="2:23" ht="31" x14ac:dyDescent="0.7">
      <c r="B93" s="18"/>
      <c r="S93" s="18"/>
      <c r="T93" s="20"/>
      <c r="U93" s="20"/>
      <c r="V93" s="20"/>
      <c r="W93" s="20"/>
    </row>
    <row r="94" spans="2:23" ht="31" x14ac:dyDescent="0.7">
      <c r="B94" s="18"/>
      <c r="S94" s="18"/>
      <c r="T94" s="20"/>
      <c r="U94" s="20"/>
      <c r="V94" s="20"/>
      <c r="W94" s="20"/>
    </row>
    <row r="95" spans="2:23" ht="31" x14ac:dyDescent="0.7">
      <c r="B95" s="18"/>
      <c r="S95" s="18"/>
      <c r="T95" s="20"/>
      <c r="U95" s="20"/>
      <c r="V95" s="20"/>
      <c r="W95" s="20"/>
    </row>
    <row r="96" spans="2:23" ht="31" x14ac:dyDescent="0.7">
      <c r="B96" s="18"/>
      <c r="S96" s="18"/>
      <c r="T96" s="20"/>
      <c r="U96" s="20"/>
      <c r="V96" s="20"/>
      <c r="W96" s="20"/>
    </row>
    <row r="97" spans="2:23" ht="28.5" x14ac:dyDescent="0.65">
      <c r="B97" s="39" t="s">
        <v>116</v>
      </c>
      <c r="C97" s="40"/>
      <c r="D97" s="41"/>
      <c r="E97" s="42"/>
      <c r="L97" s="153"/>
      <c r="S97" s="18"/>
      <c r="T97" s="22"/>
      <c r="U97" s="22"/>
      <c r="V97" s="22"/>
      <c r="W97" s="22"/>
    </row>
    <row r="98" spans="2:23" ht="31" x14ac:dyDescent="0.7">
      <c r="B98" s="162"/>
      <c r="C98" s="52" t="s">
        <v>50</v>
      </c>
      <c r="D98" s="163"/>
      <c r="E98" s="163"/>
      <c r="F98" s="163"/>
      <c r="G98" s="163"/>
      <c r="H98" s="163"/>
      <c r="I98" s="163"/>
      <c r="K98" s="163"/>
      <c r="L98" s="164"/>
      <c r="S98" s="18"/>
      <c r="T98" s="20"/>
      <c r="U98" s="20"/>
      <c r="V98" s="20"/>
      <c r="W98" s="20"/>
    </row>
    <row r="99" spans="2:23" ht="28.5" x14ac:dyDescent="0.65">
      <c r="B99" s="58"/>
      <c r="C99" s="71"/>
      <c r="D99" s="60" t="s">
        <v>51</v>
      </c>
      <c r="E99" s="61"/>
      <c r="F99" s="72" t="s">
        <v>117</v>
      </c>
      <c r="G99" s="63">
        <f>IFERROR(GETPIVOTDATA("VALEUR",[1]TCD_AN!$F$15,"SEMESTRE",G$12,"REALISATION","NOTES_RAPPORTS","SOUS REALISATION","Termes_de_Référence","INDICATEURS",$D99),"")</f>
        <v>6</v>
      </c>
      <c r="H99" s="63">
        <f>IFERROR(GETPIVOTDATA("VALEUR",[1]TCD_AN!$F$15,"SEMESTRE",H$12,"REALISATION","NOTES_RAPPORTS","SOUS REALISATION","Termes_de_Référence","INDICATEURS",$D99),"")</f>
        <v>4</v>
      </c>
      <c r="I99" s="165">
        <f t="shared" ref="I99:I105" si="8">SUM(G99:H99)</f>
        <v>10</v>
      </c>
      <c r="K99" s="66">
        <f>IF(ISERROR(GETPIVOTDATA("VALEUR2",[1]TCD_AN!$A$15,"REALISATION","NOTES_RAPPORTS","SOUS REALISATION","Termes_de_Référence","INDICATEURS",$D99)),"",GETPIVOTDATA("VALEUR2",[1]TCD_AN!$A$15,"REALISATION","NOTES_RAPPORTS","SOUS REALISATION","Termes_de_Référence","INDICATEURS",$D99))</f>
        <v>10</v>
      </c>
      <c r="L99" s="108">
        <f t="shared" ref="L99:L106" si="9">IF(AND(K99=0,I99&gt;0),100%,IF(AND(OR(K99="",K99=0),I99=0),"",IF(ISERROR(I99/K99), "", I99/K99)))</f>
        <v>1</v>
      </c>
      <c r="S99" s="18"/>
      <c r="T99" s="22"/>
      <c r="U99" s="22"/>
      <c r="V99" s="22"/>
      <c r="W99" s="22"/>
    </row>
    <row r="100" spans="2:23" ht="31" x14ac:dyDescent="0.7">
      <c r="B100" s="58"/>
      <c r="C100" s="71"/>
      <c r="D100" s="60" t="s">
        <v>118</v>
      </c>
      <c r="E100" s="61"/>
      <c r="F100" s="72" t="s">
        <v>117</v>
      </c>
      <c r="G100" s="63">
        <f>IFERROR(GETPIVOTDATA("VALEUR",[1]TCD_AN!$F$15,"SEMESTRE",G$12,"REALISATION","NOTES_RAPPORTS","SOUS REALISATION","Termes_de_Référence","INDICATEURS",$D100),"")</f>
        <v>0</v>
      </c>
      <c r="H100" s="63">
        <f>IFERROR(GETPIVOTDATA("VALEUR",[1]TCD_AN!$F$15,"SEMESTRE",H$12,"REALISATION","NOTES_RAPPORTS","SOUS REALISATION","Termes_de_Référence","INDICATEURS",$D100),"")</f>
        <v>0</v>
      </c>
      <c r="I100" s="165">
        <f t="shared" si="8"/>
        <v>0</v>
      </c>
      <c r="K100" s="66">
        <f>IF(ISERROR(GETPIVOTDATA("VALEUR2",[1]TCD_AN!$A$15,"REALISATION","NOTES_RAPPORTS","SOUS REALISATION","Termes_de_Référence","INDICATEURS",$D100)),"",GETPIVOTDATA("VALEUR2",[1]TCD_AN!$A$15,"REALISATION","NOTES_RAPPORTS","SOUS REALISATION","Termes_de_Référence","INDICATEURS",$D100))</f>
        <v>1</v>
      </c>
      <c r="L100" s="108">
        <f t="shared" si="9"/>
        <v>0</v>
      </c>
      <c r="S100" s="18"/>
      <c r="T100" s="20"/>
      <c r="U100" s="20"/>
      <c r="V100" s="20"/>
      <c r="W100" s="20"/>
    </row>
    <row r="101" spans="2:23" ht="28.5" x14ac:dyDescent="0.65">
      <c r="B101" s="58"/>
      <c r="C101" s="71"/>
      <c r="D101" s="60" t="s">
        <v>56</v>
      </c>
      <c r="E101" s="61"/>
      <c r="F101" s="72" t="s">
        <v>117</v>
      </c>
      <c r="G101" s="63">
        <f>IFERROR(GETPIVOTDATA("VALEUR",[1]TCD_AN!$F$15,"SEMESTRE",G$12,"REALISATION","NOTES_RAPPORTS","SOUS REALISATION","Termes_de_Référence","INDICATEURS",$D101),"")</f>
        <v>3</v>
      </c>
      <c r="H101" s="63">
        <f>IFERROR(GETPIVOTDATA("VALEUR",[1]TCD_AN!$F$15,"SEMESTRE",H$12,"REALISATION","NOTES_RAPPORTS","SOUS REALISATION","Termes_de_Référence","INDICATEURS",$D101),"")</f>
        <v>4</v>
      </c>
      <c r="I101" s="165">
        <f t="shared" si="8"/>
        <v>7</v>
      </c>
      <c r="K101" s="66">
        <f>IF(ISERROR(GETPIVOTDATA("VALEUR2",[1]TCD_AN!$A$15,"REALISATION","NOTES_RAPPORTS","SOUS REALISATION","Termes_de_Référence","INDICATEURS",$D101)),"",GETPIVOTDATA("VALEUR2",[1]TCD_AN!$A$15,"REALISATION","NOTES_RAPPORTS","SOUS REALISATION","Termes_de_Référence","INDICATEURS",$D101))</f>
        <v>10</v>
      </c>
      <c r="L101" s="108">
        <f t="shared" si="9"/>
        <v>0.7</v>
      </c>
      <c r="S101" s="18"/>
      <c r="T101" s="22"/>
      <c r="U101" s="22"/>
      <c r="V101" s="22"/>
      <c r="W101" s="22"/>
    </row>
    <row r="102" spans="2:23" ht="31" x14ac:dyDescent="0.7">
      <c r="B102" s="58"/>
      <c r="C102" s="71"/>
      <c r="D102" s="60" t="s">
        <v>52</v>
      </c>
      <c r="E102" s="61"/>
      <c r="F102" s="72" t="s">
        <v>117</v>
      </c>
      <c r="G102" s="63">
        <f>IFERROR(GETPIVOTDATA("VALEUR",[1]TCD_AN!$F$15,"SEMESTRE",G$12,"REALISATION","NOTES_RAPPORTS","SOUS REALISATION","Termes_de_Référence","INDICATEURS",$D102),"")</f>
        <v>0</v>
      </c>
      <c r="H102" s="63">
        <f>IFERROR(GETPIVOTDATA("VALEUR",[1]TCD_AN!$F$15,"SEMESTRE",H$12,"REALISATION","NOTES_RAPPORTS","SOUS REALISATION","Termes_de_Référence","INDICATEURS",$D102),"")</f>
        <v>2</v>
      </c>
      <c r="I102" s="165">
        <f t="shared" si="8"/>
        <v>2</v>
      </c>
      <c r="K102" s="66">
        <f>IF(ISERROR(GETPIVOTDATA("VALEUR2",[1]TCD_AN!$A$15,"REALISATION","NOTES_RAPPORTS","SOUS REALISATION","Termes_de_Référence","INDICATEURS",$D102)),"",GETPIVOTDATA("VALEUR2",[1]TCD_AN!$A$15,"REALISATION","NOTES_RAPPORTS","SOUS REALISATION","Termes_de_Référence","INDICATEURS",$D102))</f>
        <v>1</v>
      </c>
      <c r="L102" s="108">
        <f t="shared" si="9"/>
        <v>2</v>
      </c>
      <c r="S102" s="18"/>
      <c r="T102" s="20"/>
      <c r="U102" s="20"/>
      <c r="V102" s="20"/>
      <c r="W102" s="20"/>
    </row>
    <row r="103" spans="2:23" ht="31" x14ac:dyDescent="0.7">
      <c r="B103" s="58"/>
      <c r="C103" s="71"/>
      <c r="D103" s="60" t="s">
        <v>53</v>
      </c>
      <c r="E103" s="61"/>
      <c r="F103" s="72" t="s">
        <v>117</v>
      </c>
      <c r="G103" s="63">
        <f>IFERROR(GETPIVOTDATA("VALEUR",[1]TCD_AN!$F$15,"SEMESTRE",G$12,"REALISATION","NOTES_RAPPORTS","SOUS REALISATION","Termes_de_Référence","INDICATEURS",$D103),"")</f>
        <v>0</v>
      </c>
      <c r="H103" s="63">
        <f>IFERROR(GETPIVOTDATA("VALEUR",[1]TCD_AN!$F$15,"SEMESTRE",H$12,"REALISATION","NOTES_RAPPORTS","SOUS REALISATION","Termes_de_Référence","INDICATEURS",$D103),"")</f>
        <v>6</v>
      </c>
      <c r="I103" s="165">
        <f t="shared" si="8"/>
        <v>6</v>
      </c>
      <c r="K103" s="66">
        <f>IF(ISERROR(GETPIVOTDATA("VALEUR2",[1]TCD_AN!$A$15,"REALISATION","NOTES_RAPPORTS","SOUS REALISATION","Termes_de_Référence","INDICATEURS",$D103)),"",GETPIVOTDATA("VALEUR2",[1]TCD_AN!$A$15,"REALISATION","NOTES_RAPPORTS","SOUS REALISATION","Termes_de_Référence","INDICATEURS",$D103))</f>
        <v>3</v>
      </c>
      <c r="L103" s="108">
        <f t="shared" si="9"/>
        <v>2</v>
      </c>
      <c r="S103" s="18"/>
      <c r="T103" s="20"/>
      <c r="U103" s="20"/>
      <c r="V103" s="20"/>
      <c r="W103" s="20"/>
    </row>
    <row r="104" spans="2:23" ht="28.5" x14ac:dyDescent="0.65">
      <c r="B104" s="58"/>
      <c r="C104" s="71"/>
      <c r="D104" s="60" t="s">
        <v>54</v>
      </c>
      <c r="E104" s="61"/>
      <c r="F104" s="72" t="s">
        <v>117</v>
      </c>
      <c r="G104" s="63">
        <f>IFERROR(GETPIVOTDATA("VALEUR",[1]TCD_AN!$F$15,"SEMESTRE",G$12,"REALISATION","NOTES_RAPPORTS","SOUS REALISATION","Termes_de_Référence","INDICATEURS",$D104),"")</f>
        <v>0</v>
      </c>
      <c r="H104" s="63">
        <f>IFERROR(GETPIVOTDATA("VALEUR",[1]TCD_AN!$F$15,"SEMESTRE",H$12,"REALISATION","NOTES_RAPPORTS","SOUS REALISATION","Termes_de_Référence","INDICATEURS",$D104),"")</f>
        <v>1</v>
      </c>
      <c r="I104" s="165">
        <f t="shared" si="8"/>
        <v>1</v>
      </c>
      <c r="K104" s="66">
        <f>IF(ISERROR(GETPIVOTDATA("VALEUR2",[1]TCD_AN!$A$15,"REALISATION","NOTES_RAPPORTS","SOUS REALISATION","Termes_de_Référence","INDICATEURS",$D104)),"",GETPIVOTDATA("VALEUR2",[1]TCD_AN!$A$15,"REALISATION","NOTES_RAPPORTS","SOUS REALISATION","Termes_de_Référence","INDICATEURS",$D104))</f>
        <v>0</v>
      </c>
      <c r="L104" s="108">
        <f t="shared" si="9"/>
        <v>1</v>
      </c>
      <c r="S104" s="18"/>
      <c r="T104" s="22"/>
      <c r="U104" s="22"/>
      <c r="V104" s="22"/>
      <c r="W104" s="22"/>
    </row>
    <row r="105" spans="2:23" ht="28.5" x14ac:dyDescent="0.65">
      <c r="B105" s="58"/>
      <c r="C105" s="71"/>
      <c r="D105" s="74" t="s">
        <v>55</v>
      </c>
      <c r="E105" s="75"/>
      <c r="F105" s="76" t="s">
        <v>117</v>
      </c>
      <c r="G105" s="63">
        <f>IFERROR(GETPIVOTDATA("VALEUR",[1]TCD_AN!$F$15,"SEMESTRE",G$12,"REALISATION","NOTES_RAPPORTS","SOUS REALISATION","Termes_de_Référence","INDICATEURS",$D105),"")</f>
        <v>5</v>
      </c>
      <c r="H105" s="63">
        <f>IFERROR(GETPIVOTDATA("VALEUR",[1]TCD_AN!$F$15,"SEMESTRE",H$12,"REALISATION","NOTES_RAPPORTS","SOUS REALISATION","Termes_de_Référence","INDICATEURS",$D105),"")</f>
        <v>4</v>
      </c>
      <c r="I105" s="109">
        <f t="shared" si="8"/>
        <v>9</v>
      </c>
      <c r="K105" s="66">
        <f>IF(ISERROR(GETPIVOTDATA("VALEUR2",[1]TCD_AN!$A$15,"REALISATION","NOTES_RAPPORTS","SOUS REALISATION","Termes_de_Référence","INDICATEURS",$D105)),"",GETPIVOTDATA("VALEUR2",[1]TCD_AN!$A$15,"REALISATION","NOTES_RAPPORTS","SOUS REALISATION","Termes_de_Référence","INDICATEURS",$D105))</f>
        <v>6</v>
      </c>
      <c r="L105" s="166">
        <f t="shared" si="9"/>
        <v>1.5</v>
      </c>
      <c r="S105" s="18"/>
      <c r="T105" s="22"/>
      <c r="U105" s="22"/>
      <c r="V105" s="22"/>
      <c r="W105" s="22"/>
    </row>
    <row r="106" spans="2:23" ht="31" x14ac:dyDescent="0.7">
      <c r="B106" s="58"/>
      <c r="C106" s="167" t="s">
        <v>109</v>
      </c>
      <c r="D106" s="168"/>
      <c r="E106" s="169"/>
      <c r="F106" s="170" t="s">
        <v>117</v>
      </c>
      <c r="G106" s="171">
        <f>SUM(G99:G105)</f>
        <v>14</v>
      </c>
      <c r="H106" s="171">
        <f>SUM(H99:H105)</f>
        <v>21</v>
      </c>
      <c r="I106" s="172">
        <f>SUM(I99:I105)</f>
        <v>35</v>
      </c>
      <c r="K106" s="173">
        <f>SUM(K99:K105)</f>
        <v>31</v>
      </c>
      <c r="L106" s="90">
        <f t="shared" si="9"/>
        <v>1.1290322580645162</v>
      </c>
      <c r="S106" s="18"/>
      <c r="T106" s="20"/>
      <c r="U106" s="20"/>
      <c r="V106" s="20"/>
      <c r="W106" s="20"/>
    </row>
    <row r="107" spans="2:23" ht="7" customHeight="1" thickBot="1" x14ac:dyDescent="0.7">
      <c r="B107" s="174"/>
      <c r="C107" s="114"/>
      <c r="D107" s="114"/>
      <c r="E107" s="114"/>
      <c r="F107" s="114"/>
      <c r="G107" s="114"/>
      <c r="H107" s="114"/>
      <c r="I107" s="114"/>
      <c r="J107" s="115"/>
      <c r="K107" s="114"/>
      <c r="L107" s="116"/>
      <c r="S107" s="18"/>
      <c r="T107" s="22"/>
      <c r="U107" s="22"/>
      <c r="V107" s="22"/>
      <c r="W107" s="22"/>
    </row>
    <row r="108" spans="2:23" ht="29" thickTop="1" x14ac:dyDescent="0.65">
      <c r="B108" s="175"/>
      <c r="C108" s="175"/>
      <c r="D108" s="175"/>
      <c r="E108" s="175"/>
      <c r="F108" s="175"/>
      <c r="G108" s="175"/>
      <c r="H108" s="175"/>
      <c r="I108" s="175"/>
      <c r="J108" s="176"/>
      <c r="K108" s="175"/>
      <c r="L108" s="175"/>
      <c r="S108" s="18"/>
      <c r="T108" s="22"/>
      <c r="U108" s="22"/>
      <c r="V108" s="22"/>
      <c r="W108" s="22"/>
    </row>
    <row r="109" spans="2:23" ht="28.5" x14ac:dyDescent="0.65">
      <c r="J109" s="18"/>
      <c r="S109" s="18"/>
      <c r="T109" s="22"/>
      <c r="U109" s="22"/>
      <c r="V109" s="22"/>
      <c r="W109" s="22"/>
    </row>
    <row r="110" spans="2:23" ht="28.5" x14ac:dyDescent="0.65">
      <c r="J110" s="18"/>
      <c r="S110" s="18"/>
      <c r="T110" s="22"/>
      <c r="U110" s="22"/>
      <c r="V110" s="22"/>
      <c r="W110" s="22"/>
    </row>
    <row r="111" spans="2:23" ht="28.5" x14ac:dyDescent="0.65">
      <c r="J111" s="18"/>
      <c r="S111" s="18"/>
      <c r="T111" s="22"/>
      <c r="U111" s="22"/>
      <c r="V111" s="22"/>
      <c r="W111" s="22"/>
    </row>
    <row r="112" spans="2:23" ht="28.5" x14ac:dyDescent="0.65">
      <c r="J112" s="18"/>
      <c r="S112" s="18"/>
      <c r="T112" s="22"/>
      <c r="U112" s="22"/>
      <c r="V112" s="22"/>
      <c r="W112" s="22"/>
    </row>
    <row r="113" spans="2:23" ht="28.5" x14ac:dyDescent="0.65">
      <c r="J113" s="18"/>
      <c r="S113" s="18"/>
      <c r="T113" s="22"/>
      <c r="U113" s="22"/>
      <c r="V113" s="22"/>
      <c r="W113" s="22"/>
    </row>
    <row r="114" spans="2:23" ht="28.5" x14ac:dyDescent="0.65">
      <c r="J114" s="18"/>
      <c r="S114" s="18"/>
      <c r="T114" s="22"/>
      <c r="U114" s="22"/>
      <c r="V114" s="22"/>
      <c r="W114" s="22"/>
    </row>
    <row r="115" spans="2:23" ht="28.5" x14ac:dyDescent="0.65">
      <c r="J115" s="18"/>
      <c r="S115" s="18"/>
      <c r="T115" s="22"/>
      <c r="U115" s="22"/>
      <c r="V115" s="22"/>
      <c r="W115" s="22"/>
    </row>
    <row r="116" spans="2:23" ht="28.5" x14ac:dyDescent="0.65">
      <c r="J116" s="18"/>
      <c r="S116" s="18"/>
      <c r="T116" s="22"/>
      <c r="U116" s="22"/>
      <c r="V116" s="22"/>
      <c r="W116" s="22"/>
    </row>
    <row r="117" spans="2:23" ht="31" x14ac:dyDescent="0.7">
      <c r="B117" s="18"/>
      <c r="S117" s="18"/>
      <c r="T117" s="20"/>
      <c r="U117" s="20"/>
      <c r="V117" s="20"/>
      <c r="W117" s="20"/>
    </row>
    <row r="118" spans="2:23" ht="31" x14ac:dyDescent="0.7">
      <c r="B118" s="18"/>
      <c r="S118" s="18"/>
      <c r="T118" s="20"/>
      <c r="U118" s="20"/>
      <c r="V118" s="20"/>
      <c r="W118" s="20"/>
    </row>
    <row r="119" spans="2:23" ht="31" x14ac:dyDescent="0.7">
      <c r="B119" s="18"/>
      <c r="S119" s="18"/>
      <c r="T119" s="20"/>
      <c r="U119" s="20"/>
      <c r="V119" s="20"/>
      <c r="W119" s="20"/>
    </row>
    <row r="120" spans="2:23" ht="31" x14ac:dyDescent="0.7">
      <c r="B120" s="18"/>
      <c r="S120" s="18"/>
      <c r="T120" s="20"/>
      <c r="U120" s="20"/>
      <c r="V120" s="20"/>
      <c r="W120" s="20"/>
    </row>
    <row r="121" spans="2:23" ht="31" x14ac:dyDescent="0.7">
      <c r="B121" s="18"/>
      <c r="S121" s="18"/>
      <c r="T121" s="20"/>
      <c r="U121" s="20"/>
      <c r="V121" s="20"/>
      <c r="W121" s="20"/>
    </row>
    <row r="122" spans="2:23" ht="31" x14ac:dyDescent="0.7">
      <c r="B122" s="18"/>
      <c r="S122" s="18"/>
      <c r="T122" s="20"/>
      <c r="U122" s="20"/>
      <c r="V122" s="20"/>
      <c r="W122" s="20"/>
    </row>
    <row r="123" spans="2:23" ht="14.5" customHeight="1" x14ac:dyDescent="0.65">
      <c r="J123" s="18"/>
      <c r="S123" s="18"/>
      <c r="T123" s="22"/>
      <c r="U123" s="22"/>
      <c r="V123" s="22"/>
      <c r="W123" s="22"/>
    </row>
    <row r="124" spans="2:23" ht="31" x14ac:dyDescent="0.7">
      <c r="B124" s="162"/>
      <c r="C124" s="52" t="s">
        <v>58</v>
      </c>
      <c r="D124" s="163"/>
      <c r="E124" s="163"/>
      <c r="F124" s="163"/>
      <c r="G124" s="163"/>
      <c r="H124" s="163"/>
      <c r="I124" s="163"/>
      <c r="J124" s="18"/>
      <c r="K124" s="163"/>
      <c r="L124" s="164"/>
      <c r="S124" s="18"/>
      <c r="T124" s="20"/>
      <c r="U124" s="20"/>
      <c r="V124" s="20"/>
      <c r="W124" s="20"/>
    </row>
    <row r="125" spans="2:23" ht="28.5" x14ac:dyDescent="0.65">
      <c r="B125" s="58"/>
      <c r="C125" s="71"/>
      <c r="D125" s="60" t="s">
        <v>66</v>
      </c>
      <c r="E125" s="61"/>
      <c r="F125" s="72" t="s">
        <v>58</v>
      </c>
      <c r="G125" s="63">
        <f>IFERROR(GETPIVOTDATA("VALEUR",[1]TCD_AN!$F$15,"SEMESTRE",G$12,"REALISATION","NOTES_RAPPORTS","SOUS REALISATION","Rapport","INDICATEURS",$D125),"")</f>
        <v>0</v>
      </c>
      <c r="H125" s="63">
        <f>IFERROR(GETPIVOTDATA("VALEUR",[1]TCD_AN!$F$15,"SEMESTRE",H$12,"REALISATION","NOTES_RAPPORTS","SOUS REALISATION","Rapport","INDICATEURS",$D125),"")</f>
        <v>0</v>
      </c>
      <c r="I125" s="165">
        <f t="shared" ref="I125:I139" si="10">SUM(G125:H125)</f>
        <v>0</v>
      </c>
      <c r="J125" s="18"/>
      <c r="K125" s="177">
        <f>IF(ISERROR(GETPIVOTDATA("VALEUR2",[1]TCD_AN!$A$15,"REALISATION","NOTES_RAPPORTS","SOUS REALISATION","Rapport","INDICATEURS",$D125)),"",GETPIVOTDATA("VALEUR2",[1]TCD_AN!$A$15,"REALISATION","NOTES_RAPPORTS","SOUS REALISATION","Rapport","INDICATEURS",$D125))</f>
        <v>0</v>
      </c>
      <c r="L125" s="108" t="str">
        <f t="shared" ref="L125:L140" si="11">IF(AND(K125=0,I125&gt;0),100%,IF(AND(OR(K125="",K125=0),I125=0),"",IF(ISERROR(I125/K125), "", I125/K125)))</f>
        <v/>
      </c>
      <c r="S125" s="18"/>
      <c r="T125" s="22"/>
      <c r="U125" s="22"/>
      <c r="V125" s="22"/>
      <c r="W125" s="22"/>
    </row>
    <row r="126" spans="2:23" ht="31" x14ac:dyDescent="0.7">
      <c r="B126" s="58"/>
      <c r="C126" s="71"/>
      <c r="D126" s="60" t="s">
        <v>65</v>
      </c>
      <c r="E126" s="61"/>
      <c r="F126" s="72" t="s">
        <v>58</v>
      </c>
      <c r="G126" s="63">
        <f>IFERROR(GETPIVOTDATA("VALEUR",[1]TCD_AN!$F$15,"SEMESTRE",G$12,"REALISATION","NOTES_RAPPORTS","SOUS REALISATION","Rapport","INDICATEURS",$D126),"")</f>
        <v>0</v>
      </c>
      <c r="H126" s="63">
        <f>IFERROR(GETPIVOTDATA("VALEUR",[1]TCD_AN!$F$15,"SEMESTRE",H$12,"REALISATION","NOTES_RAPPORTS","SOUS REALISATION","Rapport","INDICATEURS",$D126),"")</f>
        <v>1</v>
      </c>
      <c r="I126" s="165">
        <f t="shared" si="10"/>
        <v>1</v>
      </c>
      <c r="J126" s="18"/>
      <c r="K126" s="177">
        <f>IF(ISERROR(GETPIVOTDATA("VALEUR2",[1]TCD_AN!$A$15,"REALISATION","NOTES_RAPPORTS","SOUS REALISATION","Rapport","INDICATEURS",$D126)),"",GETPIVOTDATA("VALEUR2",[1]TCD_AN!$A$15,"REALISATION","NOTES_RAPPORTS","SOUS REALISATION","Rapport","INDICATEURS",$D126))</f>
        <v>1</v>
      </c>
      <c r="L126" s="108">
        <f t="shared" si="11"/>
        <v>1</v>
      </c>
      <c r="S126" s="18"/>
      <c r="T126" s="20"/>
      <c r="U126" s="20"/>
      <c r="V126" s="20"/>
      <c r="W126" s="20"/>
    </row>
    <row r="127" spans="2:23" ht="28.5" x14ac:dyDescent="0.65">
      <c r="B127" s="58"/>
      <c r="C127" s="71"/>
      <c r="D127" s="60" t="s">
        <v>62</v>
      </c>
      <c r="E127" s="61"/>
      <c r="F127" s="72" t="s">
        <v>58</v>
      </c>
      <c r="G127" s="63">
        <f>IFERROR(GETPIVOTDATA("VALEUR",[1]TCD_AN!$F$15,"SEMESTRE",G$12,"REALISATION","NOTES_RAPPORTS","SOUS REALISATION","Rapport","INDICATEURS",$D127),"")</f>
        <v>0</v>
      </c>
      <c r="H127" s="63">
        <f>IFERROR(GETPIVOTDATA("VALEUR",[1]TCD_AN!$F$15,"SEMESTRE",H$12,"REALISATION","NOTES_RAPPORTS","SOUS REALISATION","Rapport","INDICATEURS",$D127),"")</f>
        <v>2</v>
      </c>
      <c r="I127" s="165">
        <f t="shared" si="10"/>
        <v>2</v>
      </c>
      <c r="J127" s="18"/>
      <c r="K127" s="177">
        <f>IF(ISERROR(GETPIVOTDATA("VALEUR2",[1]TCD_AN!$A$15,"REALISATION","NOTES_RAPPORTS","SOUS REALISATION","Rapport","INDICATEURS",$D127)),"",GETPIVOTDATA("VALEUR2",[1]TCD_AN!$A$15,"REALISATION","NOTES_RAPPORTS","SOUS REALISATION","Rapport","INDICATEURS",$D127))</f>
        <v>1</v>
      </c>
      <c r="L127" s="108">
        <f t="shared" si="11"/>
        <v>2</v>
      </c>
      <c r="S127" s="18"/>
      <c r="T127" s="22"/>
      <c r="U127" s="22"/>
      <c r="V127" s="22"/>
      <c r="W127" s="22"/>
    </row>
    <row r="128" spans="2:23" ht="31" x14ac:dyDescent="0.7">
      <c r="B128" s="58"/>
      <c r="C128" s="71"/>
      <c r="D128" s="60" t="s">
        <v>60</v>
      </c>
      <c r="E128" s="61"/>
      <c r="F128" s="72" t="s">
        <v>58</v>
      </c>
      <c r="G128" s="63">
        <f>IFERROR(GETPIVOTDATA("VALEUR",[1]TCD_AN!$F$15,"SEMESTRE",G$12,"REALISATION","NOTES_RAPPORTS","SOUS REALISATION","Rapport","INDICATEURS",$D128),"")</f>
        <v>0</v>
      </c>
      <c r="H128" s="63">
        <f>IFERROR(GETPIVOTDATA("VALEUR",[1]TCD_AN!$F$15,"SEMESTRE",H$12,"REALISATION","NOTES_RAPPORTS","SOUS REALISATION","Rapport","INDICATEURS",$D128),"")</f>
        <v>0</v>
      </c>
      <c r="I128" s="165">
        <f t="shared" si="10"/>
        <v>0</v>
      </c>
      <c r="J128" s="18"/>
      <c r="K128" s="177">
        <f>IF(ISERROR(GETPIVOTDATA("VALEUR2",[1]TCD_AN!$A$15,"REALISATION","NOTES_RAPPORTS","SOUS REALISATION","Rapport","INDICATEURS",$D128)),"",GETPIVOTDATA("VALEUR2",[1]TCD_AN!$A$15,"REALISATION","NOTES_RAPPORTS","SOUS REALISATION","Rapport","INDICATEURS",$D128))</f>
        <v>1</v>
      </c>
      <c r="L128" s="108">
        <f t="shared" si="11"/>
        <v>0</v>
      </c>
      <c r="S128" s="18"/>
      <c r="T128" s="20"/>
      <c r="U128" s="20"/>
      <c r="V128" s="20"/>
      <c r="W128" s="20"/>
    </row>
    <row r="129" spans="2:23" ht="28.5" x14ac:dyDescent="0.65">
      <c r="B129" s="58"/>
      <c r="C129" s="71"/>
      <c r="D129" s="60" t="s">
        <v>67</v>
      </c>
      <c r="E129" s="61"/>
      <c r="F129" s="72" t="s">
        <v>58</v>
      </c>
      <c r="G129" s="63">
        <f>IFERROR(GETPIVOTDATA("VALEUR",[1]TCD_AN!$F$15,"SEMESTRE",G$12,"REALISATION","NOTES_RAPPORTS","SOUS REALISATION","Rapport","INDICATEURS",$D129),"")</f>
        <v>0</v>
      </c>
      <c r="H129" s="63">
        <f>IFERROR(GETPIVOTDATA("VALEUR",[1]TCD_AN!$F$15,"SEMESTRE",H$12,"REALISATION","NOTES_RAPPORTS","SOUS REALISATION","Rapport","INDICATEURS",$D129),"")</f>
        <v>0</v>
      </c>
      <c r="I129" s="165">
        <f t="shared" si="10"/>
        <v>0</v>
      </c>
      <c r="J129" s="18"/>
      <c r="K129" s="177">
        <f>IF(ISERROR(GETPIVOTDATA("VALEUR2",[1]TCD_AN!$A$15,"REALISATION","NOTES_RAPPORTS","SOUS REALISATION","Rapport","INDICATEURS",$D129)),"",GETPIVOTDATA("VALEUR2",[1]TCD_AN!$A$15,"REALISATION","NOTES_RAPPORTS","SOUS REALISATION","Rapport","INDICATEURS",$D129))</f>
        <v>1</v>
      </c>
      <c r="L129" s="108">
        <f t="shared" si="11"/>
        <v>0</v>
      </c>
      <c r="S129" s="18"/>
      <c r="T129" s="22"/>
      <c r="U129" s="22"/>
      <c r="V129" s="22"/>
      <c r="W129" s="22"/>
    </row>
    <row r="130" spans="2:23" ht="31" x14ac:dyDescent="0.7">
      <c r="B130" s="58"/>
      <c r="C130" s="71"/>
      <c r="D130" s="60" t="s">
        <v>68</v>
      </c>
      <c r="E130" s="61"/>
      <c r="F130" s="72" t="s">
        <v>58</v>
      </c>
      <c r="G130" s="63">
        <f>IFERROR(GETPIVOTDATA("VALEUR",[1]TCD_AN!$F$15,"SEMESTRE",G$12,"REALISATION","NOTES_RAPPORTS","SOUS REALISATION","Rapport","INDICATEURS",$D130),"")</f>
        <v>0</v>
      </c>
      <c r="H130" s="63">
        <f>IFERROR(GETPIVOTDATA("VALEUR",[1]TCD_AN!$F$15,"SEMESTRE",H$12,"REALISATION","NOTES_RAPPORTS","SOUS REALISATION","Rapport","INDICATEURS",$D130),"")</f>
        <v>0</v>
      </c>
      <c r="I130" s="165">
        <f t="shared" si="10"/>
        <v>0</v>
      </c>
      <c r="J130" s="18"/>
      <c r="K130" s="177">
        <f>IF(ISERROR(GETPIVOTDATA("VALEUR2",[1]TCD_AN!$A$15,"REALISATION","NOTES_RAPPORTS","SOUS REALISATION","Rapport","INDICATEURS",$D130)),"",GETPIVOTDATA("VALEUR2",[1]TCD_AN!$A$15,"REALISATION","NOTES_RAPPORTS","SOUS REALISATION","Rapport","INDICATEURS",$D130))</f>
        <v>1</v>
      </c>
      <c r="L130" s="108">
        <f t="shared" si="11"/>
        <v>0</v>
      </c>
      <c r="S130" s="18"/>
      <c r="T130" s="20"/>
      <c r="U130" s="20"/>
      <c r="V130" s="20"/>
      <c r="W130" s="20"/>
    </row>
    <row r="131" spans="2:23" ht="28.5" x14ac:dyDescent="0.65">
      <c r="B131" s="58"/>
      <c r="C131" s="71"/>
      <c r="D131" s="60" t="s">
        <v>64</v>
      </c>
      <c r="E131" s="61"/>
      <c r="F131" s="72" t="s">
        <v>58</v>
      </c>
      <c r="G131" s="63">
        <f>IFERROR(GETPIVOTDATA("VALEUR",[1]TCD_AN!$F$15,"SEMESTRE",G$12,"REALISATION","NOTES_RAPPORTS","SOUS REALISATION","Rapport","INDICATEURS",$D131),"")</f>
        <v>0</v>
      </c>
      <c r="H131" s="63">
        <f>IFERROR(GETPIVOTDATA("VALEUR",[1]TCD_AN!$F$15,"SEMESTRE",H$12,"REALISATION","NOTES_RAPPORTS","SOUS REALISATION","Rapport","INDICATEURS",$D131),"")</f>
        <v>1</v>
      </c>
      <c r="I131" s="165">
        <f t="shared" si="10"/>
        <v>1</v>
      </c>
      <c r="J131" s="18"/>
      <c r="K131" s="177">
        <f>IF(ISERROR(GETPIVOTDATA("VALEUR2",[1]TCD_AN!$A$15,"REALISATION","NOTES_RAPPORTS","SOUS REALISATION","Rapport","INDICATEURS",$D131)),"",GETPIVOTDATA("VALEUR2",[1]TCD_AN!$A$15,"REALISATION","NOTES_RAPPORTS","SOUS REALISATION","Rapport","INDICATEURS",$D131))</f>
        <v>1</v>
      </c>
      <c r="L131" s="108">
        <f t="shared" si="11"/>
        <v>1</v>
      </c>
      <c r="S131" s="18"/>
      <c r="T131" s="22"/>
      <c r="U131" s="22"/>
      <c r="V131" s="22"/>
      <c r="W131" s="22"/>
    </row>
    <row r="132" spans="2:23" ht="31" x14ac:dyDescent="0.7">
      <c r="B132" s="58"/>
      <c r="C132" s="71"/>
      <c r="D132" s="60" t="s">
        <v>61</v>
      </c>
      <c r="E132" s="61"/>
      <c r="F132" s="72" t="s">
        <v>58</v>
      </c>
      <c r="G132" s="63">
        <f>IFERROR(GETPIVOTDATA("VALEUR",[1]TCD_AN!$F$15,"SEMESTRE",G$12,"REALISATION","NOTES_RAPPORTS","SOUS REALISATION","Rapport","INDICATEURS",$D132),"")</f>
        <v>0</v>
      </c>
      <c r="H132" s="63">
        <f>IFERROR(GETPIVOTDATA("VALEUR",[1]TCD_AN!$F$15,"SEMESTRE",H$12,"REALISATION","NOTES_RAPPORTS","SOUS REALISATION","Rapport","INDICATEURS",$D132),"")</f>
        <v>0</v>
      </c>
      <c r="I132" s="165">
        <f t="shared" si="10"/>
        <v>0</v>
      </c>
      <c r="J132" s="18"/>
      <c r="K132" s="177">
        <f>IF(ISERROR(GETPIVOTDATA("VALEUR2",[1]TCD_AN!$A$15,"REALISATION","NOTES_RAPPORTS","SOUS REALISATION","Rapport","INDICATEURS",$D132)),"",GETPIVOTDATA("VALEUR2",[1]TCD_AN!$A$15,"REALISATION","NOTES_RAPPORTS","SOUS REALISATION","Rapport","INDICATEURS",$D132))</f>
        <v>1</v>
      </c>
      <c r="L132" s="108">
        <f t="shared" si="11"/>
        <v>0</v>
      </c>
      <c r="S132" s="18"/>
      <c r="T132" s="20"/>
      <c r="U132" s="20"/>
      <c r="V132" s="20"/>
      <c r="W132" s="20"/>
    </row>
    <row r="133" spans="2:23" ht="28.5" x14ac:dyDescent="0.65">
      <c r="B133" s="58"/>
      <c r="C133" s="71"/>
      <c r="D133" s="60" t="s">
        <v>63</v>
      </c>
      <c r="E133" s="61"/>
      <c r="F133" s="72" t="s">
        <v>58</v>
      </c>
      <c r="G133" s="63">
        <f>IFERROR(GETPIVOTDATA("VALEUR",[1]TCD_AN!$F$15,"SEMESTRE",G$12,"REALISATION","NOTES_RAPPORTS","SOUS REALISATION","Rapport","INDICATEURS",$D133),"")</f>
        <v>1</v>
      </c>
      <c r="H133" s="63">
        <f>IFERROR(GETPIVOTDATA("VALEUR",[1]TCD_AN!$F$15,"SEMESTRE",H$12,"REALISATION","NOTES_RAPPORTS","SOUS REALISATION","Rapport","INDICATEURS",$D133),"")</f>
        <v>0</v>
      </c>
      <c r="I133" s="165">
        <f t="shared" si="10"/>
        <v>1</v>
      </c>
      <c r="J133" s="18"/>
      <c r="K133" s="177">
        <f>IF(ISERROR(GETPIVOTDATA("VALEUR2",[1]TCD_AN!$A$15,"REALISATION","NOTES_RAPPORTS","SOUS REALISATION","Rapport","INDICATEURS",$D133)),"",GETPIVOTDATA("VALEUR2",[1]TCD_AN!$A$15,"REALISATION","NOTES_RAPPORTS","SOUS REALISATION","Rapport","INDICATEURS",$D133))</f>
        <v>1</v>
      </c>
      <c r="L133" s="108">
        <f t="shared" si="11"/>
        <v>1</v>
      </c>
      <c r="S133" s="18"/>
      <c r="T133" s="22"/>
      <c r="U133" s="22"/>
      <c r="V133" s="22"/>
      <c r="W133" s="22"/>
    </row>
    <row r="134" spans="2:23" ht="28.5" x14ac:dyDescent="0.65">
      <c r="B134" s="58"/>
      <c r="C134" s="71"/>
      <c r="D134" s="60" t="s">
        <v>73</v>
      </c>
      <c r="E134" s="61"/>
      <c r="F134" s="72" t="s">
        <v>58</v>
      </c>
      <c r="G134" s="63">
        <f>IFERROR(GETPIVOTDATA("VALEUR",[1]TCD_AN!$F$15,"SEMESTRE",G$12,"REALISATION","NOTES_RAPPORTS","SOUS REALISATION","Rapport","INDICATEURS",$D134),"")</f>
        <v>2</v>
      </c>
      <c r="H134" s="63">
        <f>IFERROR(GETPIVOTDATA("VALEUR",[1]TCD_AN!$F$15,"SEMESTRE",H$12,"REALISATION","NOTES_RAPPORTS","SOUS REALISATION","Rapport","INDICATEURS",$D134),"")</f>
        <v>0</v>
      </c>
      <c r="I134" s="165">
        <f t="shared" si="10"/>
        <v>2</v>
      </c>
      <c r="J134" s="18"/>
      <c r="K134" s="177">
        <f>IF(ISERROR(GETPIVOTDATA("VALEUR2",[1]TCD_AN!$A$15,"REALISATION","NOTES_RAPPORTS","SOUS REALISATION","Rapport","INDICATEURS",$D134)),"",GETPIVOTDATA("VALEUR2",[1]TCD_AN!$A$15,"REALISATION","NOTES_RAPPORTS","SOUS REALISATION","Rapport","INDICATEURS",$D134))</f>
        <v>0</v>
      </c>
      <c r="L134" s="108">
        <f t="shared" si="11"/>
        <v>1</v>
      </c>
      <c r="S134" s="18"/>
      <c r="T134" s="22"/>
      <c r="U134" s="22"/>
      <c r="V134" s="22"/>
      <c r="W134" s="22"/>
    </row>
    <row r="135" spans="2:23" ht="28.5" x14ac:dyDescent="0.65">
      <c r="B135" s="58"/>
      <c r="C135" s="71"/>
      <c r="D135" s="60" t="s">
        <v>59</v>
      </c>
      <c r="E135" s="61"/>
      <c r="F135" s="72" t="s">
        <v>58</v>
      </c>
      <c r="G135" s="63">
        <f>IFERROR(GETPIVOTDATA("VALEUR",[1]TCD_AN!$F$15,"SEMESTRE",G$12,"REALISATION","NOTES_RAPPORTS","SOUS REALISATION","Rapport","INDICATEURS",$D135),"")</f>
        <v>0</v>
      </c>
      <c r="H135" s="63">
        <f>IFERROR(GETPIVOTDATA("VALEUR",[1]TCD_AN!$F$15,"SEMESTRE",H$12,"REALISATION","NOTES_RAPPORTS","SOUS REALISATION","Rapport","INDICATEURS",$D135),"")</f>
        <v>1</v>
      </c>
      <c r="I135" s="165">
        <f t="shared" si="10"/>
        <v>1</v>
      </c>
      <c r="J135" s="18"/>
      <c r="K135" s="177">
        <f>IF(ISERROR(GETPIVOTDATA("VALEUR2",[1]TCD_AN!$A$15,"REALISATION","NOTES_RAPPORTS","SOUS REALISATION","Rapport","INDICATEURS",$D135)),"",GETPIVOTDATA("VALEUR2",[1]TCD_AN!$A$15,"REALISATION","NOTES_RAPPORTS","SOUS REALISATION","Rapport","INDICATEURS",$D135))</f>
        <v>0</v>
      </c>
      <c r="L135" s="108">
        <f t="shared" si="11"/>
        <v>1</v>
      </c>
      <c r="S135" s="18"/>
      <c r="T135" s="22"/>
      <c r="U135" s="22"/>
      <c r="V135" s="22"/>
      <c r="W135" s="22"/>
    </row>
    <row r="136" spans="2:23" ht="28.5" x14ac:dyDescent="0.65">
      <c r="B136" s="58"/>
      <c r="C136" s="71"/>
      <c r="D136" s="60" t="s">
        <v>69</v>
      </c>
      <c r="E136" s="61"/>
      <c r="F136" s="72" t="s">
        <v>58</v>
      </c>
      <c r="G136" s="63">
        <f>IFERROR(GETPIVOTDATA("VALEUR",[1]TCD_AN!$F$15,"SEMESTRE",G$12,"REALISATION","NOTES_RAPPORTS","SOUS REALISATION","Rapport","INDICATEURS",$D136),"")</f>
        <v>0</v>
      </c>
      <c r="H136" s="63">
        <f>IFERROR(GETPIVOTDATA("VALEUR",[1]TCD_AN!$F$15,"SEMESTRE",H$12,"REALISATION","NOTES_RAPPORTS","SOUS REALISATION","Rapport","INDICATEURS",$D136),"")</f>
        <v>0</v>
      </c>
      <c r="I136" s="165">
        <f t="shared" si="10"/>
        <v>0</v>
      </c>
      <c r="J136" s="18"/>
      <c r="K136" s="177">
        <f>IF(ISERROR(GETPIVOTDATA("VALEUR2",[1]TCD_AN!$A$15,"REALISATION","NOTES_RAPPORTS","SOUS REALISATION","Rapport","INDICATEURS",$D136)),"",GETPIVOTDATA("VALEUR2",[1]TCD_AN!$A$15,"REALISATION","NOTES_RAPPORTS","SOUS REALISATION","Rapport","INDICATEURS",$D136))</f>
        <v>0</v>
      </c>
      <c r="L136" s="108" t="str">
        <f t="shared" si="11"/>
        <v/>
      </c>
      <c r="S136" s="18"/>
      <c r="T136" s="22"/>
      <c r="U136" s="22"/>
      <c r="V136" s="22"/>
      <c r="W136" s="22"/>
    </row>
    <row r="137" spans="2:23" ht="28.5" x14ac:dyDescent="0.65">
      <c r="B137" s="58"/>
      <c r="C137" s="71"/>
      <c r="D137" s="60" t="s">
        <v>70</v>
      </c>
      <c r="E137" s="61"/>
      <c r="F137" s="72" t="s">
        <v>58</v>
      </c>
      <c r="G137" s="63">
        <f>IFERROR(GETPIVOTDATA("VALEUR",[1]TCD_AN!$F$15,"SEMESTRE",G$12,"REALISATION","NOTES_RAPPORTS","SOUS REALISATION","Rapport","INDICATEURS",$D137),"")</f>
        <v>3</v>
      </c>
      <c r="H137" s="63">
        <f>IFERROR(GETPIVOTDATA("VALEUR",[1]TCD_AN!$F$15,"SEMESTRE",H$12,"REALISATION","NOTES_RAPPORTS","SOUS REALISATION","Rapport","INDICATEURS",$D137),"")</f>
        <v>0</v>
      </c>
      <c r="I137" s="165">
        <f t="shared" si="10"/>
        <v>3</v>
      </c>
      <c r="J137" s="18"/>
      <c r="K137" s="177">
        <f>IF(ISERROR(GETPIVOTDATA("VALEUR2",[1]TCD_AN!$A$15,"REALISATION","NOTES_RAPPORTS","SOUS REALISATION","Rapport","INDICATEURS",$D137)),"",GETPIVOTDATA("VALEUR2",[1]TCD_AN!$A$15,"REALISATION","NOTES_RAPPORTS","SOUS REALISATION","Rapport","INDICATEURS",$D137))</f>
        <v>4</v>
      </c>
      <c r="L137" s="108">
        <f t="shared" si="11"/>
        <v>0.75</v>
      </c>
      <c r="S137" s="18"/>
      <c r="T137" s="22"/>
      <c r="U137" s="22"/>
      <c r="V137" s="22"/>
      <c r="W137" s="22"/>
    </row>
    <row r="138" spans="2:23" ht="28.5" x14ac:dyDescent="0.65">
      <c r="B138" s="58"/>
      <c r="C138" s="71"/>
      <c r="D138" s="60" t="s">
        <v>71</v>
      </c>
      <c r="E138" s="61"/>
      <c r="F138" s="72" t="s">
        <v>58</v>
      </c>
      <c r="G138" s="63">
        <f>IFERROR(GETPIVOTDATA("VALEUR",[1]TCD_AN!$F$15,"SEMESTRE",G$12,"REALISATION","NOTES_RAPPORTS","SOUS REALISATION","Rapport","INDICATEURS",$D138),"")</f>
        <v>1</v>
      </c>
      <c r="H138" s="63">
        <f>IFERROR(GETPIVOTDATA("VALEUR",[1]TCD_AN!$F$15,"SEMESTRE",H$12,"REALISATION","NOTES_RAPPORTS","SOUS REALISATION","Rapport","INDICATEURS",$D138),"")</f>
        <v>1</v>
      </c>
      <c r="I138" s="165">
        <f t="shared" si="10"/>
        <v>2</v>
      </c>
      <c r="J138" s="18"/>
      <c r="K138" s="177">
        <f>IF(ISERROR(GETPIVOTDATA("VALEUR2",[1]TCD_AN!$A$15,"REALISATION","NOTES_RAPPORTS","SOUS REALISATION","Rapport","INDICATEURS",$D138)),"",GETPIVOTDATA("VALEUR2",[1]TCD_AN!$A$15,"REALISATION","NOTES_RAPPORTS","SOUS REALISATION","Rapport","INDICATEURS",$D138))</f>
        <v>2</v>
      </c>
      <c r="L138" s="108">
        <f t="shared" si="11"/>
        <v>1</v>
      </c>
      <c r="S138" s="18"/>
      <c r="T138" s="22"/>
      <c r="U138" s="22"/>
      <c r="V138" s="22"/>
      <c r="W138" s="22"/>
    </row>
    <row r="139" spans="2:23" ht="28.5" x14ac:dyDescent="0.65">
      <c r="B139" s="58"/>
      <c r="C139" s="71"/>
      <c r="D139" s="74" t="s">
        <v>72</v>
      </c>
      <c r="E139" s="75"/>
      <c r="F139" s="76" t="s">
        <v>58</v>
      </c>
      <c r="G139" s="63">
        <f>IFERROR(GETPIVOTDATA("VALEUR",[1]TCD_AN!$F$15,"SEMESTRE",G$12,"REALISATION","NOTES_RAPPORTS","SOUS REALISATION","Rapport","INDICATEURS",$D139),"")</f>
        <v>0</v>
      </c>
      <c r="H139" s="63">
        <f>IFERROR(GETPIVOTDATA("VALEUR",[1]TCD_AN!$F$15,"SEMESTRE",H$12,"REALISATION","NOTES_RAPPORTS","SOUS REALISATION","Rapport","INDICATEURS",$D139),"")</f>
        <v>1</v>
      </c>
      <c r="I139" s="109">
        <f t="shared" si="10"/>
        <v>1</v>
      </c>
      <c r="J139" s="18"/>
      <c r="K139" s="177">
        <f>IF(ISERROR(GETPIVOTDATA("VALEUR2",[1]TCD_AN!$A$15,"REALISATION","NOTES_RAPPORTS","SOUS REALISATION","Rapport","INDICATEURS",$D139)),"",GETPIVOTDATA("VALEUR2",[1]TCD_AN!$A$15,"REALISATION","NOTES_RAPPORTS","SOUS REALISATION","Rapport","INDICATEURS",$D139))</f>
        <v>1</v>
      </c>
      <c r="L139" s="81">
        <f t="shared" si="11"/>
        <v>1</v>
      </c>
      <c r="S139" s="18"/>
      <c r="T139" s="22"/>
      <c r="U139" s="22"/>
      <c r="V139" s="22"/>
      <c r="W139" s="22"/>
    </row>
    <row r="140" spans="2:23" ht="31" x14ac:dyDescent="0.7">
      <c r="B140" s="58"/>
      <c r="C140" s="167" t="s">
        <v>109</v>
      </c>
      <c r="D140" s="168"/>
      <c r="E140" s="169"/>
      <c r="F140" s="170" t="s">
        <v>58</v>
      </c>
      <c r="G140" s="171">
        <f>SUM(G125:G139)</f>
        <v>7</v>
      </c>
      <c r="H140" s="171">
        <f>SUM(H125:H139)</f>
        <v>7</v>
      </c>
      <c r="I140" s="171">
        <f>SUM(I125:I139)</f>
        <v>14</v>
      </c>
      <c r="J140" s="18"/>
      <c r="K140" s="178">
        <f>SUM(K125:K139)</f>
        <v>15</v>
      </c>
      <c r="L140" s="90">
        <f t="shared" si="11"/>
        <v>0.93333333333333335</v>
      </c>
      <c r="S140" s="18"/>
      <c r="T140" s="20"/>
      <c r="U140" s="20"/>
      <c r="V140" s="20"/>
      <c r="W140" s="20"/>
    </row>
    <row r="141" spans="2:23" ht="7" customHeight="1" x14ac:dyDescent="0.65">
      <c r="B141" s="58"/>
      <c r="C141" s="179"/>
      <c r="D141" s="180"/>
      <c r="E141" s="180"/>
      <c r="F141" s="181"/>
      <c r="G141" s="181"/>
      <c r="H141" s="181"/>
      <c r="I141" s="181"/>
      <c r="J141" s="180"/>
      <c r="K141" s="181"/>
      <c r="L141" s="182"/>
      <c r="S141" s="18"/>
      <c r="T141" s="22"/>
      <c r="U141" s="22"/>
      <c r="V141" s="22"/>
      <c r="W141" s="22"/>
    </row>
    <row r="142" spans="2:23" ht="28.5" x14ac:dyDescent="0.65">
      <c r="B142" s="162"/>
      <c r="F142" s="183"/>
      <c r="G142" s="183"/>
      <c r="H142" s="183"/>
      <c r="I142" s="183"/>
      <c r="K142" s="183"/>
      <c r="S142" s="18"/>
      <c r="T142" s="22"/>
      <c r="U142" s="22"/>
      <c r="V142" s="22"/>
      <c r="W142" s="22"/>
    </row>
    <row r="143" spans="2:23" ht="28.5" x14ac:dyDescent="0.65">
      <c r="B143" s="162"/>
      <c r="S143" s="18"/>
      <c r="T143" s="22"/>
      <c r="U143" s="22"/>
      <c r="V143" s="22"/>
      <c r="W143" s="22"/>
    </row>
    <row r="144" spans="2:23" ht="28.5" x14ac:dyDescent="0.65">
      <c r="B144" s="162"/>
      <c r="S144" s="18"/>
      <c r="T144" s="22"/>
      <c r="U144" s="22"/>
      <c r="V144" s="22"/>
      <c r="W144" s="22"/>
    </row>
    <row r="145" spans="2:23" ht="28.5" x14ac:dyDescent="0.65">
      <c r="B145" s="162"/>
      <c r="S145" s="18"/>
      <c r="T145" s="22"/>
      <c r="U145" s="22"/>
      <c r="V145" s="22"/>
      <c r="W145" s="22"/>
    </row>
    <row r="146" spans="2:23" ht="28.5" x14ac:dyDescent="0.65">
      <c r="B146" s="162"/>
      <c r="S146" s="18"/>
      <c r="T146" s="22"/>
      <c r="U146" s="22"/>
      <c r="V146" s="22"/>
      <c r="W146" s="22"/>
    </row>
    <row r="147" spans="2:23" ht="28.5" x14ac:dyDescent="0.65">
      <c r="B147" s="162"/>
      <c r="S147" s="18"/>
      <c r="T147" s="22"/>
      <c r="U147" s="22"/>
      <c r="V147" s="22"/>
      <c r="W147" s="22"/>
    </row>
    <row r="148" spans="2:23" ht="28.5" x14ac:dyDescent="0.65">
      <c r="B148" s="162"/>
      <c r="S148" s="18"/>
      <c r="T148" s="22"/>
      <c r="U148" s="22"/>
      <c r="V148" s="22"/>
      <c r="W148" s="22"/>
    </row>
    <row r="149" spans="2:23" ht="28.5" x14ac:dyDescent="0.65">
      <c r="B149" s="162"/>
      <c r="S149" s="18"/>
      <c r="T149" s="22"/>
      <c r="U149" s="22"/>
      <c r="V149" s="22"/>
      <c r="W149" s="22"/>
    </row>
    <row r="150" spans="2:23" ht="28.5" x14ac:dyDescent="0.65">
      <c r="B150" s="162"/>
      <c r="S150" s="18"/>
      <c r="T150" s="22"/>
      <c r="U150" s="22"/>
      <c r="V150" s="22"/>
      <c r="W150" s="22"/>
    </row>
    <row r="151" spans="2:23" ht="28.5" x14ac:dyDescent="0.65">
      <c r="B151" s="162"/>
      <c r="S151" s="18"/>
      <c r="T151" s="22"/>
      <c r="U151" s="22"/>
      <c r="V151" s="22"/>
      <c r="W151" s="22"/>
    </row>
    <row r="152" spans="2:23" ht="28.5" x14ac:dyDescent="0.65">
      <c r="B152" s="162"/>
      <c r="S152" s="18"/>
      <c r="T152" s="22"/>
      <c r="U152" s="22"/>
      <c r="V152" s="22"/>
      <c r="W152" s="22"/>
    </row>
    <row r="153" spans="2:23" ht="28.5" x14ac:dyDescent="0.65">
      <c r="B153" s="162"/>
      <c r="S153" s="18"/>
      <c r="T153" s="22"/>
      <c r="U153" s="22"/>
      <c r="V153" s="22"/>
      <c r="W153" s="22"/>
    </row>
    <row r="154" spans="2:23" ht="28.5" x14ac:dyDescent="0.65">
      <c r="B154" s="162"/>
      <c r="S154" s="18"/>
      <c r="T154" s="22"/>
      <c r="U154" s="22"/>
      <c r="V154" s="22"/>
      <c r="W154" s="22"/>
    </row>
    <row r="155" spans="2:23" ht="28" customHeight="1" x14ac:dyDescent="0.65">
      <c r="B155" s="162"/>
      <c r="L155" s="180"/>
      <c r="S155" s="18"/>
      <c r="T155" s="22"/>
      <c r="U155" s="22"/>
      <c r="V155" s="22"/>
      <c r="W155" s="22"/>
    </row>
    <row r="156" spans="2:23" ht="31" x14ac:dyDescent="0.7">
      <c r="B156" s="162"/>
      <c r="C156" s="52" t="s">
        <v>74</v>
      </c>
      <c r="D156" s="184"/>
      <c r="E156" s="184"/>
      <c r="F156" s="184"/>
      <c r="G156" s="184" t="str">
        <f>IF(ISERROR(GETPIVOTDATA("VALEURS2",[1]TCD_AN!$F$15,"SEMESTRE",G$12,"REALISATION","ANIMATION","SOUS REALISATION","Autre_réunion","INDICATEURS",$D156)),"",GETPIVOTDATA("VALEURS2",[1]TCD_AN!$F$15,"SEMESTRE",G$12,"REALISATION","ANIMATION","SOUS REALISATION","Autre_réunion","INDICATEURS",$D156))</f>
        <v/>
      </c>
      <c r="H156" s="184" t="str">
        <f>IF(ISERROR(GETPIVOTDATA("VALEURS2",[1]TCD_AN!$F$15,"SEMESTRE",H$12,"REALISATION","ANIMATION","SOUS REALISATION","Autre_réunion","INDICATEURS",$D156)),"",GETPIVOTDATA("VALEURS2",[1]TCD_AN!$F$15,"SEMESTRE",H$12,"REALISATION","ANIMATION","SOUS REALISATION","Autre_réunion","INDICATEURS",$D156))</f>
        <v/>
      </c>
      <c r="I156" s="184"/>
      <c r="J156" s="185"/>
      <c r="K156" s="184"/>
      <c r="L156" s="186"/>
      <c r="S156" s="18"/>
      <c r="T156" s="20"/>
      <c r="U156" s="20"/>
      <c r="V156" s="20"/>
      <c r="W156" s="20"/>
    </row>
    <row r="157" spans="2:23" ht="28.5" x14ac:dyDescent="0.65">
      <c r="B157" s="58"/>
      <c r="C157" s="71"/>
      <c r="D157" s="60" t="s">
        <v>76</v>
      </c>
      <c r="E157" s="61"/>
      <c r="F157" s="72" t="s">
        <v>119</v>
      </c>
      <c r="G157" s="63">
        <f>IFERROR(GETPIVOTDATA("VALEUR",[1]TCD_AN!$F$15,"SEMESTRE",G$12,"REALISATION","NOTES_RAPPORTS","SOUS REALISATION","Notes","INDICATEURS",$D157),"")</f>
        <v>1</v>
      </c>
      <c r="H157" s="63">
        <f>IFERROR(GETPIVOTDATA("VALEUR",[1]TCD_AN!$F$15,"SEMESTRE",H$12,"REALISATION","NOTES_RAPPORTS","SOUS REALISATION","Notes","INDICATEURS",$D157),"")</f>
        <v>3</v>
      </c>
      <c r="I157" s="65">
        <f>SUM(G157:H157)</f>
        <v>4</v>
      </c>
      <c r="J157" s="32"/>
      <c r="K157" s="66">
        <f>IF(ISERROR(GETPIVOTDATA("VALEUR2",[1]TCD_AN!$A$15,"REALISATION","NOTES_RAPPORTS","SOUS REALISATION","Notes","INDICATEURS",$D157)),"",(GETPIVOTDATA("VALEUR2",[1]TCD_AN!$A$15,"REALISATION","NOTES_RAPPORTS","SOUS REALISATION","Notes","INDICATEURS",$D157)))</f>
        <v>5</v>
      </c>
      <c r="L157" s="108">
        <f>IF(AND(K157=0,I157&gt;0),100%,IF(AND(OR(K157="",K157=0),I157=0),"",IF(ISERROR(I157/K157), "", I157/K157)))</f>
        <v>0.8</v>
      </c>
      <c r="S157" s="18"/>
      <c r="T157" s="22"/>
      <c r="U157" s="22"/>
      <c r="V157" s="22"/>
      <c r="W157" s="22"/>
    </row>
    <row r="158" spans="2:23" ht="28.5" x14ac:dyDescent="0.65">
      <c r="B158" s="58"/>
      <c r="C158" s="71"/>
      <c r="D158" s="187" t="s">
        <v>77</v>
      </c>
      <c r="E158" s="188"/>
      <c r="F158" s="189"/>
      <c r="G158" s="63">
        <f>IFERROR(GETPIVOTDATA("VALEUR",[1]TCD_AN!$F$15,"SEMESTRE",G$12,"REALISATION","NOTES_RAPPORTS","SOUS REALISATION","Notes","INDICATEURS",$D158),"")</f>
        <v>1</v>
      </c>
      <c r="H158" s="63">
        <f>IFERROR(GETPIVOTDATA("VALEUR",[1]TCD_AN!$F$15,"SEMESTRE",H$12,"REALISATION","NOTES_RAPPORTS","SOUS REALISATION","Notes","INDICATEURS",$D158),"")</f>
        <v>8</v>
      </c>
      <c r="I158" s="65">
        <f>SUM(G158:H158)</f>
        <v>9</v>
      </c>
      <c r="J158" s="32"/>
      <c r="K158" s="66">
        <f>IF(ISERROR(GETPIVOTDATA("VALEUR2",[1]TCD_AN!$A$15,"REALISATION","NOTES_RAPPORTS","SOUS REALISATION","Notes","INDICATEURS",$D158)),"",(GETPIVOTDATA("VALEUR2",[1]TCD_AN!$A$15,"REALISATION","NOTES_RAPPORTS","SOUS REALISATION","Notes","INDICATEURS",$D158)))</f>
        <v>5</v>
      </c>
      <c r="L158" s="108">
        <f>IF(AND(K158=0,I158&gt;0),100%,IF(AND(OR(K158="",K158=0),I158=0),"",IF(ISERROR(I158/K158), "", I158/K158)))</f>
        <v>1.8</v>
      </c>
      <c r="S158" s="18"/>
      <c r="T158" s="22"/>
      <c r="U158" s="22"/>
      <c r="V158" s="22"/>
      <c r="W158" s="22"/>
    </row>
    <row r="159" spans="2:23" ht="31" x14ac:dyDescent="0.7">
      <c r="B159" s="58"/>
      <c r="C159" s="71"/>
      <c r="D159" s="190" t="s">
        <v>75</v>
      </c>
      <c r="E159" s="191"/>
      <c r="F159" s="192" t="s">
        <v>119</v>
      </c>
      <c r="G159" s="63">
        <f>IFERROR(GETPIVOTDATA("VALEUR",[1]TCD_AN!$F$15,"SEMESTRE",G$12,"REALISATION","NOTES_RAPPORTS","SOUS REALISATION","Notes","INDICATEURS",$D159),"")</f>
        <v>0</v>
      </c>
      <c r="H159" s="63">
        <f>IFERROR(GETPIVOTDATA("VALEUR",[1]TCD_AN!$F$15,"SEMESTRE",H$12,"REALISATION","NOTES_RAPPORTS","SOUS REALISATION","Notes","INDICATEURS",$D159),"")</f>
        <v>0</v>
      </c>
      <c r="I159" s="193">
        <f>SUM(G159:H159)</f>
        <v>0</v>
      </c>
      <c r="J159" s="47"/>
      <c r="K159" s="66">
        <f>IF(ISERROR(GETPIVOTDATA("VALEUR2",[1]TCD_AN!$A$15,"REALISATION","NOTES_RAPPORTS","SOUS REALISATION","Notes","INDICATEURS",$D159)),"",(GETPIVOTDATA("VALEUR2",[1]TCD_AN!$A$15,"REALISATION","NOTES_RAPPORTS","SOUS REALISATION","Notes","INDICATEURS",$D159)))</f>
        <v>2</v>
      </c>
      <c r="L159" s="166">
        <f>IF(AND(K159=0,I159&gt;0),100%,IF(AND(OR(K159="",K159=0),I159=0),"",IF(ISERROR(I159/K159), "", I159/K159)))</f>
        <v>0</v>
      </c>
      <c r="S159" s="18"/>
      <c r="T159" s="20"/>
      <c r="U159" s="20"/>
      <c r="V159" s="20"/>
      <c r="W159" s="20"/>
    </row>
    <row r="160" spans="2:23" ht="28.5" x14ac:dyDescent="0.65">
      <c r="B160" s="58"/>
      <c r="C160" s="167" t="s">
        <v>109</v>
      </c>
      <c r="D160" s="168"/>
      <c r="E160" s="169"/>
      <c r="F160" s="170" t="s">
        <v>119</v>
      </c>
      <c r="G160" s="171">
        <f>SUM(G157:G159)</f>
        <v>2</v>
      </c>
      <c r="H160" s="171">
        <f>SUM(H157:H159)</f>
        <v>11</v>
      </c>
      <c r="I160" s="171">
        <f>SUM(I157:I159)</f>
        <v>13</v>
      </c>
      <c r="J160" s="47"/>
      <c r="K160" s="173">
        <f>SUM(K157:K159)</f>
        <v>12</v>
      </c>
      <c r="L160" s="90">
        <f>IF(AND(K160=0,I160&gt;0),100%,IF(AND(OR(K160="",K160=0),I160=0),"",IF(ISERROR(I160/K160), "", I160/K160)))</f>
        <v>1.0833333333333333</v>
      </c>
      <c r="S160" s="18"/>
      <c r="T160" s="22"/>
      <c r="U160" s="22"/>
      <c r="V160" s="22"/>
      <c r="W160" s="22"/>
    </row>
    <row r="161" spans="2:23" ht="9.65" customHeight="1" thickBot="1" x14ac:dyDescent="0.75">
      <c r="B161" s="47"/>
      <c r="I161" s="183"/>
      <c r="J161" s="47"/>
      <c r="L161" s="153"/>
      <c r="S161" s="18"/>
      <c r="T161" s="20"/>
      <c r="U161" s="20"/>
      <c r="V161" s="20"/>
      <c r="W161" s="20"/>
    </row>
    <row r="162" spans="2:23" ht="29.5" thickTop="1" thickBot="1" x14ac:dyDescent="0.7">
      <c r="B162" s="194" t="s">
        <v>114</v>
      </c>
      <c r="C162" s="155"/>
      <c r="D162" s="156"/>
      <c r="E162" s="157"/>
      <c r="F162" s="195" t="s">
        <v>120</v>
      </c>
      <c r="G162" s="159">
        <f>IFERROR((G160+G140+G106),"")</f>
        <v>23</v>
      </c>
      <c r="H162" s="159">
        <f t="shared" ref="H162:K162" si="12">IFERROR((H160+H140+H106),"")</f>
        <v>39</v>
      </c>
      <c r="I162" s="159">
        <f t="shared" si="12"/>
        <v>62</v>
      </c>
      <c r="J162" s="47"/>
      <c r="K162" s="159">
        <f t="shared" si="12"/>
        <v>58</v>
      </c>
      <c r="L162" s="160">
        <f t="shared" ref="L162" si="13">IF(AND(K162=0,I162&gt;0),100%,IF(AND(OR(K162="",K162=0),I162=0),"",IF(ISERROR(I162/K162), "", I162/K162)))</f>
        <v>1.0689655172413792</v>
      </c>
      <c r="S162" s="18"/>
      <c r="T162" s="22"/>
      <c r="U162" s="22"/>
      <c r="V162" s="22"/>
      <c r="W162" s="22"/>
    </row>
    <row r="163" spans="2:23" ht="31.5" thickTop="1" x14ac:dyDescent="0.7">
      <c r="B163" s="18"/>
      <c r="S163" s="18"/>
      <c r="T163" s="20"/>
      <c r="U163" s="20"/>
      <c r="V163" s="20"/>
      <c r="W163" s="20"/>
    </row>
    <row r="164" spans="2:23" ht="31" x14ac:dyDescent="0.7">
      <c r="B164" s="18"/>
      <c r="S164" s="18"/>
      <c r="T164" s="20"/>
      <c r="U164" s="20"/>
      <c r="V164" s="20"/>
      <c r="W164" s="20"/>
    </row>
    <row r="165" spans="2:23" ht="31" x14ac:dyDescent="0.7">
      <c r="B165" s="18"/>
      <c r="S165" s="18"/>
      <c r="T165" s="20"/>
      <c r="U165" s="20"/>
      <c r="V165" s="20"/>
      <c r="W165" s="20"/>
    </row>
    <row r="166" spans="2:23" ht="31" x14ac:dyDescent="0.7">
      <c r="B166" s="18"/>
      <c r="S166" s="18"/>
      <c r="T166" s="20"/>
      <c r="U166" s="20"/>
      <c r="V166" s="20"/>
      <c r="W166" s="20"/>
    </row>
    <row r="167" spans="2:23" ht="31" x14ac:dyDescent="0.7">
      <c r="B167" s="18"/>
      <c r="S167" s="18"/>
      <c r="T167" s="20"/>
      <c r="U167" s="20"/>
      <c r="V167" s="20"/>
      <c r="W167" s="20"/>
    </row>
    <row r="168" spans="2:23" ht="31" x14ac:dyDescent="0.7">
      <c r="B168" s="18"/>
      <c r="S168" s="18"/>
      <c r="T168" s="20"/>
      <c r="U168" s="20"/>
      <c r="V168" s="20"/>
      <c r="W168" s="20"/>
    </row>
    <row r="169" spans="2:23" ht="31" x14ac:dyDescent="0.7">
      <c r="B169" s="18"/>
      <c r="S169" s="18"/>
      <c r="T169" s="20"/>
      <c r="U169" s="20"/>
      <c r="V169" s="20"/>
      <c r="W169" s="20"/>
    </row>
    <row r="170" spans="2:23" ht="31" x14ac:dyDescent="0.7">
      <c r="B170" s="18"/>
      <c r="S170" s="18"/>
      <c r="T170" s="20"/>
      <c r="U170" s="20"/>
      <c r="V170" s="20"/>
      <c r="W170" s="20"/>
    </row>
    <row r="171" spans="2:23" ht="31" x14ac:dyDescent="0.7">
      <c r="B171" s="18"/>
      <c r="S171" s="18"/>
      <c r="T171" s="20"/>
      <c r="U171" s="20"/>
      <c r="V171" s="20"/>
      <c r="W171" s="20"/>
    </row>
    <row r="172" spans="2:23" ht="31" x14ac:dyDescent="0.7">
      <c r="B172" s="18"/>
      <c r="S172" s="18"/>
      <c r="T172" s="20"/>
      <c r="U172" s="20"/>
      <c r="V172" s="20"/>
      <c r="W172" s="20"/>
    </row>
    <row r="173" spans="2:23" ht="28.5" x14ac:dyDescent="0.65">
      <c r="B173" s="18"/>
      <c r="S173" s="18"/>
      <c r="T173" s="22"/>
      <c r="U173" s="22"/>
      <c r="V173" s="22"/>
      <c r="W173" s="22"/>
    </row>
    <row r="174" spans="2:23" ht="28.5" x14ac:dyDescent="0.65">
      <c r="B174" s="18"/>
      <c r="S174" s="18"/>
      <c r="T174" s="22"/>
      <c r="U174" s="22"/>
      <c r="V174" s="22"/>
      <c r="W174" s="22"/>
    </row>
    <row r="175" spans="2:23" ht="28.5" x14ac:dyDescent="0.65">
      <c r="B175" s="18"/>
      <c r="S175" s="18"/>
      <c r="T175" s="22"/>
      <c r="U175" s="22"/>
      <c r="V175" s="22"/>
      <c r="W175" s="22"/>
    </row>
    <row r="176" spans="2:23" ht="31" x14ac:dyDescent="0.7">
      <c r="B176" s="18"/>
      <c r="S176" s="18"/>
      <c r="T176" s="20"/>
      <c r="U176" s="20"/>
      <c r="V176" s="20"/>
      <c r="W176" s="20"/>
    </row>
    <row r="177" spans="2:23" ht="28.5" x14ac:dyDescent="0.65">
      <c r="B177" s="18"/>
      <c r="S177" s="18"/>
      <c r="T177" s="22"/>
      <c r="U177" s="22"/>
      <c r="V177" s="22"/>
      <c r="W177" s="22"/>
    </row>
    <row r="178" spans="2:23" ht="31" x14ac:dyDescent="0.7">
      <c r="B178" s="39" t="s">
        <v>121</v>
      </c>
      <c r="C178" s="40"/>
      <c r="D178" s="41"/>
      <c r="E178" s="196"/>
      <c r="L178" s="153"/>
      <c r="S178" s="18"/>
      <c r="T178" s="20"/>
      <c r="U178" s="20"/>
      <c r="V178" s="20"/>
      <c r="W178" s="20"/>
    </row>
    <row r="179" spans="2:23" ht="28.5" x14ac:dyDescent="0.65">
      <c r="B179" s="58"/>
      <c r="C179" s="69" t="s">
        <v>79</v>
      </c>
      <c r="D179" s="197"/>
      <c r="E179" s="163"/>
      <c r="F179" s="163"/>
      <c r="G179" s="163"/>
      <c r="H179" s="163"/>
      <c r="I179" s="163"/>
      <c r="K179" s="163"/>
      <c r="L179" s="164"/>
      <c r="S179" s="18"/>
      <c r="T179" s="22"/>
      <c r="U179" s="22"/>
      <c r="V179" s="22"/>
      <c r="W179" s="22"/>
    </row>
    <row r="180" spans="2:23" ht="31" x14ac:dyDescent="0.7">
      <c r="B180" s="58"/>
      <c r="C180" s="71"/>
      <c r="D180" s="103" t="s">
        <v>80</v>
      </c>
      <c r="E180" s="104"/>
      <c r="F180" s="198" t="s">
        <v>122</v>
      </c>
      <c r="G180" s="199">
        <f>IFERROR(GETPIVOTDATA("VALEUR",[1]TCD_AN!$F$15,"SEMESTRE",G$12,"REALISATION","SUIVI","SOUS REALISATION","SSE_AT_PASANAD","INDICATEURS",$D180),"")</f>
        <v>0</v>
      </c>
      <c r="H180" s="199">
        <f>IFERROR(GETPIVOTDATA("VALEUR",[1]TCD_AN!$F$15,"SEMESTRE",H$12,"REALISATION","SUIVI","SOUS REALISATION","SSE_AT_PASANAD","INDICATEURS",$D180),"")</f>
        <v>0</v>
      </c>
      <c r="I180" s="200">
        <f>SUM(G180:H180)</f>
        <v>0</v>
      </c>
      <c r="J180" s="201"/>
      <c r="K180" s="202">
        <f>IF(ISERROR(GETPIVOTDATA("VALEUR2",[1]TCD_AN!$A$15,"REALISATION","SUIVI","SOUS REALISATION","SSE_AT_PASANAD","INDICATEURS",$D180)),"",GETPIVOTDATA("VALEUR2",[1]TCD_AN!$A$15,"REALISATION","SUIVI","SOUS REALISATION","SSE_AT_PASANAD","INDICATEURS",$D180))</f>
        <v>0</v>
      </c>
      <c r="L180" s="108" t="str">
        <f t="shared" ref="L180:L185" si="14">IF(AND(K180=0,I180&gt;0),100%,IF(AND(OR(K180="",K180=0),I180=0),"",IF(ISERROR(I180/K180), "", I180/K180)))</f>
        <v/>
      </c>
      <c r="N180" s="203"/>
      <c r="O180" s="203"/>
      <c r="P180" s="203"/>
      <c r="S180" s="18"/>
      <c r="T180" s="20"/>
      <c r="U180" s="20"/>
      <c r="V180" s="20"/>
      <c r="W180" s="20"/>
    </row>
    <row r="181" spans="2:23" ht="28.5" x14ac:dyDescent="0.65">
      <c r="B181" s="58"/>
      <c r="C181" s="71"/>
      <c r="D181" s="204" t="s">
        <v>83</v>
      </c>
      <c r="E181" s="61"/>
      <c r="F181" s="72" t="s">
        <v>122</v>
      </c>
      <c r="G181" s="199">
        <f>IFERROR(GETPIVOTDATA("VALEUR",[1]TCD_AN!$F$15,"SEMESTRE",G$12,"REALISATION","SUIVI","SOUS REALISATION","SSE_AT_PASANAD","INDICATEURS",$D181),"")</f>
        <v>0</v>
      </c>
      <c r="H181" s="199">
        <f>IFERROR(GETPIVOTDATA("VALEUR",[1]TCD_AN!$F$15,"SEMESTRE",H$12,"REALISATION","SUIVI","SOUS REALISATION","SSE_AT_PASANAD","INDICATEURS",$D181),"")</f>
        <v>0</v>
      </c>
      <c r="I181" s="205">
        <f>SUM(G181:H181)</f>
        <v>0</v>
      </c>
      <c r="J181" s="206"/>
      <c r="K181" s="202">
        <f>IF(ISERROR(GETPIVOTDATA("VALEUR2",[1]TCD_AN!$A$15,"REALISATION","SUIVI","SOUS REALISATION","SSE_AT_PASANAD","INDICATEURS",$D181)),"",GETPIVOTDATA("VALEUR2",[1]TCD_AN!$A$15,"REALISATION","SUIVI","SOUS REALISATION","SSE_AT_PASANAD","INDICATEURS",$D181))</f>
        <v>0</v>
      </c>
      <c r="L181" s="108" t="str">
        <f t="shared" si="14"/>
        <v/>
      </c>
      <c r="S181" s="18"/>
      <c r="T181" s="22"/>
      <c r="U181" s="22"/>
      <c r="V181" s="22"/>
      <c r="W181" s="22"/>
    </row>
    <row r="182" spans="2:23" ht="31" x14ac:dyDescent="0.7">
      <c r="B182" s="58"/>
      <c r="C182" s="71"/>
      <c r="D182" s="60" t="s">
        <v>82</v>
      </c>
      <c r="E182" s="61"/>
      <c r="F182" s="72" t="s">
        <v>122</v>
      </c>
      <c r="G182" s="199">
        <f>IFERROR(GETPIVOTDATA("VALEUR",[1]TCD_AN!$F$15,"SEMESTRE",G$12,"REALISATION","SUIVI","SOUS REALISATION","SSE_AT_PASANAD","INDICATEURS",$D182),"")</f>
        <v>0.5</v>
      </c>
      <c r="H182" s="199">
        <f>IFERROR(GETPIVOTDATA("VALEUR",[1]TCD_AN!$F$15,"SEMESTRE",H$12,"REALISATION","SUIVI","SOUS REALISATION","SSE_AT_PASANAD","INDICATEURS",$D182),"")</f>
        <v>0</v>
      </c>
      <c r="I182" s="205">
        <f>SUM(G182:H182)</f>
        <v>0.5</v>
      </c>
      <c r="J182" s="206"/>
      <c r="K182" s="202">
        <f>IF(ISERROR(GETPIVOTDATA("VALEUR2",[1]TCD_AN!$A$15,"REALISATION","SUIVI","SOUS REALISATION","SSE_AT_PASANAD","INDICATEURS",$D182)),"",GETPIVOTDATA("VALEUR2",[1]TCD_AN!$A$15,"REALISATION","SUIVI","SOUS REALISATION","SSE_AT_PASANAD","INDICATEURS",$D182))</f>
        <v>0</v>
      </c>
      <c r="L182" s="108">
        <f t="shared" si="14"/>
        <v>1</v>
      </c>
      <c r="S182" s="18"/>
      <c r="T182" s="20"/>
      <c r="U182" s="20"/>
      <c r="V182" s="20"/>
      <c r="W182" s="20"/>
    </row>
    <row r="183" spans="2:23" ht="31" x14ac:dyDescent="0.7">
      <c r="B183" s="58"/>
      <c r="C183" s="71"/>
      <c r="D183" s="207" t="s">
        <v>81</v>
      </c>
      <c r="E183" s="208"/>
      <c r="F183" s="72" t="s">
        <v>122</v>
      </c>
      <c r="G183" s="199">
        <f>IFERROR(GETPIVOTDATA("VALEUR",[1]TCD_AN!$F$15,"SEMESTRE",G$12,"REALISATION","SUIVI","SOUS REALISATION","SSE_AT_PASANAD","INDICATEURS",$D183),"")</f>
        <v>0</v>
      </c>
      <c r="H183" s="199">
        <f>IFERROR(GETPIVOTDATA("VALEUR",[1]TCD_AN!$F$15,"SEMESTRE",H$12,"REALISATION","SUIVI","SOUS REALISATION","SSE_AT_PASANAD","INDICATEURS",$D183),"")</f>
        <v>0</v>
      </c>
      <c r="I183" s="205">
        <f>SUM(G183:H183)</f>
        <v>0</v>
      </c>
      <c r="J183" s="206"/>
      <c r="K183" s="202">
        <f>IF(ISERROR(GETPIVOTDATA("VALEUR2",[1]TCD_AN!$A$15,"REALISATION","SUIVI","SOUS REALISATION","SSE_AT_PASANAD","INDICATEURS",$D183)),"",GETPIVOTDATA("VALEUR2",[1]TCD_AN!$A$15,"REALISATION","SUIVI","SOUS REALISATION","SSE_AT_PASANAD","INDICATEURS",$D183))</f>
        <v>0</v>
      </c>
      <c r="L183" s="108" t="str">
        <f t="shared" si="14"/>
        <v/>
      </c>
      <c r="S183" s="18"/>
      <c r="T183" s="20"/>
      <c r="U183" s="20"/>
      <c r="V183" s="20"/>
      <c r="W183" s="20"/>
    </row>
    <row r="184" spans="2:23" ht="28.5" x14ac:dyDescent="0.65">
      <c r="B184" s="58"/>
      <c r="C184" s="167" t="s">
        <v>109</v>
      </c>
      <c r="D184" s="168"/>
      <c r="E184" s="169"/>
      <c r="F184" s="170" t="s">
        <v>122</v>
      </c>
      <c r="G184" s="209">
        <f>SUM(G180:G183)</f>
        <v>0.5</v>
      </c>
      <c r="H184" s="209">
        <f>SUM(H180:H183)</f>
        <v>0</v>
      </c>
      <c r="I184" s="209">
        <f>SUM(I180:I183)</f>
        <v>0.5</v>
      </c>
      <c r="J184" s="210"/>
      <c r="K184" s="211">
        <f>SUM(K180:K183)</f>
        <v>0</v>
      </c>
      <c r="L184" s="90">
        <f t="shared" si="14"/>
        <v>1</v>
      </c>
      <c r="S184" s="18"/>
      <c r="T184" s="22"/>
      <c r="U184" s="22"/>
      <c r="V184" s="22"/>
      <c r="W184" s="22"/>
    </row>
    <row r="185" spans="2:23" ht="7" customHeight="1" x14ac:dyDescent="0.65">
      <c r="B185" s="58"/>
      <c r="C185" s="73"/>
      <c r="D185" s="180"/>
      <c r="E185" s="212"/>
      <c r="F185" s="180"/>
      <c r="G185" s="63" t="str">
        <f>IF(ISERROR(GETPIVOTDATA("VALEURS2",[1]TCD_AN!$F$15,"SEMESTRE",G$12,"REALISATION","SUIVI","SOUS REALISATION","SSE_AT_PASANAD","INDICATEURS",$D185)),"",GETPIVOTDATA("VALEURS2",[1]TCD_AN!$F$15,"SEMESTRE",G$12,"REALISATION","SUIVI","SOUS REALISATION","SSE_AT_PASANAD","INDICATEURS",$D185))</f>
        <v/>
      </c>
      <c r="H185" s="63" t="str">
        <f>IF(ISERROR(GETPIVOTDATA("VALEURS2",[1]TCD_AN!$F$15,"SEMESTRE",H$12,"REALISATION","SUIVI","SOUS REALISATION","SSE_AT_PASANAD","INDICATEURS",$D185)),"",GETPIVOTDATA("VALEURS2",[1]TCD_AN!$F$15,"SEMESTRE",H$12,"REALISATION","SUIVI","SOUS REALISATION","SSE_AT_PASANAD","INDICATEURS",$D185))</f>
        <v/>
      </c>
      <c r="I185" s="213">
        <f>SUM(G185:H185)</f>
        <v>0</v>
      </c>
      <c r="J185" s="214"/>
      <c r="K185" s="66" t="str">
        <f>IF(ISERROR(GETPIVOTDATA("VALEURS2",[1]TCD_AN!$A$15,"REALISATION","SUIVI","SOUS REALISATION","SSE_AT_PASANAD","INDICATEURS",$D185)),"",GETPIVOTDATA("VALEURS2",[1]TCD_AN!$A$15,"REALISATION","SUIVI","SOUS REALISATION","SSE_AT_PASANAD","INDICATEURS",$D185))</f>
        <v/>
      </c>
      <c r="L185" s="108" t="str">
        <f t="shared" si="14"/>
        <v/>
      </c>
      <c r="S185" s="18"/>
      <c r="T185" s="22"/>
      <c r="U185" s="22"/>
      <c r="V185" s="22"/>
      <c r="W185" s="22"/>
    </row>
    <row r="186" spans="2:23" ht="31" x14ac:dyDescent="0.7">
      <c r="B186" s="58"/>
      <c r="C186" s="69" t="s">
        <v>84</v>
      </c>
      <c r="D186" s="215"/>
      <c r="E186" s="184"/>
      <c r="F186" s="184"/>
      <c r="G186" s="184"/>
      <c r="H186" s="184"/>
      <c r="I186" s="184"/>
      <c r="J186" s="183"/>
      <c r="K186" s="184"/>
      <c r="L186" s="186"/>
      <c r="S186" s="18"/>
      <c r="T186" s="20"/>
      <c r="U186" s="20"/>
      <c r="V186" s="20"/>
      <c r="W186" s="20"/>
    </row>
    <row r="187" spans="2:23" ht="28.5" x14ac:dyDescent="0.65">
      <c r="B187" s="58"/>
      <c r="C187" s="71"/>
      <c r="D187" s="216" t="s">
        <v>88</v>
      </c>
      <c r="E187" s="142"/>
      <c r="F187" s="217" t="s">
        <v>122</v>
      </c>
      <c r="G187" s="218">
        <f>IFERROR(GETPIVOTDATA("VALEUR",[1]TCD_AN!$F$15,"SEMESTRE",G$12,"REALISATION","SUIVI","SOUS REALISATION","SSE_PASANAD","INDICATEURS",$D187),"")</f>
        <v>0</v>
      </c>
      <c r="H187" s="218">
        <f>IFERROR(GETPIVOTDATA("VALEUR",[1]TCD_AN!$F$15,"SEMESTRE",H$12,"REALISATION","SUIVI","SOUS REALISATION","SSE_PASANAD","INDICATEURS",$D187),"")</f>
        <v>0</v>
      </c>
      <c r="I187" s="205">
        <f t="shared" ref="I187:I192" si="15">SUM(G187:H187)</f>
        <v>0</v>
      </c>
      <c r="J187" s="219"/>
      <c r="K187" s="220">
        <f>IF(ISERROR(GETPIVOTDATA("VALEUR2",[1]TCD_AN!$A$15,"REALISATION","SUIVI","SOUS REALISATION","SSE_PASANAD","INDICATEURS",$D187)),"",GETPIVOTDATA("VALEUR2",[1]TCD_AN!$A$15,"REALISATION","SUIVI","SOUS REALISATION","SSE_PASANAD","INDICATEURS",$D187))</f>
        <v>0</v>
      </c>
      <c r="L187" s="108" t="str">
        <f t="shared" ref="L187:L193" si="16">IF(AND(K187=0,I187&gt;0),100%,IF(AND(OR(K187="",K187=0),I187=0),"",IF(ISERROR(I187/K187), "", I187/K187)))</f>
        <v/>
      </c>
      <c r="S187" s="18"/>
      <c r="T187" s="22"/>
      <c r="U187" s="22"/>
      <c r="V187" s="22"/>
      <c r="W187" s="22"/>
    </row>
    <row r="188" spans="2:23" ht="31" x14ac:dyDescent="0.7">
      <c r="B188" s="58"/>
      <c r="C188" s="71"/>
      <c r="D188" s="216" t="s">
        <v>83</v>
      </c>
      <c r="E188" s="142"/>
      <c r="F188" s="217" t="s">
        <v>122</v>
      </c>
      <c r="G188" s="218">
        <f>IFERROR(GETPIVOTDATA("VALEUR",[1]TCD_AN!$F$15,"SEMESTRE",G$12,"REALISATION","SUIVI","SOUS REALISATION","SSE_PASANAD","INDICATEURS",$D188),"")</f>
        <v>0</v>
      </c>
      <c r="H188" s="218">
        <f>IFERROR(GETPIVOTDATA("VALEUR",[1]TCD_AN!$F$15,"SEMESTRE",H$12,"REALISATION","SUIVI","SOUS REALISATION","SSE_PASANAD","INDICATEURS",$D188),"")</f>
        <v>0</v>
      </c>
      <c r="I188" s="205">
        <f t="shared" si="15"/>
        <v>0</v>
      </c>
      <c r="J188" s="219"/>
      <c r="K188" s="220">
        <f>IF(ISERROR(GETPIVOTDATA("VALEUR2",[1]TCD_AN!$A$15,"REALISATION","SUIVI","SOUS REALISATION","SSE_PASANAD","INDICATEURS",$D188)),"",GETPIVOTDATA("VALEUR2",[1]TCD_AN!$A$15,"REALISATION","SUIVI","SOUS REALISATION","SSE_PASANAD","INDICATEURS",$D188))</f>
        <v>0</v>
      </c>
      <c r="L188" s="108" t="str">
        <f t="shared" si="16"/>
        <v/>
      </c>
      <c r="S188" s="18"/>
      <c r="T188" s="20"/>
      <c r="U188" s="20"/>
      <c r="V188" s="20"/>
      <c r="W188" s="20"/>
    </row>
    <row r="189" spans="2:23" ht="28.5" x14ac:dyDescent="0.65">
      <c r="B189" s="58"/>
      <c r="C189" s="71"/>
      <c r="D189" s="216" t="s">
        <v>86</v>
      </c>
      <c r="E189" s="142"/>
      <c r="F189" s="217" t="s">
        <v>122</v>
      </c>
      <c r="G189" s="218">
        <f>IFERROR(GETPIVOTDATA("VALEUR",[1]TCD_AN!$F$15,"SEMESTRE",G$12,"REALISATION","SUIVI","SOUS REALISATION","SSE_PASANAD","INDICATEURS",$D189),"")</f>
        <v>0.5</v>
      </c>
      <c r="H189" s="218">
        <f>IFERROR(GETPIVOTDATA("VALEUR",[1]TCD_AN!$F$15,"SEMESTRE",H$12,"REALISATION","SUIVI","SOUS REALISATION","SSE_PASANAD","INDICATEURS",$D189),"")</f>
        <v>0</v>
      </c>
      <c r="I189" s="205">
        <f t="shared" si="15"/>
        <v>0.5</v>
      </c>
      <c r="J189" s="219"/>
      <c r="K189" s="220">
        <f>IF(ISERROR(GETPIVOTDATA("VALEUR2",[1]TCD_AN!$A$15,"REALISATION","SUIVI","SOUS REALISATION","SSE_PASANAD","INDICATEURS",$D189)),"",GETPIVOTDATA("VALEUR2",[1]TCD_AN!$A$15,"REALISATION","SUIVI","SOUS REALISATION","SSE_PASANAD","INDICATEURS",$D189))</f>
        <v>0</v>
      </c>
      <c r="L189" s="108">
        <f t="shared" si="16"/>
        <v>1</v>
      </c>
      <c r="S189" s="18"/>
      <c r="T189" s="22"/>
      <c r="U189" s="22"/>
      <c r="V189" s="22"/>
      <c r="W189" s="22"/>
    </row>
    <row r="190" spans="2:23" ht="31" x14ac:dyDescent="0.7">
      <c r="B190" s="58"/>
      <c r="C190" s="71"/>
      <c r="D190" s="216" t="s">
        <v>87</v>
      </c>
      <c r="E190" s="142"/>
      <c r="F190" s="217" t="s">
        <v>122</v>
      </c>
      <c r="G190" s="218">
        <f>IFERROR(GETPIVOTDATA("VALEUR",[1]TCD_AN!$F$15,"SEMESTRE",G$12,"REALISATION","SUIVI","SOUS REALISATION","SSE_PASANAD","INDICATEURS",$D190),"")</f>
        <v>0</v>
      </c>
      <c r="H190" s="218">
        <f>IFERROR(GETPIVOTDATA("VALEUR",[1]TCD_AN!$F$15,"SEMESTRE",H$12,"REALISATION","SUIVI","SOUS REALISATION","SSE_PASANAD","INDICATEURS",$D190),"")</f>
        <v>0</v>
      </c>
      <c r="I190" s="205">
        <f t="shared" si="15"/>
        <v>0</v>
      </c>
      <c r="J190" s="219"/>
      <c r="K190" s="220">
        <f>IF(ISERROR(GETPIVOTDATA("VALEUR2",[1]TCD_AN!$A$15,"REALISATION","SUIVI","SOUS REALISATION","SSE_PASANAD","INDICATEURS",$D190)),"",GETPIVOTDATA("VALEUR2",[1]TCD_AN!$A$15,"REALISATION","SUIVI","SOUS REALISATION","SSE_PASANAD","INDICATEURS",$D190))</f>
        <v>0</v>
      </c>
      <c r="L190" s="108" t="str">
        <f t="shared" si="16"/>
        <v/>
      </c>
      <c r="S190" s="18"/>
      <c r="T190" s="20"/>
      <c r="U190" s="20"/>
      <c r="V190" s="20"/>
      <c r="W190" s="20"/>
    </row>
    <row r="191" spans="2:23" ht="28.5" x14ac:dyDescent="0.65">
      <c r="B191" s="58"/>
      <c r="C191" s="71"/>
      <c r="D191" s="216" t="s">
        <v>85</v>
      </c>
      <c r="E191" s="142"/>
      <c r="F191" s="217" t="s">
        <v>122</v>
      </c>
      <c r="G191" s="218">
        <f>IFERROR(GETPIVOTDATA("VALEUR",[1]TCD_AN!$F$15,"SEMESTRE",G$12,"REALISATION","SUIVI","SOUS REALISATION","SSE_PASANAD","INDICATEURS",$D191),"")</f>
        <v>0</v>
      </c>
      <c r="H191" s="218">
        <f>IFERROR(GETPIVOTDATA("VALEUR",[1]TCD_AN!$F$15,"SEMESTRE",H$12,"REALISATION","SUIVI","SOUS REALISATION","SSE_PASANAD","INDICATEURS",$D191),"")</f>
        <v>0</v>
      </c>
      <c r="I191" s="205">
        <f t="shared" si="15"/>
        <v>0</v>
      </c>
      <c r="J191" s="219"/>
      <c r="K191" s="220">
        <f>IF(ISERROR(GETPIVOTDATA("VALEUR2",[1]TCD_AN!$A$15,"REALISATION","SUIVI","SOUS REALISATION","SSE_PASANAD","INDICATEURS",$D191)),"",GETPIVOTDATA("VALEUR2",[1]TCD_AN!$A$15,"REALISATION","SUIVI","SOUS REALISATION","SSE_PASANAD","INDICATEURS",$D191))</f>
        <v>0</v>
      </c>
      <c r="L191" s="108" t="str">
        <f t="shared" si="16"/>
        <v/>
      </c>
      <c r="S191" s="18"/>
      <c r="T191" s="22"/>
      <c r="U191" s="22"/>
      <c r="V191" s="22"/>
      <c r="W191" s="22"/>
    </row>
    <row r="192" spans="2:23" ht="31" x14ac:dyDescent="0.7">
      <c r="B192" s="58"/>
      <c r="C192" s="71"/>
      <c r="D192" s="216" t="s">
        <v>89</v>
      </c>
      <c r="E192" s="142"/>
      <c r="F192" s="217" t="s">
        <v>122</v>
      </c>
      <c r="G192" s="218">
        <f>IFERROR(GETPIVOTDATA("VALEUR",[1]TCD_AN!$F$15,"SEMESTRE",G$12,"REALISATION","SUIVI","SOUS REALISATION","SSE_PASANAD","INDICATEURS",$D192),"")</f>
        <v>1</v>
      </c>
      <c r="H192" s="218">
        <f>IFERROR(GETPIVOTDATA("VALEUR",[1]TCD_AN!$F$15,"SEMESTRE",H$12,"REALISATION","SUIVI","SOUS REALISATION","SSE_PASANAD","INDICATEURS",$D192),"")</f>
        <v>0</v>
      </c>
      <c r="I192" s="205">
        <f t="shared" si="15"/>
        <v>1</v>
      </c>
      <c r="J192" s="219"/>
      <c r="K192" s="220">
        <f>IF(ISERROR(GETPIVOTDATA("VALEUR2",[1]TCD_AN!$A$15,"REALISATION","SUIVI","SOUS REALISATION","SSE_PASANAD","INDICATEURS",$D192)),"",GETPIVOTDATA("VALEUR2",[1]TCD_AN!$A$15,"REALISATION","SUIVI","SOUS REALISATION","SSE_PASANAD","INDICATEURS",$D192))</f>
        <v>0</v>
      </c>
      <c r="L192" s="108">
        <f t="shared" si="16"/>
        <v>1</v>
      </c>
      <c r="S192" s="18"/>
      <c r="T192" s="20"/>
      <c r="U192" s="20"/>
      <c r="V192" s="20"/>
      <c r="W192" s="20"/>
    </row>
    <row r="193" spans="2:23" ht="28.5" x14ac:dyDescent="0.65">
      <c r="B193" s="58"/>
      <c r="C193" s="167" t="s">
        <v>109</v>
      </c>
      <c r="D193" s="168"/>
      <c r="E193" s="169"/>
      <c r="F193" s="170" t="s">
        <v>122</v>
      </c>
      <c r="G193" s="209">
        <f>SUM(G187:G192)</f>
        <v>1.5</v>
      </c>
      <c r="H193" s="209">
        <f>SUM(H187:H192)</f>
        <v>0</v>
      </c>
      <c r="I193" s="209">
        <f>SUM(I187:I192)</f>
        <v>1.5</v>
      </c>
      <c r="J193" s="210"/>
      <c r="K193" s="211">
        <f>SUM(K187:K192)</f>
        <v>0</v>
      </c>
      <c r="L193" s="90">
        <f t="shared" si="16"/>
        <v>1</v>
      </c>
      <c r="S193" s="18"/>
      <c r="T193" s="22"/>
      <c r="U193" s="22"/>
      <c r="V193" s="22"/>
      <c r="W193" s="22"/>
    </row>
    <row r="194" spans="2:23" ht="12.75" customHeight="1" thickBot="1" x14ac:dyDescent="0.75">
      <c r="B194" s="221"/>
      <c r="C194" s="222"/>
      <c r="D194" s="114"/>
      <c r="E194" s="114"/>
      <c r="F194" s="114"/>
      <c r="G194" s="114"/>
      <c r="H194" s="114"/>
      <c r="I194" s="114"/>
      <c r="J194" s="210"/>
      <c r="K194" s="114"/>
      <c r="L194" s="116"/>
      <c r="S194" s="18"/>
      <c r="T194" s="20"/>
      <c r="U194" s="20"/>
      <c r="V194" s="20"/>
      <c r="W194" s="20"/>
    </row>
    <row r="195" spans="2:23" ht="29.5" thickTop="1" thickBot="1" x14ac:dyDescent="0.7">
      <c r="B195" s="194" t="s">
        <v>114</v>
      </c>
      <c r="C195" s="155"/>
      <c r="D195" s="156"/>
      <c r="E195" s="157"/>
      <c r="F195" s="195" t="s">
        <v>120</v>
      </c>
      <c r="G195" s="159">
        <f>IFERROR((G193+G184),"")</f>
        <v>2</v>
      </c>
      <c r="H195" s="159">
        <f t="shared" ref="H195:K195" si="17">IFERROR((H193+H184),"")</f>
        <v>0</v>
      </c>
      <c r="I195" s="159">
        <f t="shared" si="17"/>
        <v>2</v>
      </c>
      <c r="J195" s="210"/>
      <c r="K195" s="159">
        <f t="shared" si="17"/>
        <v>0</v>
      </c>
      <c r="L195" s="160">
        <f t="shared" ref="L195" si="18">IF(AND(K195=0,I195&gt;0),100%,IF(AND(OR(K195="",K195=0),I195=0),"",IF(ISERROR(I195/K195), "", I195/K195)))</f>
        <v>1</v>
      </c>
      <c r="S195" s="18"/>
      <c r="T195" s="22"/>
      <c r="U195" s="22"/>
      <c r="V195" s="22"/>
      <c r="W195" s="22"/>
    </row>
    <row r="196" spans="2:23" ht="29" thickTop="1" x14ac:dyDescent="0.65">
      <c r="B196" s="18"/>
      <c r="S196" s="18"/>
      <c r="T196" s="22"/>
      <c r="U196" s="22"/>
      <c r="V196" s="22"/>
      <c r="W196" s="22"/>
    </row>
    <row r="197" spans="2:23" ht="28.5" x14ac:dyDescent="0.65">
      <c r="B197" s="18"/>
      <c r="S197" s="18"/>
      <c r="T197" s="22"/>
      <c r="U197" s="22"/>
      <c r="V197" s="22"/>
      <c r="W197" s="22"/>
    </row>
    <row r="198" spans="2:23" ht="28.5" x14ac:dyDescent="0.65">
      <c r="B198" s="18"/>
      <c r="S198" s="18"/>
      <c r="T198" s="22"/>
      <c r="U198" s="22"/>
      <c r="V198" s="22"/>
      <c r="W198" s="22"/>
    </row>
    <row r="199" spans="2:23" ht="28.5" x14ac:dyDescent="0.65">
      <c r="B199" s="18"/>
      <c r="S199" s="18"/>
      <c r="T199" s="22"/>
      <c r="U199" s="22"/>
      <c r="V199" s="22"/>
      <c r="W199" s="22"/>
    </row>
    <row r="200" spans="2:23" ht="28.5" x14ac:dyDescent="0.65">
      <c r="B200" s="18"/>
      <c r="S200" s="18"/>
      <c r="T200" s="22"/>
      <c r="U200" s="22"/>
      <c r="V200" s="22"/>
      <c r="W200" s="22"/>
    </row>
    <row r="201" spans="2:23" ht="28.5" x14ac:dyDescent="0.65">
      <c r="B201" s="18"/>
      <c r="S201" s="18"/>
      <c r="T201" s="22"/>
      <c r="U201" s="22"/>
      <c r="V201" s="22"/>
      <c r="W201" s="22"/>
    </row>
    <row r="202" spans="2:23" ht="28.5" x14ac:dyDescent="0.65">
      <c r="B202" s="18"/>
      <c r="S202" s="18"/>
      <c r="T202" s="22"/>
      <c r="U202" s="22"/>
      <c r="V202" s="22"/>
      <c r="W202" s="22"/>
    </row>
    <row r="203" spans="2:23" ht="28.5" x14ac:dyDescent="0.65">
      <c r="B203" s="18"/>
      <c r="S203" s="18"/>
      <c r="T203" s="22"/>
      <c r="U203" s="22"/>
      <c r="V203" s="22"/>
      <c r="W203" s="22"/>
    </row>
    <row r="204" spans="2:23" ht="28.5" x14ac:dyDescent="0.65">
      <c r="B204" s="18"/>
      <c r="S204" s="18"/>
      <c r="T204" s="22"/>
      <c r="U204" s="22"/>
      <c r="V204" s="22"/>
      <c r="W204" s="22"/>
    </row>
    <row r="205" spans="2:23" ht="28.5" x14ac:dyDescent="0.65">
      <c r="B205" s="18"/>
      <c r="S205" s="18"/>
      <c r="T205" s="22"/>
      <c r="U205" s="22"/>
      <c r="V205" s="22"/>
      <c r="W205" s="22"/>
    </row>
    <row r="206" spans="2:23" ht="28.5" x14ac:dyDescent="0.65">
      <c r="B206" s="18"/>
      <c r="S206" s="18"/>
      <c r="T206" s="22"/>
      <c r="U206" s="22"/>
      <c r="V206" s="22"/>
      <c r="W206" s="22"/>
    </row>
    <row r="207" spans="2:23" ht="28.5" x14ac:dyDescent="0.65">
      <c r="B207" s="18"/>
      <c r="S207" s="18"/>
      <c r="T207" s="22"/>
      <c r="U207" s="22"/>
      <c r="V207" s="22"/>
      <c r="W207" s="22"/>
    </row>
    <row r="208" spans="2:23" ht="31" x14ac:dyDescent="0.7">
      <c r="B208" s="18"/>
      <c r="S208" s="18"/>
      <c r="T208" s="20"/>
      <c r="U208" s="20"/>
      <c r="V208" s="20"/>
      <c r="W208" s="20"/>
    </row>
    <row r="209" spans="1:23" ht="28.5" x14ac:dyDescent="0.65">
      <c r="B209" s="18"/>
      <c r="S209" s="18"/>
      <c r="T209" s="22"/>
      <c r="U209" s="22"/>
      <c r="V209" s="22"/>
      <c r="W209" s="22"/>
    </row>
    <row r="210" spans="1:23" ht="31" x14ac:dyDescent="0.7">
      <c r="B210" s="18"/>
      <c r="S210" s="18"/>
      <c r="T210" s="20"/>
      <c r="U210" s="20"/>
      <c r="V210" s="20"/>
      <c r="W210" s="20"/>
    </row>
    <row r="211" spans="1:23" ht="10.5" customHeight="1" thickBot="1" x14ac:dyDescent="0.75">
      <c r="B211" s="18"/>
      <c r="S211" s="18"/>
      <c r="T211" s="20"/>
      <c r="U211" s="20"/>
      <c r="V211" s="20"/>
      <c r="W211" s="20"/>
    </row>
    <row r="212" spans="1:23" ht="28.5" x14ac:dyDescent="0.65">
      <c r="A212" s="153"/>
      <c r="B212" s="223" t="s">
        <v>123</v>
      </c>
      <c r="C212" s="224"/>
      <c r="D212" s="225"/>
      <c r="E212" s="226"/>
      <c r="L212" s="153"/>
      <c r="S212" s="18"/>
      <c r="T212" s="22"/>
      <c r="U212" s="22"/>
      <c r="V212" s="22"/>
      <c r="W212" s="22"/>
    </row>
    <row r="213" spans="1:23" ht="31" x14ac:dyDescent="0.7">
      <c r="A213" s="153"/>
      <c r="B213" s="58"/>
      <c r="C213" s="52" t="s">
        <v>94</v>
      </c>
      <c r="D213" s="163"/>
      <c r="E213" s="163"/>
      <c r="F213" s="163"/>
      <c r="G213" s="163"/>
      <c r="H213" s="163"/>
      <c r="I213" s="163"/>
      <c r="K213" s="163"/>
      <c r="L213" s="164"/>
      <c r="S213" s="18"/>
      <c r="T213" s="20"/>
      <c r="U213" s="20"/>
      <c r="V213" s="20"/>
      <c r="W213" s="20"/>
    </row>
    <row r="214" spans="1:23" ht="28.5" x14ac:dyDescent="0.65">
      <c r="A214" s="153"/>
      <c r="B214" s="58"/>
      <c r="C214" s="227"/>
      <c r="D214" s="216" t="s">
        <v>96</v>
      </c>
      <c r="E214" s="142"/>
      <c r="F214" s="217" t="s">
        <v>124</v>
      </c>
      <c r="G214" s="63">
        <f>IFERROR(GETPIVOTDATA("VALEUR",[1]TCD_AN!$F$15,"SEMESTRE",G$12,"REALISATION","AUTRES_ACTIVITES","SOUS REALISATION","Mission_Terrain","INDICATEURS",$D214),"")</f>
        <v>2</v>
      </c>
      <c r="H214" s="63">
        <f>IFERROR(GETPIVOTDATA("VALEUR",[1]TCD_AN!$F$15,"SEMESTRE",H$12,"REALISATION","AUTRES_ACTIVITES","SOUS REALISATION","Mission_Terrain","INDICATEURS",$D214),"")</f>
        <v>1</v>
      </c>
      <c r="I214" s="213">
        <f>SUM(G214:H214)</f>
        <v>3</v>
      </c>
      <c r="J214" s="228"/>
      <c r="K214" s="66">
        <f>IF(ISERROR(GETPIVOTDATA("VALEUR2",[1]TCD_AN!$A$15,"REALISATION","AUTRES_ACTIVITES","SOUS REALISATION","Mission_Terrain","INDICATEURS",$D214)),"",GETPIVOTDATA("VALEUR2",[1]TCD_AN!$A$15,"REALISATION","AUTRES_ACTIVITES","SOUS REALISATION","Mission_Terrain","INDICATEURS",$D214))</f>
        <v>1</v>
      </c>
      <c r="L214" s="108">
        <f>IF(AND(K214=0,I214&gt;0),100%,IF(AND(OR(K214="",K214=0),I214=0),"",IF(ISERROR(I214/K214), "", I214/K214)))</f>
        <v>3</v>
      </c>
      <c r="S214" s="18"/>
      <c r="T214" s="22"/>
      <c r="U214" s="22"/>
      <c r="V214" s="22"/>
      <c r="W214" s="22"/>
    </row>
    <row r="215" spans="1:23" ht="31" x14ac:dyDescent="0.7">
      <c r="A215" s="153"/>
      <c r="B215" s="58"/>
      <c r="C215" s="227"/>
      <c r="D215" s="216" t="s">
        <v>95</v>
      </c>
      <c r="E215" s="142"/>
      <c r="F215" s="217" t="s">
        <v>124</v>
      </c>
      <c r="G215" s="63">
        <f>IFERROR(GETPIVOTDATA("VALEUR",[1]TCD_AN!$F$15,"SEMESTRE",G$12,"REALISATION","AUTRES_ACTIVITES","SOUS REALISATION","Mission_Terrain","INDICATEURS",$D215),"")</f>
        <v>17</v>
      </c>
      <c r="H215" s="63">
        <f>IFERROR(GETPIVOTDATA("VALEUR",[1]TCD_AN!$F$15,"SEMESTRE",H$12,"REALISATION","AUTRES_ACTIVITES","SOUS REALISATION","Mission_Terrain","INDICATEURS",$D215),"")</f>
        <v>2</v>
      </c>
      <c r="I215" s="213">
        <f>SUM(G215:H215)</f>
        <v>19</v>
      </c>
      <c r="J215" s="228"/>
      <c r="K215" s="66">
        <f>IF(ISERROR(GETPIVOTDATA("VALEUR2",[1]TCD_AN!$A$15,"REALISATION","AUTRES_ACTIVITES","SOUS REALISATION","Mission_Terrain","INDICATEURS",$D215)),"",GETPIVOTDATA("VALEUR2",[1]TCD_AN!$A$15,"REALISATION","AUTRES_ACTIVITES","SOUS REALISATION","Mission_Terrain","INDICATEURS",$D215))</f>
        <v>0</v>
      </c>
      <c r="L215" s="108">
        <f>IF(AND(K215=0,I215&gt;0),100%,IF(AND(OR(K215="",K215=0),I215=0),"",IF(ISERROR(I215/K215), "", I215/K215)))</f>
        <v>1</v>
      </c>
      <c r="S215" s="18"/>
      <c r="T215" s="20"/>
      <c r="U215" s="20"/>
      <c r="V215" s="20"/>
      <c r="W215" s="20"/>
    </row>
    <row r="216" spans="1:23" ht="28.5" x14ac:dyDescent="0.65">
      <c r="B216" s="58"/>
      <c r="C216" s="167" t="s">
        <v>109</v>
      </c>
      <c r="D216" s="168"/>
      <c r="E216" s="169"/>
      <c r="F216" s="170" t="s">
        <v>125</v>
      </c>
      <c r="G216" s="171">
        <f>SUM(G214:G215)</f>
        <v>19</v>
      </c>
      <c r="H216" s="171">
        <f t="shared" ref="H216:K216" si="19">SUM(H214:H215)</f>
        <v>3</v>
      </c>
      <c r="I216" s="172">
        <f t="shared" si="19"/>
        <v>22</v>
      </c>
      <c r="J216" s="229"/>
      <c r="K216" s="230">
        <f t="shared" si="19"/>
        <v>1</v>
      </c>
      <c r="L216" s="90">
        <f>IF(AND(K216=0,I216&gt;0),100%,IF(AND(OR(K216="",K216=0),I216=0),"",IF(ISERROR(I216/K216), "", I216/K216)))</f>
        <v>22</v>
      </c>
      <c r="S216" s="18"/>
      <c r="T216" s="22"/>
      <c r="U216" s="22"/>
      <c r="V216" s="22"/>
      <c r="W216" s="22"/>
    </row>
    <row r="217" spans="1:23" ht="31" x14ac:dyDescent="0.7">
      <c r="A217" s="153"/>
      <c r="B217" s="58"/>
      <c r="C217" s="52" t="s">
        <v>91</v>
      </c>
      <c r="D217" s="184"/>
      <c r="E217" s="184"/>
      <c r="F217" s="184"/>
      <c r="G217" s="231"/>
      <c r="H217" s="231"/>
      <c r="I217" s="231"/>
      <c r="J217" s="231"/>
      <c r="K217" s="231"/>
      <c r="L217" s="186"/>
      <c r="S217" s="18"/>
      <c r="T217" s="20"/>
      <c r="U217" s="20"/>
      <c r="V217" s="20"/>
      <c r="W217" s="20"/>
    </row>
    <row r="218" spans="1:23" ht="28.5" x14ac:dyDescent="0.65">
      <c r="A218" s="153"/>
      <c r="B218" s="58"/>
      <c r="C218" s="227"/>
      <c r="D218" s="216" t="s">
        <v>92</v>
      </c>
      <c r="E218" s="142"/>
      <c r="F218" s="217" t="s">
        <v>124</v>
      </c>
      <c r="G218" s="63">
        <f>IFERROR(GETPIVOTDATA("VALEUR",[1]TCD_AN!$F$15,"SEMESTRE",G$12,"REALISATION","AUTRES_ACTIVITES","SOUS REALISATION","Communication","INDICATEURS",$D218),"")</f>
        <v>0</v>
      </c>
      <c r="H218" s="63">
        <f>IFERROR(GETPIVOTDATA("VALEUR",[1]TCD_AN!$F$15,"SEMESTRE",H$12,"REALISATION","AUTRES_ACTIVITES","SOUS REALISATION","Communication","INDICATEURS",$D218),"")</f>
        <v>0</v>
      </c>
      <c r="I218" s="213">
        <f>SUM(G218:H218)</f>
        <v>0</v>
      </c>
      <c r="J218" s="232"/>
      <c r="K218" s="233">
        <f>IF(ISERROR(GETPIVOTDATA("VALEUR2",[1]TCD_AN!$A$15,"REALISATION","AUTRES_ACTIVITES","SOUS REALISATION","Communication","INDICATEURS",D218)),"",GETPIVOTDATA("VALEUR2",[1]TCD_AN!$A$15,"REALISATION","AUTRES_ACTIVITES","SOUS REALISATION","Communication","INDICATEURS",D218))</f>
        <v>1</v>
      </c>
      <c r="L218" s="108">
        <f>IF(AND(K218=0,I218&gt;0),100%,IF(AND(OR(K218="",K218=0),I218=0),"",IF(ISERROR(I218/K218), "", I218/K218)))</f>
        <v>0</v>
      </c>
      <c r="S218" s="18"/>
      <c r="T218" s="22"/>
      <c r="U218" s="22"/>
      <c r="V218" s="22"/>
      <c r="W218" s="22"/>
    </row>
    <row r="219" spans="1:23" ht="31" x14ac:dyDescent="0.7">
      <c r="A219" s="153"/>
      <c r="B219" s="58"/>
      <c r="C219" s="227"/>
      <c r="D219" s="216" t="s">
        <v>93</v>
      </c>
      <c r="E219" s="142"/>
      <c r="F219" s="217" t="s">
        <v>124</v>
      </c>
      <c r="G219" s="63">
        <f>IFERROR(GETPIVOTDATA("VALEUR",[1]TCD_AN!$F$15,"SEMESTRE",G$12,"REALISATION","AUTRES_ACTIVITES","SOUS REALISATION","Communication","INDICATEURS",$D219),"")</f>
        <v>0</v>
      </c>
      <c r="H219" s="63">
        <f>IFERROR(GETPIVOTDATA("VALEUR",[1]TCD_AN!$F$15,"SEMESTRE",H$12,"REALISATION","AUTRES_ACTIVITES","SOUS REALISATION","Communication","INDICATEURS",$D219),"")</f>
        <v>0</v>
      </c>
      <c r="I219" s="213">
        <f>SUM(G219:H219)</f>
        <v>0</v>
      </c>
      <c r="J219" s="232"/>
      <c r="K219" s="233">
        <f>IF(ISERROR(GETPIVOTDATA("VALEUR2",[1]TCD_AN!$A$15,"REALISATION","AUTRES_ACTIVITES","SOUS REALISATION","Communication","INDICATEURS",D219)),"",GETPIVOTDATA("VALEUR2",[1]TCD_AN!$A$15,"REALISATION","AUTRES_ACTIVITES","SOUS REALISATION","Communication","INDICATEURS",D219))</f>
        <v>0</v>
      </c>
      <c r="L219" s="108" t="str">
        <f>IF(AND(K219=0,I219&gt;0),100%,IF(AND(OR(K219="",K219=0),I219=0),"",IF(ISERROR(I219/K219), "", I219/K219)))</f>
        <v/>
      </c>
      <c r="S219" s="18"/>
      <c r="T219" s="20"/>
      <c r="U219" s="20"/>
      <c r="V219" s="20"/>
      <c r="W219" s="20"/>
    </row>
    <row r="220" spans="1:23" ht="28.5" x14ac:dyDescent="0.65">
      <c r="B220" s="58"/>
      <c r="C220" s="167" t="s">
        <v>109</v>
      </c>
      <c r="D220" s="168"/>
      <c r="E220" s="169"/>
      <c r="F220" s="170" t="s">
        <v>124</v>
      </c>
      <c r="G220" s="171">
        <f>SUM(G218:G219)</f>
        <v>0</v>
      </c>
      <c r="H220" s="171">
        <f>SUM(H218:H219)</f>
        <v>0</v>
      </c>
      <c r="I220" s="171">
        <f>SUM(I218:I219)</f>
        <v>0</v>
      </c>
      <c r="J220" s="234"/>
      <c r="K220" s="173">
        <f>SUM(K218:K219)</f>
        <v>1</v>
      </c>
      <c r="L220" s="90">
        <f>IF(AND(K220=0,I220&gt;0),100%,IF(AND(OR(K220="",K220=0),I220=0),"",IF(ISERROR(I220/K220), "", I220/K220)))</f>
        <v>0</v>
      </c>
      <c r="S220" s="18"/>
      <c r="T220" s="22"/>
      <c r="U220" s="22"/>
      <c r="V220" s="22"/>
      <c r="W220" s="22"/>
    </row>
    <row r="221" spans="1:23" ht="12.75" customHeight="1" thickBot="1" x14ac:dyDescent="0.75">
      <c r="B221" s="221"/>
      <c r="C221" s="222"/>
      <c r="D221" s="114"/>
      <c r="E221" s="114"/>
      <c r="F221" s="114"/>
      <c r="G221" s="114"/>
      <c r="H221" s="114"/>
      <c r="I221" s="114"/>
      <c r="K221" s="114"/>
      <c r="L221" s="116"/>
      <c r="S221" s="18"/>
      <c r="T221" s="20"/>
      <c r="U221" s="20"/>
      <c r="V221" s="20"/>
      <c r="W221" s="20"/>
    </row>
    <row r="222" spans="1:23" ht="29.5" thickTop="1" thickBot="1" x14ac:dyDescent="0.7">
      <c r="B222" s="194" t="s">
        <v>114</v>
      </c>
      <c r="C222" s="155"/>
      <c r="D222" s="156"/>
      <c r="E222" s="157"/>
      <c r="F222" s="195" t="s">
        <v>124</v>
      </c>
      <c r="G222" s="159">
        <f>IFERROR((G220+G216),"")</f>
        <v>19</v>
      </c>
      <c r="H222" s="159">
        <f t="shared" ref="H222:K222" si="20">IFERROR((H220+H216),"")</f>
        <v>3</v>
      </c>
      <c r="I222" s="159">
        <f t="shared" si="20"/>
        <v>22</v>
      </c>
      <c r="J222" s="71"/>
      <c r="K222" s="159">
        <f t="shared" si="20"/>
        <v>2</v>
      </c>
      <c r="L222" s="160">
        <f t="shared" ref="L222" si="21">IF(AND(K222=0,I222&gt;0),100%,IF(AND(OR(K222="",K222=0),I222=0),"",IF(ISERROR(I222/K222), "", I222/K222)))</f>
        <v>11</v>
      </c>
      <c r="S222" s="18"/>
      <c r="T222" s="22"/>
      <c r="U222" s="22"/>
      <c r="V222" s="22"/>
      <c r="W222" s="22"/>
    </row>
    <row r="223" spans="1:23" ht="6" customHeight="1" thickTop="1" thickBot="1" x14ac:dyDescent="0.7">
      <c r="A223" s="153"/>
      <c r="B223" s="221"/>
      <c r="C223" s="114"/>
      <c r="D223" s="114"/>
      <c r="E223" s="114"/>
      <c r="F223" s="114"/>
      <c r="G223" s="114"/>
      <c r="H223" s="114"/>
      <c r="I223" s="114"/>
      <c r="J223" s="114"/>
      <c r="K223" s="114"/>
      <c r="L223" s="116"/>
      <c r="S223" s="18"/>
      <c r="T223" s="22"/>
      <c r="U223" s="22"/>
      <c r="V223" s="22"/>
      <c r="W223" s="22"/>
    </row>
    <row r="224" spans="1:23" ht="31.5" thickTop="1" x14ac:dyDescent="0.7">
      <c r="B224" s="18"/>
      <c r="S224" s="18"/>
      <c r="T224" s="20"/>
      <c r="U224" s="20"/>
      <c r="V224" s="20"/>
      <c r="W224" s="20"/>
    </row>
    <row r="225" spans="2:23" ht="31" x14ac:dyDescent="0.7">
      <c r="B225" s="18"/>
      <c r="S225" s="18"/>
      <c r="T225" s="20"/>
      <c r="U225" s="20"/>
      <c r="V225" s="20"/>
      <c r="W225" s="20"/>
    </row>
    <row r="226" spans="2:23" ht="31" x14ac:dyDescent="0.7">
      <c r="B226" s="18"/>
      <c r="S226" s="18"/>
      <c r="T226" s="20"/>
      <c r="U226" s="20"/>
      <c r="V226" s="20"/>
      <c r="W226" s="20"/>
    </row>
    <row r="227" spans="2:23" ht="31" x14ac:dyDescent="0.7">
      <c r="B227" s="18"/>
      <c r="S227" s="18"/>
      <c r="T227" s="20"/>
      <c r="U227" s="20"/>
      <c r="V227" s="20"/>
      <c r="W227" s="20"/>
    </row>
    <row r="228" spans="2:23" ht="31" x14ac:dyDescent="0.7">
      <c r="B228" s="18"/>
      <c r="S228" s="18"/>
      <c r="T228" s="20"/>
      <c r="U228" s="20"/>
      <c r="V228" s="20"/>
      <c r="W228" s="20"/>
    </row>
    <row r="229" spans="2:23" ht="31" x14ac:dyDescent="0.7">
      <c r="B229" s="18"/>
      <c r="S229" s="18"/>
      <c r="T229" s="20"/>
      <c r="U229" s="20"/>
      <c r="V229" s="20"/>
      <c r="W229" s="20"/>
    </row>
    <row r="230" spans="2:23" ht="31" x14ac:dyDescent="0.7">
      <c r="B230" s="18"/>
      <c r="S230" s="18"/>
      <c r="T230" s="20"/>
      <c r="U230" s="20"/>
      <c r="V230" s="20"/>
      <c r="W230" s="20"/>
    </row>
    <row r="231" spans="2:23" ht="31" x14ac:dyDescent="0.7">
      <c r="B231" s="18"/>
      <c r="S231" s="18"/>
      <c r="T231" s="20"/>
      <c r="U231" s="20"/>
      <c r="V231" s="20"/>
      <c r="W231" s="20"/>
    </row>
    <row r="232" spans="2:23" ht="31" x14ac:dyDescent="0.7">
      <c r="B232" s="18"/>
      <c r="S232" s="18"/>
      <c r="T232" s="20"/>
      <c r="U232" s="20"/>
      <c r="V232" s="20"/>
      <c r="W232" s="20"/>
    </row>
    <row r="233" spans="2:23" ht="31" x14ac:dyDescent="0.7">
      <c r="B233" s="18"/>
      <c r="S233" s="18"/>
      <c r="T233" s="20"/>
      <c r="U233" s="20"/>
      <c r="V233" s="20"/>
      <c r="W233" s="20"/>
    </row>
    <row r="234" spans="2:23" ht="31" x14ac:dyDescent="0.7">
      <c r="B234" s="18"/>
      <c r="S234" s="18"/>
      <c r="T234" s="20"/>
      <c r="U234" s="20"/>
      <c r="V234" s="20"/>
      <c r="W234" s="20"/>
    </row>
    <row r="235" spans="2:23" ht="31" x14ac:dyDescent="0.7">
      <c r="B235" s="18"/>
      <c r="S235" s="18"/>
      <c r="T235" s="20"/>
      <c r="U235" s="20"/>
      <c r="V235" s="20"/>
      <c r="W235" s="20"/>
    </row>
    <row r="236" spans="2:23" ht="31" x14ac:dyDescent="0.7">
      <c r="B236" s="18"/>
      <c r="S236" s="18"/>
      <c r="T236" s="20"/>
      <c r="U236" s="20"/>
      <c r="V236" s="20"/>
      <c r="W236" s="20"/>
    </row>
    <row r="237" spans="2:23" ht="31" x14ac:dyDescent="0.7">
      <c r="B237" s="18"/>
      <c r="S237" s="18"/>
      <c r="T237" s="20"/>
      <c r="U237" s="20"/>
      <c r="V237" s="20"/>
      <c r="W237" s="20"/>
    </row>
    <row r="238" spans="2:23" ht="31" x14ac:dyDescent="0.7">
      <c r="B238" s="18"/>
      <c r="S238" s="18"/>
      <c r="T238" s="20"/>
      <c r="U238" s="20"/>
      <c r="V238" s="20"/>
      <c r="W238" s="20"/>
    </row>
    <row r="239" spans="2:23" ht="31" x14ac:dyDescent="0.7">
      <c r="B239" s="18"/>
      <c r="S239" s="18"/>
      <c r="T239" s="20"/>
      <c r="U239" s="20"/>
      <c r="V239" s="20"/>
      <c r="W239" s="20"/>
    </row>
    <row r="240" spans="2:23" ht="31" x14ac:dyDescent="0.7">
      <c r="B240" s="18"/>
      <c r="S240" s="18"/>
      <c r="T240" s="20"/>
      <c r="U240" s="20"/>
      <c r="V240" s="20"/>
      <c r="W240" s="20"/>
    </row>
    <row r="241" spans="1:23" ht="28.5" x14ac:dyDescent="0.65">
      <c r="B241" s="18"/>
      <c r="S241" s="18"/>
      <c r="T241" s="22"/>
      <c r="U241" s="22"/>
      <c r="V241" s="22"/>
      <c r="W241" s="22"/>
    </row>
    <row r="242" spans="1:23" ht="31" x14ac:dyDescent="0.7">
      <c r="B242" s="18"/>
      <c r="S242" s="18"/>
      <c r="T242" s="20"/>
      <c r="U242" s="20"/>
      <c r="V242" s="20"/>
      <c r="W242" s="20"/>
    </row>
    <row r="243" spans="1:23" ht="28.5" x14ac:dyDescent="0.65">
      <c r="B243" s="18"/>
      <c r="S243" s="18"/>
      <c r="T243" s="22"/>
      <c r="U243" s="22"/>
      <c r="V243" s="22"/>
      <c r="W243" s="22"/>
    </row>
    <row r="244" spans="1:23" ht="15.65" customHeight="1" thickBot="1" x14ac:dyDescent="0.7">
      <c r="B244" s="18"/>
      <c r="S244" s="18"/>
      <c r="T244" s="22"/>
      <c r="U244" s="22"/>
      <c r="V244" s="22"/>
      <c r="W244" s="22"/>
    </row>
    <row r="245" spans="1:23" ht="31" x14ac:dyDescent="0.7">
      <c r="A245" t="s">
        <v>126</v>
      </c>
      <c r="B245" s="223" t="s">
        <v>127</v>
      </c>
      <c r="C245" s="235"/>
      <c r="D245" s="225"/>
      <c r="E245" s="226"/>
      <c r="L245" s="153"/>
      <c r="S245" s="18"/>
      <c r="T245" s="20"/>
      <c r="U245" s="20"/>
      <c r="V245" s="20"/>
      <c r="W245" s="20"/>
    </row>
    <row r="246" spans="1:23" ht="28.5" x14ac:dyDescent="0.65">
      <c r="A246" s="153"/>
      <c r="B246" s="58"/>
      <c r="C246" s="52" t="s">
        <v>99</v>
      </c>
      <c r="D246" s="163"/>
      <c r="E246" s="163"/>
      <c r="F246" s="163"/>
      <c r="G246" s="163"/>
      <c r="H246" s="163"/>
      <c r="I246" s="163"/>
      <c r="K246" s="163"/>
      <c r="L246" s="164"/>
      <c r="S246" s="18"/>
      <c r="T246" s="22"/>
      <c r="U246" s="22"/>
      <c r="V246" s="22"/>
      <c r="W246" s="22"/>
    </row>
    <row r="247" spans="1:23" ht="31" x14ac:dyDescent="0.7">
      <c r="A247" s="153"/>
      <c r="B247" s="58"/>
      <c r="C247" s="227"/>
      <c r="D247" s="216" t="s">
        <v>100</v>
      </c>
      <c r="E247" s="142"/>
      <c r="F247" s="217" t="s">
        <v>128</v>
      </c>
      <c r="G247" s="63">
        <f>IFERROR(GETPIVOTDATA("VALEUR",[1]TCD_AN!$F$15,"SEMESTRE",G$12,"REALISATION","ASSISTANCE_TECHNIQUE","SOUS REALISATION","Long_Terme","INDICATEURS",$D247),"")</f>
        <v>85</v>
      </c>
      <c r="H247" s="63">
        <f>IFERROR(GETPIVOTDATA("VALEUR",[1]TCD_AN!$F$15,"SEMESTRE",H$12,"REALISATION","ASSISTANCE_TECHNIQUE","SOUS REALISATION","Long_Terme","INDICATEURS",$D247),"")</f>
        <v>88</v>
      </c>
      <c r="I247" s="213">
        <f>SUM(G247:H247)</f>
        <v>173</v>
      </c>
      <c r="J247" s="18"/>
      <c r="K247" s="66">
        <f>IF(ISERROR(GETPIVOTDATA("VALEUR2",[1]TCD_AN!$A$15,"REALISATION","ASSISTANCE_TECHNIQUE","SOUS REALISATION","Long_Terme","INDICATEURS",$D247)),"",GETPIVOTDATA("VALEUR2",[1]TCD_AN!$A$15,"REALISATION","ASSISTANCE_TECHNIQUE","SOUS REALISATION","Long_Terme","INDICATEURS",$D247))</f>
        <v>220</v>
      </c>
      <c r="L247" s="108">
        <f>IF(AND(K247=0,I247&gt;0),100%,IF(AND(OR(K247="",K247=0),I247=0),"",IF(ISERROR(I247/K247), "", I247/K247)))</f>
        <v>0.78636363636363638</v>
      </c>
      <c r="S247" s="18"/>
      <c r="T247" s="20"/>
      <c r="U247" s="20"/>
      <c r="V247" s="20"/>
      <c r="W247" s="20"/>
    </row>
    <row r="248" spans="1:23" ht="28.5" x14ac:dyDescent="0.65">
      <c r="A248" s="153"/>
      <c r="B248" s="58"/>
      <c r="C248" s="227"/>
      <c r="D248" s="216" t="s">
        <v>101</v>
      </c>
      <c r="E248" s="142"/>
      <c r="F248" s="217" t="s">
        <v>128</v>
      </c>
      <c r="G248" s="63">
        <f>IFERROR(GETPIVOTDATA("VALEUR",[1]TCD_AN!$F$15,"SEMESTRE",G$12,"REALISATION","ASSISTANCE_TECHNIQUE","SOUS REALISATION","Long_Terme","INDICATEURS",$D248),"")</f>
        <v>98</v>
      </c>
      <c r="H248" s="63">
        <f>IFERROR(GETPIVOTDATA("VALEUR",[1]TCD_AN!$F$15,"SEMESTRE",H$12,"REALISATION","ASSISTANCE_TECHNIQUE","SOUS REALISATION","Long_Terme","INDICATEURS",$D248),"")</f>
        <v>100</v>
      </c>
      <c r="I248" s="213">
        <f>SUM(G248:H248)</f>
        <v>198</v>
      </c>
      <c r="J248" s="18"/>
      <c r="K248" s="66">
        <f>IF(ISERROR(GETPIVOTDATA("VALEUR2",[1]TCD_AN!$A$15,"REALISATION","ASSISTANCE_TECHNIQUE","SOUS REALISATION","Long_Terme","INDICATEURS",$D248)),"",GETPIVOTDATA("VALEUR2",[1]TCD_AN!$A$15,"REALISATION","ASSISTANCE_TECHNIQUE","SOUS REALISATION","Long_Terme","INDICATEURS",$D248))</f>
        <v>220</v>
      </c>
      <c r="L248" s="108">
        <f>IF(AND(K248=0,I248&gt;0),100%,IF(AND(OR(K248="",K248=0),I248=0),"",IF(ISERROR(I248/K248), "", I248/K248)))</f>
        <v>0.9</v>
      </c>
      <c r="S248" s="18"/>
      <c r="T248" s="22"/>
      <c r="U248" s="22"/>
      <c r="V248" s="22"/>
      <c r="W248" s="22"/>
    </row>
    <row r="249" spans="1:23" ht="31" x14ac:dyDescent="0.7">
      <c r="A249" s="153"/>
      <c r="B249" s="58"/>
      <c r="C249" s="227"/>
      <c r="D249" s="216" t="s">
        <v>102</v>
      </c>
      <c r="E249" s="142"/>
      <c r="F249" s="217" t="s">
        <v>128</v>
      </c>
      <c r="G249" s="63">
        <f>IFERROR(GETPIVOTDATA("VALEUR",[1]TCD_AN!$F$15,"SEMESTRE",G$12,"REALISATION","ASSISTANCE_TECHNIQUE","SOUS REALISATION","Long_Terme","INDICATEURS",$D249),"")</f>
        <v>113</v>
      </c>
      <c r="H249" s="63">
        <f>IFERROR(GETPIVOTDATA("VALEUR",[1]TCD_AN!$F$15,"SEMESTRE",H$12,"REALISATION","ASSISTANCE_TECHNIQUE","SOUS REALISATION","Long_Terme","INDICATEURS",$D249),"")</f>
        <v>105</v>
      </c>
      <c r="I249" s="213">
        <f>SUM(G249:H249)</f>
        <v>218</v>
      </c>
      <c r="J249" s="18"/>
      <c r="K249" s="66">
        <f>IF(ISERROR(GETPIVOTDATA("VALEUR2",[1]TCD_AN!$A$15,"REALISATION","ASSISTANCE_TECHNIQUE","SOUS REALISATION","Long_Terme","INDICATEURS",$D249)),"",GETPIVOTDATA("VALEUR2",[1]TCD_AN!$A$15,"REALISATION","ASSISTANCE_TECHNIQUE","SOUS REALISATION","Long_Terme","INDICATEURS",$D249))</f>
        <v>220</v>
      </c>
      <c r="L249" s="108">
        <f>IF(AND(K249=0,I249&gt;0),100%,IF(AND(OR(K249="",K249=0),I249=0),"",IF(ISERROR(I249/K249), "", I249/K249)))</f>
        <v>0.99090909090909096</v>
      </c>
      <c r="S249" s="18"/>
      <c r="T249" s="20"/>
      <c r="U249" s="20"/>
      <c r="V249" s="20"/>
      <c r="W249" s="20"/>
    </row>
    <row r="250" spans="1:23" ht="28.5" x14ac:dyDescent="0.65">
      <c r="A250" s="153"/>
      <c r="B250" s="58"/>
      <c r="C250" s="227"/>
      <c r="D250" s="216" t="s">
        <v>103</v>
      </c>
      <c r="E250" s="142"/>
      <c r="F250" s="217" t="s">
        <v>128</v>
      </c>
      <c r="G250" s="63">
        <f>IFERROR(GETPIVOTDATA("VALEUR",[1]TCD_AN!$F$15,"SEMESTRE",G$12,"REALISATION","ASSISTANCE_TECHNIQUE","SOUS REALISATION","Long_Terme","INDICATEURS",$D250),"")</f>
        <v>119</v>
      </c>
      <c r="H250" s="63">
        <f>IFERROR(GETPIVOTDATA("VALEUR",[1]TCD_AN!$F$15,"SEMESTRE",H$12,"REALISATION","ASSISTANCE_TECHNIQUE","SOUS REALISATION","Long_Terme","INDICATEURS",$D250),"")</f>
        <v>93</v>
      </c>
      <c r="I250" s="213">
        <f>SUM(G250:H250)</f>
        <v>212</v>
      </c>
      <c r="J250" s="18"/>
      <c r="K250" s="66">
        <f>IF(ISERROR(GETPIVOTDATA("VALEUR2",[1]TCD_AN!$A$15,"REALISATION","ASSISTANCE_TECHNIQUE","SOUS REALISATION","Long_Terme","INDICATEURS",$D250)),"",GETPIVOTDATA("VALEUR2",[1]TCD_AN!$A$15,"REALISATION","ASSISTANCE_TECHNIQUE","SOUS REALISATION","Long_Terme","INDICATEURS",$D250))</f>
        <v>220</v>
      </c>
      <c r="L250" s="108">
        <f>IF(AND(K250=0,I250&gt;0),100%,IF(AND(OR(K250="",K250=0),I250=0),"",IF(ISERROR(I250/K250), "", I250/K250)))</f>
        <v>0.96363636363636362</v>
      </c>
      <c r="S250" s="18"/>
      <c r="T250" s="22"/>
      <c r="U250" s="22"/>
      <c r="V250" s="22"/>
      <c r="W250" s="22"/>
    </row>
    <row r="251" spans="1:23" ht="28.5" x14ac:dyDescent="0.65">
      <c r="B251" s="58"/>
      <c r="C251" s="167" t="s">
        <v>109</v>
      </c>
      <c r="D251" s="168"/>
      <c r="E251" s="169"/>
      <c r="F251" s="170" t="s">
        <v>119</v>
      </c>
      <c r="G251" s="171">
        <f>SUM(G247:G250)</f>
        <v>415</v>
      </c>
      <c r="H251" s="171">
        <f>SUM(H247:H250)</f>
        <v>386</v>
      </c>
      <c r="I251" s="171">
        <f>SUM(I247:I250)</f>
        <v>801</v>
      </c>
      <c r="J251" s="234"/>
      <c r="K251" s="173">
        <f>SUM(K247:K250)</f>
        <v>880</v>
      </c>
      <c r="L251" s="90">
        <f>IF(AND(K251=0,I251&gt;0),100%,IF(AND(OR(K251="",K251=0),I251=0),"",IF(ISERROR(I251/K251), "", I251/K251)))</f>
        <v>0.91022727272727277</v>
      </c>
      <c r="S251" s="18"/>
      <c r="T251" s="22"/>
      <c r="U251" s="22"/>
      <c r="V251" s="22"/>
      <c r="W251" s="22"/>
    </row>
    <row r="252" spans="1:23" ht="8.5" customHeight="1" x14ac:dyDescent="0.7">
      <c r="A252" s="153"/>
      <c r="B252" s="58"/>
      <c r="C252" s="179"/>
      <c r="D252" s="180"/>
      <c r="E252" s="180"/>
      <c r="F252" s="180"/>
      <c r="G252" s="180"/>
      <c r="H252" s="180"/>
      <c r="I252" s="180"/>
      <c r="J252" s="236"/>
      <c r="K252" s="180"/>
      <c r="L252" s="182"/>
      <c r="S252" s="18"/>
      <c r="T252" s="20"/>
      <c r="U252" s="20"/>
      <c r="V252" s="20"/>
      <c r="W252" s="20"/>
    </row>
    <row r="253" spans="1:23" ht="28.5" x14ac:dyDescent="0.65">
      <c r="A253" s="153"/>
      <c r="B253" s="58"/>
      <c r="C253" s="52" t="s">
        <v>98</v>
      </c>
      <c r="D253" s="184"/>
      <c r="E253" s="184"/>
      <c r="F253" s="184"/>
      <c r="G253" s="184"/>
      <c r="H253" s="184"/>
      <c r="I253" s="184"/>
      <c r="J253" s="183"/>
      <c r="K253" s="184"/>
      <c r="L253" s="186"/>
      <c r="S253" s="18"/>
      <c r="T253" s="22"/>
      <c r="U253" s="22"/>
      <c r="V253" s="22"/>
      <c r="W253" s="22"/>
    </row>
    <row r="254" spans="1:23" ht="31" x14ac:dyDescent="0.7">
      <c r="A254" s="153"/>
      <c r="B254" s="58"/>
      <c r="C254" s="227"/>
      <c r="D254" s="216" t="s">
        <v>65</v>
      </c>
      <c r="E254" s="142"/>
      <c r="F254" s="217" t="s">
        <v>128</v>
      </c>
      <c r="G254" s="63">
        <f>IFERROR(GETPIVOTDATA("VALEUR",[1]TCD_AN!$F$15,"SEMESTRE",G$12,"REALISATION","ASSISTANCE_TECHNIQUE","SOUS REALISATION","Court_Terme","INDICATEURS",$D254),"")</f>
        <v>0</v>
      </c>
      <c r="H254" s="63">
        <f>IFERROR(GETPIVOTDATA("VALEUR",[1]TCD_AN!$F$15,"SEMESTRE",H$12,"REALISATION","ASSISTANCE_TECHNIQUE","SOUS REALISATION","Court_Terme","INDICATEURS",$D254),"")</f>
        <v>25</v>
      </c>
      <c r="I254" s="213">
        <f t="shared" ref="I254:I259" si="22">SUM(G254:H254)</f>
        <v>25</v>
      </c>
      <c r="J254" s="32"/>
      <c r="K254" s="66">
        <f>IF(ISERROR(GETPIVOTDATA("VALEUR2",[1]TCD_AN!$A$15,"REALISATION","ASSISTANCE_TECHNIQUE","SOUS REALISATION","Court_Terme","INDICATEURS",$D254)),"",GETPIVOTDATA("VALEUR2",[1]TCD_AN!$A$15,"REALISATION","ASSISTANCE_TECHNIQUE","SOUS REALISATION","Court_Terme","INDICATEURS",$D254))</f>
        <v>25</v>
      </c>
      <c r="L254" s="108">
        <f>IF(AND(K254=0,I254&gt;0),100%,IF(AND(OR(K254="",K254=0),I254=0),"",IF(ISERROR(I254/K254), "", I254/K254)))</f>
        <v>1</v>
      </c>
      <c r="S254" s="18"/>
      <c r="T254" s="20"/>
      <c r="U254" s="20"/>
      <c r="V254" s="20"/>
      <c r="W254" s="20"/>
    </row>
    <row r="255" spans="1:23" ht="28.5" x14ac:dyDescent="0.65">
      <c r="A255" s="153"/>
      <c r="B255" s="58"/>
      <c r="C255" s="227"/>
      <c r="D255" s="216" t="s">
        <v>62</v>
      </c>
      <c r="E255" s="142"/>
      <c r="F255" s="217" t="s">
        <v>128</v>
      </c>
      <c r="G255" s="63">
        <f>IFERROR(GETPIVOTDATA("VALEUR",[1]TCD_AN!$F$15,"SEMESTRE",G$12,"REALISATION","ASSISTANCE_TECHNIQUE","SOUS REALISATION","Court_Terme","INDICATEURS",$D255),"")</f>
        <v>31</v>
      </c>
      <c r="H255" s="63">
        <f>IFERROR(GETPIVOTDATA("VALEUR",[1]TCD_AN!$F$15,"SEMESTRE",H$12,"REALISATION","ASSISTANCE_TECHNIQUE","SOUS REALISATION","Court_Terme","INDICATEURS",$D255),"")</f>
        <v>7</v>
      </c>
      <c r="I255" s="213">
        <f t="shared" si="22"/>
        <v>38</v>
      </c>
      <c r="J255" s="32"/>
      <c r="K255" s="66">
        <f>IF(ISERROR(GETPIVOTDATA("VALEUR2",[1]TCD_AN!$A$15,"REALISATION","ASSISTANCE_TECHNIQUE","SOUS REALISATION","Court_Terme","INDICATEURS",$D255)),"",GETPIVOTDATA("VALEUR2",[1]TCD_AN!$A$15,"REALISATION","ASSISTANCE_TECHNIQUE","SOUS REALISATION","Court_Terme","INDICATEURS",$D255))</f>
        <v>40</v>
      </c>
      <c r="L255" s="108">
        <f>IF(AND(K255=0,I255&gt;0),100%,IF(AND(OR(K255="",K255=0),I255=0),"",IF(ISERROR(I255/K255), 100%, I255/K255)))</f>
        <v>0.95</v>
      </c>
      <c r="S255" s="18"/>
      <c r="T255" s="22"/>
      <c r="U255" s="22"/>
      <c r="V255" s="22"/>
      <c r="W255" s="22"/>
    </row>
    <row r="256" spans="1:23" ht="31" x14ac:dyDescent="0.7">
      <c r="A256" s="153"/>
      <c r="B256" s="58"/>
      <c r="C256" s="227"/>
      <c r="D256" s="216" t="s">
        <v>60</v>
      </c>
      <c r="E256" s="142"/>
      <c r="F256" s="217" t="s">
        <v>128</v>
      </c>
      <c r="G256" s="63">
        <f>IFERROR(GETPIVOTDATA("VALEUR",[1]TCD_AN!$F$15,"SEMESTRE",G$12,"REALISATION","ASSISTANCE_TECHNIQUE","SOUS REALISATION","Court_Terme","INDICATEURS",$D256),"")</f>
        <v>0</v>
      </c>
      <c r="H256" s="63">
        <f>IFERROR(GETPIVOTDATA("VALEUR",[1]TCD_AN!$F$15,"SEMESTRE",H$12,"REALISATION","ASSISTANCE_TECHNIQUE","SOUS REALISATION","Court_Terme","INDICATEURS",$D256),"")</f>
        <v>0</v>
      </c>
      <c r="I256" s="213">
        <f t="shared" si="22"/>
        <v>0</v>
      </c>
      <c r="J256" s="32"/>
      <c r="K256" s="66">
        <f>IF(ISERROR(GETPIVOTDATA("VALEUR2",[1]TCD_AN!$A$15,"REALISATION","ASSISTANCE_TECHNIQUE","SOUS REALISATION","Court_Terme","INDICATEURS",$D256)),"",GETPIVOTDATA("VALEUR2",[1]TCD_AN!$A$15,"REALISATION","ASSISTANCE_TECHNIQUE","SOUS REALISATION","Court_Terme","INDICATEURS",$D256))</f>
        <v>5</v>
      </c>
      <c r="L256" s="108">
        <f>IF(AND(K256=0,I256&gt;0),100%,IF(AND(OR(K256="",K256=0),I256=0),"",IF(ISERROR(I256/K256), "", I256/K256)))</f>
        <v>0</v>
      </c>
      <c r="S256" s="18"/>
      <c r="T256" s="20"/>
      <c r="U256" s="20"/>
      <c r="V256" s="20"/>
      <c r="W256" s="20"/>
    </row>
    <row r="257" spans="1:23" ht="28.5" x14ac:dyDescent="0.65">
      <c r="A257" s="153"/>
      <c r="B257" s="58"/>
      <c r="C257" s="227"/>
      <c r="D257" s="216" t="s">
        <v>64</v>
      </c>
      <c r="E257" s="142"/>
      <c r="F257" s="217" t="s">
        <v>128</v>
      </c>
      <c r="G257" s="63">
        <f>IFERROR(GETPIVOTDATA("VALEUR",[1]TCD_AN!$F$15,"SEMESTRE",G$12,"REALISATION","ASSISTANCE_TECHNIQUE","SOUS REALISATION","Court_Terme","INDICATEURS",$D257),"")</f>
        <v>12</v>
      </c>
      <c r="H257" s="63">
        <f>IFERROR(GETPIVOTDATA("VALEUR",[1]TCD_AN!$F$15,"SEMESTRE",H$12,"REALISATION","ASSISTANCE_TECHNIQUE","SOUS REALISATION","Court_Terme","INDICATEURS",$D257),"")</f>
        <v>0</v>
      </c>
      <c r="I257" s="213">
        <f t="shared" si="22"/>
        <v>12</v>
      </c>
      <c r="J257" s="32"/>
      <c r="K257" s="66">
        <f>IF(ISERROR(GETPIVOTDATA("VALEUR2",[1]TCD_AN!$A$15,"REALISATION","ASSISTANCE_TECHNIQUE","SOUS REALISATION","Court_Terme","INDICATEURS",$D257)),"",GETPIVOTDATA("VALEUR2",[1]TCD_AN!$A$15,"REALISATION","ASSISTANCE_TECHNIQUE","SOUS REALISATION","Court_Terme","INDICATEURS",$D257))</f>
        <v>15</v>
      </c>
      <c r="L257" s="108">
        <f>IF(AND(K257=0,I257&gt;0),100%,IF(AND(OR(K257="",K257=0),I257=0),"",IF(ISERROR(I257/K257), 100%, I257/K257)))</f>
        <v>0.8</v>
      </c>
      <c r="S257" s="18"/>
      <c r="T257" s="22"/>
      <c r="U257" s="22"/>
      <c r="V257" s="22"/>
      <c r="W257" s="22"/>
    </row>
    <row r="258" spans="1:23" ht="28.5" x14ac:dyDescent="0.65">
      <c r="B258" s="162"/>
      <c r="D258" s="216" t="s">
        <v>61</v>
      </c>
      <c r="E258" s="142"/>
      <c r="F258" s="217" t="s">
        <v>128</v>
      </c>
      <c r="G258" s="63">
        <f>IFERROR(GETPIVOTDATA("VALEUR",[1]TCD_AN!$F$15,"SEMESTRE",G$12,"REALISATION","ASSISTANCE_TECHNIQUE","SOUS REALISATION","Court_Terme","INDICATEURS",$D258),"")</f>
        <v>0</v>
      </c>
      <c r="H258" s="63">
        <f>IFERROR(GETPIVOTDATA("VALEUR",[1]TCD_AN!$F$15,"SEMESTRE",H$12,"REALISATION","ASSISTANCE_TECHNIQUE","SOUS REALISATION","Court_Terme","INDICATEURS",$D258),"")</f>
        <v>0</v>
      </c>
      <c r="I258" s="213">
        <f t="shared" si="22"/>
        <v>0</v>
      </c>
      <c r="J258" s="32"/>
      <c r="K258" s="66">
        <f>IF(ISERROR(GETPIVOTDATA("VALEUR2",[1]TCD_AN!$A$15,"REALISATION","ASSISTANCE_TECHNIQUE","SOUS REALISATION","Court_Terme","INDICATEURS",$D258)),"",GETPIVOTDATA("VALEUR2",[1]TCD_AN!$A$15,"REALISATION","ASSISTANCE_TECHNIQUE","SOUS REALISATION","Court_Terme","INDICATEURS",$D258))</f>
        <v>43</v>
      </c>
      <c r="L258" s="108">
        <f>IF(AND(K258=0,I258&gt;0),100%,IF(AND(OR(K258="",K258=0),I258=0),"",IF(ISERROR(I258/K258), 100%, I258/K258)))</f>
        <v>0</v>
      </c>
      <c r="S258" s="18"/>
      <c r="T258" s="22"/>
      <c r="U258" s="22"/>
      <c r="V258" s="22"/>
      <c r="W258" s="22"/>
    </row>
    <row r="259" spans="1:23" ht="28.5" x14ac:dyDescent="0.65">
      <c r="B259" s="162"/>
      <c r="D259" s="216" t="s">
        <v>63</v>
      </c>
      <c r="E259" s="142"/>
      <c r="F259" s="217" t="s">
        <v>128</v>
      </c>
      <c r="G259" s="63">
        <f>IFERROR(GETPIVOTDATA("VALEUR",[1]TCD_AN!$F$15,"SEMESTRE",G$12,"REALISATION","ASSISTANCE_TECHNIQUE","SOUS REALISATION","Court_Terme","INDICATEURS",$D259),"")</f>
        <v>23</v>
      </c>
      <c r="H259" s="63">
        <f>IFERROR(GETPIVOTDATA("VALEUR",[1]TCD_AN!$F$15,"SEMESTRE",H$12,"REALISATION","ASSISTANCE_TECHNIQUE","SOUS REALISATION","Court_Terme","INDICATEURS",$D259),"")</f>
        <v>0</v>
      </c>
      <c r="I259" s="213">
        <f t="shared" si="22"/>
        <v>23</v>
      </c>
      <c r="J259" s="32"/>
      <c r="K259" s="66">
        <f>IF(ISERROR(GETPIVOTDATA("VALEUR2",[1]TCD_AN!$A$15,"REALISATION","ASSISTANCE_TECHNIQUE","SOUS REALISATION","Court_Terme","INDICATEURS",$D259)),"",GETPIVOTDATA("VALEUR2",[1]TCD_AN!$A$15,"REALISATION","ASSISTANCE_TECHNIQUE","SOUS REALISATION","Court_Terme","INDICATEURS",$D259))</f>
        <v>23</v>
      </c>
      <c r="L259" s="108">
        <f>IF(AND(K259=0,I259&gt;0),100%,IF(AND(OR(K259="",K259=0),I259=0),"",IF(ISERROR(I259/K259), 100%, I259/K259)))</f>
        <v>1</v>
      </c>
      <c r="S259" s="18"/>
      <c r="T259" s="22"/>
      <c r="U259" s="22"/>
      <c r="V259" s="22"/>
      <c r="W259" s="22"/>
    </row>
    <row r="260" spans="1:23" ht="28.5" x14ac:dyDescent="0.65">
      <c r="B260" s="58"/>
      <c r="C260" s="167" t="s">
        <v>109</v>
      </c>
      <c r="D260" s="168"/>
      <c r="E260" s="169"/>
      <c r="F260" s="170" t="s">
        <v>128</v>
      </c>
      <c r="G260" s="171">
        <f>SUM(G254:G259)</f>
        <v>66</v>
      </c>
      <c r="H260" s="171">
        <f>SUM(H254:H259)</f>
        <v>32</v>
      </c>
      <c r="I260" s="171">
        <f>SUM(I254:I259)</f>
        <v>98</v>
      </c>
      <c r="J260" s="237"/>
      <c r="K260" s="173">
        <f>SUM(K254:K259)</f>
        <v>151</v>
      </c>
      <c r="L260" s="90">
        <f>IF(AND(K260=0,I260&gt;0),100%,IF(AND(OR(K260="",K260=0),I260=0),"",IF(ISERROR(I260/K260), "", I260/K260)))</f>
        <v>0.64900662251655628</v>
      </c>
      <c r="S260" s="18"/>
      <c r="T260" s="22"/>
      <c r="U260" s="22"/>
      <c r="V260" s="22"/>
      <c r="W260" s="22"/>
    </row>
    <row r="261" spans="1:23" ht="6" customHeight="1" thickBot="1" x14ac:dyDescent="0.7">
      <c r="A261" s="153"/>
      <c r="B261" s="221"/>
      <c r="C261" s="114"/>
      <c r="D261" s="114"/>
      <c r="E261" s="114"/>
      <c r="F261" s="114"/>
      <c r="G261" s="238"/>
      <c r="H261" s="238"/>
      <c r="I261" s="238"/>
      <c r="J261" s="237"/>
      <c r="K261" s="238"/>
      <c r="L261" s="116"/>
      <c r="S261" s="18"/>
      <c r="T261" s="22"/>
      <c r="U261" s="22"/>
      <c r="V261" s="22"/>
      <c r="W261" s="22"/>
    </row>
    <row r="262" spans="1:23" ht="29.5" thickTop="1" thickBot="1" x14ac:dyDescent="0.7">
      <c r="B262" s="194" t="s">
        <v>114</v>
      </c>
      <c r="C262" s="155"/>
      <c r="D262" s="156"/>
      <c r="E262" s="157"/>
      <c r="F262" s="195" t="s">
        <v>128</v>
      </c>
      <c r="G262" s="159">
        <f>IFERROR((G260+G251),"")</f>
        <v>481</v>
      </c>
      <c r="H262" s="159">
        <f t="shared" ref="H262:K262" si="23">IFERROR((H260+H251),"")</f>
        <v>418</v>
      </c>
      <c r="I262" s="159">
        <f t="shared" si="23"/>
        <v>899</v>
      </c>
      <c r="J262" s="237"/>
      <c r="K262" s="159">
        <f t="shared" si="23"/>
        <v>1031</v>
      </c>
      <c r="L262" s="160">
        <f t="shared" ref="L262" si="24">IF(AND(K262=0,I262&gt;0),100%,IF(AND(OR(K262="",K262=0),I262=0),"",IF(ISERROR(I262/K262), "", I262/K262)))</f>
        <v>0.87196896217264797</v>
      </c>
      <c r="S262" s="18"/>
      <c r="T262" s="22"/>
      <c r="U262" s="22"/>
      <c r="V262" s="22"/>
      <c r="W262" s="22"/>
    </row>
    <row r="263" spans="1:23" ht="6" customHeight="1" thickTop="1" thickBot="1" x14ac:dyDescent="0.75">
      <c r="B263" s="91"/>
      <c r="C263" s="92"/>
      <c r="D263" s="92"/>
      <c r="E263" s="92"/>
      <c r="F263" s="92"/>
      <c r="G263" s="92"/>
      <c r="H263" s="92"/>
      <c r="I263" s="92"/>
      <c r="J263" s="92"/>
      <c r="K263" s="92"/>
      <c r="L263" s="94"/>
      <c r="S263" s="18"/>
      <c r="T263" s="20"/>
      <c r="U263" s="20"/>
      <c r="V263" s="20"/>
      <c r="W263" s="20"/>
    </row>
    <row r="264" spans="1:23" ht="22.5" customHeight="1" x14ac:dyDescent="0.7">
      <c r="S264" s="18"/>
      <c r="T264" s="20"/>
      <c r="U264" s="20"/>
      <c r="V264" s="20"/>
      <c r="W264" s="20"/>
    </row>
    <row r="265" spans="1:23" ht="28.5" x14ac:dyDescent="0.65">
      <c r="S265" s="18"/>
      <c r="T265" s="22"/>
      <c r="U265" s="22"/>
      <c r="V265" s="22"/>
      <c r="W265" s="22"/>
    </row>
    <row r="266" spans="1:23" ht="31" x14ac:dyDescent="0.7">
      <c r="S266" s="18"/>
      <c r="T266" s="20"/>
      <c r="U266" s="20"/>
      <c r="V266" s="20"/>
      <c r="W266" s="20"/>
    </row>
    <row r="267" spans="1:23" ht="28.5" x14ac:dyDescent="0.65">
      <c r="S267" s="18"/>
      <c r="T267" s="22"/>
      <c r="U267" s="22"/>
      <c r="V267" s="22"/>
      <c r="W267" s="22"/>
    </row>
    <row r="268" spans="1:23" ht="31" x14ac:dyDescent="0.7">
      <c r="S268" s="18"/>
      <c r="T268" s="20"/>
      <c r="U268" s="20"/>
      <c r="V268" s="20"/>
      <c r="W268" s="20"/>
    </row>
    <row r="269" spans="1:23" ht="28.5" x14ac:dyDescent="0.65">
      <c r="S269" s="18"/>
      <c r="T269" s="22"/>
      <c r="U269" s="22"/>
      <c r="V269" s="22"/>
      <c r="W269" s="22"/>
    </row>
    <row r="270" spans="1:23" ht="31" x14ac:dyDescent="0.7">
      <c r="S270" s="18"/>
      <c r="T270" s="20"/>
      <c r="U270" s="20"/>
      <c r="V270" s="20"/>
      <c r="W270" s="20"/>
    </row>
    <row r="271" spans="1:23" ht="28.5" x14ac:dyDescent="0.65">
      <c r="S271" s="18"/>
      <c r="T271" s="22"/>
      <c r="U271" s="22"/>
      <c r="V271" s="22"/>
      <c r="W271" s="22"/>
    </row>
    <row r="272" spans="1:23" ht="31" x14ac:dyDescent="0.7">
      <c r="S272" s="18"/>
      <c r="T272" s="20"/>
      <c r="U272" s="20"/>
      <c r="V272" s="20"/>
      <c r="W272" s="20"/>
    </row>
    <row r="273" spans="1:23" ht="28.5" x14ac:dyDescent="0.65">
      <c r="S273" s="18"/>
      <c r="T273" s="22"/>
      <c r="U273" s="22"/>
      <c r="V273" s="22"/>
      <c r="W273" s="22"/>
    </row>
    <row r="274" spans="1:23" ht="28.5" x14ac:dyDescent="0.65">
      <c r="S274" s="18"/>
      <c r="T274" s="22"/>
      <c r="U274" s="22"/>
      <c r="V274" s="22"/>
      <c r="W274" s="22"/>
    </row>
    <row r="275" spans="1:23" ht="28.5" x14ac:dyDescent="0.65">
      <c r="S275" s="18"/>
      <c r="T275" s="22"/>
      <c r="U275" s="22"/>
      <c r="V275" s="22"/>
      <c r="W275" s="22"/>
    </row>
    <row r="276" spans="1:23" ht="28.5" x14ac:dyDescent="0.65">
      <c r="S276" s="18"/>
      <c r="T276" s="22"/>
      <c r="U276" s="22"/>
      <c r="V276" s="22"/>
      <c r="W276" s="22"/>
    </row>
    <row r="277" spans="1:23" ht="11.5" customHeight="1" x14ac:dyDescent="0.65">
      <c r="S277" s="18"/>
      <c r="T277" s="22"/>
      <c r="U277" s="22"/>
      <c r="V277" s="22"/>
      <c r="W277" s="22"/>
    </row>
    <row r="278" spans="1:23" ht="28.5" x14ac:dyDescent="0.65">
      <c r="S278" s="18"/>
      <c r="T278" s="22"/>
      <c r="U278" s="22"/>
      <c r="V278" s="22"/>
      <c r="W278" s="22"/>
    </row>
    <row r="279" spans="1:23" ht="28.5" x14ac:dyDescent="0.65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</row>
    <row r="280" spans="1:23" ht="31" x14ac:dyDescent="0.7">
      <c r="A280" s="20"/>
      <c r="B280" s="20"/>
      <c r="C280" s="20"/>
      <c r="D280" s="20"/>
      <c r="E280" s="20"/>
      <c r="F280" s="20"/>
      <c r="G280" s="20"/>
      <c r="H280" s="20"/>
      <c r="I280" s="20"/>
      <c r="J280" s="20"/>
      <c r="K280" s="20"/>
      <c r="L280" s="20"/>
      <c r="M280" s="20"/>
      <c r="N280" s="20"/>
      <c r="O280" s="20"/>
      <c r="P280" s="20"/>
      <c r="Q280" s="20"/>
      <c r="R280" s="20"/>
      <c r="S280" s="20"/>
      <c r="T280" s="20"/>
      <c r="U280" s="20"/>
      <c r="V280" s="20"/>
      <c r="W280" s="20"/>
    </row>
    <row r="281" spans="1:23" ht="28.5" x14ac:dyDescent="0.65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</row>
    <row r="282" spans="1:23" ht="13.5" customHeight="1" x14ac:dyDescent="0.7">
      <c r="A282" s="20"/>
      <c r="B282" s="20"/>
      <c r="C282" s="20"/>
      <c r="D282" s="20"/>
      <c r="E282" s="20"/>
      <c r="F282" s="20"/>
      <c r="G282" s="20"/>
      <c r="H282" s="20"/>
      <c r="I282" s="20"/>
      <c r="J282" s="20"/>
      <c r="K282" s="20"/>
      <c r="L282" s="20"/>
      <c r="M282" s="20"/>
      <c r="N282" s="20"/>
      <c r="O282" s="20"/>
      <c r="P282" s="20"/>
      <c r="Q282" s="20"/>
      <c r="R282" s="20"/>
      <c r="S282" s="20"/>
      <c r="T282" s="20"/>
      <c r="U282" s="20"/>
      <c r="V282" s="20"/>
      <c r="W282" s="20"/>
    </row>
    <row r="283" spans="1:23" ht="31" x14ac:dyDescent="0.7">
      <c r="S283" s="18"/>
      <c r="T283" s="20"/>
      <c r="U283" s="20"/>
      <c r="V283" s="20"/>
      <c r="W283" s="20"/>
    </row>
    <row r="284" spans="1:23" ht="28.5" x14ac:dyDescent="0.65">
      <c r="S284" s="18"/>
      <c r="T284" s="22"/>
      <c r="U284" s="22"/>
      <c r="V284" s="22"/>
      <c r="W284" s="22"/>
    </row>
    <row r="285" spans="1:23" ht="31" x14ac:dyDescent="0.7">
      <c r="S285" s="18"/>
      <c r="T285" s="20"/>
      <c r="U285" s="20"/>
      <c r="V285" s="20"/>
      <c r="W285" s="20"/>
    </row>
    <row r="286" spans="1:23" ht="28.5" x14ac:dyDescent="0.65">
      <c r="S286" s="18"/>
      <c r="T286" s="22"/>
      <c r="U286" s="22"/>
      <c r="V286" s="22"/>
      <c r="W286" s="22"/>
    </row>
    <row r="287" spans="1:23" ht="31" x14ac:dyDescent="0.7">
      <c r="S287" s="18"/>
      <c r="T287" s="20"/>
      <c r="U287" s="20"/>
      <c r="V287" s="20"/>
      <c r="W287" s="20"/>
    </row>
    <row r="288" spans="1:23" ht="28.5" x14ac:dyDescent="0.65">
      <c r="S288" s="18"/>
      <c r="T288" s="22"/>
      <c r="U288" s="22"/>
      <c r="V288" s="22"/>
      <c r="W288" s="22"/>
    </row>
    <row r="289" spans="19:23" ht="31" x14ac:dyDescent="0.7">
      <c r="S289" s="18"/>
      <c r="T289" s="20"/>
      <c r="U289" s="20"/>
      <c r="V289" s="20"/>
      <c r="W289" s="20"/>
    </row>
    <row r="290" spans="19:23" ht="28.5" x14ac:dyDescent="0.65">
      <c r="S290" s="18"/>
      <c r="T290" s="22"/>
      <c r="U290" s="22"/>
      <c r="V290" s="22"/>
      <c r="W290" s="22"/>
    </row>
    <row r="291" spans="19:23" ht="31" x14ac:dyDescent="0.7">
      <c r="S291" s="18"/>
      <c r="T291" s="20"/>
      <c r="U291" s="20"/>
      <c r="V291" s="20"/>
      <c r="W291" s="20"/>
    </row>
    <row r="292" spans="19:23" ht="28.5" x14ac:dyDescent="0.65">
      <c r="S292" s="18"/>
      <c r="T292" s="22"/>
      <c r="U292" s="22"/>
      <c r="V292" s="22"/>
      <c r="W292" s="22"/>
    </row>
    <row r="293" spans="19:23" ht="31" x14ac:dyDescent="0.7">
      <c r="S293" s="18"/>
      <c r="T293" s="20"/>
      <c r="U293" s="20"/>
      <c r="V293" s="20"/>
      <c r="W293" s="20"/>
    </row>
    <row r="294" spans="19:23" ht="28.5" x14ac:dyDescent="0.65">
      <c r="S294" s="18"/>
      <c r="T294" s="22"/>
      <c r="U294" s="22"/>
      <c r="V294" s="22"/>
      <c r="W294" s="22"/>
    </row>
    <row r="295" spans="19:23" ht="31" x14ac:dyDescent="0.7">
      <c r="S295" s="18"/>
      <c r="T295" s="20"/>
      <c r="U295" s="20"/>
      <c r="V295" s="20"/>
      <c r="W295" s="20"/>
    </row>
    <row r="296" spans="19:23" ht="28.5" x14ac:dyDescent="0.65">
      <c r="S296" s="18"/>
      <c r="T296" s="22"/>
      <c r="U296" s="22"/>
      <c r="V296" s="22"/>
      <c r="W296" s="22"/>
    </row>
    <row r="297" spans="19:23" ht="31" x14ac:dyDescent="0.7">
      <c r="S297" s="18"/>
      <c r="T297" s="20"/>
      <c r="U297" s="20"/>
      <c r="V297" s="20"/>
      <c r="W297" s="20"/>
    </row>
    <row r="298" spans="19:23" ht="28.5" x14ac:dyDescent="0.65">
      <c r="S298" s="18"/>
      <c r="T298" s="22"/>
      <c r="U298" s="22"/>
      <c r="V298" s="22"/>
      <c r="W298" s="22"/>
    </row>
    <row r="299" spans="19:23" ht="31" x14ac:dyDescent="0.7">
      <c r="S299" s="18"/>
      <c r="T299" s="20"/>
      <c r="U299" s="20"/>
      <c r="V299" s="20"/>
      <c r="W299" s="20"/>
    </row>
    <row r="300" spans="19:23" ht="28.5" x14ac:dyDescent="0.65">
      <c r="S300" s="18"/>
      <c r="T300" s="22"/>
      <c r="U300" s="22"/>
      <c r="V300" s="22"/>
      <c r="W300" s="22"/>
    </row>
    <row r="301" spans="19:23" ht="31" x14ac:dyDescent="0.7">
      <c r="S301" s="18"/>
      <c r="T301" s="20"/>
      <c r="U301" s="20"/>
      <c r="V301" s="20"/>
      <c r="W301" s="20"/>
    </row>
    <row r="302" spans="19:23" ht="28.5" x14ac:dyDescent="0.65">
      <c r="S302" s="18"/>
      <c r="T302" s="22"/>
      <c r="U302" s="22"/>
      <c r="V302" s="22"/>
      <c r="W302" s="22"/>
    </row>
    <row r="303" spans="19:23" ht="31" x14ac:dyDescent="0.7">
      <c r="S303" s="18"/>
      <c r="T303" s="20"/>
      <c r="U303" s="20"/>
      <c r="V303" s="20"/>
      <c r="W303" s="20"/>
    </row>
    <row r="304" spans="19:23" ht="28.5" x14ac:dyDescent="0.65">
      <c r="S304" s="18"/>
      <c r="T304" s="22"/>
      <c r="U304" s="22"/>
      <c r="V304" s="22"/>
      <c r="W304" s="22"/>
    </row>
    <row r="305" spans="19:23" ht="31" x14ac:dyDescent="0.7">
      <c r="S305" s="18"/>
      <c r="T305" s="20"/>
      <c r="U305" s="20"/>
      <c r="V305" s="20"/>
      <c r="W305" s="20"/>
    </row>
    <row r="306" spans="19:23" ht="28.5" x14ac:dyDescent="0.65">
      <c r="S306" s="18"/>
      <c r="T306" s="22"/>
      <c r="U306" s="22"/>
      <c r="V306" s="22"/>
      <c r="W306" s="22"/>
    </row>
    <row r="307" spans="19:23" ht="31" x14ac:dyDescent="0.7">
      <c r="S307" s="18"/>
      <c r="T307" s="20"/>
      <c r="U307" s="20"/>
      <c r="V307" s="20"/>
      <c r="W307" s="20"/>
    </row>
    <row r="308" spans="19:23" ht="28.5" x14ac:dyDescent="0.65">
      <c r="S308" s="18"/>
      <c r="T308" s="22"/>
      <c r="U308" s="22"/>
      <c r="V308" s="22"/>
      <c r="W308" s="22"/>
    </row>
    <row r="309" spans="19:23" ht="31" x14ac:dyDescent="0.7">
      <c r="S309" s="18"/>
      <c r="T309" s="20"/>
      <c r="U309" s="20"/>
      <c r="V309" s="20"/>
      <c r="W309" s="20"/>
    </row>
    <row r="310" spans="19:23" ht="28.5" x14ac:dyDescent="0.65">
      <c r="S310" s="18"/>
      <c r="T310" s="22"/>
      <c r="U310" s="22"/>
      <c r="V310" s="22"/>
      <c r="W310" s="22"/>
    </row>
    <row r="311" spans="19:23" ht="31" x14ac:dyDescent="0.7">
      <c r="S311" s="18"/>
      <c r="T311" s="20"/>
      <c r="U311" s="20"/>
      <c r="V311" s="20"/>
      <c r="W311" s="20"/>
    </row>
    <row r="312" spans="19:23" ht="28.5" x14ac:dyDescent="0.65">
      <c r="S312" s="18"/>
      <c r="T312" s="22"/>
      <c r="U312" s="22"/>
      <c r="V312" s="22"/>
      <c r="W312" s="22"/>
    </row>
    <row r="313" spans="19:23" ht="31" x14ac:dyDescent="0.7">
      <c r="S313" s="18"/>
      <c r="T313" s="20"/>
      <c r="U313" s="20"/>
      <c r="V313" s="20"/>
      <c r="W313" s="20"/>
    </row>
    <row r="314" spans="19:23" ht="28.5" x14ac:dyDescent="0.65">
      <c r="S314" s="18"/>
      <c r="T314" s="22"/>
      <c r="U314" s="22"/>
      <c r="V314" s="22"/>
      <c r="W314" s="22"/>
    </row>
    <row r="315" spans="19:23" ht="31" x14ac:dyDescent="0.7">
      <c r="S315" s="18"/>
      <c r="T315" s="20"/>
      <c r="U315" s="20"/>
      <c r="V315" s="20"/>
      <c r="W315" s="20"/>
    </row>
    <row r="316" spans="19:23" ht="28.5" x14ac:dyDescent="0.65">
      <c r="S316" s="18"/>
      <c r="T316" s="22"/>
      <c r="U316" s="22"/>
      <c r="V316" s="22"/>
      <c r="W316" s="22"/>
    </row>
    <row r="317" spans="19:23" ht="31" x14ac:dyDescent="0.7">
      <c r="S317" s="18"/>
      <c r="T317" s="20"/>
      <c r="U317" s="20"/>
      <c r="V317" s="20"/>
      <c r="W317" s="20"/>
    </row>
    <row r="318" spans="19:23" ht="28.5" x14ac:dyDescent="0.65">
      <c r="S318" s="18"/>
      <c r="T318" s="22"/>
      <c r="U318" s="22"/>
      <c r="V318" s="22"/>
      <c r="W318" s="22"/>
    </row>
    <row r="319" spans="19:23" ht="31" x14ac:dyDescent="0.7">
      <c r="S319" s="18"/>
      <c r="T319" s="20"/>
      <c r="U319" s="20"/>
      <c r="V319" s="20"/>
      <c r="W319" s="20"/>
    </row>
    <row r="320" spans="19:23" ht="28.5" x14ac:dyDescent="0.65">
      <c r="S320" s="18"/>
      <c r="T320" s="22"/>
      <c r="U320" s="22"/>
      <c r="V320" s="22"/>
      <c r="W320" s="22"/>
    </row>
    <row r="321" spans="19:23" ht="31" x14ac:dyDescent="0.7">
      <c r="S321" s="18"/>
      <c r="T321" s="20"/>
      <c r="U321" s="20"/>
      <c r="V321" s="20"/>
      <c r="W321" s="20"/>
    </row>
    <row r="322" spans="19:23" ht="28.5" x14ac:dyDescent="0.65">
      <c r="S322" s="18"/>
      <c r="T322" s="22"/>
      <c r="U322" s="22"/>
      <c r="V322" s="22"/>
      <c r="W322" s="22"/>
    </row>
    <row r="323" spans="19:23" ht="31" x14ac:dyDescent="0.7">
      <c r="S323" s="18"/>
      <c r="T323" s="20"/>
      <c r="U323" s="20"/>
      <c r="V323" s="20"/>
      <c r="W323" s="20"/>
    </row>
    <row r="324" spans="19:23" ht="28.5" x14ac:dyDescent="0.65">
      <c r="S324" s="18"/>
      <c r="T324" s="22"/>
      <c r="U324" s="22"/>
      <c r="V324" s="22"/>
      <c r="W324" s="22"/>
    </row>
    <row r="325" spans="19:23" ht="31" x14ac:dyDescent="0.7">
      <c r="S325" s="18"/>
      <c r="T325" s="20"/>
      <c r="U325" s="20"/>
      <c r="V325" s="20"/>
      <c r="W325" s="20"/>
    </row>
    <row r="326" spans="19:23" ht="28.5" x14ac:dyDescent="0.65">
      <c r="S326" s="18"/>
      <c r="T326" s="22"/>
      <c r="U326" s="22"/>
      <c r="V326" s="22"/>
      <c r="W326" s="22"/>
    </row>
    <row r="327" spans="19:23" ht="31" x14ac:dyDescent="0.7">
      <c r="S327" s="18"/>
      <c r="T327" s="20"/>
      <c r="U327" s="20"/>
      <c r="V327" s="20"/>
      <c r="W327" s="20"/>
    </row>
    <row r="328" spans="19:23" ht="28.5" x14ac:dyDescent="0.65">
      <c r="S328" s="18"/>
      <c r="T328" s="22"/>
      <c r="U328" s="22"/>
      <c r="V328" s="22"/>
      <c r="W328" s="22"/>
    </row>
    <row r="329" spans="19:23" ht="31" x14ac:dyDescent="0.7">
      <c r="S329" s="18"/>
      <c r="T329" s="20"/>
      <c r="U329" s="20"/>
      <c r="V329" s="20"/>
      <c r="W329" s="20"/>
    </row>
    <row r="330" spans="19:23" ht="28.5" x14ac:dyDescent="0.65">
      <c r="S330" s="18"/>
      <c r="T330" s="22"/>
      <c r="U330" s="22"/>
      <c r="V330" s="22"/>
      <c r="W330" s="22"/>
    </row>
    <row r="331" spans="19:23" ht="31" x14ac:dyDescent="0.7">
      <c r="S331" s="18"/>
      <c r="T331" s="20"/>
      <c r="U331" s="20"/>
      <c r="V331" s="20"/>
      <c r="W331" s="20"/>
    </row>
    <row r="332" spans="19:23" ht="28.5" x14ac:dyDescent="0.65">
      <c r="S332" s="18"/>
      <c r="T332" s="22"/>
      <c r="U332" s="22"/>
      <c r="V332" s="22"/>
      <c r="W332" s="22"/>
    </row>
    <row r="333" spans="19:23" ht="31" x14ac:dyDescent="0.7">
      <c r="S333" s="18"/>
      <c r="T333" s="20"/>
      <c r="U333" s="20"/>
      <c r="V333" s="20"/>
      <c r="W333" s="20"/>
    </row>
    <row r="334" spans="19:23" ht="28.5" x14ac:dyDescent="0.65">
      <c r="S334" s="18"/>
      <c r="T334" s="22"/>
      <c r="U334" s="22"/>
      <c r="V334" s="22"/>
      <c r="W334" s="22"/>
    </row>
    <row r="335" spans="19:23" ht="31" x14ac:dyDescent="0.7">
      <c r="S335" s="18"/>
      <c r="T335" s="20"/>
      <c r="U335" s="20"/>
      <c r="V335" s="20"/>
      <c r="W335" s="20"/>
    </row>
    <row r="336" spans="19:23" ht="28.5" x14ac:dyDescent="0.65">
      <c r="S336" s="18"/>
      <c r="T336" s="22"/>
      <c r="U336" s="22"/>
      <c r="V336" s="22"/>
      <c r="W336" s="22"/>
    </row>
    <row r="337" spans="19:23" ht="31" x14ac:dyDescent="0.7">
      <c r="S337" s="18"/>
      <c r="T337" s="20"/>
      <c r="U337" s="20"/>
      <c r="V337" s="20"/>
      <c r="W337" s="20"/>
    </row>
    <row r="338" spans="19:23" ht="28.5" x14ac:dyDescent="0.65">
      <c r="S338" s="18"/>
      <c r="T338" s="22"/>
      <c r="U338" s="22"/>
      <c r="V338" s="22"/>
      <c r="W338" s="22"/>
    </row>
  </sheetData>
  <mergeCells count="4">
    <mergeCell ref="B5:M5"/>
    <mergeCell ref="B11:E12"/>
    <mergeCell ref="F11:I11"/>
    <mergeCell ref="K11:L11"/>
  </mergeCells>
  <conditionalFormatting sqref="L15:L24 L36:L47">
    <cfRule type="containsBlanks" dxfId="158" priority="150">
      <formula>LEN(TRIM(L15))=0</formula>
    </cfRule>
  </conditionalFormatting>
  <conditionalFormatting sqref="L15:L24 L36:L47">
    <cfRule type="containsBlanks" dxfId="157" priority="145">
      <formula>LEN(TRIM(L15))=0</formula>
    </cfRule>
    <cfRule type="cellIs" dxfId="156" priority="146" operator="between">
      <formula>0</formula>
      <formula>0.4999999</formula>
    </cfRule>
    <cfRule type="cellIs" dxfId="155" priority="147" operator="between">
      <formula>0.5</formula>
      <formula>0.74999999</formula>
    </cfRule>
    <cfRule type="cellIs" dxfId="154" priority="148" operator="between">
      <formula>0.75</formula>
      <formula>0.999999</formula>
    </cfRule>
    <cfRule type="cellIs" dxfId="153" priority="149" operator="greaterThan">
      <formula>0.99999</formula>
    </cfRule>
  </conditionalFormatting>
  <conditionalFormatting sqref="L99:L106">
    <cfRule type="containsBlanks" dxfId="152" priority="144">
      <formula>LEN(TRIM(L99))=0</formula>
    </cfRule>
  </conditionalFormatting>
  <conditionalFormatting sqref="L99:L106">
    <cfRule type="containsBlanks" dxfId="151" priority="139">
      <formula>LEN(TRIM(L99))=0</formula>
    </cfRule>
    <cfRule type="cellIs" dxfId="150" priority="140" operator="between">
      <formula>0</formula>
      <formula>0.4999999</formula>
    </cfRule>
    <cfRule type="cellIs" dxfId="149" priority="141" operator="between">
      <formula>0.5</formula>
      <formula>0.74999999</formula>
    </cfRule>
    <cfRule type="cellIs" dxfId="148" priority="142" operator="between">
      <formula>0.75</formula>
      <formula>0.999999</formula>
    </cfRule>
    <cfRule type="cellIs" dxfId="147" priority="143" operator="greaterThan">
      <formula>0.99999</formula>
    </cfRule>
  </conditionalFormatting>
  <conditionalFormatting sqref="L125:L140">
    <cfRule type="containsBlanks" dxfId="146" priority="138">
      <formula>LEN(TRIM(L125))=0</formula>
    </cfRule>
  </conditionalFormatting>
  <conditionalFormatting sqref="L125:L140">
    <cfRule type="containsBlanks" dxfId="145" priority="133">
      <formula>LEN(TRIM(L125))=0</formula>
    </cfRule>
    <cfRule type="cellIs" dxfId="144" priority="134" operator="between">
      <formula>0</formula>
      <formula>0.4999999</formula>
    </cfRule>
    <cfRule type="cellIs" dxfId="143" priority="135" operator="between">
      <formula>0.5</formula>
      <formula>0.74999999</formula>
    </cfRule>
    <cfRule type="cellIs" dxfId="142" priority="136" operator="between">
      <formula>0.75</formula>
      <formula>0.999999</formula>
    </cfRule>
    <cfRule type="cellIs" dxfId="141" priority="137" operator="greaterThan">
      <formula>0.99999</formula>
    </cfRule>
  </conditionalFormatting>
  <conditionalFormatting sqref="L157:L160">
    <cfRule type="containsBlanks" dxfId="140" priority="132">
      <formula>LEN(TRIM(L157))=0</formula>
    </cfRule>
  </conditionalFormatting>
  <conditionalFormatting sqref="L157:L160">
    <cfRule type="containsBlanks" dxfId="139" priority="127">
      <formula>LEN(TRIM(L157))=0</formula>
    </cfRule>
    <cfRule type="cellIs" dxfId="138" priority="128" operator="between">
      <formula>0</formula>
      <formula>0.4999999</formula>
    </cfRule>
    <cfRule type="cellIs" dxfId="137" priority="129" operator="between">
      <formula>0.5</formula>
      <formula>0.74999999</formula>
    </cfRule>
    <cfRule type="cellIs" dxfId="136" priority="130" operator="between">
      <formula>0.75</formula>
      <formula>0.999999</formula>
    </cfRule>
    <cfRule type="cellIs" dxfId="135" priority="131" operator="greaterThan">
      <formula>0.99999</formula>
    </cfRule>
  </conditionalFormatting>
  <conditionalFormatting sqref="L180:L183 L185">
    <cfRule type="containsBlanks" dxfId="134" priority="126">
      <formula>LEN(TRIM(L180))=0</formula>
    </cfRule>
  </conditionalFormatting>
  <conditionalFormatting sqref="L180:L183 L185">
    <cfRule type="containsBlanks" dxfId="133" priority="121">
      <formula>LEN(TRIM(L180))=0</formula>
    </cfRule>
    <cfRule type="cellIs" dxfId="132" priority="122" operator="between">
      <formula>0</formula>
      <formula>0.4999999</formula>
    </cfRule>
    <cfRule type="cellIs" dxfId="131" priority="123" operator="between">
      <formula>0.5</formula>
      <formula>0.74999999</formula>
    </cfRule>
    <cfRule type="cellIs" dxfId="130" priority="124" operator="between">
      <formula>0.75</formula>
      <formula>0.999999</formula>
    </cfRule>
    <cfRule type="cellIs" dxfId="129" priority="125" operator="greaterThan">
      <formula>0.99999</formula>
    </cfRule>
  </conditionalFormatting>
  <conditionalFormatting sqref="L187:L192">
    <cfRule type="containsBlanks" dxfId="128" priority="120">
      <formula>LEN(TRIM(L187))=0</formula>
    </cfRule>
  </conditionalFormatting>
  <conditionalFormatting sqref="L187:L192">
    <cfRule type="containsBlanks" dxfId="127" priority="115">
      <formula>LEN(TRIM(L187))=0</formula>
    </cfRule>
    <cfRule type="cellIs" dxfId="126" priority="116" operator="between">
      <formula>0</formula>
      <formula>0.4999999</formula>
    </cfRule>
    <cfRule type="cellIs" dxfId="125" priority="117" operator="between">
      <formula>0.5</formula>
      <formula>0.74999999</formula>
    </cfRule>
    <cfRule type="cellIs" dxfId="124" priority="118" operator="between">
      <formula>0.75</formula>
      <formula>0.999999</formula>
    </cfRule>
    <cfRule type="cellIs" dxfId="123" priority="119" operator="greaterThan">
      <formula>0.99999</formula>
    </cfRule>
  </conditionalFormatting>
  <conditionalFormatting sqref="L214:L215">
    <cfRule type="containsBlanks" dxfId="122" priority="114">
      <formula>LEN(TRIM(L214))=0</formula>
    </cfRule>
  </conditionalFormatting>
  <conditionalFormatting sqref="L214:L215">
    <cfRule type="containsBlanks" dxfId="121" priority="109">
      <formula>LEN(TRIM(L214))=0</formula>
    </cfRule>
    <cfRule type="cellIs" dxfId="120" priority="110" operator="between">
      <formula>0</formula>
      <formula>0.4999999</formula>
    </cfRule>
    <cfRule type="cellIs" dxfId="119" priority="111" operator="between">
      <formula>0.5</formula>
      <formula>0.74999999</formula>
    </cfRule>
    <cfRule type="cellIs" dxfId="118" priority="112" operator="between">
      <formula>0.75</formula>
      <formula>0.999999</formula>
    </cfRule>
    <cfRule type="cellIs" dxfId="117" priority="113" operator="greaterThan">
      <formula>0.99999</formula>
    </cfRule>
  </conditionalFormatting>
  <conditionalFormatting sqref="L218:L219">
    <cfRule type="containsBlanks" dxfId="116" priority="108">
      <formula>LEN(TRIM(L218))=0</formula>
    </cfRule>
  </conditionalFormatting>
  <conditionalFormatting sqref="L218:L219">
    <cfRule type="containsBlanks" dxfId="115" priority="103">
      <formula>LEN(TRIM(L218))=0</formula>
    </cfRule>
    <cfRule type="cellIs" dxfId="114" priority="104" operator="between">
      <formula>0</formula>
      <formula>0.4999999</formula>
    </cfRule>
    <cfRule type="cellIs" dxfId="113" priority="105" operator="between">
      <formula>0.5</formula>
      <formula>0.74999999</formula>
    </cfRule>
    <cfRule type="cellIs" dxfId="112" priority="106" operator="between">
      <formula>0.75</formula>
      <formula>0.999999</formula>
    </cfRule>
    <cfRule type="cellIs" dxfId="111" priority="107" operator="greaterThan">
      <formula>0.99999</formula>
    </cfRule>
  </conditionalFormatting>
  <conditionalFormatting sqref="L247:L250">
    <cfRule type="containsBlanks" dxfId="110" priority="102">
      <formula>LEN(TRIM(L247))=0</formula>
    </cfRule>
  </conditionalFormatting>
  <conditionalFormatting sqref="L247:L250">
    <cfRule type="containsBlanks" dxfId="109" priority="97">
      <formula>LEN(TRIM(L247))=0</formula>
    </cfRule>
    <cfRule type="cellIs" dxfId="108" priority="98" operator="between">
      <formula>0</formula>
      <formula>0.4999999</formula>
    </cfRule>
    <cfRule type="cellIs" dxfId="107" priority="99" operator="between">
      <formula>0.5</formula>
      <formula>0.74999999</formula>
    </cfRule>
    <cfRule type="cellIs" dxfId="106" priority="100" operator="between">
      <formula>0.75</formula>
      <formula>0.999999</formula>
    </cfRule>
    <cfRule type="cellIs" dxfId="105" priority="101" operator="greaterThan">
      <formula>0.99999</formula>
    </cfRule>
  </conditionalFormatting>
  <conditionalFormatting sqref="L254:L259">
    <cfRule type="containsBlanks" dxfId="104" priority="96">
      <formula>LEN(TRIM(L254))=0</formula>
    </cfRule>
  </conditionalFormatting>
  <conditionalFormatting sqref="L254:L259">
    <cfRule type="containsBlanks" dxfId="103" priority="91">
      <formula>LEN(TRIM(L254))=0</formula>
    </cfRule>
    <cfRule type="cellIs" dxfId="102" priority="92" operator="between">
      <formula>0</formula>
      <formula>0.4999999</formula>
    </cfRule>
    <cfRule type="cellIs" dxfId="101" priority="93" operator="between">
      <formula>0.5</formula>
      <formula>0.74999999</formula>
    </cfRule>
    <cfRule type="cellIs" dxfId="100" priority="94" operator="between">
      <formula>0.75</formula>
      <formula>0.999999</formula>
    </cfRule>
    <cfRule type="cellIs" dxfId="99" priority="95" operator="greaterThan">
      <formula>0.99999</formula>
    </cfRule>
  </conditionalFormatting>
  <conditionalFormatting sqref="L68:L72">
    <cfRule type="containsBlanks" dxfId="98" priority="90">
      <formula>LEN(TRIM(L68))=0</formula>
    </cfRule>
  </conditionalFormatting>
  <conditionalFormatting sqref="L68:L72">
    <cfRule type="containsBlanks" dxfId="97" priority="85">
      <formula>LEN(TRIM(L68))=0</formula>
    </cfRule>
    <cfRule type="cellIs" dxfId="96" priority="86" operator="between">
      <formula>0</formula>
      <formula>0.4999999</formula>
    </cfRule>
    <cfRule type="cellIs" dxfId="95" priority="87" operator="between">
      <formula>0.5</formula>
      <formula>0.74999999</formula>
    </cfRule>
    <cfRule type="cellIs" dxfId="94" priority="88" operator="between">
      <formula>0.75</formula>
      <formula>0.999999</formula>
    </cfRule>
    <cfRule type="cellIs" dxfId="93" priority="89" operator="greaterThan">
      <formula>0.99999</formula>
    </cfRule>
  </conditionalFormatting>
  <conditionalFormatting sqref="L73">
    <cfRule type="containsBlanks" dxfId="92" priority="84">
      <formula>LEN(TRIM(L73))=0</formula>
    </cfRule>
  </conditionalFormatting>
  <conditionalFormatting sqref="L73">
    <cfRule type="containsBlanks" dxfId="91" priority="79">
      <formula>LEN(TRIM(L73))=0</formula>
    </cfRule>
    <cfRule type="cellIs" dxfId="90" priority="80" operator="between">
      <formula>0</formula>
      <formula>0.4999999</formula>
    </cfRule>
    <cfRule type="cellIs" dxfId="89" priority="81" operator="between">
      <formula>0.5</formula>
      <formula>0.74999999</formula>
    </cfRule>
    <cfRule type="cellIs" dxfId="88" priority="82" operator="between">
      <formula>0.75</formula>
      <formula>0.999999</formula>
    </cfRule>
    <cfRule type="cellIs" dxfId="87" priority="83" operator="greaterThan">
      <formula>0.99999</formula>
    </cfRule>
  </conditionalFormatting>
  <conditionalFormatting sqref="L76">
    <cfRule type="containsBlanks" dxfId="86" priority="78">
      <formula>LEN(TRIM(L76))=0</formula>
    </cfRule>
  </conditionalFormatting>
  <conditionalFormatting sqref="L76">
    <cfRule type="containsBlanks" dxfId="85" priority="73">
      <formula>LEN(TRIM(L76))=0</formula>
    </cfRule>
    <cfRule type="cellIs" dxfId="84" priority="74" operator="between">
      <formula>0</formula>
      <formula>0.4999999</formula>
    </cfRule>
    <cfRule type="cellIs" dxfId="83" priority="75" operator="between">
      <formula>0.5</formula>
      <formula>0.74999999</formula>
    </cfRule>
    <cfRule type="cellIs" dxfId="82" priority="76" operator="between">
      <formula>0.75</formula>
      <formula>0.999999</formula>
    </cfRule>
    <cfRule type="cellIs" dxfId="81" priority="77" operator="greaterThan">
      <formula>0.99999</formula>
    </cfRule>
  </conditionalFormatting>
  <conditionalFormatting sqref="L184">
    <cfRule type="containsBlanks" dxfId="80" priority="72">
      <formula>LEN(TRIM(L184))=0</formula>
    </cfRule>
  </conditionalFormatting>
  <conditionalFormatting sqref="L184">
    <cfRule type="containsBlanks" dxfId="79" priority="67">
      <formula>LEN(TRIM(L184))=0</formula>
    </cfRule>
    <cfRule type="cellIs" dxfId="78" priority="68" operator="between">
      <formula>0</formula>
      <formula>0.4999999</formula>
    </cfRule>
    <cfRule type="cellIs" dxfId="77" priority="69" operator="between">
      <formula>0.5</formula>
      <formula>0.74999999</formula>
    </cfRule>
    <cfRule type="cellIs" dxfId="76" priority="70" operator="between">
      <formula>0.75</formula>
      <formula>0.999999</formula>
    </cfRule>
    <cfRule type="cellIs" dxfId="75" priority="71" operator="greaterThan">
      <formula>0.99999</formula>
    </cfRule>
  </conditionalFormatting>
  <conditionalFormatting sqref="L193">
    <cfRule type="containsBlanks" dxfId="74" priority="66">
      <formula>LEN(TRIM(L193))=0</formula>
    </cfRule>
  </conditionalFormatting>
  <conditionalFormatting sqref="L193">
    <cfRule type="containsBlanks" dxfId="73" priority="61">
      <formula>LEN(TRIM(L193))=0</formula>
    </cfRule>
    <cfRule type="cellIs" dxfId="72" priority="62" operator="between">
      <formula>0</formula>
      <formula>0.4999999</formula>
    </cfRule>
    <cfRule type="cellIs" dxfId="71" priority="63" operator="between">
      <formula>0.5</formula>
      <formula>0.74999999</formula>
    </cfRule>
    <cfRule type="cellIs" dxfId="70" priority="64" operator="between">
      <formula>0.75</formula>
      <formula>0.999999</formula>
    </cfRule>
    <cfRule type="cellIs" dxfId="69" priority="65" operator="greaterThan">
      <formula>0.99999</formula>
    </cfRule>
  </conditionalFormatting>
  <conditionalFormatting sqref="L251">
    <cfRule type="containsBlanks" dxfId="68" priority="60">
      <formula>LEN(TRIM(L251))=0</formula>
    </cfRule>
  </conditionalFormatting>
  <conditionalFormatting sqref="L251">
    <cfRule type="containsBlanks" dxfId="67" priority="55">
      <formula>LEN(TRIM(L251))=0</formula>
    </cfRule>
    <cfRule type="cellIs" dxfId="66" priority="56" operator="between">
      <formula>0</formula>
      <formula>0.4999999</formula>
    </cfRule>
    <cfRule type="cellIs" dxfId="65" priority="57" operator="between">
      <formula>0.5</formula>
      <formula>0.74999999</formula>
    </cfRule>
    <cfRule type="cellIs" dxfId="64" priority="58" operator="between">
      <formula>0.75</formula>
      <formula>0.999999</formula>
    </cfRule>
    <cfRule type="cellIs" dxfId="63" priority="59" operator="greaterThan">
      <formula>0.99999</formula>
    </cfRule>
  </conditionalFormatting>
  <conditionalFormatting sqref="L260:L261">
    <cfRule type="containsBlanks" dxfId="62" priority="54">
      <formula>LEN(TRIM(L260))=0</formula>
    </cfRule>
  </conditionalFormatting>
  <conditionalFormatting sqref="L260:L261">
    <cfRule type="containsBlanks" dxfId="61" priority="49">
      <formula>LEN(TRIM(L260))=0</formula>
    </cfRule>
    <cfRule type="cellIs" dxfId="60" priority="50" operator="between">
      <formula>0</formula>
      <formula>0.4999999</formula>
    </cfRule>
    <cfRule type="cellIs" dxfId="59" priority="51" operator="between">
      <formula>0.5</formula>
      <formula>0.74999999</formula>
    </cfRule>
    <cfRule type="cellIs" dxfId="58" priority="52" operator="between">
      <formula>0.75</formula>
      <formula>0.999999</formula>
    </cfRule>
    <cfRule type="cellIs" dxfId="57" priority="53" operator="greaterThan">
      <formula>0.99999</formula>
    </cfRule>
  </conditionalFormatting>
  <conditionalFormatting sqref="L77">
    <cfRule type="containsBlanks" dxfId="56" priority="48">
      <formula>LEN(TRIM(L77))=0</formula>
    </cfRule>
  </conditionalFormatting>
  <conditionalFormatting sqref="L77">
    <cfRule type="containsBlanks" dxfId="55" priority="43">
      <formula>LEN(TRIM(L77))=0</formula>
    </cfRule>
    <cfRule type="cellIs" dxfId="54" priority="44" operator="between">
      <formula>0</formula>
      <formula>0.4999999</formula>
    </cfRule>
    <cfRule type="cellIs" dxfId="53" priority="45" operator="between">
      <formula>0.5</formula>
      <formula>0.74999999</formula>
    </cfRule>
    <cfRule type="cellIs" dxfId="52" priority="46" operator="between">
      <formula>0.75</formula>
      <formula>0.999999</formula>
    </cfRule>
    <cfRule type="cellIs" dxfId="51" priority="47" operator="greaterThan">
      <formula>0.99999</formula>
    </cfRule>
  </conditionalFormatting>
  <conditionalFormatting sqref="L79">
    <cfRule type="containsBlanks" dxfId="50" priority="42">
      <formula>LEN(TRIM(L79))=0</formula>
    </cfRule>
  </conditionalFormatting>
  <conditionalFormatting sqref="L79">
    <cfRule type="containsBlanks" dxfId="49" priority="37">
      <formula>LEN(TRIM(L79))=0</formula>
    </cfRule>
    <cfRule type="cellIs" dxfId="48" priority="38" operator="between">
      <formula>0</formula>
      <formula>0.4999999</formula>
    </cfRule>
    <cfRule type="cellIs" dxfId="47" priority="39" operator="between">
      <formula>0.5</formula>
      <formula>0.74999999</formula>
    </cfRule>
    <cfRule type="cellIs" dxfId="46" priority="40" operator="between">
      <formula>0.75</formula>
      <formula>0.999999</formula>
    </cfRule>
    <cfRule type="cellIs" dxfId="45" priority="41" operator="greaterThan">
      <formula>0.99999</formula>
    </cfRule>
  </conditionalFormatting>
  <conditionalFormatting sqref="L162">
    <cfRule type="containsBlanks" dxfId="44" priority="36">
      <formula>LEN(TRIM(L162))=0</formula>
    </cfRule>
  </conditionalFormatting>
  <conditionalFormatting sqref="L162">
    <cfRule type="containsBlanks" dxfId="43" priority="31">
      <formula>LEN(TRIM(L162))=0</formula>
    </cfRule>
    <cfRule type="cellIs" dxfId="42" priority="32" operator="between">
      <formula>0</formula>
      <formula>0.4999999</formula>
    </cfRule>
    <cfRule type="cellIs" dxfId="41" priority="33" operator="between">
      <formula>0.5</formula>
      <formula>0.74999999</formula>
    </cfRule>
    <cfRule type="cellIs" dxfId="40" priority="34" operator="between">
      <formula>0.75</formula>
      <formula>0.999999</formula>
    </cfRule>
    <cfRule type="cellIs" dxfId="39" priority="35" operator="greaterThan">
      <formula>0.99999</formula>
    </cfRule>
  </conditionalFormatting>
  <conditionalFormatting sqref="L195">
    <cfRule type="containsBlanks" dxfId="38" priority="30">
      <formula>LEN(TRIM(L195))=0</formula>
    </cfRule>
  </conditionalFormatting>
  <conditionalFormatting sqref="L195">
    <cfRule type="containsBlanks" dxfId="37" priority="25">
      <formula>LEN(TRIM(L195))=0</formula>
    </cfRule>
    <cfRule type="cellIs" dxfId="36" priority="26" operator="between">
      <formula>0</formula>
      <formula>0.4999999</formula>
    </cfRule>
    <cfRule type="cellIs" dxfId="35" priority="27" operator="between">
      <formula>0.5</formula>
      <formula>0.74999999</formula>
    </cfRule>
    <cfRule type="cellIs" dxfId="34" priority="28" operator="between">
      <formula>0.75</formula>
      <formula>0.999999</formula>
    </cfRule>
    <cfRule type="cellIs" dxfId="33" priority="29" operator="greaterThan">
      <formula>0.99999</formula>
    </cfRule>
  </conditionalFormatting>
  <conditionalFormatting sqref="L216">
    <cfRule type="containsBlanks" dxfId="32" priority="24">
      <formula>LEN(TRIM(L216))=0</formula>
    </cfRule>
  </conditionalFormatting>
  <conditionalFormatting sqref="L216">
    <cfRule type="containsBlanks" dxfId="31" priority="19">
      <formula>LEN(TRIM(L216))=0</formula>
    </cfRule>
    <cfRule type="cellIs" dxfId="30" priority="20" operator="between">
      <formula>0</formula>
      <formula>0.4999999</formula>
    </cfRule>
    <cfRule type="cellIs" dxfId="29" priority="21" operator="between">
      <formula>0.5</formula>
      <formula>0.74999999</formula>
    </cfRule>
    <cfRule type="cellIs" dxfId="28" priority="22" operator="between">
      <formula>0.75</formula>
      <formula>0.999999</formula>
    </cfRule>
    <cfRule type="cellIs" dxfId="27" priority="23" operator="greaterThan">
      <formula>0.99999</formula>
    </cfRule>
  </conditionalFormatting>
  <conditionalFormatting sqref="L220">
    <cfRule type="containsBlanks" dxfId="26" priority="18">
      <formula>LEN(TRIM(L220))=0</formula>
    </cfRule>
  </conditionalFormatting>
  <conditionalFormatting sqref="L220">
    <cfRule type="containsBlanks" dxfId="25" priority="13">
      <formula>LEN(TRIM(L220))=0</formula>
    </cfRule>
    <cfRule type="cellIs" dxfId="24" priority="14" operator="between">
      <formula>0</formula>
      <formula>0.4999999</formula>
    </cfRule>
    <cfRule type="cellIs" dxfId="23" priority="15" operator="between">
      <formula>0.5</formula>
      <formula>0.74999999</formula>
    </cfRule>
    <cfRule type="cellIs" dxfId="22" priority="16" operator="between">
      <formula>0.75</formula>
      <formula>0.999999</formula>
    </cfRule>
    <cfRule type="cellIs" dxfId="21" priority="17" operator="greaterThan">
      <formula>0.99999</formula>
    </cfRule>
  </conditionalFormatting>
  <conditionalFormatting sqref="L222">
    <cfRule type="containsBlanks" dxfId="20" priority="12">
      <formula>LEN(TRIM(L222))=0</formula>
    </cfRule>
  </conditionalFormatting>
  <conditionalFormatting sqref="L222">
    <cfRule type="containsBlanks" dxfId="19" priority="7">
      <formula>LEN(TRIM(L222))=0</formula>
    </cfRule>
    <cfRule type="cellIs" dxfId="18" priority="8" operator="between">
      <formula>0</formula>
      <formula>0.4999999</formula>
    </cfRule>
    <cfRule type="cellIs" dxfId="17" priority="9" operator="between">
      <formula>0.5</formula>
      <formula>0.74999999</formula>
    </cfRule>
    <cfRule type="cellIs" dxfId="16" priority="10" operator="between">
      <formula>0.75</formula>
      <formula>0.999999</formula>
    </cfRule>
    <cfRule type="cellIs" dxfId="15" priority="11" operator="greaterThan">
      <formula>0.99999</formula>
    </cfRule>
  </conditionalFormatting>
  <conditionalFormatting sqref="L262">
    <cfRule type="containsBlanks" dxfId="14" priority="6">
      <formula>LEN(TRIM(L262))=0</formula>
    </cfRule>
  </conditionalFormatting>
  <conditionalFormatting sqref="L262">
    <cfRule type="containsBlanks" dxfId="13" priority="1">
      <formula>LEN(TRIM(L262))=0</formula>
    </cfRule>
    <cfRule type="cellIs" dxfId="12" priority="2" operator="between">
      <formula>0</formula>
      <formula>0.4999999</formula>
    </cfRule>
    <cfRule type="cellIs" dxfId="11" priority="3" operator="between">
      <formula>0.5</formula>
      <formula>0.74999999</formula>
    </cfRule>
    <cfRule type="cellIs" dxfId="10" priority="4" operator="between">
      <formula>0.75</formula>
      <formula>0.999999</formula>
    </cfRule>
    <cfRule type="cellIs" dxfId="9" priority="5" operator="greaterThan">
      <formula>0.99999</formula>
    </cfRule>
  </conditionalFormatting>
  <pageMargins left="0.70866141732283472" right="0.70866141732283472" top="0.74803149606299213" bottom="0.74803149606299213" header="0.31496062992125984" footer="0.31496062992125984"/>
  <pageSetup paperSize="9" scale="60" fitToHeight="0" orientation="portrait" horizontalDpi="4294967294" r:id="rId1"/>
  <headerFooter>
    <oddHeader>&amp;LAT-PASANAD&amp;RSystème de S&amp;&amp;E</oddHeader>
    <oddFooter>&amp;LSOFRECO&amp;C&amp;P/&amp;N&amp;R&amp;F</oddFooter>
  </headerFooter>
  <rowBreaks count="8" manualBreakCount="8">
    <brk id="34" max="12" man="1"/>
    <brk id="66" max="12" man="1"/>
    <brk id="96" max="12" man="1"/>
    <brk id="123" max="16383" man="1"/>
    <brk id="155" max="12" man="1"/>
    <brk id="177" max="16383" man="1"/>
    <brk id="211" max="16383" man="1"/>
    <brk id="244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A0424C-5814-4C05-AAFB-EB1DCF35C8D7}">
  <sheetPr codeName="Feuil4">
    <tabColor rgb="FF3399FF"/>
  </sheetPr>
  <dimension ref="A1:H109"/>
  <sheetViews>
    <sheetView zoomScale="70" zoomScaleNormal="70" workbookViewId="0">
      <selection activeCell="F10" sqref="F10:H28"/>
    </sheetView>
  </sheetViews>
  <sheetFormatPr baseColWidth="10" defaultRowHeight="14" x14ac:dyDescent="0.3"/>
  <cols>
    <col min="1" max="1" width="39.33203125" bestFit="1" customWidth="1"/>
    <col min="2" max="2" width="18.9140625" bestFit="1" customWidth="1"/>
    <col min="3" max="3" width="11.83203125" bestFit="1" customWidth="1"/>
    <col min="4" max="4" width="6.75" customWidth="1"/>
    <col min="5" max="5" width="13.83203125" customWidth="1"/>
    <col min="6" max="6" width="39.33203125" bestFit="1" customWidth="1"/>
    <col min="7" max="7" width="23.5" bestFit="1" customWidth="1"/>
    <col min="8" max="8" width="28.1640625" bestFit="1" customWidth="1"/>
  </cols>
  <sheetData>
    <row r="1" spans="1:8" s="1" customFormat="1" ht="23" x14ac:dyDescent="0.5">
      <c r="A1" s="1" t="s">
        <v>0</v>
      </c>
    </row>
    <row r="2" spans="1:8" ht="14.5" thickBot="1" x14ac:dyDescent="0.35"/>
    <row r="3" spans="1:8" ht="20" x14ac:dyDescent="0.4">
      <c r="A3" s="250" t="s">
        <v>1</v>
      </c>
      <c r="B3" s="250"/>
      <c r="C3" s="250"/>
      <c r="D3" s="250"/>
      <c r="E3" s="250"/>
      <c r="F3" s="250"/>
      <c r="G3" s="250"/>
    </row>
    <row r="4" spans="1:8" ht="18" x14ac:dyDescent="0.4">
      <c r="A4" s="251" t="s">
        <v>2</v>
      </c>
      <c r="B4" s="251"/>
      <c r="C4" s="251"/>
      <c r="D4" s="251"/>
      <c r="E4" s="251"/>
      <c r="F4" s="251"/>
      <c r="G4" s="251"/>
    </row>
    <row r="5" spans="1:8" ht="18" x14ac:dyDescent="0.4">
      <c r="A5" s="2"/>
      <c r="B5" s="2"/>
      <c r="C5" s="2"/>
      <c r="D5" s="2"/>
      <c r="E5" s="2"/>
      <c r="F5" s="2"/>
      <c r="G5" s="2"/>
    </row>
    <row r="6" spans="1:8" ht="18" x14ac:dyDescent="0.4">
      <c r="A6" s="2"/>
      <c r="B6" s="2"/>
      <c r="C6" s="2"/>
      <c r="D6" s="2"/>
      <c r="E6" s="2"/>
      <c r="F6" s="2"/>
      <c r="G6" s="2"/>
    </row>
    <row r="7" spans="1:8" ht="18" x14ac:dyDescent="0.4">
      <c r="A7" s="252" t="s">
        <v>3</v>
      </c>
      <c r="B7" s="252"/>
      <c r="C7" s="252"/>
      <c r="D7" s="252"/>
      <c r="E7" s="252"/>
      <c r="F7" s="252"/>
      <c r="G7" s="252"/>
      <c r="H7" s="252"/>
    </row>
    <row r="10" spans="1:8" x14ac:dyDescent="0.3">
      <c r="A10" s="3" t="s">
        <v>4</v>
      </c>
      <c r="F10" s="3" t="s">
        <v>5</v>
      </c>
    </row>
    <row r="12" spans="1:8" x14ac:dyDescent="0.3">
      <c r="F12" s="9" t="s">
        <v>6</v>
      </c>
      <c r="G12" t="s">
        <v>7</v>
      </c>
    </row>
    <row r="13" spans="1:8" x14ac:dyDescent="0.3">
      <c r="A13" s="9" t="s">
        <v>6</v>
      </c>
      <c r="B13" t="s">
        <v>8</v>
      </c>
      <c r="C13" s="4" t="s">
        <v>9</v>
      </c>
      <c r="D13" s="5"/>
      <c r="E13" s="5"/>
      <c r="F13" s="9" t="s">
        <v>10</v>
      </c>
      <c r="G13" s="6">
        <v>2018</v>
      </c>
      <c r="H13" s="4" t="s">
        <v>11</v>
      </c>
    </row>
    <row r="15" spans="1:8" x14ac:dyDescent="0.3">
      <c r="A15" s="9" t="s">
        <v>12</v>
      </c>
      <c r="B15" t="s">
        <v>13</v>
      </c>
      <c r="F15" s="9" t="s">
        <v>14</v>
      </c>
      <c r="G15" s="9" t="s">
        <v>15</v>
      </c>
    </row>
    <row r="16" spans="1:8" x14ac:dyDescent="0.3">
      <c r="A16" s="6" t="s">
        <v>16</v>
      </c>
      <c r="B16" s="10"/>
      <c r="F16" s="9" t="s">
        <v>12</v>
      </c>
      <c r="G16" t="s">
        <v>17</v>
      </c>
      <c r="H16" t="s">
        <v>18</v>
      </c>
    </row>
    <row r="17" spans="1:8" x14ac:dyDescent="0.3">
      <c r="A17" s="7" t="s">
        <v>19</v>
      </c>
      <c r="B17" s="10"/>
      <c r="F17" s="6" t="s">
        <v>16</v>
      </c>
      <c r="G17" s="10"/>
      <c r="H17" s="10"/>
    </row>
    <row r="18" spans="1:8" x14ac:dyDescent="0.3">
      <c r="A18" s="8" t="s">
        <v>20</v>
      </c>
      <c r="B18" s="10">
        <v>5</v>
      </c>
      <c r="F18" s="7" t="s">
        <v>19</v>
      </c>
      <c r="G18" s="10"/>
      <c r="H18" s="10"/>
    </row>
    <row r="19" spans="1:8" x14ac:dyDescent="0.3">
      <c r="A19" s="8" t="s">
        <v>21</v>
      </c>
      <c r="B19" s="10">
        <v>5</v>
      </c>
      <c r="F19" s="8" t="s">
        <v>20</v>
      </c>
      <c r="G19" s="10">
        <v>4</v>
      </c>
      <c r="H19" s="10">
        <v>2</v>
      </c>
    </row>
    <row r="20" spans="1:8" x14ac:dyDescent="0.3">
      <c r="A20" s="8" t="s">
        <v>22</v>
      </c>
      <c r="B20" s="10">
        <v>10</v>
      </c>
      <c r="F20" s="8" t="s">
        <v>21</v>
      </c>
      <c r="G20" s="10">
        <v>5</v>
      </c>
      <c r="H20" s="10">
        <v>0</v>
      </c>
    </row>
    <row r="21" spans="1:8" x14ac:dyDescent="0.3">
      <c r="A21" s="8" t="s">
        <v>23</v>
      </c>
      <c r="B21" s="10">
        <v>0</v>
      </c>
      <c r="F21" s="8" t="s">
        <v>22</v>
      </c>
      <c r="G21" s="10">
        <v>7</v>
      </c>
      <c r="H21" s="10">
        <v>7</v>
      </c>
    </row>
    <row r="22" spans="1:8" x14ac:dyDescent="0.3">
      <c r="A22" s="8" t="s">
        <v>24</v>
      </c>
      <c r="B22" s="10">
        <v>0</v>
      </c>
      <c r="F22" s="8" t="s">
        <v>23</v>
      </c>
      <c r="G22" s="10">
        <v>13</v>
      </c>
      <c r="H22" s="10">
        <v>6</v>
      </c>
    </row>
    <row r="23" spans="1:8" x14ac:dyDescent="0.3">
      <c r="A23" s="8" t="s">
        <v>25</v>
      </c>
      <c r="B23" s="10">
        <v>6</v>
      </c>
      <c r="F23" s="8" t="s">
        <v>24</v>
      </c>
      <c r="G23" s="10">
        <v>2</v>
      </c>
      <c r="H23" s="10">
        <v>0</v>
      </c>
    </row>
    <row r="24" spans="1:8" x14ac:dyDescent="0.3">
      <c r="A24" s="8" t="s">
        <v>26</v>
      </c>
      <c r="B24" s="10">
        <v>0</v>
      </c>
      <c r="F24" s="8" t="s">
        <v>25</v>
      </c>
      <c r="G24" s="10">
        <v>12</v>
      </c>
      <c r="H24" s="10">
        <v>9</v>
      </c>
    </row>
    <row r="25" spans="1:8" x14ac:dyDescent="0.3">
      <c r="A25" s="8" t="s">
        <v>27</v>
      </c>
      <c r="B25" s="10">
        <v>20</v>
      </c>
      <c r="F25" s="8" t="s">
        <v>26</v>
      </c>
      <c r="G25" s="10">
        <v>8</v>
      </c>
      <c r="H25" s="10">
        <v>1</v>
      </c>
    </row>
    <row r="26" spans="1:8" x14ac:dyDescent="0.3">
      <c r="A26" s="8" t="s">
        <v>28</v>
      </c>
      <c r="B26" s="10">
        <v>0</v>
      </c>
      <c r="F26" s="8" t="s">
        <v>27</v>
      </c>
      <c r="G26" s="10">
        <v>19</v>
      </c>
      <c r="H26" s="10">
        <v>10</v>
      </c>
    </row>
    <row r="27" spans="1:8" x14ac:dyDescent="0.3">
      <c r="A27" s="7" t="s">
        <v>29</v>
      </c>
      <c r="B27" s="10"/>
      <c r="F27" s="8" t="s">
        <v>28</v>
      </c>
      <c r="G27" s="10">
        <v>2</v>
      </c>
      <c r="H27" s="10">
        <v>3</v>
      </c>
    </row>
    <row r="28" spans="1:8" x14ac:dyDescent="0.3">
      <c r="A28" s="8" t="s">
        <v>30</v>
      </c>
      <c r="B28" s="10">
        <v>2</v>
      </c>
      <c r="F28" s="7" t="s">
        <v>29</v>
      </c>
      <c r="G28" s="10"/>
      <c r="H28" s="10"/>
    </row>
    <row r="29" spans="1:8" x14ac:dyDescent="0.3">
      <c r="A29" s="8" t="s">
        <v>31</v>
      </c>
      <c r="B29" s="10">
        <v>4</v>
      </c>
      <c r="F29" s="8" t="s">
        <v>30</v>
      </c>
      <c r="G29" s="10">
        <v>0</v>
      </c>
      <c r="H29" s="10">
        <v>2</v>
      </c>
    </row>
    <row r="30" spans="1:8" x14ac:dyDescent="0.3">
      <c r="A30" s="8" t="s">
        <v>32</v>
      </c>
      <c r="B30" s="10">
        <v>6</v>
      </c>
      <c r="F30" s="8" t="s">
        <v>31</v>
      </c>
      <c r="G30" s="10">
        <v>0</v>
      </c>
      <c r="H30" s="10">
        <v>4</v>
      </c>
    </row>
    <row r="31" spans="1:8" x14ac:dyDescent="0.3">
      <c r="A31" s="8" t="s">
        <v>33</v>
      </c>
      <c r="B31" s="10">
        <v>2</v>
      </c>
      <c r="F31" s="8" t="s">
        <v>32</v>
      </c>
      <c r="G31" s="10">
        <v>0</v>
      </c>
      <c r="H31" s="10">
        <v>0</v>
      </c>
    </row>
    <row r="32" spans="1:8" x14ac:dyDescent="0.3">
      <c r="A32" s="8" t="s">
        <v>34</v>
      </c>
      <c r="B32" s="10">
        <v>2</v>
      </c>
      <c r="F32" s="8" t="s">
        <v>33</v>
      </c>
      <c r="G32" s="10">
        <v>2</v>
      </c>
      <c r="H32" s="10">
        <v>0</v>
      </c>
    </row>
    <row r="33" spans="1:8" x14ac:dyDescent="0.3">
      <c r="A33" s="8" t="s">
        <v>35</v>
      </c>
      <c r="B33" s="10">
        <v>0</v>
      </c>
      <c r="F33" s="8" t="s">
        <v>34</v>
      </c>
      <c r="G33" s="10">
        <v>0</v>
      </c>
      <c r="H33" s="10">
        <v>1</v>
      </c>
    </row>
    <row r="34" spans="1:8" x14ac:dyDescent="0.3">
      <c r="A34" s="8" t="s">
        <v>36</v>
      </c>
      <c r="B34" s="10">
        <v>2</v>
      </c>
      <c r="F34" s="8" t="s">
        <v>35</v>
      </c>
      <c r="G34" s="10">
        <v>0</v>
      </c>
      <c r="H34" s="10">
        <v>0</v>
      </c>
    </row>
    <row r="35" spans="1:8" x14ac:dyDescent="0.3">
      <c r="A35" s="8" t="s">
        <v>37</v>
      </c>
      <c r="B35" s="10">
        <v>2</v>
      </c>
      <c r="F35" s="8" t="s">
        <v>36</v>
      </c>
      <c r="G35" s="10">
        <v>0</v>
      </c>
      <c r="H35" s="10">
        <v>1</v>
      </c>
    </row>
    <row r="36" spans="1:8" x14ac:dyDescent="0.3">
      <c r="A36" s="8" t="s">
        <v>38</v>
      </c>
      <c r="B36" s="10">
        <v>2</v>
      </c>
      <c r="F36" s="8" t="s">
        <v>37</v>
      </c>
      <c r="G36" s="10">
        <v>0</v>
      </c>
      <c r="H36" s="10">
        <v>5</v>
      </c>
    </row>
    <row r="37" spans="1:8" x14ac:dyDescent="0.3">
      <c r="A37" s="8" t="s">
        <v>39</v>
      </c>
      <c r="B37" s="10">
        <v>0</v>
      </c>
      <c r="F37" s="8" t="s">
        <v>38</v>
      </c>
      <c r="G37" s="10">
        <v>0</v>
      </c>
      <c r="H37" s="10">
        <v>0</v>
      </c>
    </row>
    <row r="38" spans="1:8" x14ac:dyDescent="0.3">
      <c r="A38" s="8" t="s">
        <v>40</v>
      </c>
      <c r="B38" s="10">
        <v>2</v>
      </c>
      <c r="F38" s="8" t="s">
        <v>39</v>
      </c>
      <c r="G38" s="10">
        <v>0</v>
      </c>
      <c r="H38" s="10">
        <v>0</v>
      </c>
    </row>
    <row r="39" spans="1:8" x14ac:dyDescent="0.3">
      <c r="A39" s="7" t="s">
        <v>41</v>
      </c>
      <c r="B39" s="10"/>
      <c r="F39" s="8" t="s">
        <v>40</v>
      </c>
      <c r="G39" s="10">
        <v>0</v>
      </c>
      <c r="H39" s="10">
        <v>0</v>
      </c>
    </row>
    <row r="40" spans="1:8" x14ac:dyDescent="0.3">
      <c r="A40" s="8" t="s">
        <v>42</v>
      </c>
      <c r="B40" s="10">
        <v>0</v>
      </c>
      <c r="F40" s="7" t="s">
        <v>41</v>
      </c>
      <c r="G40" s="10"/>
      <c r="H40" s="10"/>
    </row>
    <row r="41" spans="1:8" x14ac:dyDescent="0.3">
      <c r="A41" s="8" t="s">
        <v>43</v>
      </c>
      <c r="B41" s="10">
        <v>0</v>
      </c>
      <c r="F41" s="8" t="s">
        <v>42</v>
      </c>
      <c r="G41" s="10">
        <v>5</v>
      </c>
      <c r="H41" s="10">
        <v>5</v>
      </c>
    </row>
    <row r="42" spans="1:8" x14ac:dyDescent="0.3">
      <c r="A42" s="8" t="s">
        <v>44</v>
      </c>
      <c r="B42" s="10">
        <v>0</v>
      </c>
      <c r="F42" s="8" t="s">
        <v>43</v>
      </c>
      <c r="G42" s="10">
        <v>16</v>
      </c>
      <c r="H42" s="10">
        <v>21</v>
      </c>
    </row>
    <row r="43" spans="1:8" x14ac:dyDescent="0.3">
      <c r="A43" s="8" t="s">
        <v>45</v>
      </c>
      <c r="B43" s="10">
        <v>0</v>
      </c>
      <c r="F43" s="8" t="s">
        <v>44</v>
      </c>
      <c r="G43" s="10">
        <v>1</v>
      </c>
      <c r="H43" s="10">
        <v>7</v>
      </c>
    </row>
    <row r="44" spans="1:8" x14ac:dyDescent="0.3">
      <c r="A44" s="8" t="s">
        <v>46</v>
      </c>
      <c r="B44" s="10">
        <v>0</v>
      </c>
      <c r="F44" s="8" t="s">
        <v>45</v>
      </c>
      <c r="G44" s="10">
        <v>4</v>
      </c>
      <c r="H44" s="10">
        <v>15</v>
      </c>
    </row>
    <row r="45" spans="1:8" x14ac:dyDescent="0.3">
      <c r="A45" s="7" t="s">
        <v>47</v>
      </c>
      <c r="B45" s="10"/>
      <c r="F45" s="8" t="s">
        <v>46</v>
      </c>
      <c r="G45" s="10">
        <v>1</v>
      </c>
      <c r="H45" s="10">
        <v>1</v>
      </c>
    </row>
    <row r="46" spans="1:8" x14ac:dyDescent="0.3">
      <c r="A46" s="8" t="s">
        <v>48</v>
      </c>
      <c r="B46" s="10">
        <v>0</v>
      </c>
      <c r="F46" s="7" t="s">
        <v>47</v>
      </c>
      <c r="G46" s="10"/>
      <c r="H46" s="10"/>
    </row>
    <row r="47" spans="1:8" x14ac:dyDescent="0.3">
      <c r="A47" s="6" t="s">
        <v>49</v>
      </c>
      <c r="B47" s="10"/>
      <c r="F47" s="8" t="s">
        <v>48</v>
      </c>
      <c r="G47" s="10">
        <v>1</v>
      </c>
      <c r="H47" s="10">
        <v>0</v>
      </c>
    </row>
    <row r="48" spans="1:8" x14ac:dyDescent="0.3">
      <c r="A48" s="7" t="s">
        <v>50</v>
      </c>
      <c r="B48" s="10"/>
      <c r="F48" s="6" t="s">
        <v>49</v>
      </c>
      <c r="G48" s="10"/>
      <c r="H48" s="10"/>
    </row>
    <row r="49" spans="1:8" x14ac:dyDescent="0.3">
      <c r="A49" s="8" t="s">
        <v>51</v>
      </c>
      <c r="B49" s="10">
        <v>7</v>
      </c>
      <c r="F49" s="7" t="s">
        <v>50</v>
      </c>
      <c r="G49" s="10"/>
      <c r="H49" s="10"/>
    </row>
    <row r="50" spans="1:8" x14ac:dyDescent="0.3">
      <c r="A50" s="8" t="s">
        <v>52</v>
      </c>
      <c r="B50" s="10">
        <v>0</v>
      </c>
      <c r="F50" s="8" t="s">
        <v>51</v>
      </c>
      <c r="G50" s="10">
        <v>0</v>
      </c>
      <c r="H50" s="10">
        <v>2</v>
      </c>
    </row>
    <row r="51" spans="1:8" x14ac:dyDescent="0.3">
      <c r="A51" s="8" t="s">
        <v>53</v>
      </c>
      <c r="B51" s="10">
        <v>0</v>
      </c>
      <c r="F51" s="8" t="s">
        <v>52</v>
      </c>
      <c r="G51" s="10">
        <v>0</v>
      </c>
      <c r="H51" s="10">
        <v>0</v>
      </c>
    </row>
    <row r="52" spans="1:8" x14ac:dyDescent="0.3">
      <c r="A52" s="8" t="s">
        <v>54</v>
      </c>
      <c r="B52" s="10">
        <v>2</v>
      </c>
      <c r="F52" s="8" t="s">
        <v>53</v>
      </c>
      <c r="G52" s="10">
        <v>1</v>
      </c>
      <c r="H52" s="10">
        <v>0</v>
      </c>
    </row>
    <row r="53" spans="1:8" x14ac:dyDescent="0.3">
      <c r="A53" s="8" t="s">
        <v>55</v>
      </c>
      <c r="B53" s="10">
        <v>4</v>
      </c>
      <c r="F53" s="8" t="s">
        <v>54</v>
      </c>
      <c r="G53" s="10">
        <v>0</v>
      </c>
      <c r="H53" s="10">
        <v>0</v>
      </c>
    </row>
    <row r="54" spans="1:8" x14ac:dyDescent="0.3">
      <c r="A54" s="8" t="s">
        <v>56</v>
      </c>
      <c r="B54" s="10">
        <v>4</v>
      </c>
      <c r="F54" s="8" t="s">
        <v>55</v>
      </c>
      <c r="G54" s="10">
        <v>7</v>
      </c>
      <c r="H54" s="10">
        <v>9</v>
      </c>
    </row>
    <row r="55" spans="1:8" x14ac:dyDescent="0.3">
      <c r="A55" s="8" t="s">
        <v>57</v>
      </c>
      <c r="B55" s="10">
        <v>0</v>
      </c>
      <c r="F55" s="8" t="s">
        <v>56</v>
      </c>
      <c r="G55" s="10">
        <v>1</v>
      </c>
      <c r="H55" s="10">
        <v>2</v>
      </c>
    </row>
    <row r="56" spans="1:8" x14ac:dyDescent="0.3">
      <c r="A56" s="7" t="s">
        <v>58</v>
      </c>
      <c r="B56" s="10"/>
      <c r="F56" s="8" t="s">
        <v>57</v>
      </c>
      <c r="G56" s="10">
        <v>0</v>
      </c>
      <c r="H56" s="10">
        <v>0</v>
      </c>
    </row>
    <row r="57" spans="1:8" x14ac:dyDescent="0.3">
      <c r="A57" s="8" t="s">
        <v>59</v>
      </c>
      <c r="B57" s="10">
        <v>1</v>
      </c>
      <c r="F57" s="7" t="s">
        <v>58</v>
      </c>
      <c r="G57" s="10"/>
      <c r="H57" s="10"/>
    </row>
    <row r="58" spans="1:8" x14ac:dyDescent="0.3">
      <c r="A58" s="8" t="s">
        <v>60</v>
      </c>
      <c r="B58" s="10">
        <v>0</v>
      </c>
      <c r="F58" s="8" t="s">
        <v>59</v>
      </c>
      <c r="G58" s="10">
        <v>0</v>
      </c>
      <c r="H58" s="10">
        <v>1</v>
      </c>
    </row>
    <row r="59" spans="1:8" x14ac:dyDescent="0.3">
      <c r="A59" s="8" t="s">
        <v>61</v>
      </c>
      <c r="B59" s="10">
        <v>0</v>
      </c>
      <c r="F59" s="8" t="s">
        <v>60</v>
      </c>
      <c r="G59" s="10">
        <v>0</v>
      </c>
      <c r="H59" s="10">
        <v>0</v>
      </c>
    </row>
    <row r="60" spans="1:8" x14ac:dyDescent="0.3">
      <c r="A60" s="8" t="s">
        <v>62</v>
      </c>
      <c r="B60" s="10">
        <v>0</v>
      </c>
      <c r="F60" s="8" t="s">
        <v>61</v>
      </c>
      <c r="G60" s="10">
        <v>0</v>
      </c>
      <c r="H60" s="10">
        <v>0</v>
      </c>
    </row>
    <row r="61" spans="1:8" x14ac:dyDescent="0.3">
      <c r="A61" s="8" t="s">
        <v>63</v>
      </c>
      <c r="B61" s="10">
        <v>1</v>
      </c>
      <c r="F61" s="8" t="s">
        <v>62</v>
      </c>
      <c r="G61" s="10">
        <v>0</v>
      </c>
      <c r="H61" s="10">
        <v>0</v>
      </c>
    </row>
    <row r="62" spans="1:8" x14ac:dyDescent="0.3">
      <c r="A62" s="8" t="s">
        <v>64</v>
      </c>
      <c r="B62" s="10">
        <v>1</v>
      </c>
      <c r="F62" s="8" t="s">
        <v>63</v>
      </c>
      <c r="G62" s="10">
        <v>0</v>
      </c>
      <c r="H62" s="10">
        <v>0</v>
      </c>
    </row>
    <row r="63" spans="1:8" x14ac:dyDescent="0.3">
      <c r="A63" s="8" t="s">
        <v>65</v>
      </c>
      <c r="B63" s="10">
        <v>0</v>
      </c>
      <c r="F63" s="8" t="s">
        <v>64</v>
      </c>
      <c r="G63" s="10">
        <v>0</v>
      </c>
      <c r="H63" s="10">
        <v>0</v>
      </c>
    </row>
    <row r="64" spans="1:8" x14ac:dyDescent="0.3">
      <c r="A64" s="8" t="s">
        <v>66</v>
      </c>
      <c r="B64" s="10">
        <v>1</v>
      </c>
      <c r="F64" s="8" t="s">
        <v>65</v>
      </c>
      <c r="G64" s="10">
        <v>0</v>
      </c>
      <c r="H64" s="10">
        <v>0</v>
      </c>
    </row>
    <row r="65" spans="1:8" x14ac:dyDescent="0.3">
      <c r="A65" s="8" t="s">
        <v>67</v>
      </c>
      <c r="B65" s="10">
        <v>1</v>
      </c>
      <c r="F65" s="8" t="s">
        <v>66</v>
      </c>
      <c r="G65" s="10">
        <v>1</v>
      </c>
      <c r="H65" s="10">
        <v>0</v>
      </c>
    </row>
    <row r="66" spans="1:8" x14ac:dyDescent="0.3">
      <c r="A66" s="8" t="s">
        <v>68</v>
      </c>
      <c r="B66" s="10">
        <v>1</v>
      </c>
      <c r="F66" s="8" t="s">
        <v>67</v>
      </c>
      <c r="G66" s="10">
        <v>0</v>
      </c>
      <c r="H66" s="10">
        <v>0</v>
      </c>
    </row>
    <row r="67" spans="1:8" x14ac:dyDescent="0.3">
      <c r="A67" s="8" t="s">
        <v>69</v>
      </c>
      <c r="B67" s="10">
        <v>1</v>
      </c>
      <c r="F67" s="8" t="s">
        <v>68</v>
      </c>
      <c r="G67" s="10">
        <v>0</v>
      </c>
      <c r="H67" s="10">
        <v>0</v>
      </c>
    </row>
    <row r="68" spans="1:8" x14ac:dyDescent="0.3">
      <c r="A68" s="8" t="s">
        <v>70</v>
      </c>
      <c r="B68" s="10">
        <v>0</v>
      </c>
      <c r="F68" s="8" t="s">
        <v>69</v>
      </c>
      <c r="G68" s="10">
        <v>0</v>
      </c>
      <c r="H68" s="10">
        <v>0</v>
      </c>
    </row>
    <row r="69" spans="1:8" x14ac:dyDescent="0.3">
      <c r="A69" s="8" t="s">
        <v>71</v>
      </c>
      <c r="B69" s="10">
        <v>2</v>
      </c>
      <c r="F69" s="8" t="s">
        <v>70</v>
      </c>
      <c r="G69" s="10">
        <v>1</v>
      </c>
      <c r="H69" s="10">
        <v>1</v>
      </c>
    </row>
    <row r="70" spans="1:8" x14ac:dyDescent="0.3">
      <c r="A70" s="8" t="s">
        <v>72</v>
      </c>
      <c r="B70" s="10">
        <v>2</v>
      </c>
      <c r="F70" s="8" t="s">
        <v>71</v>
      </c>
      <c r="G70" s="10">
        <v>1</v>
      </c>
      <c r="H70" s="10">
        <v>1</v>
      </c>
    </row>
    <row r="71" spans="1:8" x14ac:dyDescent="0.3">
      <c r="A71" s="8" t="s">
        <v>73</v>
      </c>
      <c r="B71" s="10">
        <v>0</v>
      </c>
      <c r="F71" s="8" t="s">
        <v>72</v>
      </c>
      <c r="G71" s="10">
        <v>0</v>
      </c>
      <c r="H71" s="10">
        <v>0</v>
      </c>
    </row>
    <row r="72" spans="1:8" x14ac:dyDescent="0.3">
      <c r="A72" s="7" t="s">
        <v>74</v>
      </c>
      <c r="B72" s="10"/>
      <c r="F72" s="8" t="s">
        <v>73</v>
      </c>
      <c r="G72" s="10">
        <v>1</v>
      </c>
      <c r="H72" s="10">
        <v>0</v>
      </c>
    </row>
    <row r="73" spans="1:8" x14ac:dyDescent="0.3">
      <c r="A73" s="8" t="s">
        <v>75</v>
      </c>
      <c r="B73" s="10">
        <v>2</v>
      </c>
      <c r="F73" s="7" t="s">
        <v>74</v>
      </c>
      <c r="G73" s="10"/>
      <c r="H73" s="10"/>
    </row>
    <row r="74" spans="1:8" x14ac:dyDescent="0.3">
      <c r="A74" s="8" t="s">
        <v>76</v>
      </c>
      <c r="B74" s="10">
        <v>5</v>
      </c>
      <c r="F74" s="8" t="s">
        <v>75</v>
      </c>
      <c r="G74" s="10">
        <v>1</v>
      </c>
      <c r="H74" s="10">
        <v>1</v>
      </c>
    </row>
    <row r="75" spans="1:8" x14ac:dyDescent="0.3">
      <c r="A75" s="8" t="s">
        <v>77</v>
      </c>
      <c r="B75" s="10">
        <v>5</v>
      </c>
      <c r="F75" s="8" t="s">
        <v>76</v>
      </c>
      <c r="G75" s="10">
        <v>3</v>
      </c>
      <c r="H75" s="10">
        <v>6</v>
      </c>
    </row>
    <row r="76" spans="1:8" x14ac:dyDescent="0.3">
      <c r="A76" s="6" t="s">
        <v>78</v>
      </c>
      <c r="B76" s="10"/>
      <c r="F76" s="8" t="s">
        <v>77</v>
      </c>
      <c r="G76" s="10">
        <v>1</v>
      </c>
      <c r="H76" s="10">
        <v>4</v>
      </c>
    </row>
    <row r="77" spans="1:8" x14ac:dyDescent="0.3">
      <c r="A77" s="7" t="s">
        <v>79</v>
      </c>
      <c r="B77" s="10"/>
      <c r="F77" s="6" t="s">
        <v>78</v>
      </c>
      <c r="G77" s="10"/>
      <c r="H77" s="10"/>
    </row>
    <row r="78" spans="1:8" x14ac:dyDescent="0.3">
      <c r="A78" s="8" t="s">
        <v>80</v>
      </c>
      <c r="B78" s="10">
        <v>1</v>
      </c>
      <c r="F78" s="7" t="s">
        <v>79</v>
      </c>
      <c r="G78" s="10"/>
      <c r="H78" s="10"/>
    </row>
    <row r="79" spans="1:8" x14ac:dyDescent="0.3">
      <c r="A79" s="8" t="s">
        <v>81</v>
      </c>
      <c r="B79" s="10">
        <v>1</v>
      </c>
      <c r="F79" s="8" t="s">
        <v>80</v>
      </c>
      <c r="G79" s="10">
        <v>0</v>
      </c>
      <c r="H79" s="10">
        <v>1</v>
      </c>
    </row>
    <row r="80" spans="1:8" x14ac:dyDescent="0.3">
      <c r="A80" s="8" t="s">
        <v>82</v>
      </c>
      <c r="B80" s="10">
        <v>1</v>
      </c>
      <c r="F80" s="8" t="s">
        <v>81</v>
      </c>
      <c r="G80" s="10">
        <v>0</v>
      </c>
      <c r="H80" s="10">
        <v>1</v>
      </c>
    </row>
    <row r="81" spans="1:8" x14ac:dyDescent="0.3">
      <c r="A81" s="8" t="s">
        <v>83</v>
      </c>
      <c r="B81" s="10">
        <v>1</v>
      </c>
      <c r="F81" s="8" t="s">
        <v>82</v>
      </c>
      <c r="G81" s="10">
        <v>0</v>
      </c>
      <c r="H81" s="10">
        <v>0.5</v>
      </c>
    </row>
    <row r="82" spans="1:8" x14ac:dyDescent="0.3">
      <c r="A82" s="7" t="s">
        <v>84</v>
      </c>
      <c r="B82" s="10"/>
      <c r="F82" s="8" t="s">
        <v>83</v>
      </c>
      <c r="G82" s="10">
        <v>0</v>
      </c>
      <c r="H82" s="10">
        <v>1</v>
      </c>
    </row>
    <row r="83" spans="1:8" x14ac:dyDescent="0.3">
      <c r="A83" s="8" t="s">
        <v>85</v>
      </c>
      <c r="B83" s="10">
        <v>1</v>
      </c>
      <c r="F83" s="7" t="s">
        <v>84</v>
      </c>
      <c r="G83" s="10"/>
      <c r="H83" s="10"/>
    </row>
    <row r="84" spans="1:8" x14ac:dyDescent="0.3">
      <c r="A84" s="8" t="s">
        <v>86</v>
      </c>
      <c r="B84" s="10">
        <v>1</v>
      </c>
      <c r="F84" s="8" t="s">
        <v>85</v>
      </c>
      <c r="G84" s="10">
        <v>0</v>
      </c>
      <c r="H84" s="10">
        <v>1</v>
      </c>
    </row>
    <row r="85" spans="1:8" x14ac:dyDescent="0.3">
      <c r="A85" s="8" t="s">
        <v>87</v>
      </c>
      <c r="B85" s="10">
        <v>1</v>
      </c>
      <c r="F85" s="8" t="s">
        <v>86</v>
      </c>
      <c r="G85" s="10">
        <v>0</v>
      </c>
      <c r="H85" s="10">
        <v>0.5</v>
      </c>
    </row>
    <row r="86" spans="1:8" x14ac:dyDescent="0.3">
      <c r="A86" s="8" t="s">
        <v>88</v>
      </c>
      <c r="B86" s="10">
        <v>1</v>
      </c>
      <c r="F86" s="8" t="s">
        <v>87</v>
      </c>
      <c r="G86" s="10">
        <v>0</v>
      </c>
      <c r="H86" s="10">
        <v>1</v>
      </c>
    </row>
    <row r="87" spans="1:8" x14ac:dyDescent="0.3">
      <c r="A87" s="8" t="s">
        <v>83</v>
      </c>
      <c r="B87" s="10">
        <v>1</v>
      </c>
      <c r="F87" s="8" t="s">
        <v>88</v>
      </c>
      <c r="G87" s="10">
        <v>0</v>
      </c>
      <c r="H87" s="10">
        <v>1</v>
      </c>
    </row>
    <row r="88" spans="1:8" x14ac:dyDescent="0.3">
      <c r="A88" s="8" t="s">
        <v>89</v>
      </c>
      <c r="B88" s="10">
        <v>1</v>
      </c>
      <c r="F88" s="8" t="s">
        <v>83</v>
      </c>
      <c r="G88" s="10">
        <v>0</v>
      </c>
      <c r="H88" s="10">
        <v>1</v>
      </c>
    </row>
    <row r="89" spans="1:8" x14ac:dyDescent="0.3">
      <c r="A89" s="6" t="s">
        <v>90</v>
      </c>
      <c r="B89" s="10"/>
      <c r="F89" s="8" t="s">
        <v>89</v>
      </c>
      <c r="G89" s="10">
        <v>0</v>
      </c>
      <c r="H89" s="10">
        <v>0</v>
      </c>
    </row>
    <row r="90" spans="1:8" x14ac:dyDescent="0.3">
      <c r="A90" s="7" t="s">
        <v>91</v>
      </c>
      <c r="B90" s="10"/>
      <c r="F90" s="6" t="s">
        <v>90</v>
      </c>
      <c r="G90" s="10"/>
      <c r="H90" s="10"/>
    </row>
    <row r="91" spans="1:8" x14ac:dyDescent="0.3">
      <c r="A91" s="8" t="s">
        <v>92</v>
      </c>
      <c r="B91" s="10">
        <v>0</v>
      </c>
      <c r="F91" s="7" t="s">
        <v>91</v>
      </c>
      <c r="G91" s="10"/>
      <c r="H91" s="10"/>
    </row>
    <row r="92" spans="1:8" x14ac:dyDescent="0.3">
      <c r="A92" s="8" t="s">
        <v>93</v>
      </c>
      <c r="B92" s="10">
        <v>0</v>
      </c>
      <c r="F92" s="8" t="s">
        <v>92</v>
      </c>
      <c r="G92" s="10">
        <v>0</v>
      </c>
      <c r="H92" s="10">
        <v>0</v>
      </c>
    </row>
    <row r="93" spans="1:8" x14ac:dyDescent="0.3">
      <c r="A93" s="7" t="s">
        <v>94</v>
      </c>
      <c r="B93" s="10"/>
      <c r="F93" s="8" t="s">
        <v>93</v>
      </c>
      <c r="G93" s="10">
        <v>0</v>
      </c>
      <c r="H93" s="10">
        <v>0</v>
      </c>
    </row>
    <row r="94" spans="1:8" x14ac:dyDescent="0.3">
      <c r="A94" s="8" t="s">
        <v>95</v>
      </c>
      <c r="B94" s="10">
        <v>1</v>
      </c>
      <c r="F94" s="7" t="s">
        <v>94</v>
      </c>
      <c r="G94" s="10"/>
      <c r="H94" s="10"/>
    </row>
    <row r="95" spans="1:8" x14ac:dyDescent="0.3">
      <c r="A95" s="8" t="s">
        <v>96</v>
      </c>
      <c r="B95" s="10">
        <v>2</v>
      </c>
      <c r="F95" s="8" t="s">
        <v>95</v>
      </c>
      <c r="G95" s="10">
        <v>0</v>
      </c>
      <c r="H95" s="10">
        <v>1</v>
      </c>
    </row>
    <row r="96" spans="1:8" x14ac:dyDescent="0.3">
      <c r="A96" s="6" t="s">
        <v>97</v>
      </c>
      <c r="B96" s="10"/>
      <c r="F96" s="8" t="s">
        <v>96</v>
      </c>
      <c r="G96" s="10">
        <v>0</v>
      </c>
      <c r="H96" s="10">
        <v>4</v>
      </c>
    </row>
    <row r="97" spans="1:8" x14ac:dyDescent="0.3">
      <c r="A97" s="7" t="s">
        <v>98</v>
      </c>
      <c r="B97" s="10"/>
      <c r="F97" s="6" t="s">
        <v>97</v>
      </c>
      <c r="G97" s="10"/>
      <c r="H97" s="10"/>
    </row>
    <row r="98" spans="1:8" x14ac:dyDescent="0.3">
      <c r="A98" s="8" t="s">
        <v>60</v>
      </c>
      <c r="B98" s="10">
        <v>0</v>
      </c>
      <c r="F98" s="7" t="s">
        <v>98</v>
      </c>
      <c r="G98" s="10"/>
      <c r="H98" s="10"/>
    </row>
    <row r="99" spans="1:8" x14ac:dyDescent="0.3">
      <c r="A99" s="8" t="s">
        <v>61</v>
      </c>
      <c r="B99" s="10">
        <v>0</v>
      </c>
      <c r="F99" s="8" t="s">
        <v>60</v>
      </c>
      <c r="G99" s="10">
        <v>0</v>
      </c>
      <c r="H99" s="10">
        <v>0</v>
      </c>
    </row>
    <row r="100" spans="1:8" x14ac:dyDescent="0.3">
      <c r="A100" s="8" t="s">
        <v>62</v>
      </c>
      <c r="B100" s="10">
        <v>0</v>
      </c>
      <c r="F100" s="8" t="s">
        <v>61</v>
      </c>
      <c r="G100" s="10">
        <v>0</v>
      </c>
      <c r="H100" s="10">
        <v>0</v>
      </c>
    </row>
    <row r="101" spans="1:8" x14ac:dyDescent="0.3">
      <c r="A101" s="8" t="s">
        <v>63</v>
      </c>
      <c r="B101" s="10">
        <v>27</v>
      </c>
      <c r="F101" s="8" t="s">
        <v>62</v>
      </c>
      <c r="G101" s="10">
        <v>0</v>
      </c>
      <c r="H101" s="10">
        <v>0</v>
      </c>
    </row>
    <row r="102" spans="1:8" x14ac:dyDescent="0.3">
      <c r="A102" s="8" t="s">
        <v>64</v>
      </c>
      <c r="B102" s="10">
        <v>20</v>
      </c>
      <c r="F102" s="8" t="s">
        <v>63</v>
      </c>
      <c r="G102" s="10">
        <v>13</v>
      </c>
      <c r="H102" s="10">
        <v>14</v>
      </c>
    </row>
    <row r="103" spans="1:8" x14ac:dyDescent="0.3">
      <c r="A103" s="8" t="s">
        <v>65</v>
      </c>
      <c r="B103" s="10">
        <v>25</v>
      </c>
      <c r="F103" s="8" t="s">
        <v>64</v>
      </c>
      <c r="G103" s="10">
        <v>0</v>
      </c>
      <c r="H103" s="10">
        <v>8</v>
      </c>
    </row>
    <row r="104" spans="1:8" x14ac:dyDescent="0.3">
      <c r="A104" s="7" t="s">
        <v>99</v>
      </c>
      <c r="B104" s="10"/>
      <c r="F104" s="8" t="s">
        <v>65</v>
      </c>
      <c r="G104" s="10">
        <v>0</v>
      </c>
      <c r="H104" s="10">
        <v>0</v>
      </c>
    </row>
    <row r="105" spans="1:8" x14ac:dyDescent="0.3">
      <c r="A105" s="8" t="s">
        <v>100</v>
      </c>
      <c r="B105" s="10">
        <v>220</v>
      </c>
      <c r="F105" s="7" t="s">
        <v>99</v>
      </c>
      <c r="G105" s="10"/>
      <c r="H105" s="10"/>
    </row>
    <row r="106" spans="1:8" x14ac:dyDescent="0.3">
      <c r="A106" s="8" t="s">
        <v>101</v>
      </c>
      <c r="B106" s="10">
        <v>220</v>
      </c>
      <c r="F106" s="8" t="s">
        <v>100</v>
      </c>
      <c r="G106" s="10">
        <v>103</v>
      </c>
      <c r="H106" s="10">
        <v>74</v>
      </c>
    </row>
    <row r="107" spans="1:8" x14ac:dyDescent="0.3">
      <c r="A107" s="8" t="s">
        <v>102</v>
      </c>
      <c r="B107" s="10">
        <v>220</v>
      </c>
      <c r="F107" s="8" t="s">
        <v>101</v>
      </c>
      <c r="G107" s="10">
        <v>101</v>
      </c>
      <c r="H107" s="10">
        <v>100</v>
      </c>
    </row>
    <row r="108" spans="1:8" x14ac:dyDescent="0.3">
      <c r="A108" s="8" t="s">
        <v>103</v>
      </c>
      <c r="B108" s="10">
        <v>220</v>
      </c>
      <c r="F108" s="8" t="s">
        <v>102</v>
      </c>
      <c r="G108" s="10">
        <v>121</v>
      </c>
      <c r="H108" s="10">
        <v>108</v>
      </c>
    </row>
    <row r="109" spans="1:8" x14ac:dyDescent="0.3">
      <c r="F109" s="8" t="s">
        <v>103</v>
      </c>
      <c r="G109" s="10">
        <v>109</v>
      </c>
      <c r="H109" s="10">
        <v>115</v>
      </c>
    </row>
  </sheetData>
  <mergeCells count="3">
    <mergeCell ref="A3:G3"/>
    <mergeCell ref="A4:G4"/>
    <mergeCell ref="A7:H7"/>
  </mergeCells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TB_AN</vt:lpstr>
      <vt:lpstr>TCD_AN</vt:lpstr>
      <vt:lpstr>TB_AN!Impression_des_titres</vt:lpstr>
      <vt:lpstr>TB_AN!Zone_d_impression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GDenis</dc:creator>
  <cp:lastModifiedBy>GDenis</cp:lastModifiedBy>
  <dcterms:created xsi:type="dcterms:W3CDTF">2021-09-24T11:44:33Z</dcterms:created>
  <dcterms:modified xsi:type="dcterms:W3CDTF">2021-09-24T11:47:31Z</dcterms:modified>
</cp:coreProperties>
</file>