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3.xml" ContentType="application/vnd.openxmlformats-officedocument.drawing+xml"/>
  <Override PartName="/xl/ctrlProps/ctrlProp1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martin\Documents\Interne\Tarifs - brochures\Tarifs Excel, Devis clients\"/>
    </mc:Choice>
  </mc:AlternateContent>
  <workbookProtection workbookAlgorithmName="SHA-512" workbookHashValue="2U5YcCDJJ5Z2ub+luv0UN18aPJW6auIMhXOCk3gZsycIhMnKNzcw3TqAuacnM/HY7v2Lc1RKkIohJE1pxS0khg==" workbookSaltValue="+uIsiejfRUY0Jkm2rgvVQg==" workbookSpinCount="100000" lockStructure="1"/>
  <bookViews>
    <workbookView xWindow="0" yWindow="0" windowWidth="23040" windowHeight="9192" activeTab="1"/>
  </bookViews>
  <sheets>
    <sheet name="Fast_Price" sheetId="57" r:id="rId1"/>
    <sheet name="Devis" sheetId="33" r:id="rId2"/>
    <sheet name="data_src" sheetId="32" state="hidden" r:id="rId3"/>
    <sheet name="Listes" sheetId="44" state="hidden" r:id="rId4"/>
    <sheet name="Frais de port" sheetId="34" r:id="rId5"/>
    <sheet name="Délais de livraison" sheetId="35" state="hidden" r:id="rId6"/>
    <sheet name="Profils" sheetId="39" state="hidden" r:id="rId7"/>
    <sheet name="Cylindres" sheetId="36" state="hidden" r:id="rId8"/>
    <sheet name="Finitions" sheetId="37" r:id="rId9"/>
    <sheet name="Boutons" sheetId="38" r:id="rId10"/>
    <sheet name="Extensions" sheetId="41" state="hidden" r:id="rId11"/>
    <sheet name="Extensions old" sheetId="20" state="hidden" r:id="rId12"/>
    <sheet name="src_prix" sheetId="42" state="hidden" r:id="rId13"/>
    <sheet name="Calculette" sheetId="68" r:id="rId14"/>
    <sheet name="SP5" sheetId="40" r:id="rId15"/>
    <sheet name="DU5" sheetId="93" r:id="rId16"/>
    <sheet name="WO5" sheetId="94" r:id="rId17"/>
    <sheet name="WD5" sheetId="95" r:id="rId18"/>
    <sheet name="UDM5" sheetId="96" r:id="rId19"/>
    <sheet name="PSM5" sheetId="97" r:id="rId20"/>
    <sheet name="RHM5" sheetId="98" r:id="rId21"/>
    <sheet name="KM5" sheetId="99" r:id="rId22"/>
    <sheet name="MKM5" sheetId="100" r:id="rId23"/>
    <sheet name="WM5" sheetId="101" r:id="rId24"/>
    <sheet name="WSM5" sheetId="102" r:id="rId25"/>
    <sheet name="SP6" sheetId="103" r:id="rId26"/>
    <sheet name="DU6" sheetId="104" r:id="rId27"/>
    <sheet name="WO6" sheetId="105" r:id="rId28"/>
    <sheet name="WD6" sheetId="106" r:id="rId29"/>
    <sheet name="UDM6" sheetId="107" r:id="rId30"/>
    <sheet name="PSM6" sheetId="108" r:id="rId31"/>
    <sheet name="RHM6" sheetId="109" r:id="rId32"/>
    <sheet name="KM6" sheetId="110" r:id="rId33"/>
    <sheet name="MKM6" sheetId="111" r:id="rId34"/>
    <sheet name="WM6" sheetId="112" r:id="rId35"/>
    <sheet name="WSM6" sheetId="113" r:id="rId36"/>
  </sheets>
  <functionGroups builtInGroupCount="18"/>
  <definedNames>
    <definedName name="_xlnm._FilterDatabase" localSheetId="15" hidden="1">'DU5'!$A$9:$I$129</definedName>
    <definedName name="_xlnm._FilterDatabase" localSheetId="26" hidden="1">'DU6'!$A$9:$I$129</definedName>
    <definedName name="_xlnm._FilterDatabase" localSheetId="8" hidden="1">Finitions!$A$2:$E$34</definedName>
    <definedName name="_xlnm._FilterDatabase" localSheetId="21" hidden="1">'KM5'!$A$9:$I$129</definedName>
    <definedName name="_xlnm._FilterDatabase" localSheetId="32" hidden="1">'KM6'!$A$9:$I$129</definedName>
    <definedName name="_xlnm._FilterDatabase" localSheetId="22" hidden="1">'MKM5'!$A$9:$I$129</definedName>
    <definedName name="_xlnm._FilterDatabase" localSheetId="33" hidden="1">'MKM6'!$A$9:$I$129</definedName>
    <definedName name="_xlnm._FilterDatabase" localSheetId="19" hidden="1">'PSM5'!$A$9:$I$129</definedName>
    <definedName name="_xlnm._FilterDatabase" localSheetId="30" hidden="1">'PSM6'!$A$9:$I$129</definedName>
    <definedName name="_xlnm._FilterDatabase" localSheetId="20" hidden="1">'RHM5'!$A$9:$I$129</definedName>
    <definedName name="_xlnm._FilterDatabase" localSheetId="31" hidden="1">'RHM6'!$A$9:$I$129</definedName>
    <definedName name="_xlnm._FilterDatabase" localSheetId="14" hidden="1">'SP5'!$A$9:$I$129</definedName>
    <definedName name="_xlnm._FilterDatabase" localSheetId="25" hidden="1">'SP6'!$A$9:$I$129</definedName>
    <definedName name="_xlnm._FilterDatabase" localSheetId="18" hidden="1">'UDM5'!$A$9:$I$129</definedName>
    <definedName name="_xlnm._FilterDatabase" localSheetId="29" hidden="1">'UDM6'!$A$9:$I$129</definedName>
    <definedName name="_xlnm._FilterDatabase" localSheetId="17" hidden="1">'WD5'!$A$9:$I$129</definedName>
    <definedName name="_xlnm._FilterDatabase" localSheetId="28" hidden="1">'WD6'!$A$9:$I$129</definedName>
    <definedName name="_xlnm._FilterDatabase" localSheetId="23" hidden="1">'WM5'!$A$9:$I$129</definedName>
    <definedName name="_xlnm._FilterDatabase" localSheetId="34" hidden="1">'WM6'!$A$9:$I$129</definedName>
    <definedName name="_xlnm._FilterDatabase" localSheetId="16" hidden="1">'WO5'!$A$9:$I$129</definedName>
    <definedName name="_xlnm._FilterDatabase" localSheetId="27" hidden="1">'WO6'!$A$9:$I$129</definedName>
    <definedName name="_xlnm._FilterDatabase" localSheetId="24" hidden="1">'WSM5'!$A$9:$I$129</definedName>
    <definedName name="_xlnm._FilterDatabase" localSheetId="35" hidden="1">'WSM6'!$A$9:$I$129</definedName>
    <definedName name="bdd_concat_extensions">Extensions!$C$3:$D$142</definedName>
    <definedName name="bdd_prix_base_profil">data_src!$C$23:$E$33</definedName>
    <definedName name="bdd_prix_base_profil_all">data_src!$B$22:$J$33</definedName>
    <definedName name="bdd_prix_base_profil_R">data_src!$B$23:$E$33</definedName>
    <definedName name="bdd_prix_cle_profil">data_src!$C$63:$E$73</definedName>
    <definedName name="bdd_PV_bouton">Boutons!$A$2:$C$7</definedName>
    <definedName name="bdd_PV_bouton_profil">data_src!$B$36:$C$46</definedName>
    <definedName name="bdd_PV_finition_cyl">Finitions!$C$3:$E$34</definedName>
    <definedName name="coefficient_revente_distributeur">Calculette!$I$22</definedName>
    <definedName name="cout_extension_011">data_src!$C$17</definedName>
    <definedName name="cout_extension_1218">data_src!$C$19</definedName>
    <definedName name="cout_sup_extension11">data_src!$C$18</definedName>
    <definedName name="date_devis">Calculette!$M$24</definedName>
    <definedName name="date_fin_devis">Calculette!$M$25</definedName>
    <definedName name="devis_extension_on">Devis!$E$16</definedName>
    <definedName name="devis_goupille">Devis!$E$11</definedName>
    <definedName name="devis_initiateur_on">Devis!$E$17</definedName>
    <definedName name="devis_plusde6mois_on">Devis!$E$18</definedName>
    <definedName name="devis_profil">Devis!$E$10</definedName>
    <definedName name="devis_PV_goupille">Devis!$E$12</definedName>
    <definedName name="devis_PV_non_initiateur" localSheetId="15">Devis!#REF!</definedName>
    <definedName name="devis_PV_non_initiateur" localSheetId="26">Devis!#REF!</definedName>
    <definedName name="devis_PV_non_initiateur" localSheetId="21">Devis!#REF!</definedName>
    <definedName name="devis_PV_non_initiateur" localSheetId="32">Devis!#REF!</definedName>
    <definedName name="devis_PV_non_initiateur" localSheetId="22">Devis!#REF!</definedName>
    <definedName name="devis_PV_non_initiateur" localSheetId="33">Devis!#REF!</definedName>
    <definedName name="devis_PV_non_initiateur" localSheetId="19">Devis!#REF!</definedName>
    <definedName name="devis_PV_non_initiateur" localSheetId="30">Devis!#REF!</definedName>
    <definedName name="devis_PV_non_initiateur" localSheetId="20">Devis!#REF!</definedName>
    <definedName name="devis_PV_non_initiateur" localSheetId="31">Devis!#REF!</definedName>
    <definedName name="devis_PV_non_initiateur" localSheetId="25">Devis!#REF!</definedName>
    <definedName name="devis_PV_non_initiateur" localSheetId="18">Devis!#REF!</definedName>
    <definedName name="devis_PV_non_initiateur" localSheetId="29">Devis!#REF!</definedName>
    <definedName name="devis_PV_non_initiateur" localSheetId="17">Devis!#REF!</definedName>
    <definedName name="devis_PV_non_initiateur" localSheetId="28">Devis!#REF!</definedName>
    <definedName name="devis_PV_non_initiateur" localSheetId="23">Devis!#REF!</definedName>
    <definedName name="devis_PV_non_initiateur" localSheetId="34">Devis!#REF!</definedName>
    <definedName name="devis_PV_non_initiateur" localSheetId="16">Devis!#REF!</definedName>
    <definedName name="devis_PV_non_initiateur" localSheetId="27">Devis!#REF!</definedName>
    <definedName name="devis_PV_non_initiateur" localSheetId="24">Devis!#REF!</definedName>
    <definedName name="devis_PV_non_initiateur" localSheetId="35">Devis!#REF!</definedName>
    <definedName name="devis_PV_non_initiateur">Devis!#REF!</definedName>
    <definedName name="devis_PV_plusde6mois" localSheetId="15">Devis!#REF!</definedName>
    <definedName name="devis_PV_plusde6mois" localSheetId="26">Devis!#REF!</definedName>
    <definedName name="devis_PV_plusde6mois" localSheetId="21">Devis!#REF!</definedName>
    <definedName name="devis_PV_plusde6mois" localSheetId="32">Devis!#REF!</definedName>
    <definedName name="devis_PV_plusde6mois" localSheetId="22">Devis!#REF!</definedName>
    <definedName name="devis_PV_plusde6mois" localSheetId="33">Devis!#REF!</definedName>
    <definedName name="devis_PV_plusde6mois" localSheetId="19">Devis!#REF!</definedName>
    <definedName name="devis_PV_plusde6mois" localSheetId="30">Devis!#REF!</definedName>
    <definedName name="devis_PV_plusde6mois" localSheetId="20">Devis!#REF!</definedName>
    <definedName name="devis_PV_plusde6mois" localSheetId="31">Devis!#REF!</definedName>
    <definedName name="devis_PV_plusde6mois" localSheetId="25">Devis!#REF!</definedName>
    <definedName name="devis_PV_plusde6mois" localSheetId="18">Devis!#REF!</definedName>
    <definedName name="devis_PV_plusde6mois" localSheetId="29">Devis!#REF!</definedName>
    <definedName name="devis_PV_plusde6mois" localSheetId="17">Devis!#REF!</definedName>
    <definedName name="devis_PV_plusde6mois" localSheetId="28">Devis!#REF!</definedName>
    <definedName name="devis_PV_plusde6mois" localSheetId="23">Devis!#REF!</definedName>
    <definedName name="devis_PV_plusde6mois" localSheetId="34">Devis!#REF!</definedName>
    <definedName name="devis_PV_plusde6mois" localSheetId="16">Devis!#REF!</definedName>
    <definedName name="devis_PV_plusde6mois" localSheetId="27">Devis!#REF!</definedName>
    <definedName name="devis_PV_plusde6mois" localSheetId="24">Devis!#REF!</definedName>
    <definedName name="devis_PV_plusde6mois" localSheetId="35">Devis!#REF!</definedName>
    <definedName name="devis_PV_plusde6mois">Devis!#REF!</definedName>
    <definedName name="devis_PV_systeme">Devis!$E$14</definedName>
    <definedName name="devis_systeme">Devis!$E$13</definedName>
    <definedName name="devis_taux_remise">Devis!$E$8</definedName>
    <definedName name="ecart_PV_bouton_SP_sys" localSheetId="15">data_src!#REF!</definedName>
    <definedName name="ecart_PV_bouton_SP_sys" localSheetId="26">data_src!#REF!</definedName>
    <definedName name="ecart_PV_bouton_SP_sys" localSheetId="21">data_src!#REF!</definedName>
    <definedName name="ecart_PV_bouton_SP_sys" localSheetId="32">data_src!#REF!</definedName>
    <definedName name="ecart_PV_bouton_SP_sys" localSheetId="22">data_src!#REF!</definedName>
    <definedName name="ecart_PV_bouton_SP_sys" localSheetId="33">data_src!#REF!</definedName>
    <definedName name="ecart_PV_bouton_SP_sys" localSheetId="19">data_src!#REF!</definedName>
    <definedName name="ecart_PV_bouton_SP_sys" localSheetId="30">data_src!#REF!</definedName>
    <definedName name="ecart_PV_bouton_SP_sys" localSheetId="20">data_src!#REF!</definedName>
    <definedName name="ecart_PV_bouton_SP_sys" localSheetId="31">data_src!#REF!</definedName>
    <definedName name="ecart_PV_bouton_SP_sys" localSheetId="25">data_src!#REF!</definedName>
    <definedName name="ecart_PV_bouton_SP_sys" localSheetId="18">data_src!#REF!</definedName>
    <definedName name="ecart_PV_bouton_SP_sys" localSheetId="29">data_src!#REF!</definedName>
    <definedName name="ecart_PV_bouton_SP_sys" localSheetId="17">data_src!#REF!</definedName>
    <definedName name="ecart_PV_bouton_SP_sys" localSheetId="28">data_src!#REF!</definedName>
    <definedName name="ecart_PV_bouton_SP_sys" localSheetId="23">data_src!#REF!</definedName>
    <definedName name="ecart_PV_bouton_SP_sys" localSheetId="34">data_src!#REF!</definedName>
    <definedName name="ecart_PV_bouton_SP_sys" localSheetId="16">data_src!#REF!</definedName>
    <definedName name="ecart_PV_bouton_SP_sys" localSheetId="27">data_src!#REF!</definedName>
    <definedName name="ecart_PV_bouton_SP_sys" localSheetId="24">data_src!#REF!</definedName>
    <definedName name="ecart_PV_bouton_SP_sys" localSheetId="35">data_src!#REF!</definedName>
    <definedName name="ecart_PV_bouton_SP_sys">data_src!#REF!</definedName>
    <definedName name="ecart_PV_PGPP_SP_810" localSheetId="15">data_src!#REF!</definedName>
    <definedName name="ecart_PV_PGPP_SP_810" localSheetId="26">data_src!#REF!</definedName>
    <definedName name="ecart_PV_PGPP_SP_810" localSheetId="21">data_src!#REF!</definedName>
    <definedName name="ecart_PV_PGPP_SP_810" localSheetId="32">data_src!#REF!</definedName>
    <definedName name="ecart_PV_PGPP_SP_810" localSheetId="22">data_src!#REF!</definedName>
    <definedName name="ecart_PV_PGPP_SP_810" localSheetId="33">data_src!#REF!</definedName>
    <definedName name="ecart_PV_PGPP_SP_810" localSheetId="19">data_src!#REF!</definedName>
    <definedName name="ecart_PV_PGPP_SP_810" localSheetId="30">data_src!#REF!</definedName>
    <definedName name="ecart_PV_PGPP_SP_810" localSheetId="20">data_src!#REF!</definedName>
    <definedName name="ecart_PV_PGPP_SP_810" localSheetId="31">data_src!#REF!</definedName>
    <definedName name="ecart_PV_PGPP_SP_810" localSheetId="25">data_src!#REF!</definedName>
    <definedName name="ecart_PV_PGPP_SP_810" localSheetId="18">data_src!#REF!</definedName>
    <definedName name="ecart_PV_PGPP_SP_810" localSheetId="29">data_src!#REF!</definedName>
    <definedName name="ecart_PV_PGPP_SP_810" localSheetId="17">data_src!#REF!</definedName>
    <definedName name="ecart_PV_PGPP_SP_810" localSheetId="28">data_src!#REF!</definedName>
    <definedName name="ecart_PV_PGPP_SP_810" localSheetId="23">data_src!#REF!</definedName>
    <definedName name="ecart_PV_PGPP_SP_810" localSheetId="34">data_src!#REF!</definedName>
    <definedName name="ecart_PV_PGPP_SP_810" localSheetId="16">data_src!#REF!</definedName>
    <definedName name="ecart_PV_PGPP_SP_810" localSheetId="27">data_src!#REF!</definedName>
    <definedName name="ecart_PV_PGPP_SP_810" localSheetId="24">data_src!#REF!</definedName>
    <definedName name="ecart_PV_PGPP_SP_810" localSheetId="35">data_src!#REF!</definedName>
    <definedName name="ecart_PV_PGPP_SP_810">data_src!#REF!</definedName>
    <definedName name="LigneTotalDevis">Devis!$32:$32</definedName>
    <definedName name="liste_10">Listes!$G$1:$G$2</definedName>
    <definedName name="liste_articles">Listes!$D$1:$D$3</definedName>
    <definedName name="liste_boutons">Boutons!$A$2:$A$7</definedName>
    <definedName name="liste_cle">Listes!$E$1:$E$4</definedName>
    <definedName name="liste_cylindres">Cylindres!$A$2:$A$4</definedName>
    <definedName name="liste_dim_ext">Listes!$I$1:$I$21</definedName>
    <definedName name="liste_dim_int">Listes!$H$1:$H$12</definedName>
    <definedName name="liste_finitions">Finitions!$A$3:$A$34</definedName>
    <definedName name="liste_goupille">Listes!$B$1:$B$3</definedName>
    <definedName name="liste_NA">Listes!$F$1:$F$2</definedName>
    <definedName name="liste_ouinon">Listes!$A$1:$A$2</definedName>
    <definedName name="liste_quantite">Listes!$C$1:$C$1001</definedName>
    <definedName name="liste_systemes">Listes!$J$1:$J$4</definedName>
    <definedName name="liste_taux_remise">Listes!$K$1:$K$101</definedName>
    <definedName name="nom_client_final">Calculette!$D$25</definedName>
    <definedName name="nom_distributeur">Calculette!$D$24</definedName>
    <definedName name="nom_projet">Calculette!$D$26</definedName>
    <definedName name="pdg_plusde6mois_on">Calculette!$M$19</definedName>
    <definedName name="pdg_PV_noninitiateur_on">Calculette!$D$19</definedName>
    <definedName name="pdg_taux_remise">Calculette!$D$17</definedName>
    <definedName name="prix_cle_plusde6mois">data_src!$D$75</definedName>
    <definedName name="PV_6_goupille">data_src!$C$9</definedName>
    <definedName name="PV_7_goupille">data_src!$C$10</definedName>
    <definedName name="PV_bouton_SP_PGPP" localSheetId="15">data_src!#REF!</definedName>
    <definedName name="PV_bouton_SP_PGPP" localSheetId="26">data_src!#REF!</definedName>
    <definedName name="PV_bouton_SP_PGPP" localSheetId="21">data_src!#REF!</definedName>
    <definedName name="PV_bouton_SP_PGPP" localSheetId="32">data_src!#REF!</definedName>
    <definedName name="PV_bouton_SP_PGPP" localSheetId="22">data_src!#REF!</definedName>
    <definedName name="PV_bouton_SP_PGPP" localSheetId="33">data_src!#REF!</definedName>
    <definedName name="PV_bouton_SP_PGPP" localSheetId="19">data_src!#REF!</definedName>
    <definedName name="PV_bouton_SP_PGPP" localSheetId="30">data_src!#REF!</definedName>
    <definedName name="PV_bouton_SP_PGPP" localSheetId="20">data_src!#REF!</definedName>
    <definedName name="PV_bouton_SP_PGPP" localSheetId="31">data_src!#REF!</definedName>
    <definedName name="PV_bouton_SP_PGPP" localSheetId="25">data_src!#REF!</definedName>
    <definedName name="PV_bouton_SP_PGPP" localSheetId="18">data_src!#REF!</definedName>
    <definedName name="PV_bouton_SP_PGPP" localSheetId="29">data_src!#REF!</definedName>
    <definedName name="PV_bouton_SP_PGPP" localSheetId="17">data_src!#REF!</definedName>
    <definedName name="PV_bouton_SP_PGPP" localSheetId="28">data_src!#REF!</definedName>
    <definedName name="PV_bouton_SP_PGPP" localSheetId="23">data_src!#REF!</definedName>
    <definedName name="PV_bouton_SP_PGPP" localSheetId="34">data_src!#REF!</definedName>
    <definedName name="PV_bouton_SP_PGPP" localSheetId="16">data_src!#REF!</definedName>
    <definedName name="PV_bouton_SP_PGPP" localSheetId="27">data_src!#REF!</definedName>
    <definedName name="PV_bouton_SP_PGPP" localSheetId="24">data_src!#REF!</definedName>
    <definedName name="PV_bouton_SP_PGPP" localSheetId="35">data_src!#REF!</definedName>
    <definedName name="PV_bouton_SP_PGPP">data_src!#REF!</definedName>
    <definedName name="PV_non_initiateur">data_src!$C$5</definedName>
    <definedName name="PV_PGPP">data_src!$C$14</definedName>
    <definedName name="PV_PGsimple">data_src!$C$13</definedName>
    <definedName name="PV_plusde6mois">data_src!$C$6</definedName>
    <definedName name="taux_marge_distributeur">Calculette!$D$22</definedName>
    <definedName name="_xlnm.Print_Area" localSheetId="9">Boutons!$A$1:$N$40</definedName>
    <definedName name="_xlnm.Print_Area" localSheetId="13">Calculette!$B$1:$N$29</definedName>
    <definedName name="_xlnm.Print_Area" localSheetId="1">Devis!$B$2:$T$36</definedName>
    <definedName name="_xlnm.Print_Area" localSheetId="15">'DU5'!$A$1:$I$162</definedName>
    <definedName name="_xlnm.Print_Area" localSheetId="26">'DU6'!$A$1:$I$162</definedName>
    <definedName name="_xlnm.Print_Area" localSheetId="0">Fast_Price!$B$2:$C$36</definedName>
    <definedName name="_xlnm.Print_Area" localSheetId="8">Finitions!$A$1:$O$34</definedName>
    <definedName name="_xlnm.Print_Area" localSheetId="4">'Frais de port'!$B$2:$C$16</definedName>
    <definedName name="_xlnm.Print_Area" localSheetId="21">'KM5'!$A$1:$I$162</definedName>
    <definedName name="_xlnm.Print_Area" localSheetId="32">'KM6'!$A$1:$I$162</definedName>
    <definedName name="_xlnm.Print_Area" localSheetId="22">'MKM5'!$A$1:$I$162</definedName>
    <definedName name="_xlnm.Print_Area" localSheetId="33">'MKM6'!$A$1:$I$162</definedName>
    <definedName name="_xlnm.Print_Area" localSheetId="19">'PSM5'!$A$1:$I$162</definedName>
    <definedName name="_xlnm.Print_Area" localSheetId="30">'PSM6'!$A$1:$I$162</definedName>
    <definedName name="_xlnm.Print_Area" localSheetId="20">'RHM5'!$A$1:$I$162</definedName>
    <definedName name="_xlnm.Print_Area" localSheetId="31">'RHM6'!$A$1:$I$162</definedName>
    <definedName name="_xlnm.Print_Area" localSheetId="14">'SP5'!$A$1:$I$162</definedName>
    <definedName name="_xlnm.Print_Area" localSheetId="25">'SP6'!$A$1:$I$162</definedName>
    <definedName name="_xlnm.Print_Area" localSheetId="18">'UDM5'!$A$1:$I$162</definedName>
    <definedName name="_xlnm.Print_Area" localSheetId="29">'UDM6'!$A$1:$I$162</definedName>
    <definedName name="_xlnm.Print_Area" localSheetId="17">'WD5'!$A$1:$I$162</definedName>
    <definedName name="_xlnm.Print_Area" localSheetId="28">'WD6'!$A$1:$I$162</definedName>
    <definedName name="_xlnm.Print_Area" localSheetId="23">'WM5'!$A$1:$I$162</definedName>
    <definedName name="_xlnm.Print_Area" localSheetId="34">'WM6'!$A$1:$I$162</definedName>
    <definedName name="_xlnm.Print_Area" localSheetId="16">'WO5'!$A$1:$I$162</definedName>
    <definedName name="_xlnm.Print_Area" localSheetId="27">'WO6'!$A$1:$I$162</definedName>
    <definedName name="_xlnm.Print_Area" localSheetId="24">'WSM5'!$A$1:$I$162</definedName>
    <definedName name="_xlnm.Print_Area" localSheetId="35">'WSM6'!$A$1:$I$162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30" i="33" l="1"/>
  <c r="P30" i="33"/>
  <c r="O30" i="33"/>
  <c r="S30" i="33" s="1"/>
  <c r="N30" i="33"/>
  <c r="M30" i="33"/>
  <c r="L30" i="33"/>
  <c r="K30" i="33"/>
  <c r="Q30" i="33" l="1"/>
  <c r="R30" i="33"/>
  <c r="T31" i="33"/>
  <c r="P31" i="33"/>
  <c r="O31" i="33"/>
  <c r="S31" i="33" s="1"/>
  <c r="N31" i="33"/>
  <c r="M31" i="33"/>
  <c r="L31" i="33"/>
  <c r="K31" i="33"/>
  <c r="Q31" i="33" l="1"/>
  <c r="R31" i="33"/>
  <c r="O23" i="33" l="1"/>
  <c r="O24" i="33"/>
  <c r="O25" i="33"/>
  <c r="O26" i="33"/>
  <c r="O27" i="33"/>
  <c r="O28" i="33"/>
  <c r="O29" i="33"/>
  <c r="T29" i="33" l="1"/>
  <c r="P29" i="33"/>
  <c r="S29" i="33"/>
  <c r="N29" i="33"/>
  <c r="M29" i="33"/>
  <c r="L29" i="33"/>
  <c r="K29" i="33"/>
  <c r="Q29" i="33" l="1"/>
  <c r="R29" i="33"/>
  <c r="D162" i="113"/>
  <c r="C139" i="113"/>
  <c r="C140" i="113" s="1"/>
  <c r="C141" i="113" s="1"/>
  <c r="C142" i="113" s="1"/>
  <c r="C143" i="113" s="1"/>
  <c r="C144" i="113" s="1"/>
  <c r="C145" i="113" s="1"/>
  <c r="C146" i="113" s="1"/>
  <c r="C147" i="113" s="1"/>
  <c r="C148" i="113" s="1"/>
  <c r="C149" i="113" s="1"/>
  <c r="C150" i="113" s="1"/>
  <c r="C151" i="113" s="1"/>
  <c r="C152" i="113" s="1"/>
  <c r="C137" i="113"/>
  <c r="C138" i="113" s="1"/>
  <c r="B137" i="113"/>
  <c r="B138" i="113" s="1"/>
  <c r="B139" i="113" s="1"/>
  <c r="B140" i="113" s="1"/>
  <c r="B141" i="113" s="1"/>
  <c r="B142" i="113" s="1"/>
  <c r="B143" i="113" s="1"/>
  <c r="B144" i="113" s="1"/>
  <c r="B145" i="113" s="1"/>
  <c r="B146" i="113" s="1"/>
  <c r="B147" i="113" s="1"/>
  <c r="B148" i="113" s="1"/>
  <c r="B149" i="113" s="1"/>
  <c r="B150" i="113" s="1"/>
  <c r="B151" i="113" s="1"/>
  <c r="B152" i="113" s="1"/>
  <c r="C136" i="113"/>
  <c r="B136" i="113"/>
  <c r="C135" i="113"/>
  <c r="D131" i="113"/>
  <c r="G8" i="113"/>
  <c r="D8" i="113"/>
  <c r="A6" i="113"/>
  <c r="D161" i="113" s="1"/>
  <c r="I4" i="113"/>
  <c r="B4" i="113"/>
  <c r="A4" i="113"/>
  <c r="I3" i="113"/>
  <c r="A3" i="113"/>
  <c r="B3" i="113" s="1"/>
  <c r="A1" i="113"/>
  <c r="D162" i="112"/>
  <c r="C140" i="112"/>
  <c r="C141" i="112" s="1"/>
  <c r="C142" i="112" s="1"/>
  <c r="C143" i="112" s="1"/>
  <c r="C144" i="112" s="1"/>
  <c r="C145" i="112" s="1"/>
  <c r="C146" i="112" s="1"/>
  <c r="C147" i="112" s="1"/>
  <c r="C148" i="112" s="1"/>
  <c r="C149" i="112" s="1"/>
  <c r="C150" i="112" s="1"/>
  <c r="C151" i="112" s="1"/>
  <c r="C152" i="112" s="1"/>
  <c r="B138" i="112"/>
  <c r="B139" i="112" s="1"/>
  <c r="B140" i="112" s="1"/>
  <c r="B141" i="112" s="1"/>
  <c r="B142" i="112" s="1"/>
  <c r="B143" i="112" s="1"/>
  <c r="B144" i="112" s="1"/>
  <c r="B145" i="112" s="1"/>
  <c r="B146" i="112" s="1"/>
  <c r="B147" i="112" s="1"/>
  <c r="B148" i="112" s="1"/>
  <c r="B149" i="112" s="1"/>
  <c r="B150" i="112" s="1"/>
  <c r="B151" i="112" s="1"/>
  <c r="B152" i="112" s="1"/>
  <c r="C137" i="112"/>
  <c r="C138" i="112" s="1"/>
  <c r="C139" i="112" s="1"/>
  <c r="B137" i="112"/>
  <c r="C136" i="112"/>
  <c r="B136" i="112"/>
  <c r="C135" i="112"/>
  <c r="D131" i="112"/>
  <c r="G8" i="112"/>
  <c r="D8" i="112"/>
  <c r="A6" i="112"/>
  <c r="E158" i="112" s="1"/>
  <c r="I4" i="112"/>
  <c r="A4" i="112"/>
  <c r="B4" i="112" s="1"/>
  <c r="I3" i="112"/>
  <c r="B3" i="112"/>
  <c r="A3" i="112"/>
  <c r="A1" i="112"/>
  <c r="D162" i="111"/>
  <c r="B137" i="111"/>
  <c r="B138" i="111" s="1"/>
  <c r="B139" i="111" s="1"/>
  <c r="B140" i="111" s="1"/>
  <c r="B141" i="111" s="1"/>
  <c r="B142" i="111" s="1"/>
  <c r="B143" i="111" s="1"/>
  <c r="B144" i="111" s="1"/>
  <c r="B145" i="111" s="1"/>
  <c r="B146" i="111" s="1"/>
  <c r="B147" i="111" s="1"/>
  <c r="B148" i="111" s="1"/>
  <c r="B149" i="111" s="1"/>
  <c r="B150" i="111" s="1"/>
  <c r="B151" i="111" s="1"/>
  <c r="B152" i="111" s="1"/>
  <c r="C136" i="111"/>
  <c r="C137" i="111" s="1"/>
  <c r="C138" i="111" s="1"/>
  <c r="C139" i="111" s="1"/>
  <c r="C140" i="111" s="1"/>
  <c r="C141" i="111" s="1"/>
  <c r="C142" i="111" s="1"/>
  <c r="C143" i="111" s="1"/>
  <c r="C144" i="111" s="1"/>
  <c r="C145" i="111" s="1"/>
  <c r="C146" i="111" s="1"/>
  <c r="C147" i="111" s="1"/>
  <c r="C148" i="111" s="1"/>
  <c r="C149" i="111" s="1"/>
  <c r="C150" i="111" s="1"/>
  <c r="C151" i="111" s="1"/>
  <c r="C152" i="111" s="1"/>
  <c r="B136" i="111"/>
  <c r="C135" i="111"/>
  <c r="D131" i="111"/>
  <c r="G8" i="111"/>
  <c r="D8" i="111"/>
  <c r="A6" i="111"/>
  <c r="I4" i="111"/>
  <c r="A4" i="111"/>
  <c r="B4" i="111" s="1"/>
  <c r="I3" i="111"/>
  <c r="A3" i="111"/>
  <c r="B3" i="111" s="1"/>
  <c r="A1" i="111"/>
  <c r="D162" i="110"/>
  <c r="B137" i="110"/>
  <c r="B138" i="110" s="1"/>
  <c r="B139" i="110" s="1"/>
  <c r="B140" i="110" s="1"/>
  <c r="B141" i="110" s="1"/>
  <c r="B142" i="110" s="1"/>
  <c r="B143" i="110" s="1"/>
  <c r="B144" i="110" s="1"/>
  <c r="B145" i="110" s="1"/>
  <c r="B146" i="110" s="1"/>
  <c r="B147" i="110" s="1"/>
  <c r="B148" i="110" s="1"/>
  <c r="B149" i="110" s="1"/>
  <c r="B150" i="110" s="1"/>
  <c r="B151" i="110" s="1"/>
  <c r="B152" i="110" s="1"/>
  <c r="C136" i="110"/>
  <c r="C137" i="110" s="1"/>
  <c r="B136" i="110"/>
  <c r="C135" i="110"/>
  <c r="D131" i="110"/>
  <c r="G8" i="110"/>
  <c r="D8" i="110"/>
  <c r="A6" i="110"/>
  <c r="D135" i="110" s="1"/>
  <c r="I4" i="110"/>
  <c r="A4" i="110"/>
  <c r="B4" i="110" s="1"/>
  <c r="I3" i="110"/>
  <c r="A3" i="110"/>
  <c r="B3" i="110" s="1"/>
  <c r="A1" i="110"/>
  <c r="D162" i="109"/>
  <c r="B137" i="109"/>
  <c r="B138" i="109" s="1"/>
  <c r="B139" i="109" s="1"/>
  <c r="B140" i="109" s="1"/>
  <c r="B141" i="109" s="1"/>
  <c r="B142" i="109" s="1"/>
  <c r="B143" i="109" s="1"/>
  <c r="B144" i="109" s="1"/>
  <c r="B145" i="109" s="1"/>
  <c r="B146" i="109" s="1"/>
  <c r="B147" i="109" s="1"/>
  <c r="B148" i="109" s="1"/>
  <c r="B149" i="109" s="1"/>
  <c r="B150" i="109" s="1"/>
  <c r="B151" i="109" s="1"/>
  <c r="B152" i="109" s="1"/>
  <c r="C136" i="109"/>
  <c r="C137" i="109" s="1"/>
  <c r="B136" i="109"/>
  <c r="C135" i="109"/>
  <c r="D131" i="109"/>
  <c r="G8" i="109"/>
  <c r="D8" i="109"/>
  <c r="A6" i="109"/>
  <c r="I78" i="109" s="1"/>
  <c r="I4" i="109"/>
  <c r="A4" i="109"/>
  <c r="B4" i="109" s="1"/>
  <c r="I3" i="109"/>
  <c r="A3" i="109"/>
  <c r="B3" i="109" s="1"/>
  <c r="A1" i="109"/>
  <c r="D162" i="108"/>
  <c r="C139" i="108"/>
  <c r="C140" i="108" s="1"/>
  <c r="C141" i="108" s="1"/>
  <c r="C137" i="108"/>
  <c r="C138" i="108" s="1"/>
  <c r="C136" i="108"/>
  <c r="B136" i="108"/>
  <c r="B137" i="108" s="1"/>
  <c r="B138" i="108" s="1"/>
  <c r="B139" i="108" s="1"/>
  <c r="B140" i="108" s="1"/>
  <c r="B141" i="108" s="1"/>
  <c r="B142" i="108" s="1"/>
  <c r="B143" i="108" s="1"/>
  <c r="B144" i="108" s="1"/>
  <c r="B145" i="108" s="1"/>
  <c r="B146" i="108" s="1"/>
  <c r="B147" i="108" s="1"/>
  <c r="B148" i="108" s="1"/>
  <c r="B149" i="108" s="1"/>
  <c r="B150" i="108" s="1"/>
  <c r="B151" i="108" s="1"/>
  <c r="B152" i="108" s="1"/>
  <c r="C135" i="108"/>
  <c r="D131" i="108"/>
  <c r="G8" i="108"/>
  <c r="D8" i="108"/>
  <c r="A6" i="108"/>
  <c r="D158" i="108" s="1"/>
  <c r="I4" i="108"/>
  <c r="A4" i="108"/>
  <c r="B4" i="108" s="1"/>
  <c r="I3" i="108"/>
  <c r="A3" i="108"/>
  <c r="B3" i="108" s="1"/>
  <c r="A1" i="108"/>
  <c r="D162" i="107"/>
  <c r="C136" i="107"/>
  <c r="C137" i="107" s="1"/>
  <c r="C138" i="107" s="1"/>
  <c r="C139" i="107" s="1"/>
  <c r="C140" i="107" s="1"/>
  <c r="C141" i="107" s="1"/>
  <c r="C142" i="107" s="1"/>
  <c r="C143" i="107" s="1"/>
  <c r="C144" i="107" s="1"/>
  <c r="C145" i="107" s="1"/>
  <c r="C146" i="107" s="1"/>
  <c r="C147" i="107" s="1"/>
  <c r="C148" i="107" s="1"/>
  <c r="C149" i="107" s="1"/>
  <c r="C150" i="107" s="1"/>
  <c r="C151" i="107" s="1"/>
  <c r="C152" i="107" s="1"/>
  <c r="B136" i="107"/>
  <c r="B137" i="107" s="1"/>
  <c r="B138" i="107" s="1"/>
  <c r="B139" i="107" s="1"/>
  <c r="B140" i="107" s="1"/>
  <c r="B141" i="107" s="1"/>
  <c r="B142" i="107" s="1"/>
  <c r="B143" i="107" s="1"/>
  <c r="B144" i="107" s="1"/>
  <c r="B145" i="107" s="1"/>
  <c r="B146" i="107" s="1"/>
  <c r="B147" i="107" s="1"/>
  <c r="B148" i="107" s="1"/>
  <c r="B149" i="107" s="1"/>
  <c r="B150" i="107" s="1"/>
  <c r="B151" i="107" s="1"/>
  <c r="B152" i="107" s="1"/>
  <c r="C135" i="107"/>
  <c r="D131" i="107"/>
  <c r="G8" i="107"/>
  <c r="D8" i="107"/>
  <c r="A6" i="107"/>
  <c r="I4" i="107"/>
  <c r="A4" i="107"/>
  <c r="B4" i="107" s="1"/>
  <c r="I3" i="107"/>
  <c r="A3" i="107"/>
  <c r="B3" i="107" s="1"/>
  <c r="A1" i="107"/>
  <c r="D162" i="106"/>
  <c r="B137" i="106"/>
  <c r="B138" i="106" s="1"/>
  <c r="B139" i="106" s="1"/>
  <c r="B140" i="106" s="1"/>
  <c r="B141" i="106" s="1"/>
  <c r="B142" i="106" s="1"/>
  <c r="B143" i="106" s="1"/>
  <c r="B144" i="106" s="1"/>
  <c r="B145" i="106" s="1"/>
  <c r="B146" i="106" s="1"/>
  <c r="B147" i="106" s="1"/>
  <c r="B148" i="106" s="1"/>
  <c r="B149" i="106" s="1"/>
  <c r="B150" i="106" s="1"/>
  <c r="B151" i="106" s="1"/>
  <c r="B152" i="106" s="1"/>
  <c r="C136" i="106"/>
  <c r="C137" i="106" s="1"/>
  <c r="C138" i="106" s="1"/>
  <c r="C139" i="106" s="1"/>
  <c r="C140" i="106" s="1"/>
  <c r="C141" i="106" s="1"/>
  <c r="C142" i="106" s="1"/>
  <c r="C143" i="106" s="1"/>
  <c r="C144" i="106" s="1"/>
  <c r="C145" i="106" s="1"/>
  <c r="C146" i="106" s="1"/>
  <c r="C147" i="106" s="1"/>
  <c r="C148" i="106" s="1"/>
  <c r="C149" i="106" s="1"/>
  <c r="C150" i="106" s="1"/>
  <c r="C151" i="106" s="1"/>
  <c r="C152" i="106" s="1"/>
  <c r="B136" i="106"/>
  <c r="C135" i="106"/>
  <c r="D131" i="106"/>
  <c r="G8" i="106"/>
  <c r="D8" i="106"/>
  <c r="A6" i="106"/>
  <c r="E158" i="106" s="1"/>
  <c r="I4" i="106"/>
  <c r="A4" i="106"/>
  <c r="B4" i="106" s="1"/>
  <c r="I3" i="106"/>
  <c r="A3" i="106"/>
  <c r="B3" i="106" s="1"/>
  <c r="A1" i="106"/>
  <c r="D162" i="105"/>
  <c r="B139" i="105"/>
  <c r="B140" i="105" s="1"/>
  <c r="B141" i="105" s="1"/>
  <c r="B142" i="105" s="1"/>
  <c r="B143" i="105" s="1"/>
  <c r="B144" i="105" s="1"/>
  <c r="B145" i="105" s="1"/>
  <c r="B146" i="105" s="1"/>
  <c r="B147" i="105" s="1"/>
  <c r="B148" i="105" s="1"/>
  <c r="B149" i="105" s="1"/>
  <c r="B150" i="105" s="1"/>
  <c r="B151" i="105" s="1"/>
  <c r="B152" i="105" s="1"/>
  <c r="B136" i="105"/>
  <c r="B137" i="105" s="1"/>
  <c r="B138" i="105" s="1"/>
  <c r="C135" i="105"/>
  <c r="C136" i="105" s="1"/>
  <c r="C137" i="105" s="1"/>
  <c r="C138" i="105" s="1"/>
  <c r="C139" i="105" s="1"/>
  <c r="C140" i="105" s="1"/>
  <c r="C141" i="105" s="1"/>
  <c r="C142" i="105" s="1"/>
  <c r="C143" i="105" s="1"/>
  <c r="C144" i="105" s="1"/>
  <c r="C145" i="105" s="1"/>
  <c r="C146" i="105" s="1"/>
  <c r="C147" i="105" s="1"/>
  <c r="C148" i="105" s="1"/>
  <c r="C149" i="105" s="1"/>
  <c r="C150" i="105" s="1"/>
  <c r="C151" i="105" s="1"/>
  <c r="C152" i="105" s="1"/>
  <c r="D131" i="105"/>
  <c r="G8" i="105"/>
  <c r="D8" i="105"/>
  <c r="A6" i="105"/>
  <c r="D148" i="105" s="1"/>
  <c r="I4" i="105"/>
  <c r="A4" i="105"/>
  <c r="B4" i="105" s="1"/>
  <c r="I3" i="105"/>
  <c r="A3" i="105"/>
  <c r="B3" i="105" s="1"/>
  <c r="A1" i="105"/>
  <c r="D162" i="104"/>
  <c r="B136" i="104"/>
  <c r="B137" i="104" s="1"/>
  <c r="B138" i="104" s="1"/>
  <c r="B139" i="104" s="1"/>
  <c r="B140" i="104" s="1"/>
  <c r="B141" i="104" s="1"/>
  <c r="B142" i="104" s="1"/>
  <c r="B143" i="104" s="1"/>
  <c r="B144" i="104" s="1"/>
  <c r="B145" i="104" s="1"/>
  <c r="B146" i="104" s="1"/>
  <c r="B147" i="104" s="1"/>
  <c r="B148" i="104" s="1"/>
  <c r="B149" i="104" s="1"/>
  <c r="B150" i="104" s="1"/>
  <c r="B151" i="104" s="1"/>
  <c r="B152" i="104" s="1"/>
  <c r="C135" i="104"/>
  <c r="C136" i="104" s="1"/>
  <c r="C137" i="104" s="1"/>
  <c r="C138" i="104" s="1"/>
  <c r="C139" i="104" s="1"/>
  <c r="C140" i="104" s="1"/>
  <c r="C141" i="104" s="1"/>
  <c r="C142" i="104" s="1"/>
  <c r="C143" i="104" s="1"/>
  <c r="C144" i="104" s="1"/>
  <c r="C145" i="104" s="1"/>
  <c r="C146" i="104" s="1"/>
  <c r="C147" i="104" s="1"/>
  <c r="C148" i="104" s="1"/>
  <c r="C149" i="104" s="1"/>
  <c r="C150" i="104" s="1"/>
  <c r="C151" i="104" s="1"/>
  <c r="C152" i="104" s="1"/>
  <c r="D131" i="104"/>
  <c r="G8" i="104"/>
  <c r="D8" i="104"/>
  <c r="A6" i="104"/>
  <c r="D73" i="104" s="1"/>
  <c r="I4" i="104"/>
  <c r="A4" i="104"/>
  <c r="B4" i="104" s="1"/>
  <c r="I3" i="104"/>
  <c r="A3" i="104"/>
  <c r="B3" i="104" s="1"/>
  <c r="A1" i="104"/>
  <c r="D162" i="103"/>
  <c r="C140" i="103"/>
  <c r="C141" i="103" s="1"/>
  <c r="C142" i="103" s="1"/>
  <c r="C143" i="103" s="1"/>
  <c r="C144" i="103" s="1"/>
  <c r="C145" i="103" s="1"/>
  <c r="C146" i="103" s="1"/>
  <c r="C147" i="103" s="1"/>
  <c r="C148" i="103" s="1"/>
  <c r="C149" i="103" s="1"/>
  <c r="C150" i="103" s="1"/>
  <c r="C151" i="103" s="1"/>
  <c r="C152" i="103" s="1"/>
  <c r="C137" i="103"/>
  <c r="C138" i="103" s="1"/>
  <c r="C139" i="103" s="1"/>
  <c r="B137" i="103"/>
  <c r="B138" i="103" s="1"/>
  <c r="B139" i="103" s="1"/>
  <c r="B140" i="103" s="1"/>
  <c r="B141" i="103" s="1"/>
  <c r="B142" i="103" s="1"/>
  <c r="B143" i="103" s="1"/>
  <c r="B144" i="103" s="1"/>
  <c r="B145" i="103" s="1"/>
  <c r="B146" i="103" s="1"/>
  <c r="B147" i="103" s="1"/>
  <c r="B148" i="103" s="1"/>
  <c r="B149" i="103" s="1"/>
  <c r="B150" i="103" s="1"/>
  <c r="B151" i="103" s="1"/>
  <c r="B152" i="103" s="1"/>
  <c r="C136" i="103"/>
  <c r="B136" i="103"/>
  <c r="C135" i="103"/>
  <c r="D131" i="103"/>
  <c r="G8" i="103"/>
  <c r="D8" i="103"/>
  <c r="A6" i="103"/>
  <c r="D161" i="103" s="1"/>
  <c r="I4" i="103"/>
  <c r="A4" i="103"/>
  <c r="B4" i="103" s="1"/>
  <c r="I3" i="103"/>
  <c r="A3" i="103"/>
  <c r="B3" i="103" s="1"/>
  <c r="A1" i="103"/>
  <c r="D162" i="102"/>
  <c r="B138" i="102"/>
  <c r="B139" i="102" s="1"/>
  <c r="B140" i="102" s="1"/>
  <c r="B141" i="102" s="1"/>
  <c r="B142" i="102" s="1"/>
  <c r="B143" i="102" s="1"/>
  <c r="B144" i="102" s="1"/>
  <c r="B145" i="102" s="1"/>
  <c r="B146" i="102" s="1"/>
  <c r="B147" i="102" s="1"/>
  <c r="B148" i="102" s="1"/>
  <c r="B149" i="102" s="1"/>
  <c r="B150" i="102" s="1"/>
  <c r="B151" i="102" s="1"/>
  <c r="B152" i="102" s="1"/>
  <c r="B137" i="102"/>
  <c r="C136" i="102"/>
  <c r="C137" i="102" s="1"/>
  <c r="C138" i="102" s="1"/>
  <c r="C139" i="102" s="1"/>
  <c r="C140" i="102" s="1"/>
  <c r="B136" i="102"/>
  <c r="C135" i="102"/>
  <c r="D131" i="102"/>
  <c r="G8" i="102"/>
  <c r="D8" i="102"/>
  <c r="A6" i="102"/>
  <c r="E157" i="102" s="1"/>
  <c r="I4" i="102"/>
  <c r="A4" i="102"/>
  <c r="B4" i="102" s="1"/>
  <c r="I3" i="102"/>
  <c r="A3" i="102"/>
  <c r="B3" i="102" s="1"/>
  <c r="A1" i="102"/>
  <c r="D162" i="101"/>
  <c r="C138" i="101"/>
  <c r="C139" i="101" s="1"/>
  <c r="C140" i="101" s="1"/>
  <c r="B138" i="101"/>
  <c r="B139" i="101" s="1"/>
  <c r="B140" i="101" s="1"/>
  <c r="B141" i="101" s="1"/>
  <c r="B142" i="101" s="1"/>
  <c r="B143" i="101" s="1"/>
  <c r="B144" i="101" s="1"/>
  <c r="B145" i="101" s="1"/>
  <c r="B146" i="101" s="1"/>
  <c r="B147" i="101" s="1"/>
  <c r="B148" i="101" s="1"/>
  <c r="B149" i="101" s="1"/>
  <c r="B150" i="101" s="1"/>
  <c r="B151" i="101" s="1"/>
  <c r="B152" i="101" s="1"/>
  <c r="C137" i="101"/>
  <c r="B137" i="101"/>
  <c r="C136" i="101"/>
  <c r="B136" i="101"/>
  <c r="C135" i="101"/>
  <c r="D131" i="101"/>
  <c r="G8" i="101"/>
  <c r="D8" i="101"/>
  <c r="A6" i="101"/>
  <c r="F128" i="101" s="1"/>
  <c r="I4" i="101"/>
  <c r="A4" i="101"/>
  <c r="B4" i="101" s="1"/>
  <c r="I3" i="101"/>
  <c r="A3" i="101"/>
  <c r="B3" i="101" s="1"/>
  <c r="A1" i="101"/>
  <c r="D162" i="100"/>
  <c r="C136" i="100"/>
  <c r="C137" i="100" s="1"/>
  <c r="C138" i="100" s="1"/>
  <c r="B136" i="100"/>
  <c r="B137" i="100" s="1"/>
  <c r="B138" i="100" s="1"/>
  <c r="B139" i="100" s="1"/>
  <c r="B140" i="100" s="1"/>
  <c r="B141" i="100" s="1"/>
  <c r="B142" i="100" s="1"/>
  <c r="B143" i="100" s="1"/>
  <c r="B144" i="100" s="1"/>
  <c r="B145" i="100" s="1"/>
  <c r="B146" i="100" s="1"/>
  <c r="B147" i="100" s="1"/>
  <c r="B148" i="100" s="1"/>
  <c r="B149" i="100" s="1"/>
  <c r="B150" i="100" s="1"/>
  <c r="B151" i="100" s="1"/>
  <c r="B152" i="100" s="1"/>
  <c r="C135" i="100"/>
  <c r="D131" i="100"/>
  <c r="G8" i="100"/>
  <c r="D8" i="100"/>
  <c r="A6" i="100"/>
  <c r="D156" i="100" s="1"/>
  <c r="I4" i="100"/>
  <c r="A4" i="100"/>
  <c r="B4" i="100" s="1"/>
  <c r="I3" i="100"/>
  <c r="A3" i="100"/>
  <c r="B3" i="100" s="1"/>
  <c r="A1" i="100"/>
  <c r="D162" i="99"/>
  <c r="B138" i="99"/>
  <c r="B139" i="99" s="1"/>
  <c r="B140" i="99" s="1"/>
  <c r="B141" i="99" s="1"/>
  <c r="B142" i="99" s="1"/>
  <c r="B143" i="99" s="1"/>
  <c r="B144" i="99" s="1"/>
  <c r="B145" i="99" s="1"/>
  <c r="B146" i="99" s="1"/>
  <c r="B147" i="99" s="1"/>
  <c r="B148" i="99" s="1"/>
  <c r="B149" i="99" s="1"/>
  <c r="B150" i="99" s="1"/>
  <c r="B151" i="99" s="1"/>
  <c r="B152" i="99" s="1"/>
  <c r="B137" i="99"/>
  <c r="B136" i="99"/>
  <c r="C135" i="99"/>
  <c r="C136" i="99" s="1"/>
  <c r="C137" i="99" s="1"/>
  <c r="C138" i="99" s="1"/>
  <c r="C139" i="99" s="1"/>
  <c r="C140" i="99" s="1"/>
  <c r="C141" i="99" s="1"/>
  <c r="C142" i="99" s="1"/>
  <c r="C143" i="99" s="1"/>
  <c r="C144" i="99" s="1"/>
  <c r="C145" i="99" s="1"/>
  <c r="C146" i="99" s="1"/>
  <c r="C147" i="99" s="1"/>
  <c r="C148" i="99" s="1"/>
  <c r="C149" i="99" s="1"/>
  <c r="C150" i="99" s="1"/>
  <c r="C151" i="99" s="1"/>
  <c r="C152" i="99" s="1"/>
  <c r="D131" i="99"/>
  <c r="G8" i="99"/>
  <c r="D8" i="99"/>
  <c r="A6" i="99"/>
  <c r="D157" i="99" s="1"/>
  <c r="I4" i="99"/>
  <c r="A4" i="99"/>
  <c r="B4" i="99" s="1"/>
  <c r="I3" i="99"/>
  <c r="A3" i="99"/>
  <c r="B3" i="99" s="1"/>
  <c r="A1" i="99"/>
  <c r="D162" i="98"/>
  <c r="C139" i="98"/>
  <c r="C140" i="98" s="1"/>
  <c r="C141" i="98" s="1"/>
  <c r="C142" i="98" s="1"/>
  <c r="C143" i="98" s="1"/>
  <c r="C144" i="98" s="1"/>
  <c r="C145" i="98" s="1"/>
  <c r="C146" i="98" s="1"/>
  <c r="C147" i="98" s="1"/>
  <c r="C148" i="98" s="1"/>
  <c r="C149" i="98" s="1"/>
  <c r="C150" i="98" s="1"/>
  <c r="C151" i="98" s="1"/>
  <c r="C152" i="98" s="1"/>
  <c r="C137" i="98"/>
  <c r="C138" i="98" s="1"/>
  <c r="C136" i="98"/>
  <c r="B136" i="98"/>
  <c r="B137" i="98" s="1"/>
  <c r="B138" i="98" s="1"/>
  <c r="B139" i="98" s="1"/>
  <c r="B140" i="98" s="1"/>
  <c r="B141" i="98" s="1"/>
  <c r="B142" i="98" s="1"/>
  <c r="B143" i="98" s="1"/>
  <c r="B144" i="98" s="1"/>
  <c r="B145" i="98" s="1"/>
  <c r="B146" i="98" s="1"/>
  <c r="B147" i="98" s="1"/>
  <c r="B148" i="98" s="1"/>
  <c r="B149" i="98" s="1"/>
  <c r="B150" i="98" s="1"/>
  <c r="B151" i="98" s="1"/>
  <c r="B152" i="98" s="1"/>
  <c r="C135" i="98"/>
  <c r="D131" i="98"/>
  <c r="G8" i="98"/>
  <c r="D8" i="98"/>
  <c r="A6" i="98"/>
  <c r="F156" i="98" s="1"/>
  <c r="I4" i="98"/>
  <c r="A4" i="98"/>
  <c r="B4" i="98" s="1"/>
  <c r="I3" i="98"/>
  <c r="A3" i="98"/>
  <c r="B3" i="98" s="1"/>
  <c r="A1" i="98"/>
  <c r="D162" i="97"/>
  <c r="B138" i="97"/>
  <c r="B139" i="97" s="1"/>
  <c r="B140" i="97" s="1"/>
  <c r="B141" i="97" s="1"/>
  <c r="B142" i="97" s="1"/>
  <c r="B143" i="97" s="1"/>
  <c r="B144" i="97" s="1"/>
  <c r="B145" i="97" s="1"/>
  <c r="B146" i="97" s="1"/>
  <c r="B147" i="97" s="1"/>
  <c r="B148" i="97" s="1"/>
  <c r="B149" i="97" s="1"/>
  <c r="B150" i="97" s="1"/>
  <c r="B151" i="97" s="1"/>
  <c r="B152" i="97" s="1"/>
  <c r="B137" i="97"/>
  <c r="C136" i="97"/>
  <c r="C137" i="97" s="1"/>
  <c r="C138" i="97" s="1"/>
  <c r="C139" i="97" s="1"/>
  <c r="C140" i="97" s="1"/>
  <c r="C141" i="97" s="1"/>
  <c r="C142" i="97" s="1"/>
  <c r="C143" i="97" s="1"/>
  <c r="C144" i="97" s="1"/>
  <c r="C145" i="97" s="1"/>
  <c r="C146" i="97" s="1"/>
  <c r="C147" i="97" s="1"/>
  <c r="C148" i="97" s="1"/>
  <c r="C149" i="97" s="1"/>
  <c r="C150" i="97" s="1"/>
  <c r="C151" i="97" s="1"/>
  <c r="C152" i="97" s="1"/>
  <c r="B136" i="97"/>
  <c r="C135" i="97"/>
  <c r="D131" i="97"/>
  <c r="G8" i="97"/>
  <c r="D8" i="97"/>
  <c r="A6" i="97"/>
  <c r="E158" i="97" s="1"/>
  <c r="I4" i="97"/>
  <c r="A4" i="97"/>
  <c r="B4" i="97" s="1"/>
  <c r="I3" i="97"/>
  <c r="A3" i="97"/>
  <c r="B3" i="97" s="1"/>
  <c r="A1" i="97"/>
  <c r="D162" i="96"/>
  <c r="C139" i="96"/>
  <c r="C140" i="96" s="1"/>
  <c r="C137" i="96"/>
  <c r="C138" i="96" s="1"/>
  <c r="C136" i="96"/>
  <c r="B136" i="96"/>
  <c r="B137" i="96" s="1"/>
  <c r="B138" i="96" s="1"/>
  <c r="B139" i="96" s="1"/>
  <c r="B140" i="96" s="1"/>
  <c r="B141" i="96" s="1"/>
  <c r="B142" i="96" s="1"/>
  <c r="B143" i="96" s="1"/>
  <c r="B144" i="96" s="1"/>
  <c r="B145" i="96" s="1"/>
  <c r="B146" i="96" s="1"/>
  <c r="B147" i="96" s="1"/>
  <c r="B148" i="96" s="1"/>
  <c r="B149" i="96" s="1"/>
  <c r="B150" i="96" s="1"/>
  <c r="B151" i="96" s="1"/>
  <c r="B152" i="96" s="1"/>
  <c r="C135" i="96"/>
  <c r="D131" i="96"/>
  <c r="G8" i="96"/>
  <c r="D8" i="96"/>
  <c r="A6" i="96"/>
  <c r="F127" i="96" s="1"/>
  <c r="I4" i="96"/>
  <c r="A4" i="96"/>
  <c r="B4" i="96" s="1"/>
  <c r="I3" i="96"/>
  <c r="A3" i="96"/>
  <c r="B3" i="96" s="1"/>
  <c r="A1" i="96"/>
  <c r="D162" i="95"/>
  <c r="B147" i="95"/>
  <c r="B148" i="95" s="1"/>
  <c r="B149" i="95" s="1"/>
  <c r="B150" i="95" s="1"/>
  <c r="B151" i="95" s="1"/>
  <c r="B152" i="95" s="1"/>
  <c r="B142" i="95"/>
  <c r="B143" i="95" s="1"/>
  <c r="B144" i="95" s="1"/>
  <c r="B145" i="95" s="1"/>
  <c r="B146" i="95" s="1"/>
  <c r="C137" i="95"/>
  <c r="C138" i="95" s="1"/>
  <c r="C139" i="95" s="1"/>
  <c r="C140" i="95" s="1"/>
  <c r="C141" i="95" s="1"/>
  <c r="C142" i="95" s="1"/>
  <c r="C143" i="95" s="1"/>
  <c r="C144" i="95" s="1"/>
  <c r="C145" i="95" s="1"/>
  <c r="C146" i="95" s="1"/>
  <c r="C147" i="95" s="1"/>
  <c r="C148" i="95" s="1"/>
  <c r="C149" i="95" s="1"/>
  <c r="C150" i="95" s="1"/>
  <c r="C151" i="95" s="1"/>
  <c r="C152" i="95" s="1"/>
  <c r="B137" i="95"/>
  <c r="B138" i="95" s="1"/>
  <c r="B139" i="95" s="1"/>
  <c r="B140" i="95" s="1"/>
  <c r="B141" i="95" s="1"/>
  <c r="C136" i="95"/>
  <c r="B136" i="95"/>
  <c r="C135" i="95"/>
  <c r="D131" i="95"/>
  <c r="G8" i="95"/>
  <c r="D8" i="95"/>
  <c r="A6" i="95"/>
  <c r="D144" i="95" s="1"/>
  <c r="I4" i="95"/>
  <c r="A4" i="95"/>
  <c r="B4" i="95" s="1"/>
  <c r="I3" i="95"/>
  <c r="A3" i="95"/>
  <c r="B3" i="95" s="1"/>
  <c r="A1" i="95"/>
  <c r="D162" i="94"/>
  <c r="B142" i="94"/>
  <c r="B143" i="94" s="1"/>
  <c r="B144" i="94" s="1"/>
  <c r="B145" i="94" s="1"/>
  <c r="B146" i="94" s="1"/>
  <c r="B147" i="94" s="1"/>
  <c r="B148" i="94" s="1"/>
  <c r="B149" i="94" s="1"/>
  <c r="B150" i="94" s="1"/>
  <c r="B151" i="94" s="1"/>
  <c r="B152" i="94" s="1"/>
  <c r="C137" i="94"/>
  <c r="C138" i="94" s="1"/>
  <c r="C139" i="94" s="1"/>
  <c r="C140" i="94" s="1"/>
  <c r="C141" i="94" s="1"/>
  <c r="C142" i="94" s="1"/>
  <c r="C143" i="94" s="1"/>
  <c r="C144" i="94" s="1"/>
  <c r="C145" i="94" s="1"/>
  <c r="C146" i="94" s="1"/>
  <c r="C147" i="94" s="1"/>
  <c r="C148" i="94" s="1"/>
  <c r="C149" i="94" s="1"/>
  <c r="C150" i="94" s="1"/>
  <c r="C151" i="94" s="1"/>
  <c r="C152" i="94" s="1"/>
  <c r="C136" i="94"/>
  <c r="B136" i="94"/>
  <c r="B137" i="94" s="1"/>
  <c r="B138" i="94" s="1"/>
  <c r="B139" i="94" s="1"/>
  <c r="B140" i="94" s="1"/>
  <c r="B141" i="94" s="1"/>
  <c r="C135" i="94"/>
  <c r="D131" i="94"/>
  <c r="G8" i="94"/>
  <c r="D8" i="94"/>
  <c r="A6" i="94"/>
  <c r="F122" i="94" s="1"/>
  <c r="I4" i="94"/>
  <c r="A4" i="94"/>
  <c r="B4" i="94" s="1"/>
  <c r="I3" i="94"/>
  <c r="A3" i="94"/>
  <c r="B3" i="94" s="1"/>
  <c r="A1" i="94"/>
  <c r="D162" i="93"/>
  <c r="C136" i="93"/>
  <c r="C137" i="93" s="1"/>
  <c r="C138" i="93" s="1"/>
  <c r="C139" i="93" s="1"/>
  <c r="C140" i="93" s="1"/>
  <c r="C141" i="93" s="1"/>
  <c r="C142" i="93" s="1"/>
  <c r="C143" i="93" s="1"/>
  <c r="C144" i="93" s="1"/>
  <c r="C145" i="93" s="1"/>
  <c r="C146" i="93" s="1"/>
  <c r="C147" i="93" s="1"/>
  <c r="C148" i="93" s="1"/>
  <c r="B136" i="93"/>
  <c r="B137" i="93" s="1"/>
  <c r="B138" i="93" s="1"/>
  <c r="B139" i="93" s="1"/>
  <c r="B140" i="93" s="1"/>
  <c r="B141" i="93" s="1"/>
  <c r="B142" i="93" s="1"/>
  <c r="B143" i="93" s="1"/>
  <c r="B144" i="93" s="1"/>
  <c r="B145" i="93" s="1"/>
  <c r="B146" i="93" s="1"/>
  <c r="B147" i="93" s="1"/>
  <c r="B148" i="93" s="1"/>
  <c r="B149" i="93" s="1"/>
  <c r="B150" i="93" s="1"/>
  <c r="B151" i="93" s="1"/>
  <c r="B152" i="93" s="1"/>
  <c r="C135" i="93"/>
  <c r="D131" i="93"/>
  <c r="G8" i="93"/>
  <c r="D8" i="93"/>
  <c r="A6" i="93"/>
  <c r="I128" i="93" s="1"/>
  <c r="I4" i="93"/>
  <c r="A4" i="93"/>
  <c r="B4" i="93" s="1"/>
  <c r="I3" i="93"/>
  <c r="A3" i="93"/>
  <c r="B3" i="93" s="1"/>
  <c r="A1" i="93"/>
  <c r="D11" i="113" l="1"/>
  <c r="F12" i="113"/>
  <c r="H13" i="113"/>
  <c r="D15" i="113"/>
  <c r="F16" i="113"/>
  <c r="H17" i="113"/>
  <c r="D19" i="113"/>
  <c r="F20" i="113"/>
  <c r="H21" i="113"/>
  <c r="D23" i="113"/>
  <c r="F24" i="113"/>
  <c r="H25" i="113"/>
  <c r="D27" i="113"/>
  <c r="F28" i="113"/>
  <c r="H29" i="113"/>
  <c r="D31" i="113"/>
  <c r="F32" i="113"/>
  <c r="H33" i="113"/>
  <c r="D35" i="113"/>
  <c r="H36" i="113"/>
  <c r="G38" i="113"/>
  <c r="E40" i="113"/>
  <c r="D42" i="113"/>
  <c r="I43" i="113"/>
  <c r="G45" i="113"/>
  <c r="F47" i="113"/>
  <c r="E49" i="113"/>
  <c r="I50" i="113"/>
  <c r="H52" i="113"/>
  <c r="G54" i="113"/>
  <c r="E56" i="113"/>
  <c r="D58" i="113"/>
  <c r="I59" i="113"/>
  <c r="G61" i="113"/>
  <c r="F63" i="113"/>
  <c r="E65" i="113"/>
  <c r="I66" i="113"/>
  <c r="H68" i="113"/>
  <c r="G70" i="113"/>
  <c r="H72" i="113"/>
  <c r="H74" i="113"/>
  <c r="I76" i="113"/>
  <c r="I78" i="113"/>
  <c r="E81" i="113"/>
  <c r="F83" i="113"/>
  <c r="F85" i="113"/>
  <c r="G87" i="113"/>
  <c r="G89" i="113"/>
  <c r="I91" i="113"/>
  <c r="D94" i="113"/>
  <c r="D96" i="113"/>
  <c r="E98" i="113"/>
  <c r="E100" i="113"/>
  <c r="G102" i="113"/>
  <c r="H104" i="113"/>
  <c r="H106" i="113"/>
  <c r="I108" i="113"/>
  <c r="I110" i="113"/>
  <c r="E113" i="113"/>
  <c r="F115" i="113"/>
  <c r="F117" i="113"/>
  <c r="G119" i="113"/>
  <c r="G121" i="113"/>
  <c r="I123" i="113"/>
  <c r="D126" i="113"/>
  <c r="D128" i="113"/>
  <c r="D133" i="113"/>
  <c r="F138" i="113"/>
  <c r="E146" i="113"/>
  <c r="E151" i="113"/>
  <c r="F155" i="113"/>
  <c r="E11" i="113"/>
  <c r="G12" i="113"/>
  <c r="I13" i="113"/>
  <c r="E15" i="113"/>
  <c r="G16" i="113"/>
  <c r="I17" i="113"/>
  <c r="E19" i="113"/>
  <c r="G20" i="113"/>
  <c r="I21" i="113"/>
  <c r="E23" i="113"/>
  <c r="G24" i="113"/>
  <c r="I25" i="113"/>
  <c r="E27" i="113"/>
  <c r="G28" i="113"/>
  <c r="I29" i="113"/>
  <c r="E31" i="113"/>
  <c r="G32" i="113"/>
  <c r="I33" i="113"/>
  <c r="E35" i="113"/>
  <c r="I36" i="113"/>
  <c r="H38" i="113"/>
  <c r="G40" i="113"/>
  <c r="E42" i="113"/>
  <c r="D44" i="113"/>
  <c r="I45" i="113"/>
  <c r="G47" i="113"/>
  <c r="F49" i="113"/>
  <c r="E51" i="113"/>
  <c r="I52" i="113"/>
  <c r="H54" i="113"/>
  <c r="G56" i="113"/>
  <c r="E58" i="113"/>
  <c r="D60" i="113"/>
  <c r="I61" i="113"/>
  <c r="G63" i="113"/>
  <c r="F65" i="113"/>
  <c r="E67" i="113"/>
  <c r="I68" i="113"/>
  <c r="H70" i="113"/>
  <c r="I72" i="113"/>
  <c r="I74" i="113"/>
  <c r="E77" i="113"/>
  <c r="F79" i="113"/>
  <c r="F81" i="113"/>
  <c r="G83" i="113"/>
  <c r="G85" i="113"/>
  <c r="I87" i="113"/>
  <c r="D90" i="113"/>
  <c r="D92" i="113"/>
  <c r="E94" i="113"/>
  <c r="E96" i="113"/>
  <c r="G98" i="113"/>
  <c r="H100" i="113"/>
  <c r="H102" i="113"/>
  <c r="I104" i="113"/>
  <c r="I106" i="113"/>
  <c r="E109" i="113"/>
  <c r="F111" i="113"/>
  <c r="F113" i="113"/>
  <c r="G115" i="113"/>
  <c r="G117" i="113"/>
  <c r="I119" i="113"/>
  <c r="D122" i="113"/>
  <c r="D124" i="113"/>
  <c r="E126" i="113"/>
  <c r="E128" i="113"/>
  <c r="F133" i="113"/>
  <c r="D136" i="113"/>
  <c r="F141" i="113"/>
  <c r="F146" i="113"/>
  <c r="F156" i="113"/>
  <c r="D10" i="113"/>
  <c r="F11" i="113"/>
  <c r="H12" i="113"/>
  <c r="D14" i="113"/>
  <c r="F15" i="113"/>
  <c r="H16" i="113"/>
  <c r="D18" i="113"/>
  <c r="F19" i="113"/>
  <c r="H20" i="113"/>
  <c r="D22" i="113"/>
  <c r="F23" i="113"/>
  <c r="H24" i="113"/>
  <c r="D26" i="113"/>
  <c r="F27" i="113"/>
  <c r="H28" i="113"/>
  <c r="D30" i="113"/>
  <c r="F31" i="113"/>
  <c r="H32" i="113"/>
  <c r="D34" i="113"/>
  <c r="F35" i="113"/>
  <c r="E37" i="113"/>
  <c r="I38" i="113"/>
  <c r="H40" i="113"/>
  <c r="G42" i="113"/>
  <c r="E44" i="113"/>
  <c r="D46" i="113"/>
  <c r="I47" i="113"/>
  <c r="G49" i="113"/>
  <c r="F51" i="113"/>
  <c r="E53" i="113"/>
  <c r="I54" i="113"/>
  <c r="H56" i="113"/>
  <c r="G58" i="113"/>
  <c r="E60" i="113"/>
  <c r="D62" i="113"/>
  <c r="I63" i="113"/>
  <c r="G65" i="113"/>
  <c r="F67" i="113"/>
  <c r="E69" i="113"/>
  <c r="I70" i="113"/>
  <c r="E73" i="113"/>
  <c r="F75" i="113"/>
  <c r="F77" i="113"/>
  <c r="G79" i="113"/>
  <c r="G81" i="113"/>
  <c r="I83" i="113"/>
  <c r="D86" i="113"/>
  <c r="D88" i="113"/>
  <c r="E90" i="113"/>
  <c r="E92" i="113"/>
  <c r="G94" i="113"/>
  <c r="H96" i="113"/>
  <c r="H98" i="113"/>
  <c r="I100" i="113"/>
  <c r="I102" i="113"/>
  <c r="E105" i="113"/>
  <c r="F107" i="113"/>
  <c r="F109" i="113"/>
  <c r="G111" i="113"/>
  <c r="G113" i="113"/>
  <c r="I115" i="113"/>
  <c r="D118" i="113"/>
  <c r="D120" i="113"/>
  <c r="E122" i="113"/>
  <c r="E124" i="113"/>
  <c r="G126" i="113"/>
  <c r="H128" i="113"/>
  <c r="D134" i="113"/>
  <c r="D139" i="113"/>
  <c r="D144" i="113"/>
  <c r="F149" i="113"/>
  <c r="D157" i="113"/>
  <c r="E10" i="113"/>
  <c r="G11" i="113"/>
  <c r="I12" i="113"/>
  <c r="E14" i="113"/>
  <c r="G15" i="113"/>
  <c r="I16" i="113"/>
  <c r="E18" i="113"/>
  <c r="G19" i="113"/>
  <c r="I20" i="113"/>
  <c r="E22" i="113"/>
  <c r="G23" i="113"/>
  <c r="I24" i="113"/>
  <c r="E26" i="113"/>
  <c r="G27" i="113"/>
  <c r="I28" i="113"/>
  <c r="E30" i="113"/>
  <c r="G31" i="113"/>
  <c r="I32" i="113"/>
  <c r="E34" i="113"/>
  <c r="G35" i="113"/>
  <c r="F37" i="113"/>
  <c r="E39" i="113"/>
  <c r="I40" i="113"/>
  <c r="H42" i="113"/>
  <c r="G44" i="113"/>
  <c r="E46" i="113"/>
  <c r="D48" i="113"/>
  <c r="I49" i="113"/>
  <c r="G51" i="113"/>
  <c r="F53" i="113"/>
  <c r="E55" i="113"/>
  <c r="I56" i="113"/>
  <c r="H58" i="113"/>
  <c r="G60" i="113"/>
  <c r="E62" i="113"/>
  <c r="D64" i="113"/>
  <c r="I65" i="113"/>
  <c r="G67" i="113"/>
  <c r="F69" i="113"/>
  <c r="F71" i="113"/>
  <c r="F73" i="113"/>
  <c r="G75" i="113"/>
  <c r="G77" i="113"/>
  <c r="I79" i="113"/>
  <c r="D82" i="113"/>
  <c r="D84" i="113"/>
  <c r="E86" i="113"/>
  <c r="E88" i="113"/>
  <c r="G90" i="113"/>
  <c r="H92" i="113"/>
  <c r="H94" i="113"/>
  <c r="I96" i="113"/>
  <c r="I98" i="113"/>
  <c r="E101" i="113"/>
  <c r="F103" i="113"/>
  <c r="F105" i="113"/>
  <c r="G107" i="113"/>
  <c r="G109" i="113"/>
  <c r="I111" i="113"/>
  <c r="D114" i="113"/>
  <c r="D116" i="113"/>
  <c r="E118" i="113"/>
  <c r="E120" i="113"/>
  <c r="G122" i="113"/>
  <c r="H124" i="113"/>
  <c r="H126" i="113"/>
  <c r="I128" i="113"/>
  <c r="E134" i="113"/>
  <c r="E139" i="113"/>
  <c r="D142" i="113"/>
  <c r="D147" i="113"/>
  <c r="D152" i="113"/>
  <c r="F157" i="113"/>
  <c r="F10" i="113"/>
  <c r="H11" i="113"/>
  <c r="D13" i="113"/>
  <c r="F14" i="113"/>
  <c r="H15" i="113"/>
  <c r="D17" i="113"/>
  <c r="F18" i="113"/>
  <c r="H19" i="113"/>
  <c r="D21" i="113"/>
  <c r="F22" i="113"/>
  <c r="H23" i="113"/>
  <c r="D25" i="113"/>
  <c r="F26" i="113"/>
  <c r="H27" i="113"/>
  <c r="D29" i="113"/>
  <c r="F30" i="113"/>
  <c r="H31" i="113"/>
  <c r="D33" i="113"/>
  <c r="F34" i="113"/>
  <c r="I35" i="113"/>
  <c r="G37" i="113"/>
  <c r="F39" i="113"/>
  <c r="E41" i="113"/>
  <c r="I42" i="113"/>
  <c r="H44" i="113"/>
  <c r="G46" i="113"/>
  <c r="E48" i="113"/>
  <c r="D50" i="113"/>
  <c r="I51" i="113"/>
  <c r="G53" i="113"/>
  <c r="F55" i="113"/>
  <c r="E57" i="113"/>
  <c r="I58" i="113"/>
  <c r="H60" i="113"/>
  <c r="G62" i="113"/>
  <c r="E64" i="113"/>
  <c r="D66" i="113"/>
  <c r="I67" i="113"/>
  <c r="G69" i="113"/>
  <c r="G71" i="113"/>
  <c r="G73" i="113"/>
  <c r="I75" i="113"/>
  <c r="D78" i="113"/>
  <c r="D80" i="113"/>
  <c r="E82" i="113"/>
  <c r="E84" i="113"/>
  <c r="G86" i="113"/>
  <c r="H88" i="113"/>
  <c r="H90" i="113"/>
  <c r="I92" i="113"/>
  <c r="I94" i="113"/>
  <c r="E97" i="113"/>
  <c r="F99" i="113"/>
  <c r="F101" i="113"/>
  <c r="G103" i="113"/>
  <c r="G105" i="113"/>
  <c r="I107" i="113"/>
  <c r="D110" i="113"/>
  <c r="D112" i="113"/>
  <c r="E114" i="113"/>
  <c r="E116" i="113"/>
  <c r="G118" i="113"/>
  <c r="H120" i="113"/>
  <c r="H122" i="113"/>
  <c r="I124" i="113"/>
  <c r="I126" i="113"/>
  <c r="E129" i="113"/>
  <c r="E137" i="113"/>
  <c r="E142" i="113"/>
  <c r="E147" i="113"/>
  <c r="D150" i="113"/>
  <c r="D154" i="113"/>
  <c r="D158" i="113"/>
  <c r="G10" i="113"/>
  <c r="I11" i="113"/>
  <c r="E13" i="113"/>
  <c r="G14" i="113"/>
  <c r="I15" i="113"/>
  <c r="E17" i="113"/>
  <c r="G18" i="113"/>
  <c r="I19" i="113"/>
  <c r="E21" i="113"/>
  <c r="G22" i="113"/>
  <c r="I23" i="113"/>
  <c r="E25" i="113"/>
  <c r="G26" i="113"/>
  <c r="I27" i="113"/>
  <c r="E29" i="113"/>
  <c r="G30" i="113"/>
  <c r="I31" i="113"/>
  <c r="E33" i="113"/>
  <c r="G34" i="113"/>
  <c r="D36" i="113"/>
  <c r="I37" i="113"/>
  <c r="G39" i="113"/>
  <c r="F41" i="113"/>
  <c r="E43" i="113"/>
  <c r="I44" i="113"/>
  <c r="H46" i="113"/>
  <c r="G48" i="113"/>
  <c r="E50" i="113"/>
  <c r="D52" i="113"/>
  <c r="I53" i="113"/>
  <c r="G55" i="113"/>
  <c r="F57" i="113"/>
  <c r="E59" i="113"/>
  <c r="I60" i="113"/>
  <c r="H62" i="113"/>
  <c r="G64" i="113"/>
  <c r="E66" i="113"/>
  <c r="D68" i="113"/>
  <c r="I69" i="113"/>
  <c r="I71" i="113"/>
  <c r="D74" i="113"/>
  <c r="D76" i="113"/>
  <c r="E78" i="113"/>
  <c r="E80" i="113"/>
  <c r="G82" i="113"/>
  <c r="H84" i="113"/>
  <c r="H86" i="113"/>
  <c r="I88" i="113"/>
  <c r="I90" i="113"/>
  <c r="E93" i="113"/>
  <c r="F95" i="113"/>
  <c r="F97" i="113"/>
  <c r="G99" i="113"/>
  <c r="G101" i="113"/>
  <c r="I103" i="113"/>
  <c r="D106" i="113"/>
  <c r="D108" i="113"/>
  <c r="E110" i="113"/>
  <c r="E112" i="113"/>
  <c r="G114" i="113"/>
  <c r="H116" i="113"/>
  <c r="H118" i="113"/>
  <c r="I120" i="113"/>
  <c r="I122" i="113"/>
  <c r="E125" i="113"/>
  <c r="F127" i="113"/>
  <c r="F129" i="113"/>
  <c r="D135" i="113"/>
  <c r="F137" i="113"/>
  <c r="D140" i="113"/>
  <c r="F142" i="113"/>
  <c r="E145" i="113"/>
  <c r="E150" i="113"/>
  <c r="E154" i="113"/>
  <c r="E158" i="113"/>
  <c r="H10" i="113"/>
  <c r="D12" i="113"/>
  <c r="F13" i="113"/>
  <c r="H14" i="113"/>
  <c r="D16" i="113"/>
  <c r="F17" i="113"/>
  <c r="H18" i="113"/>
  <c r="D20" i="113"/>
  <c r="F21" i="113"/>
  <c r="H22" i="113"/>
  <c r="D24" i="113"/>
  <c r="F25" i="113"/>
  <c r="H26" i="113"/>
  <c r="D28" i="113"/>
  <c r="F29" i="113"/>
  <c r="H30" i="113"/>
  <c r="D32" i="113"/>
  <c r="F33" i="113"/>
  <c r="H34" i="113"/>
  <c r="E36" i="113"/>
  <c r="D38" i="113"/>
  <c r="I39" i="113"/>
  <c r="G41" i="113"/>
  <c r="F43" i="113"/>
  <c r="E45" i="113"/>
  <c r="I46" i="113"/>
  <c r="H48" i="113"/>
  <c r="G50" i="113"/>
  <c r="E52" i="113"/>
  <c r="D54" i="113"/>
  <c r="I55" i="113"/>
  <c r="G57" i="113"/>
  <c r="F59" i="113"/>
  <c r="E61" i="113"/>
  <c r="I62" i="113"/>
  <c r="H64" i="113"/>
  <c r="G66" i="113"/>
  <c r="E68" i="113"/>
  <c r="D70" i="113"/>
  <c r="D72" i="113"/>
  <c r="E74" i="113"/>
  <c r="E76" i="113"/>
  <c r="G78" i="113"/>
  <c r="H80" i="113"/>
  <c r="H82" i="113"/>
  <c r="I84" i="113"/>
  <c r="I86" i="113"/>
  <c r="E89" i="113"/>
  <c r="F91" i="113"/>
  <c r="F93" i="113"/>
  <c r="G95" i="113"/>
  <c r="G97" i="113"/>
  <c r="I99" i="113"/>
  <c r="D102" i="113"/>
  <c r="D104" i="113"/>
  <c r="E106" i="113"/>
  <c r="E108" i="113"/>
  <c r="G110" i="113"/>
  <c r="H112" i="113"/>
  <c r="H114" i="113"/>
  <c r="I116" i="113"/>
  <c r="I118" i="113"/>
  <c r="E121" i="113"/>
  <c r="F123" i="113"/>
  <c r="F125" i="113"/>
  <c r="G127" i="113"/>
  <c r="G129" i="113"/>
  <c r="E135" i="113"/>
  <c r="F140" i="113"/>
  <c r="D143" i="113"/>
  <c r="F145" i="113"/>
  <c r="D148" i="113"/>
  <c r="F150" i="113"/>
  <c r="D155" i="113"/>
  <c r="D160" i="113"/>
  <c r="E156" i="113"/>
  <c r="F152" i="113"/>
  <c r="E149" i="113"/>
  <c r="D146" i="113"/>
  <c r="F144" i="113"/>
  <c r="E141" i="113"/>
  <c r="D138" i="113"/>
  <c r="F136" i="113"/>
  <c r="I129" i="113"/>
  <c r="G128" i="113"/>
  <c r="E127" i="113"/>
  <c r="I125" i="113"/>
  <c r="G124" i="113"/>
  <c r="E123" i="113"/>
  <c r="I121" i="113"/>
  <c r="G120" i="113"/>
  <c r="E119" i="113"/>
  <c r="I117" i="113"/>
  <c r="G116" i="113"/>
  <c r="E115" i="113"/>
  <c r="I113" i="113"/>
  <c r="G112" i="113"/>
  <c r="E111" i="113"/>
  <c r="I109" i="113"/>
  <c r="G108" i="113"/>
  <c r="E107" i="113"/>
  <c r="I105" i="113"/>
  <c r="G104" i="113"/>
  <c r="E103" i="113"/>
  <c r="I101" i="113"/>
  <c r="G100" i="113"/>
  <c r="E99" i="113"/>
  <c r="I97" i="113"/>
  <c r="G96" i="113"/>
  <c r="E95" i="113"/>
  <c r="I93" i="113"/>
  <c r="G92" i="113"/>
  <c r="E91" i="113"/>
  <c r="I89" i="113"/>
  <c r="G88" i="113"/>
  <c r="E87" i="113"/>
  <c r="I85" i="113"/>
  <c r="G84" i="113"/>
  <c r="E83" i="113"/>
  <c r="I81" i="113"/>
  <c r="G80" i="113"/>
  <c r="E79" i="113"/>
  <c r="I77" i="113"/>
  <c r="G76" i="113"/>
  <c r="E75" i="113"/>
  <c r="I73" i="113"/>
  <c r="G72" i="113"/>
  <c r="E71" i="113"/>
  <c r="F158" i="113"/>
  <c r="D156" i="113"/>
  <c r="E152" i="113"/>
  <c r="D149" i="113"/>
  <c r="F147" i="113"/>
  <c r="E144" i="113"/>
  <c r="D141" i="113"/>
  <c r="F139" i="113"/>
  <c r="E136" i="113"/>
  <c r="F134" i="113"/>
  <c r="H129" i="113"/>
  <c r="F128" i="113"/>
  <c r="D127" i="113"/>
  <c r="H125" i="113"/>
  <c r="F124" i="113"/>
  <c r="D123" i="113"/>
  <c r="H121" i="113"/>
  <c r="F120" i="113"/>
  <c r="D119" i="113"/>
  <c r="H117" i="113"/>
  <c r="F116" i="113"/>
  <c r="D115" i="113"/>
  <c r="H113" i="113"/>
  <c r="F112" i="113"/>
  <c r="D111" i="113"/>
  <c r="H109" i="113"/>
  <c r="F108" i="113"/>
  <c r="D107" i="113"/>
  <c r="H105" i="113"/>
  <c r="F104" i="113"/>
  <c r="D103" i="113"/>
  <c r="H101" i="113"/>
  <c r="F100" i="113"/>
  <c r="D99" i="113"/>
  <c r="H97" i="113"/>
  <c r="F96" i="113"/>
  <c r="D95" i="113"/>
  <c r="H93" i="113"/>
  <c r="F92" i="113"/>
  <c r="D91" i="113"/>
  <c r="H89" i="113"/>
  <c r="F88" i="113"/>
  <c r="D87" i="113"/>
  <c r="H85" i="113"/>
  <c r="F84" i="113"/>
  <c r="D83" i="113"/>
  <c r="H81" i="113"/>
  <c r="F80" i="113"/>
  <c r="D79" i="113"/>
  <c r="H77" i="113"/>
  <c r="F76" i="113"/>
  <c r="D75" i="113"/>
  <c r="H73" i="113"/>
  <c r="F72" i="113"/>
  <c r="D71" i="113"/>
  <c r="H69" i="113"/>
  <c r="F68" i="113"/>
  <c r="D67" i="113"/>
  <c r="H65" i="113"/>
  <c r="F64" i="113"/>
  <c r="D63" i="113"/>
  <c r="H61" i="113"/>
  <c r="F60" i="113"/>
  <c r="D59" i="113"/>
  <c r="H57" i="113"/>
  <c r="F56" i="113"/>
  <c r="D55" i="113"/>
  <c r="H53" i="113"/>
  <c r="F52" i="113"/>
  <c r="D51" i="113"/>
  <c r="H49" i="113"/>
  <c r="F48" i="113"/>
  <c r="D47" i="113"/>
  <c r="H45" i="113"/>
  <c r="F44" i="113"/>
  <c r="D43" i="113"/>
  <c r="H41" i="113"/>
  <c r="F40" i="113"/>
  <c r="D39" i="113"/>
  <c r="H37" i="113"/>
  <c r="F36" i="113"/>
  <c r="E157" i="113"/>
  <c r="F154" i="113"/>
  <c r="F151" i="113"/>
  <c r="E148" i="113"/>
  <c r="D145" i="113"/>
  <c r="F143" i="113"/>
  <c r="E140" i="113"/>
  <c r="D137" i="113"/>
  <c r="F135" i="113"/>
  <c r="E133" i="113"/>
  <c r="D129" i="113"/>
  <c r="H127" i="113"/>
  <c r="F126" i="113"/>
  <c r="D125" i="113"/>
  <c r="H123" i="113"/>
  <c r="F122" i="113"/>
  <c r="D121" i="113"/>
  <c r="H119" i="113"/>
  <c r="F118" i="113"/>
  <c r="D117" i="113"/>
  <c r="H115" i="113"/>
  <c r="F114" i="113"/>
  <c r="D113" i="113"/>
  <c r="H111" i="113"/>
  <c r="F110" i="113"/>
  <c r="D109" i="113"/>
  <c r="H107" i="113"/>
  <c r="F106" i="113"/>
  <c r="D105" i="113"/>
  <c r="H103" i="113"/>
  <c r="F102" i="113"/>
  <c r="D101" i="113"/>
  <c r="H99" i="113"/>
  <c r="F98" i="113"/>
  <c r="D97" i="113"/>
  <c r="H95" i="113"/>
  <c r="F94" i="113"/>
  <c r="D93" i="113"/>
  <c r="H91" i="113"/>
  <c r="F90" i="113"/>
  <c r="D89" i="113"/>
  <c r="H87" i="113"/>
  <c r="F86" i="113"/>
  <c r="D85" i="113"/>
  <c r="H83" i="113"/>
  <c r="F82" i="113"/>
  <c r="D81" i="113"/>
  <c r="H79" i="113"/>
  <c r="F78" i="113"/>
  <c r="D77" i="113"/>
  <c r="H75" i="113"/>
  <c r="F74" i="113"/>
  <c r="D73" i="113"/>
  <c r="H71" i="113"/>
  <c r="F70" i="113"/>
  <c r="D69" i="113"/>
  <c r="H67" i="113"/>
  <c r="F66" i="113"/>
  <c r="D65" i="113"/>
  <c r="H63" i="113"/>
  <c r="F62" i="113"/>
  <c r="D61" i="113"/>
  <c r="H59" i="113"/>
  <c r="F58" i="113"/>
  <c r="D57" i="113"/>
  <c r="H55" i="113"/>
  <c r="F54" i="113"/>
  <c r="D53" i="113"/>
  <c r="H51" i="113"/>
  <c r="F50" i="113"/>
  <c r="D49" i="113"/>
  <c r="H47" i="113"/>
  <c r="F46" i="113"/>
  <c r="D45" i="113"/>
  <c r="H43" i="113"/>
  <c r="F42" i="113"/>
  <c r="D41" i="113"/>
  <c r="H39" i="113"/>
  <c r="F38" i="113"/>
  <c r="D37" i="113"/>
  <c r="H35" i="113"/>
  <c r="I10" i="113"/>
  <c r="E12" i="113"/>
  <c r="G13" i="113"/>
  <c r="I14" i="113"/>
  <c r="E16" i="113"/>
  <c r="G17" i="113"/>
  <c r="I18" i="113"/>
  <c r="E20" i="113"/>
  <c r="G21" i="113"/>
  <c r="I22" i="113"/>
  <c r="E24" i="113"/>
  <c r="G25" i="113"/>
  <c r="I26" i="113"/>
  <c r="E28" i="113"/>
  <c r="G29" i="113"/>
  <c r="I30" i="113"/>
  <c r="E32" i="113"/>
  <c r="G33" i="113"/>
  <c r="I34" i="113"/>
  <c r="G36" i="113"/>
  <c r="E38" i="113"/>
  <c r="D40" i="113"/>
  <c r="I41" i="113"/>
  <c r="G43" i="113"/>
  <c r="F45" i="113"/>
  <c r="E47" i="113"/>
  <c r="I48" i="113"/>
  <c r="H50" i="113"/>
  <c r="G52" i="113"/>
  <c r="E54" i="113"/>
  <c r="D56" i="113"/>
  <c r="I57" i="113"/>
  <c r="G59" i="113"/>
  <c r="F61" i="113"/>
  <c r="E63" i="113"/>
  <c r="I64" i="113"/>
  <c r="H66" i="113"/>
  <c r="G68" i="113"/>
  <c r="E70" i="113"/>
  <c r="E72" i="113"/>
  <c r="G74" i="113"/>
  <c r="H76" i="113"/>
  <c r="H78" i="113"/>
  <c r="I80" i="113"/>
  <c r="I82" i="113"/>
  <c r="E85" i="113"/>
  <c r="F87" i="113"/>
  <c r="F89" i="113"/>
  <c r="G91" i="113"/>
  <c r="G93" i="113"/>
  <c r="I95" i="113"/>
  <c r="D98" i="113"/>
  <c r="D100" i="113"/>
  <c r="E102" i="113"/>
  <c r="E104" i="113"/>
  <c r="G106" i="113"/>
  <c r="H108" i="113"/>
  <c r="H110" i="113"/>
  <c r="I112" i="113"/>
  <c r="I114" i="113"/>
  <c r="E117" i="113"/>
  <c r="F119" i="113"/>
  <c r="F121" i="113"/>
  <c r="G123" i="113"/>
  <c r="G125" i="113"/>
  <c r="I127" i="113"/>
  <c r="E138" i="113"/>
  <c r="E143" i="113"/>
  <c r="F148" i="113"/>
  <c r="D151" i="113"/>
  <c r="E155" i="113"/>
  <c r="E11" i="112"/>
  <c r="G12" i="112"/>
  <c r="I13" i="112"/>
  <c r="E15" i="112"/>
  <c r="G16" i="112"/>
  <c r="I17" i="112"/>
  <c r="E19" i="112"/>
  <c r="G20" i="112"/>
  <c r="I21" i="112"/>
  <c r="E23" i="112"/>
  <c r="G24" i="112"/>
  <c r="I25" i="112"/>
  <c r="E27" i="112"/>
  <c r="G28" i="112"/>
  <c r="I29" i="112"/>
  <c r="E31" i="112"/>
  <c r="G32" i="112"/>
  <c r="I33" i="112"/>
  <c r="G35" i="112"/>
  <c r="F37" i="112"/>
  <c r="D39" i="112"/>
  <c r="I40" i="112"/>
  <c r="H42" i="112"/>
  <c r="F44" i="112"/>
  <c r="E46" i="112"/>
  <c r="D48" i="112"/>
  <c r="H49" i="112"/>
  <c r="G51" i="112"/>
  <c r="G53" i="112"/>
  <c r="H55" i="112"/>
  <c r="D58" i="112"/>
  <c r="D60" i="112"/>
  <c r="E62" i="112"/>
  <c r="E64" i="112"/>
  <c r="F66" i="112"/>
  <c r="H68" i="112"/>
  <c r="H70" i="112"/>
  <c r="I72" i="112"/>
  <c r="I74" i="112"/>
  <c r="D77" i="112"/>
  <c r="F79" i="112"/>
  <c r="F81" i="112"/>
  <c r="G83" i="112"/>
  <c r="G85" i="112"/>
  <c r="H87" i="112"/>
  <c r="D90" i="112"/>
  <c r="D92" i="112"/>
  <c r="E94" i="112"/>
  <c r="E96" i="112"/>
  <c r="F98" i="112"/>
  <c r="H100" i="112"/>
  <c r="H102" i="112"/>
  <c r="I104" i="112"/>
  <c r="I106" i="112"/>
  <c r="D109" i="112"/>
  <c r="F111" i="112"/>
  <c r="F113" i="112"/>
  <c r="G115" i="112"/>
  <c r="G117" i="112"/>
  <c r="H119" i="112"/>
  <c r="D122" i="112"/>
  <c r="D124" i="112"/>
  <c r="E126" i="112"/>
  <c r="E128" i="112"/>
  <c r="E133" i="112"/>
  <c r="F138" i="112"/>
  <c r="F143" i="112"/>
  <c r="E146" i="112"/>
  <c r="E151" i="112"/>
  <c r="F155" i="112"/>
  <c r="D10" i="112"/>
  <c r="F11" i="112"/>
  <c r="H12" i="112"/>
  <c r="D14" i="112"/>
  <c r="F15" i="112"/>
  <c r="H16" i="112"/>
  <c r="D18" i="112"/>
  <c r="F19" i="112"/>
  <c r="H20" i="112"/>
  <c r="D22" i="112"/>
  <c r="F23" i="112"/>
  <c r="H24" i="112"/>
  <c r="D26" i="112"/>
  <c r="F27" i="112"/>
  <c r="H28" i="112"/>
  <c r="D30" i="112"/>
  <c r="F31" i="112"/>
  <c r="H32" i="112"/>
  <c r="D34" i="112"/>
  <c r="H35" i="112"/>
  <c r="G37" i="112"/>
  <c r="F39" i="112"/>
  <c r="D41" i="112"/>
  <c r="I42" i="112"/>
  <c r="H44" i="112"/>
  <c r="F46" i="112"/>
  <c r="E48" i="112"/>
  <c r="D50" i="112"/>
  <c r="H51" i="112"/>
  <c r="D54" i="112"/>
  <c r="D56" i="112"/>
  <c r="E58" i="112"/>
  <c r="E60" i="112"/>
  <c r="F62" i="112"/>
  <c r="H64" i="112"/>
  <c r="H66" i="112"/>
  <c r="I68" i="112"/>
  <c r="I70" i="112"/>
  <c r="D73" i="112"/>
  <c r="F75" i="112"/>
  <c r="F77" i="112"/>
  <c r="G79" i="112"/>
  <c r="G81" i="112"/>
  <c r="H83" i="112"/>
  <c r="D86" i="112"/>
  <c r="D88" i="112"/>
  <c r="E90" i="112"/>
  <c r="E92" i="112"/>
  <c r="F94" i="112"/>
  <c r="H96" i="112"/>
  <c r="H98" i="112"/>
  <c r="I100" i="112"/>
  <c r="I102" i="112"/>
  <c r="D105" i="112"/>
  <c r="F107" i="112"/>
  <c r="F109" i="112"/>
  <c r="G111" i="112"/>
  <c r="G113" i="112"/>
  <c r="H115" i="112"/>
  <c r="D118" i="112"/>
  <c r="D120" i="112"/>
  <c r="E122" i="112"/>
  <c r="E124" i="112"/>
  <c r="F126" i="112"/>
  <c r="H128" i="112"/>
  <c r="D134" i="112"/>
  <c r="D136" i="112"/>
  <c r="F141" i="112"/>
  <c r="F146" i="112"/>
  <c r="F151" i="112"/>
  <c r="F156" i="112"/>
  <c r="E10" i="112"/>
  <c r="G11" i="112"/>
  <c r="I12" i="112"/>
  <c r="E14" i="112"/>
  <c r="G15" i="112"/>
  <c r="I16" i="112"/>
  <c r="E18" i="112"/>
  <c r="G19" i="112"/>
  <c r="I20" i="112"/>
  <c r="E22" i="112"/>
  <c r="G23" i="112"/>
  <c r="I24" i="112"/>
  <c r="E26" i="112"/>
  <c r="G27" i="112"/>
  <c r="I28" i="112"/>
  <c r="E30" i="112"/>
  <c r="G31" i="112"/>
  <c r="I32" i="112"/>
  <c r="E34" i="112"/>
  <c r="D36" i="112"/>
  <c r="H37" i="112"/>
  <c r="G39" i="112"/>
  <c r="F41" i="112"/>
  <c r="D43" i="112"/>
  <c r="I44" i="112"/>
  <c r="H46" i="112"/>
  <c r="F48" i="112"/>
  <c r="E50" i="112"/>
  <c r="D52" i="112"/>
  <c r="E54" i="112"/>
  <c r="E56" i="112"/>
  <c r="F58" i="112"/>
  <c r="H60" i="112"/>
  <c r="H62" i="112"/>
  <c r="I64" i="112"/>
  <c r="I66" i="112"/>
  <c r="D69" i="112"/>
  <c r="F71" i="112"/>
  <c r="F73" i="112"/>
  <c r="G75" i="112"/>
  <c r="G77" i="112"/>
  <c r="H79" i="112"/>
  <c r="D82" i="112"/>
  <c r="D84" i="112"/>
  <c r="E86" i="112"/>
  <c r="E88" i="112"/>
  <c r="F90" i="112"/>
  <c r="H92" i="112"/>
  <c r="H94" i="112"/>
  <c r="I96" i="112"/>
  <c r="I98" i="112"/>
  <c r="D101" i="112"/>
  <c r="F103" i="112"/>
  <c r="F105" i="112"/>
  <c r="G107" i="112"/>
  <c r="G109" i="112"/>
  <c r="H111" i="112"/>
  <c r="D114" i="112"/>
  <c r="D116" i="112"/>
  <c r="E118" i="112"/>
  <c r="E120" i="112"/>
  <c r="F122" i="112"/>
  <c r="H124" i="112"/>
  <c r="H126" i="112"/>
  <c r="I128" i="112"/>
  <c r="E134" i="112"/>
  <c r="D139" i="112"/>
  <c r="D144" i="112"/>
  <c r="F149" i="112"/>
  <c r="D157" i="112"/>
  <c r="F10" i="112"/>
  <c r="H11" i="112"/>
  <c r="D13" i="112"/>
  <c r="F14" i="112"/>
  <c r="H15" i="112"/>
  <c r="D17" i="112"/>
  <c r="F18" i="112"/>
  <c r="H19" i="112"/>
  <c r="D21" i="112"/>
  <c r="F22" i="112"/>
  <c r="H23" i="112"/>
  <c r="D25" i="112"/>
  <c r="F26" i="112"/>
  <c r="H27" i="112"/>
  <c r="D29" i="112"/>
  <c r="F30" i="112"/>
  <c r="H31" i="112"/>
  <c r="D33" i="112"/>
  <c r="F34" i="112"/>
  <c r="E36" i="112"/>
  <c r="D38" i="112"/>
  <c r="H39" i="112"/>
  <c r="G41" i="112"/>
  <c r="F43" i="112"/>
  <c r="D45" i="112"/>
  <c r="I46" i="112"/>
  <c r="H48" i="112"/>
  <c r="F50" i="112"/>
  <c r="E52" i="112"/>
  <c r="F54" i="112"/>
  <c r="H56" i="112"/>
  <c r="H58" i="112"/>
  <c r="I60" i="112"/>
  <c r="I62" i="112"/>
  <c r="D65" i="112"/>
  <c r="F67" i="112"/>
  <c r="F69" i="112"/>
  <c r="G71" i="112"/>
  <c r="G73" i="112"/>
  <c r="H75" i="112"/>
  <c r="D78" i="112"/>
  <c r="D80" i="112"/>
  <c r="E82" i="112"/>
  <c r="E84" i="112"/>
  <c r="F86" i="112"/>
  <c r="H88" i="112"/>
  <c r="H90" i="112"/>
  <c r="I92" i="112"/>
  <c r="I94" i="112"/>
  <c r="D97" i="112"/>
  <c r="F99" i="112"/>
  <c r="F101" i="112"/>
  <c r="G103" i="112"/>
  <c r="G105" i="112"/>
  <c r="H107" i="112"/>
  <c r="D110" i="112"/>
  <c r="D112" i="112"/>
  <c r="E114" i="112"/>
  <c r="E116" i="112"/>
  <c r="F118" i="112"/>
  <c r="H120" i="112"/>
  <c r="H122" i="112"/>
  <c r="I124" i="112"/>
  <c r="I126" i="112"/>
  <c r="D129" i="112"/>
  <c r="E139" i="112"/>
  <c r="D147" i="112"/>
  <c r="D152" i="112"/>
  <c r="E157" i="112"/>
  <c r="G10" i="112"/>
  <c r="I11" i="112"/>
  <c r="E13" i="112"/>
  <c r="G14" i="112"/>
  <c r="I15" i="112"/>
  <c r="E17" i="112"/>
  <c r="G18" i="112"/>
  <c r="I19" i="112"/>
  <c r="E21" i="112"/>
  <c r="G22" i="112"/>
  <c r="I23" i="112"/>
  <c r="E25" i="112"/>
  <c r="G26" i="112"/>
  <c r="I27" i="112"/>
  <c r="E29" i="112"/>
  <c r="G30" i="112"/>
  <c r="I31" i="112"/>
  <c r="E33" i="112"/>
  <c r="H34" i="112"/>
  <c r="F36" i="112"/>
  <c r="E38" i="112"/>
  <c r="D40" i="112"/>
  <c r="H41" i="112"/>
  <c r="G43" i="112"/>
  <c r="F45" i="112"/>
  <c r="D47" i="112"/>
  <c r="I48" i="112"/>
  <c r="H50" i="112"/>
  <c r="H52" i="112"/>
  <c r="H54" i="112"/>
  <c r="I56" i="112"/>
  <c r="I58" i="112"/>
  <c r="D61" i="112"/>
  <c r="F63" i="112"/>
  <c r="F65" i="112"/>
  <c r="G67" i="112"/>
  <c r="G69" i="112"/>
  <c r="H71" i="112"/>
  <c r="D74" i="112"/>
  <c r="D76" i="112"/>
  <c r="E78" i="112"/>
  <c r="E80" i="112"/>
  <c r="F82" i="112"/>
  <c r="H84" i="112"/>
  <c r="H86" i="112"/>
  <c r="I88" i="112"/>
  <c r="I90" i="112"/>
  <c r="D93" i="112"/>
  <c r="F95" i="112"/>
  <c r="F97" i="112"/>
  <c r="G99" i="112"/>
  <c r="G101" i="112"/>
  <c r="H103" i="112"/>
  <c r="D106" i="112"/>
  <c r="D108" i="112"/>
  <c r="E110" i="112"/>
  <c r="E112" i="112"/>
  <c r="F114" i="112"/>
  <c r="H116" i="112"/>
  <c r="H118" i="112"/>
  <c r="I120" i="112"/>
  <c r="I122" i="112"/>
  <c r="D125" i="112"/>
  <c r="F127" i="112"/>
  <c r="F129" i="112"/>
  <c r="D135" i="112"/>
  <c r="D137" i="112"/>
  <c r="E142" i="112"/>
  <c r="E147" i="112"/>
  <c r="D154" i="112"/>
  <c r="D158" i="112"/>
  <c r="H10" i="112"/>
  <c r="D12" i="112"/>
  <c r="F13" i="112"/>
  <c r="H14" i="112"/>
  <c r="D16" i="112"/>
  <c r="F17" i="112"/>
  <c r="H18" i="112"/>
  <c r="D20" i="112"/>
  <c r="F21" i="112"/>
  <c r="H22" i="112"/>
  <c r="D24" i="112"/>
  <c r="F25" i="112"/>
  <c r="H26" i="112"/>
  <c r="D28" i="112"/>
  <c r="F29" i="112"/>
  <c r="H30" i="112"/>
  <c r="D32" i="112"/>
  <c r="F33" i="112"/>
  <c r="I34" i="112"/>
  <c r="H36" i="112"/>
  <c r="F38" i="112"/>
  <c r="E40" i="112"/>
  <c r="D42" i="112"/>
  <c r="H43" i="112"/>
  <c r="G45" i="112"/>
  <c r="F47" i="112"/>
  <c r="D49" i="112"/>
  <c r="I50" i="112"/>
  <c r="I52" i="112"/>
  <c r="I54" i="112"/>
  <c r="D57" i="112"/>
  <c r="F59" i="112"/>
  <c r="F61" i="112"/>
  <c r="G63" i="112"/>
  <c r="G65" i="112"/>
  <c r="H67" i="112"/>
  <c r="D70" i="112"/>
  <c r="D72" i="112"/>
  <c r="E74" i="112"/>
  <c r="E76" i="112"/>
  <c r="F78" i="112"/>
  <c r="H80" i="112"/>
  <c r="H82" i="112"/>
  <c r="I84" i="112"/>
  <c r="I86" i="112"/>
  <c r="D89" i="112"/>
  <c r="F91" i="112"/>
  <c r="F93" i="112"/>
  <c r="G95" i="112"/>
  <c r="G97" i="112"/>
  <c r="H99" i="112"/>
  <c r="D102" i="112"/>
  <c r="D104" i="112"/>
  <c r="E106" i="112"/>
  <c r="E108" i="112"/>
  <c r="F110" i="112"/>
  <c r="H112" i="112"/>
  <c r="H114" i="112"/>
  <c r="I116" i="112"/>
  <c r="I118" i="112"/>
  <c r="D121" i="112"/>
  <c r="F123" i="112"/>
  <c r="F125" i="112"/>
  <c r="G127" i="112"/>
  <c r="G129" i="112"/>
  <c r="E135" i="112"/>
  <c r="F137" i="112"/>
  <c r="D140" i="112"/>
  <c r="F142" i="112"/>
  <c r="D145" i="112"/>
  <c r="E150" i="112"/>
  <c r="E154" i="112"/>
  <c r="D160" i="112"/>
  <c r="E156" i="112"/>
  <c r="F152" i="112"/>
  <c r="E149" i="112"/>
  <c r="D146" i="112"/>
  <c r="F144" i="112"/>
  <c r="E141" i="112"/>
  <c r="D138" i="112"/>
  <c r="F136" i="112"/>
  <c r="I129" i="112"/>
  <c r="G128" i="112"/>
  <c r="E127" i="112"/>
  <c r="I125" i="112"/>
  <c r="G124" i="112"/>
  <c r="E123" i="112"/>
  <c r="I121" i="112"/>
  <c r="G120" i="112"/>
  <c r="E119" i="112"/>
  <c r="I117" i="112"/>
  <c r="G116" i="112"/>
  <c r="E115" i="112"/>
  <c r="I113" i="112"/>
  <c r="G112" i="112"/>
  <c r="E111" i="112"/>
  <c r="I109" i="112"/>
  <c r="G108" i="112"/>
  <c r="E107" i="112"/>
  <c r="I105" i="112"/>
  <c r="G104" i="112"/>
  <c r="E103" i="112"/>
  <c r="I101" i="112"/>
  <c r="G100" i="112"/>
  <c r="E99" i="112"/>
  <c r="I97" i="112"/>
  <c r="G96" i="112"/>
  <c r="E95" i="112"/>
  <c r="I93" i="112"/>
  <c r="G92" i="112"/>
  <c r="E91" i="112"/>
  <c r="I89" i="112"/>
  <c r="G88" i="112"/>
  <c r="E87" i="112"/>
  <c r="I85" i="112"/>
  <c r="G84" i="112"/>
  <c r="E83" i="112"/>
  <c r="I81" i="112"/>
  <c r="G80" i="112"/>
  <c r="E79" i="112"/>
  <c r="I77" i="112"/>
  <c r="G76" i="112"/>
  <c r="E75" i="112"/>
  <c r="I73" i="112"/>
  <c r="G72" i="112"/>
  <c r="E71" i="112"/>
  <c r="I69" i="112"/>
  <c r="G68" i="112"/>
  <c r="E67" i="112"/>
  <c r="I65" i="112"/>
  <c r="G64" i="112"/>
  <c r="E63" i="112"/>
  <c r="I61" i="112"/>
  <c r="G60" i="112"/>
  <c r="E59" i="112"/>
  <c r="I57" i="112"/>
  <c r="G56" i="112"/>
  <c r="E55" i="112"/>
  <c r="I53" i="112"/>
  <c r="G52" i="112"/>
  <c r="E51" i="112"/>
  <c r="I49" i="112"/>
  <c r="G48" i="112"/>
  <c r="E47" i="112"/>
  <c r="I45" i="112"/>
  <c r="G44" i="112"/>
  <c r="E43" i="112"/>
  <c r="I41" i="112"/>
  <c r="G40" i="112"/>
  <c r="E39" i="112"/>
  <c r="I37" i="112"/>
  <c r="G36" i="112"/>
  <c r="E35" i="112"/>
  <c r="F158" i="112"/>
  <c r="D156" i="112"/>
  <c r="E152" i="112"/>
  <c r="D149" i="112"/>
  <c r="F147" i="112"/>
  <c r="E144" i="112"/>
  <c r="D141" i="112"/>
  <c r="F139" i="112"/>
  <c r="E136" i="112"/>
  <c r="F134" i="112"/>
  <c r="H129" i="112"/>
  <c r="F128" i="112"/>
  <c r="D127" i="112"/>
  <c r="H125" i="112"/>
  <c r="F124" i="112"/>
  <c r="D123" i="112"/>
  <c r="H121" i="112"/>
  <c r="F120" i="112"/>
  <c r="D119" i="112"/>
  <c r="H117" i="112"/>
  <c r="F116" i="112"/>
  <c r="D115" i="112"/>
  <c r="H113" i="112"/>
  <c r="F112" i="112"/>
  <c r="D111" i="112"/>
  <c r="H109" i="112"/>
  <c r="F108" i="112"/>
  <c r="D107" i="112"/>
  <c r="H105" i="112"/>
  <c r="F104" i="112"/>
  <c r="D103" i="112"/>
  <c r="H101" i="112"/>
  <c r="F100" i="112"/>
  <c r="D99" i="112"/>
  <c r="H97" i="112"/>
  <c r="F96" i="112"/>
  <c r="D95" i="112"/>
  <c r="H93" i="112"/>
  <c r="F92" i="112"/>
  <c r="D91" i="112"/>
  <c r="H89" i="112"/>
  <c r="F88" i="112"/>
  <c r="D87" i="112"/>
  <c r="H85" i="112"/>
  <c r="F84" i="112"/>
  <c r="D83" i="112"/>
  <c r="H81" i="112"/>
  <c r="F80" i="112"/>
  <c r="D79" i="112"/>
  <c r="H77" i="112"/>
  <c r="F76" i="112"/>
  <c r="D75" i="112"/>
  <c r="H73" i="112"/>
  <c r="F72" i="112"/>
  <c r="D71" i="112"/>
  <c r="H69" i="112"/>
  <c r="F68" i="112"/>
  <c r="D67" i="112"/>
  <c r="H65" i="112"/>
  <c r="F64" i="112"/>
  <c r="D63" i="112"/>
  <c r="H61" i="112"/>
  <c r="F60" i="112"/>
  <c r="D59" i="112"/>
  <c r="H57" i="112"/>
  <c r="F56" i="112"/>
  <c r="D55" i="112"/>
  <c r="H53" i="112"/>
  <c r="F52" i="112"/>
  <c r="F157" i="112"/>
  <c r="D155" i="112"/>
  <c r="D150" i="112"/>
  <c r="F148" i="112"/>
  <c r="E145" i="112"/>
  <c r="D142" i="112"/>
  <c r="F140" i="112"/>
  <c r="E137" i="112"/>
  <c r="F133" i="112"/>
  <c r="E129" i="112"/>
  <c r="I127" i="112"/>
  <c r="G126" i="112"/>
  <c r="E125" i="112"/>
  <c r="I123" i="112"/>
  <c r="G122" i="112"/>
  <c r="E121" i="112"/>
  <c r="I119" i="112"/>
  <c r="G118" i="112"/>
  <c r="E117" i="112"/>
  <c r="I115" i="112"/>
  <c r="G114" i="112"/>
  <c r="E113" i="112"/>
  <c r="I111" i="112"/>
  <c r="G110" i="112"/>
  <c r="E109" i="112"/>
  <c r="I107" i="112"/>
  <c r="G106" i="112"/>
  <c r="E105" i="112"/>
  <c r="I103" i="112"/>
  <c r="G102" i="112"/>
  <c r="E101" i="112"/>
  <c r="I99" i="112"/>
  <c r="G98" i="112"/>
  <c r="E97" i="112"/>
  <c r="I95" i="112"/>
  <c r="G94" i="112"/>
  <c r="E93" i="112"/>
  <c r="I91" i="112"/>
  <c r="G90" i="112"/>
  <c r="E89" i="112"/>
  <c r="I87" i="112"/>
  <c r="G86" i="112"/>
  <c r="E85" i="112"/>
  <c r="I83" i="112"/>
  <c r="G82" i="112"/>
  <c r="E81" i="112"/>
  <c r="I79" i="112"/>
  <c r="G78" i="112"/>
  <c r="E77" i="112"/>
  <c r="I75" i="112"/>
  <c r="G74" i="112"/>
  <c r="E73" i="112"/>
  <c r="I71" i="112"/>
  <c r="G70" i="112"/>
  <c r="E69" i="112"/>
  <c r="I67" i="112"/>
  <c r="G66" i="112"/>
  <c r="E65" i="112"/>
  <c r="I63" i="112"/>
  <c r="G62" i="112"/>
  <c r="E61" i="112"/>
  <c r="I59" i="112"/>
  <c r="G58" i="112"/>
  <c r="E57" i="112"/>
  <c r="I55" i="112"/>
  <c r="G54" i="112"/>
  <c r="E53" i="112"/>
  <c r="I51" i="112"/>
  <c r="G50" i="112"/>
  <c r="E49" i="112"/>
  <c r="I47" i="112"/>
  <c r="G46" i="112"/>
  <c r="E45" i="112"/>
  <c r="I43" i="112"/>
  <c r="G42" i="112"/>
  <c r="E41" i="112"/>
  <c r="I39" i="112"/>
  <c r="G38" i="112"/>
  <c r="E37" i="112"/>
  <c r="I35" i="112"/>
  <c r="G34" i="112"/>
  <c r="I10" i="112"/>
  <c r="E12" i="112"/>
  <c r="G13" i="112"/>
  <c r="I14" i="112"/>
  <c r="E16" i="112"/>
  <c r="G17" i="112"/>
  <c r="I18" i="112"/>
  <c r="E20" i="112"/>
  <c r="G21" i="112"/>
  <c r="I22" i="112"/>
  <c r="E24" i="112"/>
  <c r="G25" i="112"/>
  <c r="I26" i="112"/>
  <c r="E28" i="112"/>
  <c r="G29" i="112"/>
  <c r="I30" i="112"/>
  <c r="E32" i="112"/>
  <c r="G33" i="112"/>
  <c r="D35" i="112"/>
  <c r="I36" i="112"/>
  <c r="H38" i="112"/>
  <c r="F40" i="112"/>
  <c r="E42" i="112"/>
  <c r="D44" i="112"/>
  <c r="H45" i="112"/>
  <c r="G47" i="112"/>
  <c r="F49" i="112"/>
  <c r="D51" i="112"/>
  <c r="D53" i="112"/>
  <c r="F55" i="112"/>
  <c r="F57" i="112"/>
  <c r="G59" i="112"/>
  <c r="G61" i="112"/>
  <c r="H63" i="112"/>
  <c r="D66" i="112"/>
  <c r="D68" i="112"/>
  <c r="E70" i="112"/>
  <c r="E72" i="112"/>
  <c r="F74" i="112"/>
  <c r="H76" i="112"/>
  <c r="H78" i="112"/>
  <c r="I80" i="112"/>
  <c r="I82" i="112"/>
  <c r="D85" i="112"/>
  <c r="F87" i="112"/>
  <c r="F89" i="112"/>
  <c r="G91" i="112"/>
  <c r="G93" i="112"/>
  <c r="H95" i="112"/>
  <c r="D98" i="112"/>
  <c r="D100" i="112"/>
  <c r="E102" i="112"/>
  <c r="E104" i="112"/>
  <c r="F106" i="112"/>
  <c r="H108" i="112"/>
  <c r="H110" i="112"/>
  <c r="I112" i="112"/>
  <c r="I114" i="112"/>
  <c r="D117" i="112"/>
  <c r="F119" i="112"/>
  <c r="F121" i="112"/>
  <c r="G123" i="112"/>
  <c r="G125" i="112"/>
  <c r="H127" i="112"/>
  <c r="F135" i="112"/>
  <c r="E140" i="112"/>
  <c r="D143" i="112"/>
  <c r="F145" i="112"/>
  <c r="D148" i="112"/>
  <c r="F150" i="112"/>
  <c r="F154" i="112"/>
  <c r="D161" i="112"/>
  <c r="D11" i="112"/>
  <c r="F12" i="112"/>
  <c r="H13" i="112"/>
  <c r="D15" i="112"/>
  <c r="F16" i="112"/>
  <c r="H17" i="112"/>
  <c r="D19" i="112"/>
  <c r="F20" i="112"/>
  <c r="H21" i="112"/>
  <c r="D23" i="112"/>
  <c r="F24" i="112"/>
  <c r="H25" i="112"/>
  <c r="D27" i="112"/>
  <c r="F28" i="112"/>
  <c r="H29" i="112"/>
  <c r="D31" i="112"/>
  <c r="F32" i="112"/>
  <c r="H33" i="112"/>
  <c r="F35" i="112"/>
  <c r="D37" i="112"/>
  <c r="I38" i="112"/>
  <c r="H40" i="112"/>
  <c r="F42" i="112"/>
  <c r="E44" i="112"/>
  <c r="D46" i="112"/>
  <c r="H47" i="112"/>
  <c r="G49" i="112"/>
  <c r="F51" i="112"/>
  <c r="F53" i="112"/>
  <c r="G55" i="112"/>
  <c r="G57" i="112"/>
  <c r="H59" i="112"/>
  <c r="D62" i="112"/>
  <c r="D64" i="112"/>
  <c r="E66" i="112"/>
  <c r="E68" i="112"/>
  <c r="F70" i="112"/>
  <c r="H72" i="112"/>
  <c r="H74" i="112"/>
  <c r="I76" i="112"/>
  <c r="I78" i="112"/>
  <c r="D81" i="112"/>
  <c r="F83" i="112"/>
  <c r="F85" i="112"/>
  <c r="G87" i="112"/>
  <c r="G89" i="112"/>
  <c r="H91" i="112"/>
  <c r="D94" i="112"/>
  <c r="D96" i="112"/>
  <c r="E98" i="112"/>
  <c r="E100" i="112"/>
  <c r="F102" i="112"/>
  <c r="H104" i="112"/>
  <c r="H106" i="112"/>
  <c r="I108" i="112"/>
  <c r="I110" i="112"/>
  <c r="D113" i="112"/>
  <c r="F115" i="112"/>
  <c r="F117" i="112"/>
  <c r="G119" i="112"/>
  <c r="G121" i="112"/>
  <c r="H123" i="112"/>
  <c r="D126" i="112"/>
  <c r="D128" i="112"/>
  <c r="D133" i="112"/>
  <c r="E138" i="112"/>
  <c r="E143" i="112"/>
  <c r="E148" i="112"/>
  <c r="D151" i="112"/>
  <c r="E155" i="112"/>
  <c r="F16" i="110"/>
  <c r="D25" i="110"/>
  <c r="F33" i="110"/>
  <c r="H44" i="110"/>
  <c r="G57" i="110"/>
  <c r="F71" i="110"/>
  <c r="D85" i="110"/>
  <c r="F98" i="110"/>
  <c r="E112" i="110"/>
  <c r="D126" i="110"/>
  <c r="D160" i="111"/>
  <c r="E156" i="111"/>
  <c r="F152" i="111"/>
  <c r="E149" i="111"/>
  <c r="D146" i="111"/>
  <c r="F144" i="111"/>
  <c r="E141" i="111"/>
  <c r="D138" i="111"/>
  <c r="F136" i="111"/>
  <c r="I129" i="111"/>
  <c r="G128" i="111"/>
  <c r="E127" i="111"/>
  <c r="I125" i="111"/>
  <c r="G124" i="111"/>
  <c r="E123" i="111"/>
  <c r="I121" i="111"/>
  <c r="G120" i="111"/>
  <c r="E119" i="111"/>
  <c r="I117" i="111"/>
  <c r="G116" i="111"/>
  <c r="E115" i="111"/>
  <c r="I113" i="111"/>
  <c r="G112" i="111"/>
  <c r="E111" i="111"/>
  <c r="I109" i="111"/>
  <c r="G108" i="111"/>
  <c r="E107" i="111"/>
  <c r="I105" i="111"/>
  <c r="G104" i="111"/>
  <c r="E103" i="111"/>
  <c r="I101" i="111"/>
  <c r="G100" i="111"/>
  <c r="E99" i="111"/>
  <c r="I97" i="111"/>
  <c r="G96" i="111"/>
  <c r="E95" i="111"/>
  <c r="I93" i="111"/>
  <c r="G92" i="111"/>
  <c r="E91" i="111"/>
  <c r="I89" i="111"/>
  <c r="G88" i="111"/>
  <c r="E87" i="111"/>
  <c r="I85" i="111"/>
  <c r="G84" i="111"/>
  <c r="E83" i="111"/>
  <c r="I81" i="111"/>
  <c r="G80" i="111"/>
  <c r="E79" i="111"/>
  <c r="I77" i="111"/>
  <c r="G76" i="111"/>
  <c r="E75" i="111"/>
  <c r="I73" i="111"/>
  <c r="G72" i="111"/>
  <c r="E71" i="111"/>
  <c r="I69" i="111"/>
  <c r="G68" i="111"/>
  <c r="E67" i="111"/>
  <c r="I65" i="111"/>
  <c r="G64" i="111"/>
  <c r="E63" i="111"/>
  <c r="I61" i="111"/>
  <c r="G60" i="111"/>
  <c r="E59" i="111"/>
  <c r="I57" i="111"/>
  <c r="G56" i="111"/>
  <c r="E55" i="111"/>
  <c r="I53" i="111"/>
  <c r="G52" i="111"/>
  <c r="E51" i="111"/>
  <c r="I49" i="111"/>
  <c r="G48" i="111"/>
  <c r="E47" i="111"/>
  <c r="I45" i="111"/>
  <c r="G44" i="111"/>
  <c r="E43" i="111"/>
  <c r="I41" i="111"/>
  <c r="G40" i="111"/>
  <c r="E39" i="111"/>
  <c r="I37" i="111"/>
  <c r="G36" i="111"/>
  <c r="E35" i="111"/>
  <c r="F158" i="111"/>
  <c r="D156" i="111"/>
  <c r="E152" i="111"/>
  <c r="D149" i="111"/>
  <c r="F147" i="111"/>
  <c r="E144" i="111"/>
  <c r="D141" i="111"/>
  <c r="F139" i="111"/>
  <c r="E136" i="111"/>
  <c r="F134" i="111"/>
  <c r="H129" i="111"/>
  <c r="F128" i="111"/>
  <c r="D127" i="111"/>
  <c r="H125" i="111"/>
  <c r="F124" i="111"/>
  <c r="D123" i="111"/>
  <c r="H121" i="111"/>
  <c r="F120" i="111"/>
  <c r="D119" i="111"/>
  <c r="H117" i="111"/>
  <c r="F116" i="111"/>
  <c r="D115" i="111"/>
  <c r="H113" i="111"/>
  <c r="F112" i="111"/>
  <c r="D111" i="111"/>
  <c r="H109" i="111"/>
  <c r="F108" i="111"/>
  <c r="D107" i="111"/>
  <c r="H105" i="111"/>
  <c r="F104" i="111"/>
  <c r="D103" i="111"/>
  <c r="H101" i="111"/>
  <c r="F100" i="111"/>
  <c r="D99" i="111"/>
  <c r="H97" i="111"/>
  <c r="F96" i="111"/>
  <c r="D95" i="111"/>
  <c r="H93" i="111"/>
  <c r="F92" i="111"/>
  <c r="D91" i="111"/>
  <c r="H89" i="111"/>
  <c r="F88" i="111"/>
  <c r="D87" i="111"/>
  <c r="H85" i="111"/>
  <c r="F84" i="111"/>
  <c r="D83" i="111"/>
  <c r="H81" i="111"/>
  <c r="F80" i="111"/>
  <c r="D79" i="111"/>
  <c r="H77" i="111"/>
  <c r="F76" i="111"/>
  <c r="D75" i="111"/>
  <c r="H73" i="111"/>
  <c r="F72" i="111"/>
  <c r="D71" i="111"/>
  <c r="H69" i="111"/>
  <c r="F68" i="111"/>
  <c r="D67" i="111"/>
  <c r="H65" i="111"/>
  <c r="F64" i="111"/>
  <c r="D63" i="111"/>
  <c r="H61" i="111"/>
  <c r="F60" i="111"/>
  <c r="D59" i="111"/>
  <c r="H57" i="111"/>
  <c r="F56" i="111"/>
  <c r="D55" i="111"/>
  <c r="H53" i="111"/>
  <c r="F52" i="111"/>
  <c r="D51" i="111"/>
  <c r="H49" i="111"/>
  <c r="F157" i="111"/>
  <c r="D155" i="111"/>
  <c r="D150" i="111"/>
  <c r="F148" i="111"/>
  <c r="E145" i="111"/>
  <c r="D142" i="111"/>
  <c r="F140" i="111"/>
  <c r="E137" i="111"/>
  <c r="F133" i="111"/>
  <c r="E129" i="111"/>
  <c r="I127" i="111"/>
  <c r="G126" i="111"/>
  <c r="E125" i="111"/>
  <c r="I123" i="111"/>
  <c r="G122" i="111"/>
  <c r="E121" i="111"/>
  <c r="I119" i="111"/>
  <c r="G118" i="111"/>
  <c r="E117" i="111"/>
  <c r="I115" i="111"/>
  <c r="G114" i="111"/>
  <c r="E113" i="111"/>
  <c r="I111" i="111"/>
  <c r="G110" i="111"/>
  <c r="E109" i="111"/>
  <c r="I107" i="111"/>
  <c r="G106" i="111"/>
  <c r="E105" i="111"/>
  <c r="I103" i="111"/>
  <c r="G102" i="111"/>
  <c r="E101" i="111"/>
  <c r="I99" i="111"/>
  <c r="G98" i="111"/>
  <c r="E97" i="111"/>
  <c r="I95" i="111"/>
  <c r="G94" i="111"/>
  <c r="E93" i="111"/>
  <c r="I91" i="111"/>
  <c r="G90" i="111"/>
  <c r="E89" i="111"/>
  <c r="I87" i="111"/>
  <c r="G86" i="111"/>
  <c r="E85" i="111"/>
  <c r="I83" i="111"/>
  <c r="G82" i="111"/>
  <c r="E81" i="111"/>
  <c r="I79" i="111"/>
  <c r="G78" i="111"/>
  <c r="E77" i="111"/>
  <c r="I75" i="111"/>
  <c r="G74" i="111"/>
  <c r="E73" i="111"/>
  <c r="I71" i="111"/>
  <c r="G70" i="111"/>
  <c r="E69" i="111"/>
  <c r="I67" i="111"/>
  <c r="G66" i="111"/>
  <c r="E65" i="111"/>
  <c r="I63" i="111"/>
  <c r="G62" i="111"/>
  <c r="E61" i="111"/>
  <c r="I59" i="111"/>
  <c r="G58" i="111"/>
  <c r="E57" i="111"/>
  <c r="I55" i="111"/>
  <c r="G54" i="111"/>
  <c r="E53" i="111"/>
  <c r="I51" i="111"/>
  <c r="G50" i="111"/>
  <c r="E49" i="111"/>
  <c r="I47" i="111"/>
  <c r="G46" i="111"/>
  <c r="E45" i="111"/>
  <c r="I43" i="111"/>
  <c r="G42" i="111"/>
  <c r="E41" i="111"/>
  <c r="I39" i="111"/>
  <c r="G38" i="111"/>
  <c r="E37" i="111"/>
  <c r="I35" i="111"/>
  <c r="G34" i="111"/>
  <c r="I10" i="111"/>
  <c r="E12" i="111"/>
  <c r="G13" i="111"/>
  <c r="I14" i="111"/>
  <c r="E16" i="111"/>
  <c r="G17" i="111"/>
  <c r="I18" i="111"/>
  <c r="E20" i="111"/>
  <c r="G21" i="111"/>
  <c r="I22" i="111"/>
  <c r="E24" i="111"/>
  <c r="G25" i="111"/>
  <c r="I26" i="111"/>
  <c r="E28" i="111"/>
  <c r="G29" i="111"/>
  <c r="I30" i="111"/>
  <c r="E32" i="111"/>
  <c r="G33" i="111"/>
  <c r="D35" i="111"/>
  <c r="I36" i="111"/>
  <c r="H38" i="111"/>
  <c r="F40" i="111"/>
  <c r="E42" i="111"/>
  <c r="D44" i="111"/>
  <c r="H45" i="111"/>
  <c r="G47" i="111"/>
  <c r="F49" i="111"/>
  <c r="G51" i="111"/>
  <c r="G53" i="111"/>
  <c r="H55" i="111"/>
  <c r="D58" i="111"/>
  <c r="D60" i="111"/>
  <c r="E62" i="111"/>
  <c r="E64" i="111"/>
  <c r="F66" i="111"/>
  <c r="H68" i="111"/>
  <c r="H70" i="111"/>
  <c r="I72" i="111"/>
  <c r="I74" i="111"/>
  <c r="D77" i="111"/>
  <c r="F79" i="111"/>
  <c r="F81" i="111"/>
  <c r="G83" i="111"/>
  <c r="G85" i="111"/>
  <c r="H87" i="111"/>
  <c r="D90" i="111"/>
  <c r="D92" i="111"/>
  <c r="E94" i="111"/>
  <c r="E96" i="111"/>
  <c r="F98" i="111"/>
  <c r="H100" i="111"/>
  <c r="H102" i="111"/>
  <c r="I104" i="111"/>
  <c r="I106" i="111"/>
  <c r="D109" i="111"/>
  <c r="F111" i="111"/>
  <c r="F113" i="111"/>
  <c r="G115" i="111"/>
  <c r="G117" i="111"/>
  <c r="H119" i="111"/>
  <c r="D122" i="111"/>
  <c r="D124" i="111"/>
  <c r="E126" i="111"/>
  <c r="E128" i="111"/>
  <c r="E133" i="111"/>
  <c r="F138" i="111"/>
  <c r="F143" i="111"/>
  <c r="E146" i="111"/>
  <c r="E151" i="111"/>
  <c r="F155" i="111"/>
  <c r="G56" i="108"/>
  <c r="H16" i="110"/>
  <c r="E25" i="110"/>
  <c r="H33" i="110"/>
  <c r="D45" i="110"/>
  <c r="D58" i="110"/>
  <c r="H71" i="110"/>
  <c r="F85" i="110"/>
  <c r="I98" i="110"/>
  <c r="I112" i="110"/>
  <c r="E126" i="110"/>
  <c r="D11" i="111"/>
  <c r="F12" i="111"/>
  <c r="H13" i="111"/>
  <c r="D15" i="111"/>
  <c r="F16" i="111"/>
  <c r="H17" i="111"/>
  <c r="D19" i="111"/>
  <c r="F20" i="111"/>
  <c r="H21" i="111"/>
  <c r="D23" i="111"/>
  <c r="F24" i="111"/>
  <c r="H25" i="111"/>
  <c r="D27" i="111"/>
  <c r="F28" i="111"/>
  <c r="H29" i="111"/>
  <c r="D31" i="111"/>
  <c r="F32" i="111"/>
  <c r="H33" i="111"/>
  <c r="F35" i="111"/>
  <c r="D37" i="111"/>
  <c r="I38" i="111"/>
  <c r="H40" i="111"/>
  <c r="F42" i="111"/>
  <c r="E44" i="111"/>
  <c r="D46" i="111"/>
  <c r="H47" i="111"/>
  <c r="G49" i="111"/>
  <c r="H51" i="111"/>
  <c r="D54" i="111"/>
  <c r="D56" i="111"/>
  <c r="E58" i="111"/>
  <c r="E60" i="111"/>
  <c r="F62" i="111"/>
  <c r="H64" i="111"/>
  <c r="H66" i="111"/>
  <c r="I68" i="111"/>
  <c r="I70" i="111"/>
  <c r="D73" i="111"/>
  <c r="F75" i="111"/>
  <c r="F77" i="111"/>
  <c r="G79" i="111"/>
  <c r="G81" i="111"/>
  <c r="H83" i="111"/>
  <c r="D86" i="111"/>
  <c r="D88" i="111"/>
  <c r="E90" i="111"/>
  <c r="E92" i="111"/>
  <c r="F94" i="111"/>
  <c r="H96" i="111"/>
  <c r="H98" i="111"/>
  <c r="I100" i="111"/>
  <c r="I102" i="111"/>
  <c r="D105" i="111"/>
  <c r="F107" i="111"/>
  <c r="F109" i="111"/>
  <c r="G111" i="111"/>
  <c r="G113" i="111"/>
  <c r="H115" i="111"/>
  <c r="D118" i="111"/>
  <c r="D120" i="111"/>
  <c r="E122" i="111"/>
  <c r="E124" i="111"/>
  <c r="F126" i="111"/>
  <c r="H128" i="111"/>
  <c r="D134" i="111"/>
  <c r="D136" i="111"/>
  <c r="F141" i="111"/>
  <c r="F146" i="111"/>
  <c r="F151" i="111"/>
  <c r="F156" i="111"/>
  <c r="D10" i="110"/>
  <c r="G18" i="110"/>
  <c r="D27" i="110"/>
  <c r="E36" i="110"/>
  <c r="F47" i="110"/>
  <c r="D61" i="110"/>
  <c r="H74" i="110"/>
  <c r="E88" i="110"/>
  <c r="E102" i="110"/>
  <c r="G115" i="110"/>
  <c r="F129" i="110"/>
  <c r="E11" i="111"/>
  <c r="G12" i="111"/>
  <c r="I13" i="111"/>
  <c r="E15" i="111"/>
  <c r="G16" i="111"/>
  <c r="I17" i="111"/>
  <c r="E19" i="111"/>
  <c r="G20" i="111"/>
  <c r="I21" i="111"/>
  <c r="E23" i="111"/>
  <c r="G24" i="111"/>
  <c r="I25" i="111"/>
  <c r="E27" i="111"/>
  <c r="G28" i="111"/>
  <c r="I29" i="111"/>
  <c r="E31" i="111"/>
  <c r="G32" i="111"/>
  <c r="I33" i="111"/>
  <c r="G35" i="111"/>
  <c r="F37" i="111"/>
  <c r="D39" i="111"/>
  <c r="I40" i="111"/>
  <c r="H42" i="111"/>
  <c r="F44" i="111"/>
  <c r="E46" i="111"/>
  <c r="D48" i="111"/>
  <c r="D50" i="111"/>
  <c r="D52" i="111"/>
  <c r="E54" i="111"/>
  <c r="E56" i="111"/>
  <c r="F58" i="111"/>
  <c r="H60" i="111"/>
  <c r="H62" i="111"/>
  <c r="I64" i="111"/>
  <c r="I66" i="111"/>
  <c r="D69" i="111"/>
  <c r="F71" i="111"/>
  <c r="F73" i="111"/>
  <c r="G75" i="111"/>
  <c r="G77" i="111"/>
  <c r="H79" i="111"/>
  <c r="D82" i="111"/>
  <c r="D84" i="111"/>
  <c r="E86" i="111"/>
  <c r="E88" i="111"/>
  <c r="F90" i="111"/>
  <c r="H92" i="111"/>
  <c r="H94" i="111"/>
  <c r="I96" i="111"/>
  <c r="I98" i="111"/>
  <c r="D101" i="111"/>
  <c r="F103" i="111"/>
  <c r="F105" i="111"/>
  <c r="G107" i="111"/>
  <c r="G109" i="111"/>
  <c r="H111" i="111"/>
  <c r="D114" i="111"/>
  <c r="D116" i="111"/>
  <c r="E118" i="111"/>
  <c r="E120" i="111"/>
  <c r="F122" i="111"/>
  <c r="H124" i="111"/>
  <c r="H126" i="111"/>
  <c r="I128" i="111"/>
  <c r="E134" i="111"/>
  <c r="D139" i="111"/>
  <c r="D144" i="111"/>
  <c r="F149" i="111"/>
  <c r="D157" i="111"/>
  <c r="F10" i="110"/>
  <c r="H18" i="110"/>
  <c r="F27" i="110"/>
  <c r="F36" i="110"/>
  <c r="H47" i="110"/>
  <c r="G61" i="110"/>
  <c r="I74" i="110"/>
  <c r="I88" i="110"/>
  <c r="F102" i="110"/>
  <c r="D116" i="110"/>
  <c r="D10" i="111"/>
  <c r="F11" i="111"/>
  <c r="H12" i="111"/>
  <c r="D14" i="111"/>
  <c r="F15" i="111"/>
  <c r="H16" i="111"/>
  <c r="D18" i="111"/>
  <c r="F19" i="111"/>
  <c r="H20" i="111"/>
  <c r="D22" i="111"/>
  <c r="F23" i="111"/>
  <c r="H24" i="111"/>
  <c r="D26" i="111"/>
  <c r="F27" i="111"/>
  <c r="H28" i="111"/>
  <c r="D30" i="111"/>
  <c r="F31" i="111"/>
  <c r="H32" i="111"/>
  <c r="D34" i="111"/>
  <c r="H35" i="111"/>
  <c r="G37" i="111"/>
  <c r="F39" i="111"/>
  <c r="D41" i="111"/>
  <c r="I42" i="111"/>
  <c r="H44" i="111"/>
  <c r="F46" i="111"/>
  <c r="E48" i="111"/>
  <c r="E50" i="111"/>
  <c r="E52" i="111"/>
  <c r="F54" i="111"/>
  <c r="H56" i="111"/>
  <c r="H58" i="111"/>
  <c r="I60" i="111"/>
  <c r="I62" i="111"/>
  <c r="D65" i="111"/>
  <c r="F67" i="111"/>
  <c r="F69" i="111"/>
  <c r="G71" i="111"/>
  <c r="G73" i="111"/>
  <c r="H75" i="111"/>
  <c r="D78" i="111"/>
  <c r="D80" i="111"/>
  <c r="E82" i="111"/>
  <c r="E84" i="111"/>
  <c r="F86" i="111"/>
  <c r="H88" i="111"/>
  <c r="H90" i="111"/>
  <c r="I92" i="111"/>
  <c r="I94" i="111"/>
  <c r="D97" i="111"/>
  <c r="F99" i="111"/>
  <c r="F101" i="111"/>
  <c r="G103" i="111"/>
  <c r="G105" i="111"/>
  <c r="H107" i="111"/>
  <c r="D110" i="111"/>
  <c r="D112" i="111"/>
  <c r="E114" i="111"/>
  <c r="E116" i="111"/>
  <c r="F118" i="111"/>
  <c r="H120" i="111"/>
  <c r="H122" i="111"/>
  <c r="I124" i="111"/>
  <c r="I126" i="111"/>
  <c r="D129" i="111"/>
  <c r="E139" i="111"/>
  <c r="D147" i="111"/>
  <c r="D152" i="111"/>
  <c r="E157" i="111"/>
  <c r="D12" i="110"/>
  <c r="H20" i="110"/>
  <c r="E29" i="110"/>
  <c r="I38" i="110"/>
  <c r="I50" i="110"/>
  <c r="E64" i="110"/>
  <c r="E78" i="110"/>
  <c r="H91" i="110"/>
  <c r="F105" i="110"/>
  <c r="F119" i="110"/>
  <c r="E10" i="111"/>
  <c r="G11" i="111"/>
  <c r="I12" i="111"/>
  <c r="E14" i="111"/>
  <c r="G15" i="111"/>
  <c r="I16" i="111"/>
  <c r="E18" i="111"/>
  <c r="G19" i="111"/>
  <c r="I20" i="111"/>
  <c r="E22" i="111"/>
  <c r="G23" i="111"/>
  <c r="I24" i="111"/>
  <c r="E26" i="111"/>
  <c r="G27" i="111"/>
  <c r="I28" i="111"/>
  <c r="E30" i="111"/>
  <c r="G31" i="111"/>
  <c r="I32" i="111"/>
  <c r="E34" i="111"/>
  <c r="D36" i="111"/>
  <c r="H37" i="111"/>
  <c r="G39" i="111"/>
  <c r="F41" i="111"/>
  <c r="D43" i="111"/>
  <c r="I44" i="111"/>
  <c r="H46" i="111"/>
  <c r="F48" i="111"/>
  <c r="F50" i="111"/>
  <c r="H52" i="111"/>
  <c r="H54" i="111"/>
  <c r="I56" i="111"/>
  <c r="I58" i="111"/>
  <c r="D61" i="111"/>
  <c r="F63" i="111"/>
  <c r="F65" i="111"/>
  <c r="G67" i="111"/>
  <c r="G69" i="111"/>
  <c r="H71" i="111"/>
  <c r="D74" i="111"/>
  <c r="D76" i="111"/>
  <c r="E78" i="111"/>
  <c r="E80" i="111"/>
  <c r="F82" i="111"/>
  <c r="H84" i="111"/>
  <c r="H86" i="111"/>
  <c r="I88" i="111"/>
  <c r="I90" i="111"/>
  <c r="D93" i="111"/>
  <c r="F95" i="111"/>
  <c r="F97" i="111"/>
  <c r="G99" i="111"/>
  <c r="G101" i="111"/>
  <c r="H103" i="111"/>
  <c r="D106" i="111"/>
  <c r="D108" i="111"/>
  <c r="E110" i="111"/>
  <c r="E112" i="111"/>
  <c r="F114" i="111"/>
  <c r="H116" i="111"/>
  <c r="H118" i="111"/>
  <c r="I120" i="111"/>
  <c r="I122" i="111"/>
  <c r="D125" i="111"/>
  <c r="F127" i="111"/>
  <c r="F129" i="111"/>
  <c r="D135" i="111"/>
  <c r="D137" i="111"/>
  <c r="E142" i="111"/>
  <c r="E147" i="111"/>
  <c r="D154" i="111"/>
  <c r="D158" i="111"/>
  <c r="F12" i="110"/>
  <c r="D21" i="110"/>
  <c r="F29" i="110"/>
  <c r="F39" i="110"/>
  <c r="F51" i="110"/>
  <c r="I64" i="110"/>
  <c r="H78" i="110"/>
  <c r="D92" i="110"/>
  <c r="D106" i="110"/>
  <c r="G119" i="110"/>
  <c r="F10" i="111"/>
  <c r="H11" i="111"/>
  <c r="D13" i="111"/>
  <c r="F14" i="111"/>
  <c r="H15" i="111"/>
  <c r="D17" i="111"/>
  <c r="F18" i="111"/>
  <c r="H19" i="111"/>
  <c r="D21" i="111"/>
  <c r="F22" i="111"/>
  <c r="H23" i="111"/>
  <c r="D25" i="111"/>
  <c r="F26" i="111"/>
  <c r="H27" i="111"/>
  <c r="D29" i="111"/>
  <c r="F30" i="111"/>
  <c r="H31" i="111"/>
  <c r="D33" i="111"/>
  <c r="F34" i="111"/>
  <c r="E36" i="111"/>
  <c r="D38" i="111"/>
  <c r="H39" i="111"/>
  <c r="G41" i="111"/>
  <c r="F43" i="111"/>
  <c r="D45" i="111"/>
  <c r="I46" i="111"/>
  <c r="H48" i="111"/>
  <c r="H50" i="111"/>
  <c r="I52" i="111"/>
  <c r="I54" i="111"/>
  <c r="D57" i="111"/>
  <c r="F59" i="111"/>
  <c r="F61" i="111"/>
  <c r="G63" i="111"/>
  <c r="G65" i="111"/>
  <c r="H67" i="111"/>
  <c r="D70" i="111"/>
  <c r="D72" i="111"/>
  <c r="E74" i="111"/>
  <c r="E76" i="111"/>
  <c r="F78" i="111"/>
  <c r="H80" i="111"/>
  <c r="H82" i="111"/>
  <c r="I84" i="111"/>
  <c r="I86" i="111"/>
  <c r="D89" i="111"/>
  <c r="F91" i="111"/>
  <c r="F93" i="111"/>
  <c r="G95" i="111"/>
  <c r="G97" i="111"/>
  <c r="H99" i="111"/>
  <c r="D102" i="111"/>
  <c r="D104" i="111"/>
  <c r="E106" i="111"/>
  <c r="E108" i="111"/>
  <c r="F110" i="111"/>
  <c r="H112" i="111"/>
  <c r="H114" i="111"/>
  <c r="I116" i="111"/>
  <c r="I118" i="111"/>
  <c r="D121" i="111"/>
  <c r="F123" i="111"/>
  <c r="F125" i="111"/>
  <c r="G127" i="111"/>
  <c r="G129" i="111"/>
  <c r="E135" i="111"/>
  <c r="F137" i="111"/>
  <c r="D140" i="111"/>
  <c r="F142" i="111"/>
  <c r="D145" i="111"/>
  <c r="E150" i="111"/>
  <c r="E154" i="111"/>
  <c r="E158" i="111"/>
  <c r="F14" i="110"/>
  <c r="H22" i="110"/>
  <c r="F31" i="110"/>
  <c r="H41" i="110"/>
  <c r="E54" i="110"/>
  <c r="D68" i="110"/>
  <c r="F81" i="110"/>
  <c r="F95" i="110"/>
  <c r="I108" i="110"/>
  <c r="F122" i="110"/>
  <c r="G10" i="111"/>
  <c r="I11" i="111"/>
  <c r="E13" i="111"/>
  <c r="G14" i="111"/>
  <c r="I15" i="111"/>
  <c r="E17" i="111"/>
  <c r="G18" i="111"/>
  <c r="I19" i="111"/>
  <c r="E21" i="111"/>
  <c r="G22" i="111"/>
  <c r="I23" i="111"/>
  <c r="E25" i="111"/>
  <c r="G26" i="111"/>
  <c r="I27" i="111"/>
  <c r="E29" i="111"/>
  <c r="G30" i="111"/>
  <c r="I31" i="111"/>
  <c r="E33" i="111"/>
  <c r="H34" i="111"/>
  <c r="F36" i="111"/>
  <c r="E38" i="111"/>
  <c r="D40" i="111"/>
  <c r="H41" i="111"/>
  <c r="G43" i="111"/>
  <c r="F45" i="111"/>
  <c r="D47" i="111"/>
  <c r="I48" i="111"/>
  <c r="I50" i="111"/>
  <c r="D53" i="111"/>
  <c r="F55" i="111"/>
  <c r="F57" i="111"/>
  <c r="G59" i="111"/>
  <c r="G61" i="111"/>
  <c r="H63" i="111"/>
  <c r="D66" i="111"/>
  <c r="D68" i="111"/>
  <c r="E70" i="111"/>
  <c r="E72" i="111"/>
  <c r="F74" i="111"/>
  <c r="H76" i="111"/>
  <c r="H78" i="111"/>
  <c r="I80" i="111"/>
  <c r="I82" i="111"/>
  <c r="D85" i="111"/>
  <c r="F87" i="111"/>
  <c r="F89" i="111"/>
  <c r="G91" i="111"/>
  <c r="G93" i="111"/>
  <c r="H95" i="111"/>
  <c r="D98" i="111"/>
  <c r="D100" i="111"/>
  <c r="E102" i="111"/>
  <c r="E104" i="111"/>
  <c r="F106" i="111"/>
  <c r="H108" i="111"/>
  <c r="H110" i="111"/>
  <c r="I112" i="111"/>
  <c r="I114" i="111"/>
  <c r="D117" i="111"/>
  <c r="F119" i="111"/>
  <c r="F121" i="111"/>
  <c r="G123" i="111"/>
  <c r="G125" i="111"/>
  <c r="H127" i="111"/>
  <c r="F135" i="111"/>
  <c r="E140" i="111"/>
  <c r="D143" i="111"/>
  <c r="F145" i="111"/>
  <c r="D148" i="111"/>
  <c r="F150" i="111"/>
  <c r="F154" i="111"/>
  <c r="D161" i="111"/>
  <c r="G14" i="110"/>
  <c r="D23" i="110"/>
  <c r="H31" i="110"/>
  <c r="D42" i="110"/>
  <c r="H54" i="110"/>
  <c r="E68" i="110"/>
  <c r="D82" i="110"/>
  <c r="H95" i="110"/>
  <c r="D109" i="110"/>
  <c r="I122" i="110"/>
  <c r="H10" i="111"/>
  <c r="D12" i="111"/>
  <c r="F13" i="111"/>
  <c r="H14" i="111"/>
  <c r="D16" i="111"/>
  <c r="F17" i="111"/>
  <c r="H18" i="111"/>
  <c r="D20" i="111"/>
  <c r="F21" i="111"/>
  <c r="H22" i="111"/>
  <c r="D24" i="111"/>
  <c r="F25" i="111"/>
  <c r="H26" i="111"/>
  <c r="D28" i="111"/>
  <c r="F29" i="111"/>
  <c r="H30" i="111"/>
  <c r="D32" i="111"/>
  <c r="F33" i="111"/>
  <c r="I34" i="111"/>
  <c r="H36" i="111"/>
  <c r="F38" i="111"/>
  <c r="E40" i="111"/>
  <c r="D42" i="111"/>
  <c r="H43" i="111"/>
  <c r="G45" i="111"/>
  <c r="F47" i="111"/>
  <c r="D49" i="111"/>
  <c r="F51" i="111"/>
  <c r="F53" i="111"/>
  <c r="G55" i="111"/>
  <c r="G57" i="111"/>
  <c r="H59" i="111"/>
  <c r="D62" i="111"/>
  <c r="D64" i="111"/>
  <c r="E66" i="111"/>
  <c r="E68" i="111"/>
  <c r="F70" i="111"/>
  <c r="H72" i="111"/>
  <c r="H74" i="111"/>
  <c r="I76" i="111"/>
  <c r="I78" i="111"/>
  <c r="D81" i="111"/>
  <c r="F83" i="111"/>
  <c r="F85" i="111"/>
  <c r="G87" i="111"/>
  <c r="G89" i="111"/>
  <c r="H91" i="111"/>
  <c r="D94" i="111"/>
  <c r="D96" i="111"/>
  <c r="E98" i="111"/>
  <c r="E100" i="111"/>
  <c r="F102" i="111"/>
  <c r="H104" i="111"/>
  <c r="H106" i="111"/>
  <c r="I108" i="111"/>
  <c r="I110" i="111"/>
  <c r="D113" i="111"/>
  <c r="F115" i="111"/>
  <c r="F117" i="111"/>
  <c r="G119" i="111"/>
  <c r="G121" i="111"/>
  <c r="H123" i="111"/>
  <c r="D126" i="111"/>
  <c r="D128" i="111"/>
  <c r="D133" i="111"/>
  <c r="E138" i="111"/>
  <c r="E143" i="111"/>
  <c r="E148" i="111"/>
  <c r="D151" i="111"/>
  <c r="E155" i="111"/>
  <c r="I11" i="110"/>
  <c r="D14" i="110"/>
  <c r="D16" i="110"/>
  <c r="F18" i="110"/>
  <c r="F20" i="110"/>
  <c r="G22" i="110"/>
  <c r="H24" i="110"/>
  <c r="H26" i="110"/>
  <c r="D29" i="110"/>
  <c r="D31" i="110"/>
  <c r="E33" i="110"/>
  <c r="H35" i="110"/>
  <c r="F38" i="110"/>
  <c r="G41" i="110"/>
  <c r="E44" i="110"/>
  <c r="D47" i="110"/>
  <c r="F50" i="110"/>
  <c r="G53" i="110"/>
  <c r="F57" i="110"/>
  <c r="H60" i="110"/>
  <c r="D64" i="110"/>
  <c r="G67" i="110"/>
  <c r="H70" i="110"/>
  <c r="F74" i="110"/>
  <c r="G77" i="110"/>
  <c r="D81" i="110"/>
  <c r="H84" i="110"/>
  <c r="H87" i="110"/>
  <c r="G91" i="110"/>
  <c r="H94" i="110"/>
  <c r="E98" i="110"/>
  <c r="G101" i="110"/>
  <c r="I104" i="110"/>
  <c r="H108" i="110"/>
  <c r="H111" i="110"/>
  <c r="F115" i="110"/>
  <c r="H118" i="110"/>
  <c r="D122" i="110"/>
  <c r="G125" i="110"/>
  <c r="I128" i="110"/>
  <c r="G10" i="110"/>
  <c r="H12" i="110"/>
  <c r="H14" i="110"/>
  <c r="D17" i="110"/>
  <c r="D19" i="110"/>
  <c r="E21" i="110"/>
  <c r="F23" i="110"/>
  <c r="F25" i="110"/>
  <c r="H27" i="110"/>
  <c r="H29" i="110"/>
  <c r="I31" i="110"/>
  <c r="D34" i="110"/>
  <c r="H36" i="110"/>
  <c r="H39" i="110"/>
  <c r="F42" i="110"/>
  <c r="F45" i="110"/>
  <c r="E48" i="110"/>
  <c r="G51" i="110"/>
  <c r="F55" i="110"/>
  <c r="F58" i="110"/>
  <c r="D62" i="110"/>
  <c r="F65" i="110"/>
  <c r="H68" i="110"/>
  <c r="E72" i="110"/>
  <c r="G75" i="110"/>
  <c r="I78" i="110"/>
  <c r="F82" i="110"/>
  <c r="G85" i="110"/>
  <c r="F89" i="110"/>
  <c r="H92" i="110"/>
  <c r="D96" i="110"/>
  <c r="G99" i="110"/>
  <c r="H102" i="110"/>
  <c r="F106" i="110"/>
  <c r="G109" i="110"/>
  <c r="D113" i="110"/>
  <c r="H116" i="110"/>
  <c r="H119" i="110"/>
  <c r="G123" i="110"/>
  <c r="H126" i="110"/>
  <c r="D133" i="110"/>
  <c r="D154" i="110"/>
  <c r="H10" i="110"/>
  <c r="D13" i="110"/>
  <c r="D15" i="110"/>
  <c r="E17" i="110"/>
  <c r="F19" i="110"/>
  <c r="F21" i="110"/>
  <c r="H23" i="110"/>
  <c r="H25" i="110"/>
  <c r="I27" i="110"/>
  <c r="D30" i="110"/>
  <c r="D32" i="110"/>
  <c r="F34" i="110"/>
  <c r="D37" i="110"/>
  <c r="D40" i="110"/>
  <c r="I42" i="110"/>
  <c r="G45" i="110"/>
  <c r="I48" i="110"/>
  <c r="D52" i="110"/>
  <c r="G55" i="110"/>
  <c r="I58" i="110"/>
  <c r="E62" i="110"/>
  <c r="D66" i="110"/>
  <c r="D69" i="110"/>
  <c r="H72" i="110"/>
  <c r="D76" i="110"/>
  <c r="F79" i="110"/>
  <c r="I82" i="110"/>
  <c r="E86" i="110"/>
  <c r="G89" i="110"/>
  <c r="D93" i="110"/>
  <c r="E96" i="110"/>
  <c r="D100" i="110"/>
  <c r="F103" i="110"/>
  <c r="H106" i="110"/>
  <c r="E110" i="110"/>
  <c r="F113" i="110"/>
  <c r="D117" i="110"/>
  <c r="E120" i="110"/>
  <c r="H123" i="110"/>
  <c r="F127" i="110"/>
  <c r="E133" i="110"/>
  <c r="E155" i="110"/>
  <c r="D11" i="110"/>
  <c r="E13" i="110"/>
  <c r="F15" i="110"/>
  <c r="F17" i="110"/>
  <c r="H19" i="110"/>
  <c r="H21" i="110"/>
  <c r="I23" i="110"/>
  <c r="D26" i="110"/>
  <c r="D28" i="110"/>
  <c r="F30" i="110"/>
  <c r="F32" i="110"/>
  <c r="H34" i="110"/>
  <c r="G37" i="110"/>
  <c r="E40" i="110"/>
  <c r="F43" i="110"/>
  <c r="D46" i="110"/>
  <c r="D49" i="110"/>
  <c r="H52" i="110"/>
  <c r="H55" i="110"/>
  <c r="G59" i="110"/>
  <c r="H62" i="110"/>
  <c r="E66" i="110"/>
  <c r="G69" i="110"/>
  <c r="I72" i="110"/>
  <c r="H76" i="110"/>
  <c r="H79" i="110"/>
  <c r="F83" i="110"/>
  <c r="H86" i="110"/>
  <c r="D90" i="110"/>
  <c r="G93" i="110"/>
  <c r="I96" i="110"/>
  <c r="E100" i="110"/>
  <c r="H103" i="110"/>
  <c r="I106" i="110"/>
  <c r="H110" i="110"/>
  <c r="D114" i="110"/>
  <c r="F117" i="110"/>
  <c r="I120" i="110"/>
  <c r="D124" i="110"/>
  <c r="H127" i="110"/>
  <c r="E134" i="110"/>
  <c r="F155" i="110"/>
  <c r="F11" i="110"/>
  <c r="F13" i="110"/>
  <c r="H15" i="110"/>
  <c r="H17" i="110"/>
  <c r="I19" i="110"/>
  <c r="D22" i="110"/>
  <c r="D24" i="110"/>
  <c r="F26" i="110"/>
  <c r="F28" i="110"/>
  <c r="G30" i="110"/>
  <c r="H32" i="110"/>
  <c r="I34" i="110"/>
  <c r="D38" i="110"/>
  <c r="H40" i="110"/>
  <c r="G43" i="110"/>
  <c r="F46" i="110"/>
  <c r="F49" i="110"/>
  <c r="D53" i="110"/>
  <c r="E56" i="110"/>
  <c r="H59" i="110"/>
  <c r="F63" i="110"/>
  <c r="F66" i="110"/>
  <c r="E70" i="110"/>
  <c r="F73" i="110"/>
  <c r="I76" i="110"/>
  <c r="E80" i="110"/>
  <c r="G83" i="110"/>
  <c r="F87" i="110"/>
  <c r="F90" i="110"/>
  <c r="D94" i="110"/>
  <c r="F97" i="110"/>
  <c r="H100" i="110"/>
  <c r="E104" i="110"/>
  <c r="G107" i="110"/>
  <c r="I110" i="110"/>
  <c r="F114" i="110"/>
  <c r="G117" i="110"/>
  <c r="F121" i="110"/>
  <c r="H124" i="110"/>
  <c r="D128" i="110"/>
  <c r="D158" i="110"/>
  <c r="H11" i="110"/>
  <c r="H13" i="110"/>
  <c r="I15" i="110"/>
  <c r="D18" i="110"/>
  <c r="D20" i="110"/>
  <c r="F22" i="110"/>
  <c r="F24" i="110"/>
  <c r="G26" i="110"/>
  <c r="H28" i="110"/>
  <c r="H30" i="110"/>
  <c r="D33" i="110"/>
  <c r="F35" i="110"/>
  <c r="E38" i="110"/>
  <c r="D41" i="110"/>
  <c r="H43" i="110"/>
  <c r="I46" i="110"/>
  <c r="D50" i="110"/>
  <c r="F53" i="110"/>
  <c r="I56" i="110"/>
  <c r="D60" i="110"/>
  <c r="H63" i="110"/>
  <c r="I66" i="110"/>
  <c r="F70" i="110"/>
  <c r="D74" i="110"/>
  <c r="D77" i="110"/>
  <c r="I80" i="110"/>
  <c r="D84" i="110"/>
  <c r="G87" i="110"/>
  <c r="I90" i="110"/>
  <c r="E94" i="110"/>
  <c r="D98" i="110"/>
  <c r="D101" i="110"/>
  <c r="H104" i="110"/>
  <c r="D108" i="110"/>
  <c r="F111" i="110"/>
  <c r="I114" i="110"/>
  <c r="E118" i="110"/>
  <c r="G121" i="110"/>
  <c r="D125" i="110"/>
  <c r="E128" i="110"/>
  <c r="D157" i="107"/>
  <c r="D21" i="107"/>
  <c r="H40" i="109"/>
  <c r="D113" i="109"/>
  <c r="F43" i="109"/>
  <c r="C138" i="110"/>
  <c r="D137" i="110"/>
  <c r="F17" i="109"/>
  <c r="I44" i="109"/>
  <c r="H47" i="107"/>
  <c r="D19" i="109"/>
  <c r="G57" i="109"/>
  <c r="D20" i="109"/>
  <c r="E60" i="109"/>
  <c r="H74" i="109"/>
  <c r="D28" i="109"/>
  <c r="H29" i="109"/>
  <c r="H123" i="109"/>
  <c r="D135" i="109"/>
  <c r="H104" i="109"/>
  <c r="D73" i="109"/>
  <c r="D56" i="109"/>
  <c r="I38" i="109"/>
  <c r="D27" i="109"/>
  <c r="F16" i="109"/>
  <c r="G99" i="109"/>
  <c r="F70" i="109"/>
  <c r="F53" i="109"/>
  <c r="H36" i="109"/>
  <c r="F25" i="109"/>
  <c r="H14" i="109"/>
  <c r="D96" i="109"/>
  <c r="I68" i="109"/>
  <c r="H51" i="109"/>
  <c r="F35" i="109"/>
  <c r="F24" i="109"/>
  <c r="H13" i="109"/>
  <c r="D125" i="109"/>
  <c r="I90" i="109"/>
  <c r="E66" i="109"/>
  <c r="D49" i="109"/>
  <c r="F33" i="109"/>
  <c r="H22" i="109"/>
  <c r="D12" i="109"/>
  <c r="G121" i="109"/>
  <c r="G87" i="109"/>
  <c r="H64" i="109"/>
  <c r="G47" i="109"/>
  <c r="F32" i="109"/>
  <c r="H21" i="109"/>
  <c r="D11" i="109"/>
  <c r="H116" i="109"/>
  <c r="F82" i="109"/>
  <c r="D62" i="109"/>
  <c r="H30" i="109"/>
  <c r="D108" i="109"/>
  <c r="D160" i="110"/>
  <c r="E156" i="110"/>
  <c r="D138" i="110"/>
  <c r="F136" i="110"/>
  <c r="I129" i="110"/>
  <c r="G128" i="110"/>
  <c r="E127" i="110"/>
  <c r="I125" i="110"/>
  <c r="G124" i="110"/>
  <c r="E123" i="110"/>
  <c r="I121" i="110"/>
  <c r="G120" i="110"/>
  <c r="E119" i="110"/>
  <c r="I117" i="110"/>
  <c r="G116" i="110"/>
  <c r="E115" i="110"/>
  <c r="I113" i="110"/>
  <c r="G112" i="110"/>
  <c r="E111" i="110"/>
  <c r="I109" i="110"/>
  <c r="G108" i="110"/>
  <c r="E107" i="110"/>
  <c r="I105" i="110"/>
  <c r="G104" i="110"/>
  <c r="E103" i="110"/>
  <c r="I101" i="110"/>
  <c r="G100" i="110"/>
  <c r="E99" i="110"/>
  <c r="I97" i="110"/>
  <c r="G96" i="110"/>
  <c r="E95" i="110"/>
  <c r="I93" i="110"/>
  <c r="G92" i="110"/>
  <c r="E91" i="110"/>
  <c r="I89" i="110"/>
  <c r="G88" i="110"/>
  <c r="E87" i="110"/>
  <c r="I85" i="110"/>
  <c r="G84" i="110"/>
  <c r="E83" i="110"/>
  <c r="I81" i="110"/>
  <c r="G80" i="110"/>
  <c r="E79" i="110"/>
  <c r="I77" i="110"/>
  <c r="G76" i="110"/>
  <c r="E75" i="110"/>
  <c r="I73" i="110"/>
  <c r="G72" i="110"/>
  <c r="E71" i="110"/>
  <c r="I69" i="110"/>
  <c r="G68" i="110"/>
  <c r="E67" i="110"/>
  <c r="I65" i="110"/>
  <c r="G64" i="110"/>
  <c r="E63" i="110"/>
  <c r="I61" i="110"/>
  <c r="G60" i="110"/>
  <c r="E59" i="110"/>
  <c r="I57" i="110"/>
  <c r="G56" i="110"/>
  <c r="E55" i="110"/>
  <c r="I53" i="110"/>
  <c r="G52" i="110"/>
  <c r="E51" i="110"/>
  <c r="I49" i="110"/>
  <c r="G48" i="110"/>
  <c r="E47" i="110"/>
  <c r="I45" i="110"/>
  <c r="G44" i="110"/>
  <c r="E43" i="110"/>
  <c r="I41" i="110"/>
  <c r="G40" i="110"/>
  <c r="E39" i="110"/>
  <c r="I37" i="110"/>
  <c r="G36" i="110"/>
  <c r="E35" i="110"/>
  <c r="F158" i="110"/>
  <c r="D156" i="110"/>
  <c r="E136" i="110"/>
  <c r="F134" i="110"/>
  <c r="H129" i="110"/>
  <c r="F128" i="110"/>
  <c r="D127" i="110"/>
  <c r="H125" i="110"/>
  <c r="F124" i="110"/>
  <c r="D123" i="110"/>
  <c r="H121" i="110"/>
  <c r="F120" i="110"/>
  <c r="D119" i="110"/>
  <c r="H117" i="110"/>
  <c r="F116" i="110"/>
  <c r="D115" i="110"/>
  <c r="H113" i="110"/>
  <c r="F112" i="110"/>
  <c r="D111" i="110"/>
  <c r="H109" i="110"/>
  <c r="F108" i="110"/>
  <c r="D107" i="110"/>
  <c r="H105" i="110"/>
  <c r="F104" i="110"/>
  <c r="D103" i="110"/>
  <c r="H101" i="110"/>
  <c r="F100" i="110"/>
  <c r="D99" i="110"/>
  <c r="H97" i="110"/>
  <c r="F96" i="110"/>
  <c r="D95" i="110"/>
  <c r="H93" i="110"/>
  <c r="F92" i="110"/>
  <c r="D91" i="110"/>
  <c r="H89" i="110"/>
  <c r="F88" i="110"/>
  <c r="D87" i="110"/>
  <c r="H85" i="110"/>
  <c r="F84" i="110"/>
  <c r="D83" i="110"/>
  <c r="H81" i="110"/>
  <c r="F80" i="110"/>
  <c r="D79" i="110"/>
  <c r="H77" i="110"/>
  <c r="F76" i="110"/>
  <c r="D75" i="110"/>
  <c r="H73" i="110"/>
  <c r="F72" i="110"/>
  <c r="D71" i="110"/>
  <c r="H69" i="110"/>
  <c r="F68" i="110"/>
  <c r="D67" i="110"/>
  <c r="H65" i="110"/>
  <c r="F64" i="110"/>
  <c r="D63" i="110"/>
  <c r="H61" i="110"/>
  <c r="F60" i="110"/>
  <c r="D59" i="110"/>
  <c r="H57" i="110"/>
  <c r="F56" i="110"/>
  <c r="D55" i="110"/>
  <c r="H53" i="110"/>
  <c r="F52" i="110"/>
  <c r="D51" i="110"/>
  <c r="H49" i="110"/>
  <c r="F48" i="110"/>
  <c r="F157" i="110"/>
  <c r="D155" i="110"/>
  <c r="E137" i="110"/>
  <c r="F133" i="110"/>
  <c r="E129" i="110"/>
  <c r="I127" i="110"/>
  <c r="G126" i="110"/>
  <c r="E125" i="110"/>
  <c r="I123" i="110"/>
  <c r="G122" i="110"/>
  <c r="E121" i="110"/>
  <c r="I119" i="110"/>
  <c r="G118" i="110"/>
  <c r="E117" i="110"/>
  <c r="I115" i="110"/>
  <c r="G114" i="110"/>
  <c r="E113" i="110"/>
  <c r="I111" i="110"/>
  <c r="G110" i="110"/>
  <c r="E109" i="110"/>
  <c r="I107" i="110"/>
  <c r="G106" i="110"/>
  <c r="E105" i="110"/>
  <c r="I103" i="110"/>
  <c r="G102" i="110"/>
  <c r="E101" i="110"/>
  <c r="I99" i="110"/>
  <c r="G98" i="110"/>
  <c r="E97" i="110"/>
  <c r="I95" i="110"/>
  <c r="G94" i="110"/>
  <c r="E93" i="110"/>
  <c r="I91" i="110"/>
  <c r="G90" i="110"/>
  <c r="E89" i="110"/>
  <c r="I87" i="110"/>
  <c r="G86" i="110"/>
  <c r="E85" i="110"/>
  <c r="I83" i="110"/>
  <c r="G82" i="110"/>
  <c r="E81" i="110"/>
  <c r="I79" i="110"/>
  <c r="G78" i="110"/>
  <c r="E77" i="110"/>
  <c r="I75" i="110"/>
  <c r="G74" i="110"/>
  <c r="E73" i="110"/>
  <c r="I71" i="110"/>
  <c r="G70" i="110"/>
  <c r="E69" i="110"/>
  <c r="I67" i="110"/>
  <c r="G66" i="110"/>
  <c r="E65" i="110"/>
  <c r="I63" i="110"/>
  <c r="G62" i="110"/>
  <c r="E61" i="110"/>
  <c r="I59" i="110"/>
  <c r="G58" i="110"/>
  <c r="E57" i="110"/>
  <c r="I55" i="110"/>
  <c r="G54" i="110"/>
  <c r="E53" i="110"/>
  <c r="I51" i="110"/>
  <c r="G50" i="110"/>
  <c r="E49" i="110"/>
  <c r="I47" i="110"/>
  <c r="G46" i="110"/>
  <c r="E45" i="110"/>
  <c r="I43" i="110"/>
  <c r="G42" i="110"/>
  <c r="E41" i="110"/>
  <c r="I39" i="110"/>
  <c r="G38" i="110"/>
  <c r="E37" i="110"/>
  <c r="I35" i="110"/>
  <c r="G34" i="110"/>
  <c r="I10" i="110"/>
  <c r="E12" i="110"/>
  <c r="G13" i="110"/>
  <c r="I14" i="110"/>
  <c r="E16" i="110"/>
  <c r="G17" i="110"/>
  <c r="I18" i="110"/>
  <c r="E20" i="110"/>
  <c r="G21" i="110"/>
  <c r="I22" i="110"/>
  <c r="E24" i="110"/>
  <c r="G25" i="110"/>
  <c r="I26" i="110"/>
  <c r="E28" i="110"/>
  <c r="G29" i="110"/>
  <c r="I30" i="110"/>
  <c r="E32" i="110"/>
  <c r="G33" i="110"/>
  <c r="D35" i="110"/>
  <c r="I36" i="110"/>
  <c r="H38" i="110"/>
  <c r="F40" i="110"/>
  <c r="E42" i="110"/>
  <c r="D44" i="110"/>
  <c r="H45" i="110"/>
  <c r="G47" i="110"/>
  <c r="G49" i="110"/>
  <c r="H51" i="110"/>
  <c r="D54" i="110"/>
  <c r="D56" i="110"/>
  <c r="E58" i="110"/>
  <c r="E60" i="110"/>
  <c r="F62" i="110"/>
  <c r="H64" i="110"/>
  <c r="H66" i="110"/>
  <c r="I68" i="110"/>
  <c r="I70" i="110"/>
  <c r="D73" i="110"/>
  <c r="F75" i="110"/>
  <c r="F77" i="110"/>
  <c r="G79" i="110"/>
  <c r="G81" i="110"/>
  <c r="H83" i="110"/>
  <c r="D86" i="110"/>
  <c r="D88" i="110"/>
  <c r="E90" i="110"/>
  <c r="E92" i="110"/>
  <c r="F94" i="110"/>
  <c r="H96" i="110"/>
  <c r="H98" i="110"/>
  <c r="I100" i="110"/>
  <c r="I102" i="110"/>
  <c r="D105" i="110"/>
  <c r="F107" i="110"/>
  <c r="F109" i="110"/>
  <c r="G111" i="110"/>
  <c r="G113" i="110"/>
  <c r="H115" i="110"/>
  <c r="D118" i="110"/>
  <c r="D120" i="110"/>
  <c r="E122" i="110"/>
  <c r="E124" i="110"/>
  <c r="F126" i="110"/>
  <c r="H128" i="110"/>
  <c r="D134" i="110"/>
  <c r="D136" i="110"/>
  <c r="F156" i="110"/>
  <c r="D157" i="110"/>
  <c r="E11" i="110"/>
  <c r="G12" i="110"/>
  <c r="I13" i="110"/>
  <c r="E15" i="110"/>
  <c r="G16" i="110"/>
  <c r="I17" i="110"/>
  <c r="E19" i="110"/>
  <c r="G20" i="110"/>
  <c r="I21" i="110"/>
  <c r="E23" i="110"/>
  <c r="G24" i="110"/>
  <c r="I25" i="110"/>
  <c r="E27" i="110"/>
  <c r="G28" i="110"/>
  <c r="I29" i="110"/>
  <c r="E31" i="110"/>
  <c r="G32" i="110"/>
  <c r="I33" i="110"/>
  <c r="G35" i="110"/>
  <c r="F37" i="110"/>
  <c r="D39" i="110"/>
  <c r="I40" i="110"/>
  <c r="H42" i="110"/>
  <c r="F44" i="110"/>
  <c r="E46" i="110"/>
  <c r="D48" i="110"/>
  <c r="E50" i="110"/>
  <c r="E52" i="110"/>
  <c r="F54" i="110"/>
  <c r="H56" i="110"/>
  <c r="H58" i="110"/>
  <c r="I60" i="110"/>
  <c r="I62" i="110"/>
  <c r="D65" i="110"/>
  <c r="F67" i="110"/>
  <c r="F69" i="110"/>
  <c r="G71" i="110"/>
  <c r="G73" i="110"/>
  <c r="H75" i="110"/>
  <c r="D78" i="110"/>
  <c r="D80" i="110"/>
  <c r="E82" i="110"/>
  <c r="E84" i="110"/>
  <c r="F86" i="110"/>
  <c r="H88" i="110"/>
  <c r="H90" i="110"/>
  <c r="I92" i="110"/>
  <c r="I94" i="110"/>
  <c r="D97" i="110"/>
  <c r="F99" i="110"/>
  <c r="F101" i="110"/>
  <c r="G103" i="110"/>
  <c r="G105" i="110"/>
  <c r="H107" i="110"/>
  <c r="D110" i="110"/>
  <c r="D112" i="110"/>
  <c r="E114" i="110"/>
  <c r="E116" i="110"/>
  <c r="F118" i="110"/>
  <c r="H120" i="110"/>
  <c r="H122" i="110"/>
  <c r="I124" i="110"/>
  <c r="I126" i="110"/>
  <c r="D129" i="110"/>
  <c r="E157" i="110"/>
  <c r="E10" i="110"/>
  <c r="G11" i="110"/>
  <c r="I12" i="110"/>
  <c r="E14" i="110"/>
  <c r="G15" i="110"/>
  <c r="I16" i="110"/>
  <c r="E18" i="110"/>
  <c r="G19" i="110"/>
  <c r="I20" i="110"/>
  <c r="E22" i="110"/>
  <c r="G23" i="110"/>
  <c r="I24" i="110"/>
  <c r="E26" i="110"/>
  <c r="G27" i="110"/>
  <c r="I28" i="110"/>
  <c r="E30" i="110"/>
  <c r="G31" i="110"/>
  <c r="I32" i="110"/>
  <c r="E34" i="110"/>
  <c r="D36" i="110"/>
  <c r="H37" i="110"/>
  <c r="G39" i="110"/>
  <c r="F41" i="110"/>
  <c r="D43" i="110"/>
  <c r="I44" i="110"/>
  <c r="H46" i="110"/>
  <c r="H48" i="110"/>
  <c r="H50" i="110"/>
  <c r="I52" i="110"/>
  <c r="I54" i="110"/>
  <c r="D57" i="110"/>
  <c r="F59" i="110"/>
  <c r="F61" i="110"/>
  <c r="G63" i="110"/>
  <c r="G65" i="110"/>
  <c r="H67" i="110"/>
  <c r="D70" i="110"/>
  <c r="D72" i="110"/>
  <c r="E74" i="110"/>
  <c r="E76" i="110"/>
  <c r="F78" i="110"/>
  <c r="H80" i="110"/>
  <c r="H82" i="110"/>
  <c r="I84" i="110"/>
  <c r="I86" i="110"/>
  <c r="D89" i="110"/>
  <c r="F91" i="110"/>
  <c r="F93" i="110"/>
  <c r="G95" i="110"/>
  <c r="G97" i="110"/>
  <c r="H99" i="110"/>
  <c r="D102" i="110"/>
  <c r="D104" i="110"/>
  <c r="E106" i="110"/>
  <c r="E108" i="110"/>
  <c r="F110" i="110"/>
  <c r="H112" i="110"/>
  <c r="H114" i="110"/>
  <c r="I116" i="110"/>
  <c r="I118" i="110"/>
  <c r="D121" i="110"/>
  <c r="F123" i="110"/>
  <c r="F125" i="110"/>
  <c r="G127" i="110"/>
  <c r="G129" i="110"/>
  <c r="E135" i="110"/>
  <c r="F137" i="110"/>
  <c r="E154" i="110"/>
  <c r="E158" i="110"/>
  <c r="F135" i="110"/>
  <c r="F154" i="110"/>
  <c r="D161" i="110"/>
  <c r="I74" i="107"/>
  <c r="H100" i="108"/>
  <c r="F12" i="109"/>
  <c r="D15" i="109"/>
  <c r="H17" i="109"/>
  <c r="F20" i="109"/>
  <c r="D23" i="109"/>
  <c r="H25" i="109"/>
  <c r="F28" i="109"/>
  <c r="D31" i="109"/>
  <c r="H33" i="109"/>
  <c r="D37" i="109"/>
  <c r="D41" i="109"/>
  <c r="F45" i="109"/>
  <c r="G49" i="109"/>
  <c r="D54" i="109"/>
  <c r="E58" i="109"/>
  <c r="F62" i="109"/>
  <c r="H66" i="109"/>
  <c r="I70" i="109"/>
  <c r="F75" i="109"/>
  <c r="F83" i="109"/>
  <c r="H91" i="109"/>
  <c r="E100" i="109"/>
  <c r="I108" i="109"/>
  <c r="F117" i="109"/>
  <c r="D126" i="109"/>
  <c r="E10" i="109"/>
  <c r="I12" i="109"/>
  <c r="G15" i="109"/>
  <c r="E18" i="109"/>
  <c r="I20" i="109"/>
  <c r="G23" i="109"/>
  <c r="E26" i="109"/>
  <c r="I28" i="109"/>
  <c r="G31" i="109"/>
  <c r="E34" i="109"/>
  <c r="H37" i="109"/>
  <c r="D42" i="109"/>
  <c r="E46" i="109"/>
  <c r="F50" i="109"/>
  <c r="H54" i="109"/>
  <c r="I58" i="109"/>
  <c r="F63" i="109"/>
  <c r="G67" i="109"/>
  <c r="H71" i="109"/>
  <c r="D76" i="109"/>
  <c r="H84" i="109"/>
  <c r="D93" i="109"/>
  <c r="G101" i="109"/>
  <c r="E110" i="109"/>
  <c r="H118" i="109"/>
  <c r="F127" i="109"/>
  <c r="G10" i="109"/>
  <c r="E13" i="109"/>
  <c r="I15" i="109"/>
  <c r="G18" i="109"/>
  <c r="E21" i="109"/>
  <c r="I23" i="109"/>
  <c r="G26" i="109"/>
  <c r="E29" i="109"/>
  <c r="I31" i="109"/>
  <c r="H34" i="109"/>
  <c r="E38" i="109"/>
  <c r="F42" i="109"/>
  <c r="H46" i="109"/>
  <c r="I50" i="109"/>
  <c r="F55" i="109"/>
  <c r="G59" i="109"/>
  <c r="H63" i="109"/>
  <c r="D68" i="109"/>
  <c r="E72" i="109"/>
  <c r="I76" i="109"/>
  <c r="F85" i="109"/>
  <c r="D94" i="109"/>
  <c r="F102" i="109"/>
  <c r="I110" i="109"/>
  <c r="G119" i="109"/>
  <c r="D128" i="109"/>
  <c r="H10" i="109"/>
  <c r="F13" i="109"/>
  <c r="D16" i="109"/>
  <c r="H18" i="109"/>
  <c r="F21" i="109"/>
  <c r="D24" i="109"/>
  <c r="H26" i="109"/>
  <c r="F29" i="109"/>
  <c r="D32" i="109"/>
  <c r="I34" i="109"/>
  <c r="F38" i="109"/>
  <c r="H42" i="109"/>
  <c r="I46" i="109"/>
  <c r="F51" i="109"/>
  <c r="G55" i="109"/>
  <c r="H59" i="109"/>
  <c r="D64" i="109"/>
  <c r="E68" i="109"/>
  <c r="H72" i="109"/>
  <c r="E78" i="109"/>
  <c r="H86" i="109"/>
  <c r="F95" i="109"/>
  <c r="H103" i="109"/>
  <c r="E112" i="109"/>
  <c r="I120" i="109"/>
  <c r="F129" i="109"/>
  <c r="D154" i="109"/>
  <c r="E155" i="109"/>
  <c r="I24" i="107"/>
  <c r="G11" i="109"/>
  <c r="E14" i="109"/>
  <c r="I16" i="109"/>
  <c r="G19" i="109"/>
  <c r="E22" i="109"/>
  <c r="I24" i="109"/>
  <c r="G27" i="109"/>
  <c r="E30" i="109"/>
  <c r="I32" i="109"/>
  <c r="D36" i="109"/>
  <c r="H39" i="109"/>
  <c r="D44" i="109"/>
  <c r="E48" i="109"/>
  <c r="H52" i="109"/>
  <c r="I56" i="109"/>
  <c r="D61" i="109"/>
  <c r="F65" i="109"/>
  <c r="G69" i="109"/>
  <c r="D74" i="109"/>
  <c r="E80" i="109"/>
  <c r="I88" i="109"/>
  <c r="F97" i="109"/>
  <c r="D106" i="109"/>
  <c r="F114" i="109"/>
  <c r="I122" i="109"/>
  <c r="D133" i="109"/>
  <c r="D158" i="109"/>
  <c r="F43" i="107"/>
  <c r="F22" i="108"/>
  <c r="I11" i="109"/>
  <c r="G14" i="109"/>
  <c r="E17" i="109"/>
  <c r="I19" i="109"/>
  <c r="G22" i="109"/>
  <c r="E25" i="109"/>
  <c r="I27" i="109"/>
  <c r="G30" i="109"/>
  <c r="E33" i="109"/>
  <c r="F36" i="109"/>
  <c r="E40" i="109"/>
  <c r="H44" i="109"/>
  <c r="I48" i="109"/>
  <c r="D53" i="109"/>
  <c r="F57" i="109"/>
  <c r="G61" i="109"/>
  <c r="D66" i="109"/>
  <c r="E70" i="109"/>
  <c r="F74" i="109"/>
  <c r="D81" i="109"/>
  <c r="G89" i="109"/>
  <c r="E98" i="109"/>
  <c r="H106" i="109"/>
  <c r="F115" i="109"/>
  <c r="C138" i="109"/>
  <c r="D137" i="109"/>
  <c r="D33" i="108"/>
  <c r="E72" i="108"/>
  <c r="G117" i="108"/>
  <c r="F37" i="108"/>
  <c r="F77" i="108"/>
  <c r="G123" i="108"/>
  <c r="D160" i="109"/>
  <c r="E156" i="109"/>
  <c r="D138" i="109"/>
  <c r="F136" i="109"/>
  <c r="I129" i="109"/>
  <c r="G128" i="109"/>
  <c r="E127" i="109"/>
  <c r="I125" i="109"/>
  <c r="G124" i="109"/>
  <c r="E123" i="109"/>
  <c r="I121" i="109"/>
  <c r="G120" i="109"/>
  <c r="E119" i="109"/>
  <c r="I117" i="109"/>
  <c r="G116" i="109"/>
  <c r="E115" i="109"/>
  <c r="I113" i="109"/>
  <c r="G112" i="109"/>
  <c r="E111" i="109"/>
  <c r="I109" i="109"/>
  <c r="G108" i="109"/>
  <c r="E107" i="109"/>
  <c r="I105" i="109"/>
  <c r="G104" i="109"/>
  <c r="E103" i="109"/>
  <c r="I101" i="109"/>
  <c r="G100" i="109"/>
  <c r="E99" i="109"/>
  <c r="I97" i="109"/>
  <c r="G96" i="109"/>
  <c r="E95" i="109"/>
  <c r="I93" i="109"/>
  <c r="G92" i="109"/>
  <c r="E91" i="109"/>
  <c r="I89" i="109"/>
  <c r="G88" i="109"/>
  <c r="E87" i="109"/>
  <c r="I85" i="109"/>
  <c r="G84" i="109"/>
  <c r="E83" i="109"/>
  <c r="I81" i="109"/>
  <c r="G80" i="109"/>
  <c r="E79" i="109"/>
  <c r="I77" i="109"/>
  <c r="G76" i="109"/>
  <c r="E75" i="109"/>
  <c r="I73" i="109"/>
  <c r="G72" i="109"/>
  <c r="E71" i="109"/>
  <c r="I69" i="109"/>
  <c r="G68" i="109"/>
  <c r="E67" i="109"/>
  <c r="I65" i="109"/>
  <c r="G64" i="109"/>
  <c r="E63" i="109"/>
  <c r="I61" i="109"/>
  <c r="G60" i="109"/>
  <c r="E59" i="109"/>
  <c r="I57" i="109"/>
  <c r="G56" i="109"/>
  <c r="E55" i="109"/>
  <c r="I53" i="109"/>
  <c r="G52" i="109"/>
  <c r="E51" i="109"/>
  <c r="I49" i="109"/>
  <c r="G48" i="109"/>
  <c r="E47" i="109"/>
  <c r="I45" i="109"/>
  <c r="G44" i="109"/>
  <c r="E43" i="109"/>
  <c r="I41" i="109"/>
  <c r="G40" i="109"/>
  <c r="E39" i="109"/>
  <c r="I37" i="109"/>
  <c r="G36" i="109"/>
  <c r="E35" i="109"/>
  <c r="F158" i="109"/>
  <c r="D156" i="109"/>
  <c r="E136" i="109"/>
  <c r="F134" i="109"/>
  <c r="H129" i="109"/>
  <c r="F128" i="109"/>
  <c r="D127" i="109"/>
  <c r="H125" i="109"/>
  <c r="F124" i="109"/>
  <c r="D123" i="109"/>
  <c r="H121" i="109"/>
  <c r="F120" i="109"/>
  <c r="D119" i="109"/>
  <c r="H117" i="109"/>
  <c r="F116" i="109"/>
  <c r="D115" i="109"/>
  <c r="H113" i="109"/>
  <c r="F112" i="109"/>
  <c r="D111" i="109"/>
  <c r="H109" i="109"/>
  <c r="F108" i="109"/>
  <c r="D107" i="109"/>
  <c r="H105" i="109"/>
  <c r="F104" i="109"/>
  <c r="D103" i="109"/>
  <c r="H101" i="109"/>
  <c r="F100" i="109"/>
  <c r="D99" i="109"/>
  <c r="H97" i="109"/>
  <c r="F96" i="109"/>
  <c r="D95" i="109"/>
  <c r="H93" i="109"/>
  <c r="F92" i="109"/>
  <c r="D91" i="109"/>
  <c r="H89" i="109"/>
  <c r="F88" i="109"/>
  <c r="D87" i="109"/>
  <c r="H85" i="109"/>
  <c r="F84" i="109"/>
  <c r="D83" i="109"/>
  <c r="H81" i="109"/>
  <c r="F80" i="109"/>
  <c r="D79" i="109"/>
  <c r="H77" i="109"/>
  <c r="F76" i="109"/>
  <c r="D75" i="109"/>
  <c r="H73" i="109"/>
  <c r="F72" i="109"/>
  <c r="D71" i="109"/>
  <c r="H69" i="109"/>
  <c r="F68" i="109"/>
  <c r="D67" i="109"/>
  <c r="H65" i="109"/>
  <c r="F64" i="109"/>
  <c r="D63" i="109"/>
  <c r="H61" i="109"/>
  <c r="F60" i="109"/>
  <c r="D59" i="109"/>
  <c r="H57" i="109"/>
  <c r="F56" i="109"/>
  <c r="D55" i="109"/>
  <c r="H53" i="109"/>
  <c r="F52" i="109"/>
  <c r="D51" i="109"/>
  <c r="H49" i="109"/>
  <c r="F48" i="109"/>
  <c r="D47" i="109"/>
  <c r="H45" i="109"/>
  <c r="F44" i="109"/>
  <c r="D43" i="109"/>
  <c r="H41" i="109"/>
  <c r="F40" i="109"/>
  <c r="D39" i="109"/>
  <c r="F157" i="109"/>
  <c r="D155" i="109"/>
  <c r="E137" i="109"/>
  <c r="F133" i="109"/>
  <c r="E129" i="109"/>
  <c r="I127" i="109"/>
  <c r="G126" i="109"/>
  <c r="E125" i="109"/>
  <c r="I123" i="109"/>
  <c r="G122" i="109"/>
  <c r="E121" i="109"/>
  <c r="I119" i="109"/>
  <c r="G118" i="109"/>
  <c r="E117" i="109"/>
  <c r="I115" i="109"/>
  <c r="G114" i="109"/>
  <c r="E113" i="109"/>
  <c r="I111" i="109"/>
  <c r="G110" i="109"/>
  <c r="E109" i="109"/>
  <c r="I107" i="109"/>
  <c r="G106" i="109"/>
  <c r="E105" i="109"/>
  <c r="I103" i="109"/>
  <c r="G102" i="109"/>
  <c r="E101" i="109"/>
  <c r="I99" i="109"/>
  <c r="G98" i="109"/>
  <c r="E97" i="109"/>
  <c r="I95" i="109"/>
  <c r="G94" i="109"/>
  <c r="E93" i="109"/>
  <c r="I91" i="109"/>
  <c r="G90" i="109"/>
  <c r="E89" i="109"/>
  <c r="I87" i="109"/>
  <c r="G86" i="109"/>
  <c r="E85" i="109"/>
  <c r="I83" i="109"/>
  <c r="G82" i="109"/>
  <c r="E81" i="109"/>
  <c r="I79" i="109"/>
  <c r="G78" i="109"/>
  <c r="E77" i="109"/>
  <c r="I75" i="109"/>
  <c r="G74" i="109"/>
  <c r="E73" i="109"/>
  <c r="I71" i="109"/>
  <c r="G70" i="109"/>
  <c r="E69" i="109"/>
  <c r="I67" i="109"/>
  <c r="G66" i="109"/>
  <c r="E65" i="109"/>
  <c r="I63" i="109"/>
  <c r="G62" i="109"/>
  <c r="E61" i="109"/>
  <c r="I59" i="109"/>
  <c r="G58" i="109"/>
  <c r="E57" i="109"/>
  <c r="I55" i="109"/>
  <c r="G54" i="109"/>
  <c r="E53" i="109"/>
  <c r="I51" i="109"/>
  <c r="G50" i="109"/>
  <c r="E49" i="109"/>
  <c r="I47" i="109"/>
  <c r="G46" i="109"/>
  <c r="E45" i="109"/>
  <c r="I43" i="109"/>
  <c r="G42" i="109"/>
  <c r="E41" i="109"/>
  <c r="I39" i="109"/>
  <c r="G38" i="109"/>
  <c r="E37" i="109"/>
  <c r="I35" i="109"/>
  <c r="G34" i="109"/>
  <c r="I10" i="109"/>
  <c r="E12" i="109"/>
  <c r="G13" i="109"/>
  <c r="I14" i="109"/>
  <c r="E16" i="109"/>
  <c r="G17" i="109"/>
  <c r="I18" i="109"/>
  <c r="E20" i="109"/>
  <c r="G21" i="109"/>
  <c r="I22" i="109"/>
  <c r="E24" i="109"/>
  <c r="G25" i="109"/>
  <c r="I26" i="109"/>
  <c r="E28" i="109"/>
  <c r="G29" i="109"/>
  <c r="I30" i="109"/>
  <c r="E32" i="109"/>
  <c r="G33" i="109"/>
  <c r="D35" i="109"/>
  <c r="I36" i="109"/>
  <c r="H38" i="109"/>
  <c r="I40" i="109"/>
  <c r="I42" i="109"/>
  <c r="D45" i="109"/>
  <c r="F47" i="109"/>
  <c r="F49" i="109"/>
  <c r="G51" i="109"/>
  <c r="G53" i="109"/>
  <c r="H55" i="109"/>
  <c r="D58" i="109"/>
  <c r="D60" i="109"/>
  <c r="E62" i="109"/>
  <c r="E64" i="109"/>
  <c r="F66" i="109"/>
  <c r="H68" i="109"/>
  <c r="H70" i="109"/>
  <c r="I72" i="109"/>
  <c r="I74" i="109"/>
  <c r="D77" i="109"/>
  <c r="F79" i="109"/>
  <c r="F81" i="109"/>
  <c r="G83" i="109"/>
  <c r="G85" i="109"/>
  <c r="H87" i="109"/>
  <c r="D90" i="109"/>
  <c r="D92" i="109"/>
  <c r="E94" i="109"/>
  <c r="E96" i="109"/>
  <c r="F98" i="109"/>
  <c r="H100" i="109"/>
  <c r="H102" i="109"/>
  <c r="I104" i="109"/>
  <c r="I106" i="109"/>
  <c r="D109" i="109"/>
  <c r="F111" i="109"/>
  <c r="F113" i="109"/>
  <c r="G115" i="109"/>
  <c r="G117" i="109"/>
  <c r="H119" i="109"/>
  <c r="D122" i="109"/>
  <c r="D124" i="109"/>
  <c r="E126" i="109"/>
  <c r="E128" i="109"/>
  <c r="E133" i="109"/>
  <c r="F138" i="109"/>
  <c r="F155" i="109"/>
  <c r="F77" i="109"/>
  <c r="G79" i="109"/>
  <c r="G81" i="109"/>
  <c r="H83" i="109"/>
  <c r="D86" i="109"/>
  <c r="D88" i="109"/>
  <c r="E90" i="109"/>
  <c r="E92" i="109"/>
  <c r="F94" i="109"/>
  <c r="H96" i="109"/>
  <c r="H98" i="109"/>
  <c r="I100" i="109"/>
  <c r="I102" i="109"/>
  <c r="D105" i="109"/>
  <c r="F107" i="109"/>
  <c r="F109" i="109"/>
  <c r="G111" i="109"/>
  <c r="G113" i="109"/>
  <c r="H115" i="109"/>
  <c r="D118" i="109"/>
  <c r="D120" i="109"/>
  <c r="E122" i="109"/>
  <c r="E124" i="109"/>
  <c r="F126" i="109"/>
  <c r="H128" i="109"/>
  <c r="D134" i="109"/>
  <c r="D136" i="109"/>
  <c r="F156" i="109"/>
  <c r="H11" i="108"/>
  <c r="E42" i="108"/>
  <c r="G83" i="108"/>
  <c r="H128" i="108"/>
  <c r="G15" i="108"/>
  <c r="G46" i="108"/>
  <c r="F89" i="108"/>
  <c r="E11" i="109"/>
  <c r="G12" i="109"/>
  <c r="I13" i="109"/>
  <c r="E15" i="109"/>
  <c r="G16" i="109"/>
  <c r="I17" i="109"/>
  <c r="E19" i="109"/>
  <c r="G20" i="109"/>
  <c r="I21" i="109"/>
  <c r="E23" i="109"/>
  <c r="G24" i="109"/>
  <c r="I25" i="109"/>
  <c r="E27" i="109"/>
  <c r="G28" i="109"/>
  <c r="I29" i="109"/>
  <c r="E31" i="109"/>
  <c r="G32" i="109"/>
  <c r="I33" i="109"/>
  <c r="G35" i="109"/>
  <c r="F37" i="109"/>
  <c r="F39" i="109"/>
  <c r="F41" i="109"/>
  <c r="G43" i="109"/>
  <c r="G45" i="109"/>
  <c r="H47" i="109"/>
  <c r="D50" i="109"/>
  <c r="D52" i="109"/>
  <c r="E54" i="109"/>
  <c r="E56" i="109"/>
  <c r="F58" i="109"/>
  <c r="H60" i="109"/>
  <c r="H62" i="109"/>
  <c r="I64" i="109"/>
  <c r="I66" i="109"/>
  <c r="D69" i="109"/>
  <c r="F71" i="109"/>
  <c r="F73" i="109"/>
  <c r="G75" i="109"/>
  <c r="G77" i="109"/>
  <c r="H79" i="109"/>
  <c r="D82" i="109"/>
  <c r="D84" i="109"/>
  <c r="E86" i="109"/>
  <c r="E88" i="109"/>
  <c r="F90" i="109"/>
  <c r="H92" i="109"/>
  <c r="H94" i="109"/>
  <c r="I96" i="109"/>
  <c r="I98" i="109"/>
  <c r="D101" i="109"/>
  <c r="F103" i="109"/>
  <c r="F105" i="109"/>
  <c r="G107" i="109"/>
  <c r="G109" i="109"/>
  <c r="H111" i="109"/>
  <c r="D114" i="109"/>
  <c r="D116" i="109"/>
  <c r="E118" i="109"/>
  <c r="E120" i="109"/>
  <c r="F122" i="109"/>
  <c r="H124" i="109"/>
  <c r="H126" i="109"/>
  <c r="I128" i="109"/>
  <c r="E134" i="109"/>
  <c r="D157" i="109"/>
  <c r="F75" i="107"/>
  <c r="E19" i="108"/>
  <c r="G51" i="108"/>
  <c r="G94" i="108"/>
  <c r="D10" i="109"/>
  <c r="F11" i="109"/>
  <c r="H12" i="109"/>
  <c r="D14" i="109"/>
  <c r="F15" i="109"/>
  <c r="H16" i="109"/>
  <c r="D18" i="109"/>
  <c r="F19" i="109"/>
  <c r="H20" i="109"/>
  <c r="D22" i="109"/>
  <c r="F23" i="109"/>
  <c r="H24" i="109"/>
  <c r="D26" i="109"/>
  <c r="F27" i="109"/>
  <c r="H28" i="109"/>
  <c r="D30" i="109"/>
  <c r="F31" i="109"/>
  <c r="H32" i="109"/>
  <c r="D34" i="109"/>
  <c r="H35" i="109"/>
  <c r="G37" i="109"/>
  <c r="G39" i="109"/>
  <c r="G41" i="109"/>
  <c r="H43" i="109"/>
  <c r="D46" i="109"/>
  <c r="D48" i="109"/>
  <c r="E50" i="109"/>
  <c r="E52" i="109"/>
  <c r="F54" i="109"/>
  <c r="H56" i="109"/>
  <c r="H58" i="109"/>
  <c r="I60" i="109"/>
  <c r="I62" i="109"/>
  <c r="D65" i="109"/>
  <c r="F67" i="109"/>
  <c r="F69" i="109"/>
  <c r="G71" i="109"/>
  <c r="G73" i="109"/>
  <c r="H75" i="109"/>
  <c r="D78" i="109"/>
  <c r="D80" i="109"/>
  <c r="E82" i="109"/>
  <c r="E84" i="109"/>
  <c r="F86" i="109"/>
  <c r="H88" i="109"/>
  <c r="H90" i="109"/>
  <c r="I92" i="109"/>
  <c r="I94" i="109"/>
  <c r="D97" i="109"/>
  <c r="F99" i="109"/>
  <c r="F101" i="109"/>
  <c r="G103" i="109"/>
  <c r="G105" i="109"/>
  <c r="H107" i="109"/>
  <c r="D110" i="109"/>
  <c r="D112" i="109"/>
  <c r="E114" i="109"/>
  <c r="E116" i="109"/>
  <c r="F118" i="109"/>
  <c r="H120" i="109"/>
  <c r="H122" i="109"/>
  <c r="I124" i="109"/>
  <c r="I126" i="109"/>
  <c r="D129" i="109"/>
  <c r="E157" i="109"/>
  <c r="E26" i="108"/>
  <c r="H60" i="108"/>
  <c r="G106" i="108"/>
  <c r="F10" i="109"/>
  <c r="H11" i="109"/>
  <c r="D13" i="109"/>
  <c r="F14" i="109"/>
  <c r="H15" i="109"/>
  <c r="D17" i="109"/>
  <c r="F18" i="109"/>
  <c r="H19" i="109"/>
  <c r="D21" i="109"/>
  <c r="F22" i="109"/>
  <c r="H23" i="109"/>
  <c r="D25" i="109"/>
  <c r="F26" i="109"/>
  <c r="H27" i="109"/>
  <c r="D29" i="109"/>
  <c r="F30" i="109"/>
  <c r="H31" i="109"/>
  <c r="D33" i="109"/>
  <c r="F34" i="109"/>
  <c r="E36" i="109"/>
  <c r="D38" i="109"/>
  <c r="D40" i="109"/>
  <c r="E42" i="109"/>
  <c r="E44" i="109"/>
  <c r="F46" i="109"/>
  <c r="H48" i="109"/>
  <c r="H50" i="109"/>
  <c r="I52" i="109"/>
  <c r="I54" i="109"/>
  <c r="D57" i="109"/>
  <c r="F59" i="109"/>
  <c r="F61" i="109"/>
  <c r="G63" i="109"/>
  <c r="G65" i="109"/>
  <c r="H67" i="109"/>
  <c r="D70" i="109"/>
  <c r="D72" i="109"/>
  <c r="E74" i="109"/>
  <c r="E76" i="109"/>
  <c r="F78" i="109"/>
  <c r="H80" i="109"/>
  <c r="H82" i="109"/>
  <c r="I84" i="109"/>
  <c r="I86" i="109"/>
  <c r="D89" i="109"/>
  <c r="F91" i="109"/>
  <c r="F93" i="109"/>
  <c r="G95" i="109"/>
  <c r="G97" i="109"/>
  <c r="H99" i="109"/>
  <c r="D102" i="109"/>
  <c r="D104" i="109"/>
  <c r="E106" i="109"/>
  <c r="E108" i="109"/>
  <c r="F110" i="109"/>
  <c r="H112" i="109"/>
  <c r="H114" i="109"/>
  <c r="I116" i="109"/>
  <c r="I118" i="109"/>
  <c r="D121" i="109"/>
  <c r="F123" i="109"/>
  <c r="F125" i="109"/>
  <c r="G127" i="109"/>
  <c r="G129" i="109"/>
  <c r="E135" i="109"/>
  <c r="F137" i="109"/>
  <c r="E154" i="109"/>
  <c r="E158" i="109"/>
  <c r="I29" i="108"/>
  <c r="G66" i="108"/>
  <c r="G111" i="108"/>
  <c r="H76" i="109"/>
  <c r="H78" i="109"/>
  <c r="I80" i="109"/>
  <c r="I82" i="109"/>
  <c r="D85" i="109"/>
  <c r="F87" i="109"/>
  <c r="F89" i="109"/>
  <c r="G91" i="109"/>
  <c r="G93" i="109"/>
  <c r="H95" i="109"/>
  <c r="D98" i="109"/>
  <c r="D100" i="109"/>
  <c r="E102" i="109"/>
  <c r="E104" i="109"/>
  <c r="F106" i="109"/>
  <c r="H108" i="109"/>
  <c r="H110" i="109"/>
  <c r="I112" i="109"/>
  <c r="I114" i="109"/>
  <c r="D117" i="109"/>
  <c r="F119" i="109"/>
  <c r="F121" i="109"/>
  <c r="G123" i="109"/>
  <c r="G125" i="109"/>
  <c r="H127" i="109"/>
  <c r="F135" i="109"/>
  <c r="F154" i="109"/>
  <c r="D161" i="109"/>
  <c r="H15" i="107"/>
  <c r="G41" i="107"/>
  <c r="D70" i="107"/>
  <c r="G11" i="108"/>
  <c r="E15" i="108"/>
  <c r="F18" i="108"/>
  <c r="E22" i="108"/>
  <c r="I25" i="108"/>
  <c r="D29" i="108"/>
  <c r="I32" i="108"/>
  <c r="I36" i="108"/>
  <c r="E41" i="108"/>
  <c r="E46" i="108"/>
  <c r="E51" i="108"/>
  <c r="F55" i="108"/>
  <c r="G60" i="108"/>
  <c r="D66" i="108"/>
  <c r="I70" i="108"/>
  <c r="E77" i="108"/>
  <c r="I82" i="108"/>
  <c r="D88" i="108"/>
  <c r="E94" i="108"/>
  <c r="D100" i="108"/>
  <c r="E105" i="108"/>
  <c r="F111" i="108"/>
  <c r="E117" i="108"/>
  <c r="E122" i="108"/>
  <c r="E128" i="108"/>
  <c r="D136" i="108"/>
  <c r="G12" i="108"/>
  <c r="H15" i="108"/>
  <c r="G19" i="108"/>
  <c r="E23" i="108"/>
  <c r="F26" i="108"/>
  <c r="E30" i="108"/>
  <c r="I33" i="108"/>
  <c r="G37" i="108"/>
  <c r="H42" i="108"/>
  <c r="G47" i="108"/>
  <c r="I51" i="108"/>
  <c r="I56" i="108"/>
  <c r="I61" i="108"/>
  <c r="H66" i="108"/>
  <c r="I72" i="108"/>
  <c r="H78" i="108"/>
  <c r="I83" i="108"/>
  <c r="D90" i="108"/>
  <c r="I95" i="108"/>
  <c r="I100" i="108"/>
  <c r="I106" i="108"/>
  <c r="I112" i="108"/>
  <c r="D118" i="108"/>
  <c r="D124" i="108"/>
  <c r="E138" i="108"/>
  <c r="D25" i="107"/>
  <c r="I53" i="107"/>
  <c r="F89" i="107"/>
  <c r="I12" i="108"/>
  <c r="G16" i="108"/>
  <c r="H19" i="108"/>
  <c r="G23" i="108"/>
  <c r="E27" i="108"/>
  <c r="F30" i="108"/>
  <c r="E34" i="108"/>
  <c r="H38" i="108"/>
  <c r="I42" i="108"/>
  <c r="D48" i="108"/>
  <c r="I52" i="108"/>
  <c r="E57" i="108"/>
  <c r="E62" i="108"/>
  <c r="D68" i="108"/>
  <c r="E73" i="108"/>
  <c r="F79" i="108"/>
  <c r="E85" i="108"/>
  <c r="E90" i="108"/>
  <c r="E96" i="108"/>
  <c r="E102" i="108"/>
  <c r="F107" i="108"/>
  <c r="F113" i="108"/>
  <c r="F119" i="108"/>
  <c r="E124" i="108"/>
  <c r="F133" i="108"/>
  <c r="E30" i="107"/>
  <c r="D54" i="107"/>
  <c r="G91" i="107"/>
  <c r="D13" i="108"/>
  <c r="I16" i="108"/>
  <c r="G20" i="108"/>
  <c r="H23" i="108"/>
  <c r="G27" i="108"/>
  <c r="E31" i="108"/>
  <c r="F34" i="108"/>
  <c r="E39" i="108"/>
  <c r="D44" i="108"/>
  <c r="E48" i="108"/>
  <c r="F53" i="108"/>
  <c r="E58" i="108"/>
  <c r="G62" i="108"/>
  <c r="H68" i="108"/>
  <c r="G74" i="108"/>
  <c r="G79" i="108"/>
  <c r="G85" i="108"/>
  <c r="G91" i="108"/>
  <c r="H96" i="108"/>
  <c r="H102" i="108"/>
  <c r="H108" i="108"/>
  <c r="G113" i="108"/>
  <c r="I119" i="108"/>
  <c r="G125" i="108"/>
  <c r="D134" i="108"/>
  <c r="E155" i="108"/>
  <c r="F30" i="107"/>
  <c r="H55" i="107"/>
  <c r="H108" i="107"/>
  <c r="E10" i="108"/>
  <c r="I13" i="108"/>
  <c r="D17" i="108"/>
  <c r="I20" i="108"/>
  <c r="G24" i="108"/>
  <c r="H27" i="108"/>
  <c r="G31" i="108"/>
  <c r="E35" i="108"/>
  <c r="F39" i="108"/>
  <c r="G44" i="108"/>
  <c r="F49" i="108"/>
  <c r="G53" i="108"/>
  <c r="H58" i="108"/>
  <c r="I63" i="108"/>
  <c r="I68" i="108"/>
  <c r="I74" i="108"/>
  <c r="I80" i="108"/>
  <c r="D86" i="108"/>
  <c r="D92" i="108"/>
  <c r="D98" i="108"/>
  <c r="I102" i="108"/>
  <c r="E109" i="108"/>
  <c r="I114" i="108"/>
  <c r="D120" i="108"/>
  <c r="E126" i="108"/>
  <c r="F156" i="108"/>
  <c r="F10" i="107"/>
  <c r="H35" i="107"/>
  <c r="D61" i="107"/>
  <c r="I112" i="107"/>
  <c r="F10" i="108"/>
  <c r="E14" i="108"/>
  <c r="I17" i="108"/>
  <c r="D21" i="108"/>
  <c r="I24" i="108"/>
  <c r="G28" i="108"/>
  <c r="H31" i="108"/>
  <c r="G35" i="108"/>
  <c r="G40" i="108"/>
  <c r="H44" i="108"/>
  <c r="I49" i="108"/>
  <c r="H54" i="108"/>
  <c r="I58" i="108"/>
  <c r="E64" i="108"/>
  <c r="E70" i="108"/>
  <c r="F75" i="108"/>
  <c r="F81" i="108"/>
  <c r="F87" i="108"/>
  <c r="E92" i="108"/>
  <c r="G98" i="108"/>
  <c r="E104" i="108"/>
  <c r="F109" i="108"/>
  <c r="G115" i="108"/>
  <c r="F121" i="108"/>
  <c r="G126" i="108"/>
  <c r="D157" i="108"/>
  <c r="F14" i="107"/>
  <c r="E37" i="107"/>
  <c r="H62" i="107"/>
  <c r="G123" i="107"/>
  <c r="E11" i="108"/>
  <c r="F14" i="108"/>
  <c r="E18" i="108"/>
  <c r="I21" i="108"/>
  <c r="D25" i="108"/>
  <c r="I28" i="108"/>
  <c r="G32" i="108"/>
  <c r="I35" i="108"/>
  <c r="I40" i="108"/>
  <c r="I45" i="108"/>
  <c r="D50" i="108"/>
  <c r="E55" i="108"/>
  <c r="D60" i="108"/>
  <c r="H64" i="108"/>
  <c r="H70" i="108"/>
  <c r="H76" i="108"/>
  <c r="G81" i="108"/>
  <c r="I87" i="108"/>
  <c r="G93" i="108"/>
  <c r="H98" i="108"/>
  <c r="I104" i="108"/>
  <c r="H110" i="108"/>
  <c r="I115" i="108"/>
  <c r="D122" i="108"/>
  <c r="I127" i="108"/>
  <c r="C142" i="108"/>
  <c r="C143" i="108" s="1"/>
  <c r="F141" i="108"/>
  <c r="E14" i="107"/>
  <c r="F26" i="107"/>
  <c r="I41" i="107"/>
  <c r="I60" i="107"/>
  <c r="H78" i="107"/>
  <c r="G125" i="107"/>
  <c r="D10" i="108"/>
  <c r="F11" i="108"/>
  <c r="H12" i="108"/>
  <c r="D14" i="108"/>
  <c r="F15" i="108"/>
  <c r="H16" i="108"/>
  <c r="D18" i="108"/>
  <c r="F19" i="108"/>
  <c r="H20" i="108"/>
  <c r="D22" i="108"/>
  <c r="F23" i="108"/>
  <c r="H24" i="108"/>
  <c r="D26" i="108"/>
  <c r="F27" i="108"/>
  <c r="H28" i="108"/>
  <c r="D30" i="108"/>
  <c r="F31" i="108"/>
  <c r="H32" i="108"/>
  <c r="D34" i="108"/>
  <c r="F35" i="108"/>
  <c r="E37" i="108"/>
  <c r="I38" i="108"/>
  <c r="H40" i="108"/>
  <c r="G42" i="108"/>
  <c r="E44" i="108"/>
  <c r="D46" i="108"/>
  <c r="I47" i="108"/>
  <c r="G49" i="108"/>
  <c r="F51" i="108"/>
  <c r="E53" i="108"/>
  <c r="I54" i="108"/>
  <c r="H56" i="108"/>
  <c r="G58" i="108"/>
  <c r="E60" i="108"/>
  <c r="D62" i="108"/>
  <c r="D64" i="108"/>
  <c r="E66" i="108"/>
  <c r="E68" i="108"/>
  <c r="G70" i="108"/>
  <c r="H72" i="108"/>
  <c r="H74" i="108"/>
  <c r="I76" i="108"/>
  <c r="I78" i="108"/>
  <c r="E81" i="108"/>
  <c r="F83" i="108"/>
  <c r="F85" i="108"/>
  <c r="G87" i="108"/>
  <c r="G89" i="108"/>
  <c r="I91" i="108"/>
  <c r="D94" i="108"/>
  <c r="D96" i="108"/>
  <c r="E98" i="108"/>
  <c r="E100" i="108"/>
  <c r="G102" i="108"/>
  <c r="H104" i="108"/>
  <c r="H106" i="108"/>
  <c r="I108" i="108"/>
  <c r="I110" i="108"/>
  <c r="E113" i="108"/>
  <c r="F115" i="108"/>
  <c r="F117" i="108"/>
  <c r="G119" i="108"/>
  <c r="G121" i="108"/>
  <c r="I123" i="108"/>
  <c r="D126" i="108"/>
  <c r="D128" i="108"/>
  <c r="D133" i="108"/>
  <c r="F138" i="108"/>
  <c r="F155" i="108"/>
  <c r="D139" i="108"/>
  <c r="G19" i="107"/>
  <c r="H31" i="107"/>
  <c r="I47" i="107"/>
  <c r="I67" i="107"/>
  <c r="I95" i="107"/>
  <c r="G10" i="108"/>
  <c r="I11" i="108"/>
  <c r="E13" i="108"/>
  <c r="G14" i="108"/>
  <c r="I15" i="108"/>
  <c r="E17" i="108"/>
  <c r="G18" i="108"/>
  <c r="I19" i="108"/>
  <c r="E21" i="108"/>
  <c r="G22" i="108"/>
  <c r="I23" i="108"/>
  <c r="E25" i="108"/>
  <c r="G26" i="108"/>
  <c r="I27" i="108"/>
  <c r="E29" i="108"/>
  <c r="G30" i="108"/>
  <c r="I31" i="108"/>
  <c r="E33" i="108"/>
  <c r="G34" i="108"/>
  <c r="D36" i="108"/>
  <c r="I37" i="108"/>
  <c r="G39" i="108"/>
  <c r="F41" i="108"/>
  <c r="E43" i="108"/>
  <c r="I44" i="108"/>
  <c r="H46" i="108"/>
  <c r="G48" i="108"/>
  <c r="E50" i="108"/>
  <c r="D52" i="108"/>
  <c r="I53" i="108"/>
  <c r="G55" i="108"/>
  <c r="F57" i="108"/>
  <c r="E59" i="108"/>
  <c r="I60" i="108"/>
  <c r="H62" i="108"/>
  <c r="I64" i="108"/>
  <c r="I66" i="108"/>
  <c r="E69" i="108"/>
  <c r="F71" i="108"/>
  <c r="F73" i="108"/>
  <c r="G75" i="108"/>
  <c r="G77" i="108"/>
  <c r="I79" i="108"/>
  <c r="D82" i="108"/>
  <c r="D84" i="108"/>
  <c r="E86" i="108"/>
  <c r="E88" i="108"/>
  <c r="G90" i="108"/>
  <c r="H92" i="108"/>
  <c r="H94" i="108"/>
  <c r="I96" i="108"/>
  <c r="I98" i="108"/>
  <c r="E101" i="108"/>
  <c r="F103" i="108"/>
  <c r="F105" i="108"/>
  <c r="G107" i="108"/>
  <c r="G109" i="108"/>
  <c r="I111" i="108"/>
  <c r="D114" i="108"/>
  <c r="D116" i="108"/>
  <c r="E118" i="108"/>
  <c r="E120" i="108"/>
  <c r="G122" i="108"/>
  <c r="H124" i="108"/>
  <c r="H126" i="108"/>
  <c r="I128" i="108"/>
  <c r="E134" i="108"/>
  <c r="E139" i="108"/>
  <c r="D142" i="108"/>
  <c r="F157" i="108"/>
  <c r="H19" i="107"/>
  <c r="G35" i="107"/>
  <c r="F49" i="107"/>
  <c r="D68" i="107"/>
  <c r="G106" i="107"/>
  <c r="H10" i="108"/>
  <c r="D12" i="108"/>
  <c r="F13" i="108"/>
  <c r="H14" i="108"/>
  <c r="D16" i="108"/>
  <c r="F17" i="108"/>
  <c r="H18" i="108"/>
  <c r="D20" i="108"/>
  <c r="F21" i="108"/>
  <c r="H22" i="108"/>
  <c r="D24" i="108"/>
  <c r="F25" i="108"/>
  <c r="H26" i="108"/>
  <c r="D28" i="108"/>
  <c r="F29" i="108"/>
  <c r="H30" i="108"/>
  <c r="D32" i="108"/>
  <c r="F33" i="108"/>
  <c r="H34" i="108"/>
  <c r="E36" i="108"/>
  <c r="D38" i="108"/>
  <c r="I39" i="108"/>
  <c r="G41" i="108"/>
  <c r="F43" i="108"/>
  <c r="E45" i="108"/>
  <c r="I46" i="108"/>
  <c r="H48" i="108"/>
  <c r="G50" i="108"/>
  <c r="E52" i="108"/>
  <c r="D54" i="108"/>
  <c r="I55" i="108"/>
  <c r="G57" i="108"/>
  <c r="F59" i="108"/>
  <c r="E61" i="108"/>
  <c r="I62" i="108"/>
  <c r="E65" i="108"/>
  <c r="F67" i="108"/>
  <c r="F69" i="108"/>
  <c r="G71" i="108"/>
  <c r="G73" i="108"/>
  <c r="I75" i="108"/>
  <c r="D78" i="108"/>
  <c r="D80" i="108"/>
  <c r="E82" i="108"/>
  <c r="E84" i="108"/>
  <c r="G86" i="108"/>
  <c r="H88" i="108"/>
  <c r="H90" i="108"/>
  <c r="I92" i="108"/>
  <c r="I94" i="108"/>
  <c r="E97" i="108"/>
  <c r="F99" i="108"/>
  <c r="F101" i="108"/>
  <c r="G103" i="108"/>
  <c r="G105" i="108"/>
  <c r="I107" i="108"/>
  <c r="D110" i="108"/>
  <c r="D112" i="108"/>
  <c r="E114" i="108"/>
  <c r="E116" i="108"/>
  <c r="G118" i="108"/>
  <c r="H120" i="108"/>
  <c r="H122" i="108"/>
  <c r="I124" i="108"/>
  <c r="I126" i="108"/>
  <c r="E129" i="108"/>
  <c r="E137" i="108"/>
  <c r="E142" i="108"/>
  <c r="D154" i="108"/>
  <c r="D160" i="108"/>
  <c r="E156" i="108"/>
  <c r="E141" i="108"/>
  <c r="D138" i="108"/>
  <c r="F136" i="108"/>
  <c r="I129" i="108"/>
  <c r="G128" i="108"/>
  <c r="E127" i="108"/>
  <c r="I125" i="108"/>
  <c r="G124" i="108"/>
  <c r="E123" i="108"/>
  <c r="I121" i="108"/>
  <c r="G120" i="108"/>
  <c r="E119" i="108"/>
  <c r="I117" i="108"/>
  <c r="G116" i="108"/>
  <c r="E115" i="108"/>
  <c r="I113" i="108"/>
  <c r="G112" i="108"/>
  <c r="E111" i="108"/>
  <c r="I109" i="108"/>
  <c r="G108" i="108"/>
  <c r="E107" i="108"/>
  <c r="I105" i="108"/>
  <c r="G104" i="108"/>
  <c r="E103" i="108"/>
  <c r="I101" i="108"/>
  <c r="G100" i="108"/>
  <c r="E99" i="108"/>
  <c r="I97" i="108"/>
  <c r="G96" i="108"/>
  <c r="E95" i="108"/>
  <c r="I93" i="108"/>
  <c r="G92" i="108"/>
  <c r="E91" i="108"/>
  <c r="I89" i="108"/>
  <c r="G88" i="108"/>
  <c r="E87" i="108"/>
  <c r="I85" i="108"/>
  <c r="G84" i="108"/>
  <c r="E83" i="108"/>
  <c r="I81" i="108"/>
  <c r="G80" i="108"/>
  <c r="E79" i="108"/>
  <c r="I77" i="108"/>
  <c r="G76" i="108"/>
  <c r="E75" i="108"/>
  <c r="I73" i="108"/>
  <c r="G72" i="108"/>
  <c r="E71" i="108"/>
  <c r="I69" i="108"/>
  <c r="G68" i="108"/>
  <c r="E67" i="108"/>
  <c r="I65" i="108"/>
  <c r="G64" i="108"/>
  <c r="E63" i="108"/>
  <c r="F158" i="108"/>
  <c r="D156" i="108"/>
  <c r="D141" i="108"/>
  <c r="F139" i="108"/>
  <c r="E136" i="108"/>
  <c r="F134" i="108"/>
  <c r="H129" i="108"/>
  <c r="F128" i="108"/>
  <c r="D127" i="108"/>
  <c r="H125" i="108"/>
  <c r="F124" i="108"/>
  <c r="D123" i="108"/>
  <c r="H121" i="108"/>
  <c r="F120" i="108"/>
  <c r="D119" i="108"/>
  <c r="H117" i="108"/>
  <c r="F116" i="108"/>
  <c r="D115" i="108"/>
  <c r="H113" i="108"/>
  <c r="F112" i="108"/>
  <c r="D111" i="108"/>
  <c r="H109" i="108"/>
  <c r="F108" i="108"/>
  <c r="D107" i="108"/>
  <c r="H105" i="108"/>
  <c r="F104" i="108"/>
  <c r="D103" i="108"/>
  <c r="H101" i="108"/>
  <c r="F100" i="108"/>
  <c r="D99" i="108"/>
  <c r="H97" i="108"/>
  <c r="F96" i="108"/>
  <c r="D95" i="108"/>
  <c r="H93" i="108"/>
  <c r="F92" i="108"/>
  <c r="D91" i="108"/>
  <c r="H89" i="108"/>
  <c r="F88" i="108"/>
  <c r="D87" i="108"/>
  <c r="H85" i="108"/>
  <c r="F84" i="108"/>
  <c r="D83" i="108"/>
  <c r="H81" i="108"/>
  <c r="F80" i="108"/>
  <c r="D79" i="108"/>
  <c r="H77" i="108"/>
  <c r="F76" i="108"/>
  <c r="D75" i="108"/>
  <c r="H73" i="108"/>
  <c r="F72" i="108"/>
  <c r="D71" i="108"/>
  <c r="H69" i="108"/>
  <c r="F68" i="108"/>
  <c r="D67" i="108"/>
  <c r="H65" i="108"/>
  <c r="F64" i="108"/>
  <c r="D63" i="108"/>
  <c r="H61" i="108"/>
  <c r="F60" i="108"/>
  <c r="D59" i="108"/>
  <c r="H57" i="108"/>
  <c r="F56" i="108"/>
  <c r="D55" i="108"/>
  <c r="H53" i="108"/>
  <c r="F52" i="108"/>
  <c r="D51" i="108"/>
  <c r="H49" i="108"/>
  <c r="F48" i="108"/>
  <c r="D47" i="108"/>
  <c r="H45" i="108"/>
  <c r="F44" i="108"/>
  <c r="D43" i="108"/>
  <c r="H41" i="108"/>
  <c r="F40" i="108"/>
  <c r="D39" i="108"/>
  <c r="H37" i="108"/>
  <c r="F36" i="108"/>
  <c r="E157" i="108"/>
  <c r="F154" i="108"/>
  <c r="F143" i="108"/>
  <c r="E140" i="108"/>
  <c r="D137" i="108"/>
  <c r="F135" i="108"/>
  <c r="E133" i="108"/>
  <c r="D129" i="108"/>
  <c r="H127" i="108"/>
  <c r="F126" i="108"/>
  <c r="D125" i="108"/>
  <c r="H123" i="108"/>
  <c r="F122" i="108"/>
  <c r="D121" i="108"/>
  <c r="H119" i="108"/>
  <c r="F118" i="108"/>
  <c r="D117" i="108"/>
  <c r="H115" i="108"/>
  <c r="F114" i="108"/>
  <c r="D113" i="108"/>
  <c r="H111" i="108"/>
  <c r="F110" i="108"/>
  <c r="D109" i="108"/>
  <c r="H107" i="108"/>
  <c r="F106" i="108"/>
  <c r="D105" i="108"/>
  <c r="H103" i="108"/>
  <c r="F102" i="108"/>
  <c r="D101" i="108"/>
  <c r="H99" i="108"/>
  <c r="F98" i="108"/>
  <c r="D97" i="108"/>
  <c r="H95" i="108"/>
  <c r="F94" i="108"/>
  <c r="D93" i="108"/>
  <c r="H91" i="108"/>
  <c r="F90" i="108"/>
  <c r="D89" i="108"/>
  <c r="H87" i="108"/>
  <c r="F86" i="108"/>
  <c r="D85" i="108"/>
  <c r="H83" i="108"/>
  <c r="F82" i="108"/>
  <c r="D81" i="108"/>
  <c r="H79" i="108"/>
  <c r="F78" i="108"/>
  <c r="D77" i="108"/>
  <c r="H75" i="108"/>
  <c r="F74" i="108"/>
  <c r="D73" i="108"/>
  <c r="H71" i="108"/>
  <c r="F70" i="108"/>
  <c r="D69" i="108"/>
  <c r="H67" i="108"/>
  <c r="F66" i="108"/>
  <c r="D65" i="108"/>
  <c r="H63" i="108"/>
  <c r="F62" i="108"/>
  <c r="D61" i="108"/>
  <c r="H59" i="108"/>
  <c r="F58" i="108"/>
  <c r="D57" i="108"/>
  <c r="H55" i="108"/>
  <c r="F54" i="108"/>
  <c r="D53" i="108"/>
  <c r="H51" i="108"/>
  <c r="F50" i="108"/>
  <c r="D49" i="108"/>
  <c r="H47" i="108"/>
  <c r="F46" i="108"/>
  <c r="D45" i="108"/>
  <c r="H43" i="108"/>
  <c r="F42" i="108"/>
  <c r="D41" i="108"/>
  <c r="H39" i="108"/>
  <c r="F38" i="108"/>
  <c r="D37" i="108"/>
  <c r="H35" i="108"/>
  <c r="I10" i="108"/>
  <c r="E12" i="108"/>
  <c r="G13" i="108"/>
  <c r="I14" i="108"/>
  <c r="E16" i="108"/>
  <c r="G17" i="108"/>
  <c r="I18" i="108"/>
  <c r="E20" i="108"/>
  <c r="G21" i="108"/>
  <c r="I22" i="108"/>
  <c r="E24" i="108"/>
  <c r="G25" i="108"/>
  <c r="I26" i="108"/>
  <c r="E28" i="108"/>
  <c r="G29" i="108"/>
  <c r="I30" i="108"/>
  <c r="E32" i="108"/>
  <c r="G33" i="108"/>
  <c r="I34" i="108"/>
  <c r="G36" i="108"/>
  <c r="E38" i="108"/>
  <c r="D40" i="108"/>
  <c r="I41" i="108"/>
  <c r="G43" i="108"/>
  <c r="F45" i="108"/>
  <c r="E47" i="108"/>
  <c r="I48" i="108"/>
  <c r="H50" i="108"/>
  <c r="G52" i="108"/>
  <c r="E54" i="108"/>
  <c r="D56" i="108"/>
  <c r="I57" i="108"/>
  <c r="G59" i="108"/>
  <c r="F61" i="108"/>
  <c r="F63" i="108"/>
  <c r="F65" i="108"/>
  <c r="G67" i="108"/>
  <c r="G69" i="108"/>
  <c r="I71" i="108"/>
  <c r="D74" i="108"/>
  <c r="D76" i="108"/>
  <c r="E78" i="108"/>
  <c r="E80" i="108"/>
  <c r="G82" i="108"/>
  <c r="H84" i="108"/>
  <c r="H86" i="108"/>
  <c r="I88" i="108"/>
  <c r="I90" i="108"/>
  <c r="E93" i="108"/>
  <c r="F95" i="108"/>
  <c r="F97" i="108"/>
  <c r="G99" i="108"/>
  <c r="G101" i="108"/>
  <c r="I103" i="108"/>
  <c r="D106" i="108"/>
  <c r="D108" i="108"/>
  <c r="E110" i="108"/>
  <c r="E112" i="108"/>
  <c r="G114" i="108"/>
  <c r="H116" i="108"/>
  <c r="H118" i="108"/>
  <c r="I120" i="108"/>
  <c r="I122" i="108"/>
  <c r="E125" i="108"/>
  <c r="F127" i="108"/>
  <c r="F129" i="108"/>
  <c r="D135" i="108"/>
  <c r="F137" i="108"/>
  <c r="D140" i="108"/>
  <c r="F142" i="108"/>
  <c r="E154" i="108"/>
  <c r="E158" i="108"/>
  <c r="D11" i="108"/>
  <c r="F12" i="108"/>
  <c r="H13" i="108"/>
  <c r="D15" i="108"/>
  <c r="F16" i="108"/>
  <c r="H17" i="108"/>
  <c r="D19" i="108"/>
  <c r="F20" i="108"/>
  <c r="H21" i="108"/>
  <c r="D23" i="108"/>
  <c r="F24" i="108"/>
  <c r="H25" i="108"/>
  <c r="D27" i="108"/>
  <c r="F28" i="108"/>
  <c r="H29" i="108"/>
  <c r="D31" i="108"/>
  <c r="F32" i="108"/>
  <c r="H33" i="108"/>
  <c r="D35" i="108"/>
  <c r="H36" i="108"/>
  <c r="G38" i="108"/>
  <c r="E40" i="108"/>
  <c r="D42" i="108"/>
  <c r="I43" i="108"/>
  <c r="G45" i="108"/>
  <c r="F47" i="108"/>
  <c r="E49" i="108"/>
  <c r="I50" i="108"/>
  <c r="H52" i="108"/>
  <c r="G54" i="108"/>
  <c r="E56" i="108"/>
  <c r="D58" i="108"/>
  <c r="I59" i="108"/>
  <c r="G61" i="108"/>
  <c r="G63" i="108"/>
  <c r="G65" i="108"/>
  <c r="I67" i="108"/>
  <c r="D70" i="108"/>
  <c r="D72" i="108"/>
  <c r="E74" i="108"/>
  <c r="E76" i="108"/>
  <c r="G78" i="108"/>
  <c r="H80" i="108"/>
  <c r="H82" i="108"/>
  <c r="I84" i="108"/>
  <c r="I86" i="108"/>
  <c r="E89" i="108"/>
  <c r="F91" i="108"/>
  <c r="F93" i="108"/>
  <c r="G95" i="108"/>
  <c r="G97" i="108"/>
  <c r="I99" i="108"/>
  <c r="D102" i="108"/>
  <c r="D104" i="108"/>
  <c r="E106" i="108"/>
  <c r="E108" i="108"/>
  <c r="G110" i="108"/>
  <c r="H112" i="108"/>
  <c r="H114" i="108"/>
  <c r="I116" i="108"/>
  <c r="I118" i="108"/>
  <c r="E121" i="108"/>
  <c r="F123" i="108"/>
  <c r="F125" i="108"/>
  <c r="G127" i="108"/>
  <c r="G129" i="108"/>
  <c r="E135" i="108"/>
  <c r="F140" i="108"/>
  <c r="D143" i="108"/>
  <c r="D155" i="108"/>
  <c r="D161" i="108"/>
  <c r="E10" i="107"/>
  <c r="G15" i="107"/>
  <c r="I20" i="107"/>
  <c r="E26" i="107"/>
  <c r="G31" i="107"/>
  <c r="D37" i="107"/>
  <c r="E43" i="107"/>
  <c r="E49" i="107"/>
  <c r="G55" i="107"/>
  <c r="G62" i="107"/>
  <c r="G69" i="107"/>
  <c r="I76" i="107"/>
  <c r="G93" i="107"/>
  <c r="H110" i="107"/>
  <c r="I127" i="107"/>
  <c r="G11" i="107"/>
  <c r="I16" i="107"/>
  <c r="E22" i="107"/>
  <c r="G27" i="107"/>
  <c r="I32" i="107"/>
  <c r="G38" i="107"/>
  <c r="H44" i="107"/>
  <c r="H50" i="107"/>
  <c r="E57" i="107"/>
  <c r="E64" i="107"/>
  <c r="G71" i="107"/>
  <c r="I80" i="107"/>
  <c r="D98" i="107"/>
  <c r="I114" i="107"/>
  <c r="H11" i="107"/>
  <c r="D17" i="107"/>
  <c r="F22" i="107"/>
  <c r="H27" i="107"/>
  <c r="D33" i="107"/>
  <c r="H38" i="107"/>
  <c r="I44" i="107"/>
  <c r="I50" i="107"/>
  <c r="F57" i="107"/>
  <c r="H64" i="107"/>
  <c r="H71" i="107"/>
  <c r="I82" i="107"/>
  <c r="D100" i="107"/>
  <c r="E117" i="107"/>
  <c r="I12" i="107"/>
  <c r="E18" i="107"/>
  <c r="G23" i="107"/>
  <c r="I28" i="107"/>
  <c r="E34" i="107"/>
  <c r="D40" i="107"/>
  <c r="E46" i="107"/>
  <c r="E52" i="107"/>
  <c r="I58" i="107"/>
  <c r="E66" i="107"/>
  <c r="E73" i="107"/>
  <c r="E85" i="107"/>
  <c r="E102" i="107"/>
  <c r="F119" i="107"/>
  <c r="D13" i="107"/>
  <c r="F18" i="107"/>
  <c r="H23" i="107"/>
  <c r="D29" i="107"/>
  <c r="F34" i="107"/>
  <c r="E40" i="107"/>
  <c r="F46" i="107"/>
  <c r="G52" i="107"/>
  <c r="F59" i="107"/>
  <c r="F66" i="107"/>
  <c r="F73" i="107"/>
  <c r="F87" i="107"/>
  <c r="E104" i="107"/>
  <c r="F121" i="107"/>
  <c r="D77" i="107"/>
  <c r="I78" i="107"/>
  <c r="E81" i="107"/>
  <c r="F83" i="107"/>
  <c r="F85" i="107"/>
  <c r="G87" i="107"/>
  <c r="G89" i="107"/>
  <c r="I91" i="107"/>
  <c r="D94" i="107"/>
  <c r="D96" i="107"/>
  <c r="E98" i="107"/>
  <c r="E100" i="107"/>
  <c r="G102" i="107"/>
  <c r="H104" i="107"/>
  <c r="H106" i="107"/>
  <c r="I108" i="107"/>
  <c r="I110" i="107"/>
  <c r="E113" i="107"/>
  <c r="F115" i="107"/>
  <c r="F117" i="107"/>
  <c r="G119" i="107"/>
  <c r="G121" i="107"/>
  <c r="I123" i="107"/>
  <c r="D126" i="107"/>
  <c r="D128" i="107"/>
  <c r="D133" i="107"/>
  <c r="F138" i="107"/>
  <c r="E146" i="107"/>
  <c r="E151" i="107"/>
  <c r="F155" i="107"/>
  <c r="G10" i="107"/>
  <c r="I11" i="107"/>
  <c r="E13" i="107"/>
  <c r="G14" i="107"/>
  <c r="I15" i="107"/>
  <c r="E17" i="107"/>
  <c r="G18" i="107"/>
  <c r="I19" i="107"/>
  <c r="E21" i="107"/>
  <c r="G22" i="107"/>
  <c r="I23" i="107"/>
  <c r="E25" i="107"/>
  <c r="G26" i="107"/>
  <c r="I27" i="107"/>
  <c r="E29" i="107"/>
  <c r="G30" i="107"/>
  <c r="I31" i="107"/>
  <c r="E33" i="107"/>
  <c r="G34" i="107"/>
  <c r="I35" i="107"/>
  <c r="F37" i="107"/>
  <c r="I38" i="107"/>
  <c r="G40" i="107"/>
  <c r="D42" i="107"/>
  <c r="G43" i="107"/>
  <c r="D45" i="107"/>
  <c r="G46" i="107"/>
  <c r="D48" i="107"/>
  <c r="G49" i="107"/>
  <c r="E51" i="107"/>
  <c r="H52" i="107"/>
  <c r="E54" i="107"/>
  <c r="I55" i="107"/>
  <c r="G57" i="107"/>
  <c r="G59" i="107"/>
  <c r="E61" i="107"/>
  <c r="I62" i="107"/>
  <c r="I64" i="107"/>
  <c r="G66" i="107"/>
  <c r="E68" i="107"/>
  <c r="E70" i="107"/>
  <c r="I71" i="107"/>
  <c r="G73" i="107"/>
  <c r="G75" i="107"/>
  <c r="E77" i="107"/>
  <c r="F79" i="107"/>
  <c r="F81" i="107"/>
  <c r="G83" i="107"/>
  <c r="G85" i="107"/>
  <c r="I87" i="107"/>
  <c r="D90" i="107"/>
  <c r="D92" i="107"/>
  <c r="E94" i="107"/>
  <c r="E96" i="107"/>
  <c r="G98" i="107"/>
  <c r="H100" i="107"/>
  <c r="H102" i="107"/>
  <c r="I104" i="107"/>
  <c r="I106" i="107"/>
  <c r="E109" i="107"/>
  <c r="F111" i="107"/>
  <c r="F113" i="107"/>
  <c r="G115" i="107"/>
  <c r="G117" i="107"/>
  <c r="I119" i="107"/>
  <c r="D122" i="107"/>
  <c r="D124" i="107"/>
  <c r="E126" i="107"/>
  <c r="E128" i="107"/>
  <c r="F133" i="107"/>
  <c r="D136" i="107"/>
  <c r="F141" i="107"/>
  <c r="F146" i="107"/>
  <c r="F156" i="107"/>
  <c r="H10" i="107"/>
  <c r="D12" i="107"/>
  <c r="F13" i="107"/>
  <c r="H14" i="107"/>
  <c r="D16" i="107"/>
  <c r="F17" i="107"/>
  <c r="H18" i="107"/>
  <c r="D20" i="107"/>
  <c r="F21" i="107"/>
  <c r="H22" i="107"/>
  <c r="D24" i="107"/>
  <c r="F25" i="107"/>
  <c r="H26" i="107"/>
  <c r="D28" i="107"/>
  <c r="F29" i="107"/>
  <c r="H30" i="107"/>
  <c r="D32" i="107"/>
  <c r="F33" i="107"/>
  <c r="H34" i="107"/>
  <c r="D36" i="107"/>
  <c r="G37" i="107"/>
  <c r="E39" i="107"/>
  <c r="H40" i="107"/>
  <c r="E42" i="107"/>
  <c r="H43" i="107"/>
  <c r="E45" i="107"/>
  <c r="H46" i="107"/>
  <c r="E48" i="107"/>
  <c r="I49" i="107"/>
  <c r="F51" i="107"/>
  <c r="I52" i="107"/>
  <c r="F54" i="107"/>
  <c r="D56" i="107"/>
  <c r="D58" i="107"/>
  <c r="H59" i="107"/>
  <c r="F61" i="107"/>
  <c r="F63" i="107"/>
  <c r="D65" i="107"/>
  <c r="H66" i="107"/>
  <c r="H68" i="107"/>
  <c r="F70" i="107"/>
  <c r="D72" i="107"/>
  <c r="D74" i="107"/>
  <c r="H75" i="107"/>
  <c r="F77" i="107"/>
  <c r="G79" i="107"/>
  <c r="G81" i="107"/>
  <c r="I83" i="107"/>
  <c r="D86" i="107"/>
  <c r="D88" i="107"/>
  <c r="E90" i="107"/>
  <c r="E92" i="107"/>
  <c r="G94" i="107"/>
  <c r="H96" i="107"/>
  <c r="H98" i="107"/>
  <c r="I100" i="107"/>
  <c r="I102" i="107"/>
  <c r="E105" i="107"/>
  <c r="F107" i="107"/>
  <c r="F109" i="107"/>
  <c r="G111" i="107"/>
  <c r="G113" i="107"/>
  <c r="I115" i="107"/>
  <c r="D118" i="107"/>
  <c r="D120" i="107"/>
  <c r="E122" i="107"/>
  <c r="E124" i="107"/>
  <c r="G126" i="107"/>
  <c r="H128" i="107"/>
  <c r="D134" i="107"/>
  <c r="D139" i="107"/>
  <c r="D144" i="107"/>
  <c r="F149" i="107"/>
  <c r="D160" i="107"/>
  <c r="E156" i="107"/>
  <c r="F152" i="107"/>
  <c r="E149" i="107"/>
  <c r="D146" i="107"/>
  <c r="F144" i="107"/>
  <c r="E141" i="107"/>
  <c r="D138" i="107"/>
  <c r="F136" i="107"/>
  <c r="I129" i="107"/>
  <c r="G128" i="107"/>
  <c r="E127" i="107"/>
  <c r="I125" i="107"/>
  <c r="G124" i="107"/>
  <c r="E123" i="107"/>
  <c r="I121" i="107"/>
  <c r="G120" i="107"/>
  <c r="E119" i="107"/>
  <c r="I117" i="107"/>
  <c r="G116" i="107"/>
  <c r="E115" i="107"/>
  <c r="I113" i="107"/>
  <c r="G112" i="107"/>
  <c r="E111" i="107"/>
  <c r="I109" i="107"/>
  <c r="G108" i="107"/>
  <c r="E107" i="107"/>
  <c r="I105" i="107"/>
  <c r="G104" i="107"/>
  <c r="E103" i="107"/>
  <c r="I101" i="107"/>
  <c r="G100" i="107"/>
  <c r="E99" i="107"/>
  <c r="I97" i="107"/>
  <c r="G96" i="107"/>
  <c r="E95" i="107"/>
  <c r="I93" i="107"/>
  <c r="G92" i="107"/>
  <c r="E91" i="107"/>
  <c r="I89" i="107"/>
  <c r="G88" i="107"/>
  <c r="E87" i="107"/>
  <c r="I85" i="107"/>
  <c r="G84" i="107"/>
  <c r="E83" i="107"/>
  <c r="I81" i="107"/>
  <c r="G80" i="107"/>
  <c r="E79" i="107"/>
  <c r="I77" i="107"/>
  <c r="G76" i="107"/>
  <c r="E75" i="107"/>
  <c r="I73" i="107"/>
  <c r="G72" i="107"/>
  <c r="E71" i="107"/>
  <c r="I69" i="107"/>
  <c r="G68" i="107"/>
  <c r="E67" i="107"/>
  <c r="I65" i="107"/>
  <c r="G64" i="107"/>
  <c r="E63" i="107"/>
  <c r="I61" i="107"/>
  <c r="G60" i="107"/>
  <c r="E59" i="107"/>
  <c r="I57" i="107"/>
  <c r="G56" i="107"/>
  <c r="E55" i="107"/>
  <c r="F158" i="107"/>
  <c r="D156" i="107"/>
  <c r="E152" i="107"/>
  <c r="D149" i="107"/>
  <c r="F147" i="107"/>
  <c r="E144" i="107"/>
  <c r="D141" i="107"/>
  <c r="F139" i="107"/>
  <c r="E136" i="107"/>
  <c r="F134" i="107"/>
  <c r="H129" i="107"/>
  <c r="F128" i="107"/>
  <c r="D127" i="107"/>
  <c r="H125" i="107"/>
  <c r="F124" i="107"/>
  <c r="D123" i="107"/>
  <c r="H121" i="107"/>
  <c r="F120" i="107"/>
  <c r="D119" i="107"/>
  <c r="H117" i="107"/>
  <c r="F116" i="107"/>
  <c r="D115" i="107"/>
  <c r="H113" i="107"/>
  <c r="F112" i="107"/>
  <c r="D111" i="107"/>
  <c r="H109" i="107"/>
  <c r="F108" i="107"/>
  <c r="D107" i="107"/>
  <c r="H105" i="107"/>
  <c r="F104" i="107"/>
  <c r="D103" i="107"/>
  <c r="H101" i="107"/>
  <c r="F100" i="107"/>
  <c r="D99" i="107"/>
  <c r="H97" i="107"/>
  <c r="F96" i="107"/>
  <c r="D95" i="107"/>
  <c r="H93" i="107"/>
  <c r="F92" i="107"/>
  <c r="D91" i="107"/>
  <c r="H89" i="107"/>
  <c r="F88" i="107"/>
  <c r="D87" i="107"/>
  <c r="H85" i="107"/>
  <c r="F84" i="107"/>
  <c r="D83" i="107"/>
  <c r="H81" i="107"/>
  <c r="F80" i="107"/>
  <c r="D79" i="107"/>
  <c r="H77" i="107"/>
  <c r="F76" i="107"/>
  <c r="D75" i="107"/>
  <c r="H73" i="107"/>
  <c r="F72" i="107"/>
  <c r="D71" i="107"/>
  <c r="H69" i="107"/>
  <c r="F68" i="107"/>
  <c r="D67" i="107"/>
  <c r="H65" i="107"/>
  <c r="F64" i="107"/>
  <c r="D63" i="107"/>
  <c r="H61" i="107"/>
  <c r="F60" i="107"/>
  <c r="D59" i="107"/>
  <c r="H57" i="107"/>
  <c r="F56" i="107"/>
  <c r="D55" i="107"/>
  <c r="H53" i="107"/>
  <c r="F52" i="107"/>
  <c r="D51" i="107"/>
  <c r="H49" i="107"/>
  <c r="F48" i="107"/>
  <c r="D47" i="107"/>
  <c r="H45" i="107"/>
  <c r="F44" i="107"/>
  <c r="D43" i="107"/>
  <c r="H41" i="107"/>
  <c r="F40" i="107"/>
  <c r="D39" i="107"/>
  <c r="H37" i="107"/>
  <c r="F36" i="107"/>
  <c r="E157" i="107"/>
  <c r="F154" i="107"/>
  <c r="F151" i="107"/>
  <c r="E148" i="107"/>
  <c r="D145" i="107"/>
  <c r="F143" i="107"/>
  <c r="E140" i="107"/>
  <c r="D137" i="107"/>
  <c r="F135" i="107"/>
  <c r="E133" i="107"/>
  <c r="D129" i="107"/>
  <c r="H127" i="107"/>
  <c r="F126" i="107"/>
  <c r="D125" i="107"/>
  <c r="H123" i="107"/>
  <c r="F122" i="107"/>
  <c r="D121" i="107"/>
  <c r="H119" i="107"/>
  <c r="F118" i="107"/>
  <c r="D117" i="107"/>
  <c r="H115" i="107"/>
  <c r="F114" i="107"/>
  <c r="D113" i="107"/>
  <c r="H111" i="107"/>
  <c r="F110" i="107"/>
  <c r="D109" i="107"/>
  <c r="H107" i="107"/>
  <c r="F106" i="107"/>
  <c r="D105" i="107"/>
  <c r="H103" i="107"/>
  <c r="F102" i="107"/>
  <c r="D101" i="107"/>
  <c r="H99" i="107"/>
  <c r="F98" i="107"/>
  <c r="D97" i="107"/>
  <c r="H95" i="107"/>
  <c r="F94" i="107"/>
  <c r="D93" i="107"/>
  <c r="H91" i="107"/>
  <c r="F90" i="107"/>
  <c r="D89" i="107"/>
  <c r="H87" i="107"/>
  <c r="F86" i="107"/>
  <c r="D85" i="107"/>
  <c r="H83" i="107"/>
  <c r="F82" i="107"/>
  <c r="D81" i="107"/>
  <c r="H79" i="107"/>
  <c r="F78" i="107"/>
  <c r="I10" i="107"/>
  <c r="E12" i="107"/>
  <c r="G13" i="107"/>
  <c r="I14" i="107"/>
  <c r="E16" i="107"/>
  <c r="G17" i="107"/>
  <c r="I18" i="107"/>
  <c r="E20" i="107"/>
  <c r="G21" i="107"/>
  <c r="I22" i="107"/>
  <c r="E24" i="107"/>
  <c r="G25" i="107"/>
  <c r="I26" i="107"/>
  <c r="E28" i="107"/>
  <c r="G29" i="107"/>
  <c r="I30" i="107"/>
  <c r="E32" i="107"/>
  <c r="G33" i="107"/>
  <c r="I34" i="107"/>
  <c r="E36" i="107"/>
  <c r="I37" i="107"/>
  <c r="F39" i="107"/>
  <c r="I40" i="107"/>
  <c r="F42" i="107"/>
  <c r="I43" i="107"/>
  <c r="F45" i="107"/>
  <c r="I46" i="107"/>
  <c r="G48" i="107"/>
  <c r="D50" i="107"/>
  <c r="G51" i="107"/>
  <c r="D53" i="107"/>
  <c r="G54" i="107"/>
  <c r="E56" i="107"/>
  <c r="E58" i="107"/>
  <c r="I59" i="107"/>
  <c r="G61" i="107"/>
  <c r="G63" i="107"/>
  <c r="E65" i="107"/>
  <c r="I66" i="107"/>
  <c r="I68" i="107"/>
  <c r="G70" i="107"/>
  <c r="E72" i="107"/>
  <c r="E74" i="107"/>
  <c r="I75" i="107"/>
  <c r="G77" i="107"/>
  <c r="I79" i="107"/>
  <c r="D82" i="107"/>
  <c r="D84" i="107"/>
  <c r="E86" i="107"/>
  <c r="E88" i="107"/>
  <c r="G90" i="107"/>
  <c r="H92" i="107"/>
  <c r="H94" i="107"/>
  <c r="I96" i="107"/>
  <c r="I98" i="107"/>
  <c r="E101" i="107"/>
  <c r="F103" i="107"/>
  <c r="F105" i="107"/>
  <c r="G107" i="107"/>
  <c r="G109" i="107"/>
  <c r="I111" i="107"/>
  <c r="D114" i="107"/>
  <c r="D116" i="107"/>
  <c r="E118" i="107"/>
  <c r="E120" i="107"/>
  <c r="G122" i="107"/>
  <c r="H124" i="107"/>
  <c r="H126" i="107"/>
  <c r="I128" i="107"/>
  <c r="E134" i="107"/>
  <c r="E139" i="107"/>
  <c r="D142" i="107"/>
  <c r="D147" i="107"/>
  <c r="D152" i="107"/>
  <c r="F157" i="107"/>
  <c r="D11" i="107"/>
  <c r="F12" i="107"/>
  <c r="H13" i="107"/>
  <c r="D15" i="107"/>
  <c r="F16" i="107"/>
  <c r="H17" i="107"/>
  <c r="D19" i="107"/>
  <c r="F20" i="107"/>
  <c r="H21" i="107"/>
  <c r="D23" i="107"/>
  <c r="F24" i="107"/>
  <c r="H25" i="107"/>
  <c r="D27" i="107"/>
  <c r="F28" i="107"/>
  <c r="H29" i="107"/>
  <c r="D31" i="107"/>
  <c r="F32" i="107"/>
  <c r="H33" i="107"/>
  <c r="D35" i="107"/>
  <c r="G36" i="107"/>
  <c r="D38" i="107"/>
  <c r="G39" i="107"/>
  <c r="D41" i="107"/>
  <c r="G42" i="107"/>
  <c r="D44" i="107"/>
  <c r="G45" i="107"/>
  <c r="E47" i="107"/>
  <c r="H48" i="107"/>
  <c r="E50" i="107"/>
  <c r="H51" i="107"/>
  <c r="E53" i="107"/>
  <c r="H54" i="107"/>
  <c r="H56" i="107"/>
  <c r="F58" i="107"/>
  <c r="D60" i="107"/>
  <c r="D62" i="107"/>
  <c r="H63" i="107"/>
  <c r="F65" i="107"/>
  <c r="F67" i="107"/>
  <c r="D69" i="107"/>
  <c r="H70" i="107"/>
  <c r="H72" i="107"/>
  <c r="F74" i="107"/>
  <c r="D76" i="107"/>
  <c r="D78" i="107"/>
  <c r="D80" i="107"/>
  <c r="E82" i="107"/>
  <c r="E84" i="107"/>
  <c r="G86" i="107"/>
  <c r="H88" i="107"/>
  <c r="H90" i="107"/>
  <c r="I92" i="107"/>
  <c r="I94" i="107"/>
  <c r="E97" i="107"/>
  <c r="F99" i="107"/>
  <c r="F101" i="107"/>
  <c r="G103" i="107"/>
  <c r="G105" i="107"/>
  <c r="I107" i="107"/>
  <c r="D110" i="107"/>
  <c r="D112" i="107"/>
  <c r="E114" i="107"/>
  <c r="E116" i="107"/>
  <c r="G118" i="107"/>
  <c r="H120" i="107"/>
  <c r="H122" i="107"/>
  <c r="I124" i="107"/>
  <c r="I126" i="107"/>
  <c r="E129" i="107"/>
  <c r="E137" i="107"/>
  <c r="E142" i="107"/>
  <c r="E147" i="107"/>
  <c r="D150" i="107"/>
  <c r="D154" i="107"/>
  <c r="D158" i="107"/>
  <c r="E11" i="107"/>
  <c r="G12" i="107"/>
  <c r="I13" i="107"/>
  <c r="E15" i="107"/>
  <c r="G16" i="107"/>
  <c r="I17" i="107"/>
  <c r="E19" i="107"/>
  <c r="G20" i="107"/>
  <c r="I21" i="107"/>
  <c r="E23" i="107"/>
  <c r="G24" i="107"/>
  <c r="I25" i="107"/>
  <c r="E27" i="107"/>
  <c r="G28" i="107"/>
  <c r="I29" i="107"/>
  <c r="E31" i="107"/>
  <c r="G32" i="107"/>
  <c r="I33" i="107"/>
  <c r="E35" i="107"/>
  <c r="H36" i="107"/>
  <c r="E38" i="107"/>
  <c r="H39" i="107"/>
  <c r="E41" i="107"/>
  <c r="H42" i="107"/>
  <c r="E44" i="107"/>
  <c r="I45" i="107"/>
  <c r="F47" i="107"/>
  <c r="I48" i="107"/>
  <c r="F50" i="107"/>
  <c r="I51" i="107"/>
  <c r="F53" i="107"/>
  <c r="I54" i="107"/>
  <c r="I56" i="107"/>
  <c r="G58" i="107"/>
  <c r="E60" i="107"/>
  <c r="E62" i="107"/>
  <c r="I63" i="107"/>
  <c r="G65" i="107"/>
  <c r="G67" i="107"/>
  <c r="E69" i="107"/>
  <c r="I70" i="107"/>
  <c r="I72" i="107"/>
  <c r="G74" i="107"/>
  <c r="E76" i="107"/>
  <c r="E78" i="107"/>
  <c r="E80" i="107"/>
  <c r="G82" i="107"/>
  <c r="H84" i="107"/>
  <c r="H86" i="107"/>
  <c r="I88" i="107"/>
  <c r="I90" i="107"/>
  <c r="E93" i="107"/>
  <c r="F95" i="107"/>
  <c r="F97" i="107"/>
  <c r="G99" i="107"/>
  <c r="G101" i="107"/>
  <c r="I103" i="107"/>
  <c r="D106" i="107"/>
  <c r="D108" i="107"/>
  <c r="E110" i="107"/>
  <c r="E112" i="107"/>
  <c r="G114" i="107"/>
  <c r="H116" i="107"/>
  <c r="H118" i="107"/>
  <c r="I120" i="107"/>
  <c r="I122" i="107"/>
  <c r="E125" i="107"/>
  <c r="F127" i="107"/>
  <c r="F129" i="107"/>
  <c r="D135" i="107"/>
  <c r="F137" i="107"/>
  <c r="D140" i="107"/>
  <c r="F142" i="107"/>
  <c r="E145" i="107"/>
  <c r="E150" i="107"/>
  <c r="E154" i="107"/>
  <c r="E158" i="107"/>
  <c r="D10" i="107"/>
  <c r="F11" i="107"/>
  <c r="H12" i="107"/>
  <c r="D14" i="107"/>
  <c r="F15" i="107"/>
  <c r="H16" i="107"/>
  <c r="D18" i="107"/>
  <c r="F19" i="107"/>
  <c r="H20" i="107"/>
  <c r="D22" i="107"/>
  <c r="F23" i="107"/>
  <c r="H24" i="107"/>
  <c r="D26" i="107"/>
  <c r="F27" i="107"/>
  <c r="H28" i="107"/>
  <c r="D30" i="107"/>
  <c r="F31" i="107"/>
  <c r="H32" i="107"/>
  <c r="D34" i="107"/>
  <c r="F35" i="107"/>
  <c r="I36" i="107"/>
  <c r="F38" i="107"/>
  <c r="I39" i="107"/>
  <c r="F41" i="107"/>
  <c r="I42" i="107"/>
  <c r="G44" i="107"/>
  <c r="D46" i="107"/>
  <c r="G47" i="107"/>
  <c r="D49" i="107"/>
  <c r="G50" i="107"/>
  <c r="D52" i="107"/>
  <c r="G53" i="107"/>
  <c r="F55" i="107"/>
  <c r="D57" i="107"/>
  <c r="H58" i="107"/>
  <c r="H60" i="107"/>
  <c r="F62" i="107"/>
  <c r="D64" i="107"/>
  <c r="D66" i="107"/>
  <c r="H67" i="107"/>
  <c r="F69" i="107"/>
  <c r="F71" i="107"/>
  <c r="D73" i="107"/>
  <c r="H74" i="107"/>
  <c r="H76" i="107"/>
  <c r="G78" i="107"/>
  <c r="H80" i="107"/>
  <c r="H82" i="107"/>
  <c r="I84" i="107"/>
  <c r="I86" i="107"/>
  <c r="E89" i="107"/>
  <c r="F91" i="107"/>
  <c r="F93" i="107"/>
  <c r="G95" i="107"/>
  <c r="G97" i="107"/>
  <c r="I99" i="107"/>
  <c r="D102" i="107"/>
  <c r="D104" i="107"/>
  <c r="E106" i="107"/>
  <c r="E108" i="107"/>
  <c r="G110" i="107"/>
  <c r="H112" i="107"/>
  <c r="H114" i="107"/>
  <c r="I116" i="107"/>
  <c r="I118" i="107"/>
  <c r="E121" i="107"/>
  <c r="F123" i="107"/>
  <c r="F125" i="107"/>
  <c r="G127" i="107"/>
  <c r="G129" i="107"/>
  <c r="E135" i="107"/>
  <c r="F140" i="107"/>
  <c r="D143" i="107"/>
  <c r="F145" i="107"/>
  <c r="D148" i="107"/>
  <c r="F150" i="107"/>
  <c r="D155" i="107"/>
  <c r="D161" i="107"/>
  <c r="E138" i="107"/>
  <c r="E143" i="107"/>
  <c r="F148" i="107"/>
  <c r="D151" i="107"/>
  <c r="E155" i="107"/>
  <c r="E13" i="105"/>
  <c r="G18" i="105"/>
  <c r="E11" i="106"/>
  <c r="G12" i="106"/>
  <c r="I13" i="106"/>
  <c r="E15" i="106"/>
  <c r="G16" i="106"/>
  <c r="I17" i="106"/>
  <c r="E19" i="106"/>
  <c r="G20" i="106"/>
  <c r="I21" i="106"/>
  <c r="E23" i="106"/>
  <c r="G24" i="106"/>
  <c r="I25" i="106"/>
  <c r="E27" i="106"/>
  <c r="G28" i="106"/>
  <c r="I29" i="106"/>
  <c r="E31" i="106"/>
  <c r="G32" i="106"/>
  <c r="I33" i="106"/>
  <c r="G35" i="106"/>
  <c r="F37" i="106"/>
  <c r="D39" i="106"/>
  <c r="I40" i="106"/>
  <c r="I42" i="106"/>
  <c r="D45" i="106"/>
  <c r="F47" i="106"/>
  <c r="F49" i="106"/>
  <c r="G51" i="106"/>
  <c r="G53" i="106"/>
  <c r="H55" i="106"/>
  <c r="D58" i="106"/>
  <c r="D60" i="106"/>
  <c r="E62" i="106"/>
  <c r="E64" i="106"/>
  <c r="F66" i="106"/>
  <c r="H68" i="106"/>
  <c r="H70" i="106"/>
  <c r="I72" i="106"/>
  <c r="I74" i="106"/>
  <c r="D77" i="106"/>
  <c r="F79" i="106"/>
  <c r="F81" i="106"/>
  <c r="G83" i="106"/>
  <c r="G85" i="106"/>
  <c r="H87" i="106"/>
  <c r="D90" i="106"/>
  <c r="D92" i="106"/>
  <c r="E94" i="106"/>
  <c r="E96" i="106"/>
  <c r="F98" i="106"/>
  <c r="H100" i="106"/>
  <c r="H102" i="106"/>
  <c r="I104" i="106"/>
  <c r="I106" i="106"/>
  <c r="D109" i="106"/>
  <c r="F111" i="106"/>
  <c r="F113" i="106"/>
  <c r="G115" i="106"/>
  <c r="G117" i="106"/>
  <c r="H119" i="106"/>
  <c r="D122" i="106"/>
  <c r="D124" i="106"/>
  <c r="E126" i="106"/>
  <c r="E128" i="106"/>
  <c r="E133" i="106"/>
  <c r="F138" i="106"/>
  <c r="F143" i="106"/>
  <c r="E146" i="106"/>
  <c r="E151" i="106"/>
  <c r="F155" i="106"/>
  <c r="E25" i="105"/>
  <c r="D10" i="106"/>
  <c r="F11" i="106"/>
  <c r="H12" i="106"/>
  <c r="D14" i="106"/>
  <c r="F15" i="106"/>
  <c r="H16" i="106"/>
  <c r="D18" i="106"/>
  <c r="F19" i="106"/>
  <c r="H20" i="106"/>
  <c r="D22" i="106"/>
  <c r="F23" i="106"/>
  <c r="H24" i="106"/>
  <c r="D26" i="106"/>
  <c r="F27" i="106"/>
  <c r="H28" i="106"/>
  <c r="D30" i="106"/>
  <c r="F31" i="106"/>
  <c r="H32" i="106"/>
  <c r="D34" i="106"/>
  <c r="H35" i="106"/>
  <c r="G37" i="106"/>
  <c r="F39" i="106"/>
  <c r="D41" i="106"/>
  <c r="F43" i="106"/>
  <c r="F45" i="106"/>
  <c r="G47" i="106"/>
  <c r="G49" i="106"/>
  <c r="H51" i="106"/>
  <c r="D54" i="106"/>
  <c r="D56" i="106"/>
  <c r="E58" i="106"/>
  <c r="E60" i="106"/>
  <c r="F62" i="106"/>
  <c r="H64" i="106"/>
  <c r="H66" i="106"/>
  <c r="I68" i="106"/>
  <c r="I70" i="106"/>
  <c r="D73" i="106"/>
  <c r="F75" i="106"/>
  <c r="F77" i="106"/>
  <c r="G79" i="106"/>
  <c r="G81" i="106"/>
  <c r="H83" i="106"/>
  <c r="D86" i="106"/>
  <c r="D88" i="106"/>
  <c r="E90" i="106"/>
  <c r="E92" i="106"/>
  <c r="F94" i="106"/>
  <c r="H96" i="106"/>
  <c r="H98" i="106"/>
  <c r="I100" i="106"/>
  <c r="I102" i="106"/>
  <c r="D105" i="106"/>
  <c r="F107" i="106"/>
  <c r="F109" i="106"/>
  <c r="G111" i="106"/>
  <c r="G113" i="106"/>
  <c r="H115" i="106"/>
  <c r="D118" i="106"/>
  <c r="D120" i="106"/>
  <c r="E122" i="106"/>
  <c r="E124" i="106"/>
  <c r="F126" i="106"/>
  <c r="H128" i="106"/>
  <c r="D134" i="106"/>
  <c r="D136" i="106"/>
  <c r="F141" i="106"/>
  <c r="F146" i="106"/>
  <c r="F151" i="106"/>
  <c r="F156" i="106"/>
  <c r="E10" i="106"/>
  <c r="G11" i="106"/>
  <c r="I12" i="106"/>
  <c r="E14" i="106"/>
  <c r="G15" i="106"/>
  <c r="I16" i="106"/>
  <c r="E18" i="106"/>
  <c r="G19" i="106"/>
  <c r="I20" i="106"/>
  <c r="E22" i="106"/>
  <c r="G23" i="106"/>
  <c r="I24" i="106"/>
  <c r="E26" i="106"/>
  <c r="G27" i="106"/>
  <c r="I28" i="106"/>
  <c r="E30" i="106"/>
  <c r="G31" i="106"/>
  <c r="I32" i="106"/>
  <c r="E34" i="106"/>
  <c r="D36" i="106"/>
  <c r="H37" i="106"/>
  <c r="G39" i="106"/>
  <c r="F41" i="106"/>
  <c r="G43" i="106"/>
  <c r="G45" i="106"/>
  <c r="H47" i="106"/>
  <c r="D50" i="106"/>
  <c r="D52" i="106"/>
  <c r="E54" i="106"/>
  <c r="E56" i="106"/>
  <c r="F58" i="106"/>
  <c r="H60" i="106"/>
  <c r="H62" i="106"/>
  <c r="I64" i="106"/>
  <c r="I66" i="106"/>
  <c r="D69" i="106"/>
  <c r="F71" i="106"/>
  <c r="F73" i="106"/>
  <c r="G75" i="106"/>
  <c r="G77" i="106"/>
  <c r="H79" i="106"/>
  <c r="D82" i="106"/>
  <c r="D84" i="106"/>
  <c r="E86" i="106"/>
  <c r="E88" i="106"/>
  <c r="F90" i="106"/>
  <c r="H92" i="106"/>
  <c r="H94" i="106"/>
  <c r="I96" i="106"/>
  <c r="I98" i="106"/>
  <c r="D101" i="106"/>
  <c r="F103" i="106"/>
  <c r="F105" i="106"/>
  <c r="G107" i="106"/>
  <c r="G109" i="106"/>
  <c r="H111" i="106"/>
  <c r="D114" i="106"/>
  <c r="D116" i="106"/>
  <c r="E118" i="106"/>
  <c r="E120" i="106"/>
  <c r="F122" i="106"/>
  <c r="H124" i="106"/>
  <c r="H126" i="106"/>
  <c r="I128" i="106"/>
  <c r="E134" i="106"/>
  <c r="D139" i="106"/>
  <c r="D144" i="106"/>
  <c r="F149" i="106"/>
  <c r="D157" i="106"/>
  <c r="F10" i="106"/>
  <c r="H11" i="106"/>
  <c r="D13" i="106"/>
  <c r="F14" i="106"/>
  <c r="H15" i="106"/>
  <c r="D17" i="106"/>
  <c r="F18" i="106"/>
  <c r="H19" i="106"/>
  <c r="D21" i="106"/>
  <c r="F22" i="106"/>
  <c r="H23" i="106"/>
  <c r="D25" i="106"/>
  <c r="F26" i="106"/>
  <c r="H27" i="106"/>
  <c r="D29" i="106"/>
  <c r="F30" i="106"/>
  <c r="H31" i="106"/>
  <c r="D33" i="106"/>
  <c r="F34" i="106"/>
  <c r="E36" i="106"/>
  <c r="D38" i="106"/>
  <c r="H39" i="106"/>
  <c r="G41" i="106"/>
  <c r="H43" i="106"/>
  <c r="D46" i="106"/>
  <c r="D48" i="106"/>
  <c r="E50" i="106"/>
  <c r="E52" i="106"/>
  <c r="F54" i="106"/>
  <c r="H56" i="106"/>
  <c r="H58" i="106"/>
  <c r="I60" i="106"/>
  <c r="I62" i="106"/>
  <c r="D65" i="106"/>
  <c r="F67" i="106"/>
  <c r="F69" i="106"/>
  <c r="G71" i="106"/>
  <c r="G73" i="106"/>
  <c r="H75" i="106"/>
  <c r="D78" i="106"/>
  <c r="D80" i="106"/>
  <c r="E82" i="106"/>
  <c r="E84" i="106"/>
  <c r="F86" i="106"/>
  <c r="H88" i="106"/>
  <c r="H90" i="106"/>
  <c r="I92" i="106"/>
  <c r="I94" i="106"/>
  <c r="D97" i="106"/>
  <c r="F99" i="106"/>
  <c r="F101" i="106"/>
  <c r="G103" i="106"/>
  <c r="G105" i="106"/>
  <c r="H107" i="106"/>
  <c r="D110" i="106"/>
  <c r="D112" i="106"/>
  <c r="E114" i="106"/>
  <c r="E116" i="106"/>
  <c r="F118" i="106"/>
  <c r="H120" i="106"/>
  <c r="H122" i="106"/>
  <c r="I124" i="106"/>
  <c r="I126" i="106"/>
  <c r="D129" i="106"/>
  <c r="E139" i="106"/>
  <c r="D147" i="106"/>
  <c r="D152" i="106"/>
  <c r="E157" i="106"/>
  <c r="G10" i="106"/>
  <c r="I11" i="106"/>
  <c r="E13" i="106"/>
  <c r="G14" i="106"/>
  <c r="I15" i="106"/>
  <c r="E17" i="106"/>
  <c r="G18" i="106"/>
  <c r="I19" i="106"/>
  <c r="E21" i="106"/>
  <c r="G22" i="106"/>
  <c r="I23" i="106"/>
  <c r="E25" i="106"/>
  <c r="G26" i="106"/>
  <c r="I27" i="106"/>
  <c r="E29" i="106"/>
  <c r="G30" i="106"/>
  <c r="I31" i="106"/>
  <c r="E33" i="106"/>
  <c r="H34" i="106"/>
  <c r="F36" i="106"/>
  <c r="E38" i="106"/>
  <c r="D40" i="106"/>
  <c r="D42" i="106"/>
  <c r="D44" i="106"/>
  <c r="E46" i="106"/>
  <c r="E48" i="106"/>
  <c r="F50" i="106"/>
  <c r="H52" i="106"/>
  <c r="H54" i="106"/>
  <c r="I56" i="106"/>
  <c r="I58" i="106"/>
  <c r="D61" i="106"/>
  <c r="F63" i="106"/>
  <c r="F65" i="106"/>
  <c r="G67" i="106"/>
  <c r="G69" i="106"/>
  <c r="H71" i="106"/>
  <c r="D74" i="106"/>
  <c r="D76" i="106"/>
  <c r="E78" i="106"/>
  <c r="E80" i="106"/>
  <c r="F82" i="106"/>
  <c r="H84" i="106"/>
  <c r="H86" i="106"/>
  <c r="I88" i="106"/>
  <c r="I90" i="106"/>
  <c r="D93" i="106"/>
  <c r="F95" i="106"/>
  <c r="F97" i="106"/>
  <c r="G99" i="106"/>
  <c r="G101" i="106"/>
  <c r="H103" i="106"/>
  <c r="D106" i="106"/>
  <c r="D108" i="106"/>
  <c r="E110" i="106"/>
  <c r="E112" i="106"/>
  <c r="F114" i="106"/>
  <c r="H116" i="106"/>
  <c r="H118" i="106"/>
  <c r="I120" i="106"/>
  <c r="I122" i="106"/>
  <c r="D125" i="106"/>
  <c r="F127" i="106"/>
  <c r="F129" i="106"/>
  <c r="D135" i="106"/>
  <c r="D137" i="106"/>
  <c r="E142" i="106"/>
  <c r="E147" i="106"/>
  <c r="D154" i="106"/>
  <c r="D158" i="106"/>
  <c r="H10" i="106"/>
  <c r="D12" i="106"/>
  <c r="F13" i="106"/>
  <c r="H14" i="106"/>
  <c r="D16" i="106"/>
  <c r="F17" i="106"/>
  <c r="H18" i="106"/>
  <c r="D20" i="106"/>
  <c r="F21" i="106"/>
  <c r="H22" i="106"/>
  <c r="D24" i="106"/>
  <c r="F25" i="106"/>
  <c r="H26" i="106"/>
  <c r="D28" i="106"/>
  <c r="F29" i="106"/>
  <c r="H30" i="106"/>
  <c r="D32" i="106"/>
  <c r="F33" i="106"/>
  <c r="I34" i="106"/>
  <c r="H36" i="106"/>
  <c r="F38" i="106"/>
  <c r="E40" i="106"/>
  <c r="E42" i="106"/>
  <c r="E44" i="106"/>
  <c r="F46" i="106"/>
  <c r="H48" i="106"/>
  <c r="H50" i="106"/>
  <c r="I52" i="106"/>
  <c r="I54" i="106"/>
  <c r="D57" i="106"/>
  <c r="F59" i="106"/>
  <c r="F61" i="106"/>
  <c r="G63" i="106"/>
  <c r="G65" i="106"/>
  <c r="H67" i="106"/>
  <c r="D70" i="106"/>
  <c r="D72" i="106"/>
  <c r="E74" i="106"/>
  <c r="E76" i="106"/>
  <c r="F78" i="106"/>
  <c r="H80" i="106"/>
  <c r="H82" i="106"/>
  <c r="I84" i="106"/>
  <c r="I86" i="106"/>
  <c r="D89" i="106"/>
  <c r="F91" i="106"/>
  <c r="F93" i="106"/>
  <c r="G95" i="106"/>
  <c r="G97" i="106"/>
  <c r="H99" i="106"/>
  <c r="D102" i="106"/>
  <c r="D104" i="106"/>
  <c r="E106" i="106"/>
  <c r="E108" i="106"/>
  <c r="F110" i="106"/>
  <c r="H112" i="106"/>
  <c r="H114" i="106"/>
  <c r="I116" i="106"/>
  <c r="I118" i="106"/>
  <c r="D121" i="106"/>
  <c r="F123" i="106"/>
  <c r="F125" i="106"/>
  <c r="G127" i="106"/>
  <c r="G129" i="106"/>
  <c r="E135" i="106"/>
  <c r="F137" i="106"/>
  <c r="D140" i="106"/>
  <c r="F142" i="106"/>
  <c r="D145" i="106"/>
  <c r="E150" i="106"/>
  <c r="E154" i="106"/>
  <c r="D160" i="106"/>
  <c r="E156" i="106"/>
  <c r="F152" i="106"/>
  <c r="E149" i="106"/>
  <c r="D146" i="106"/>
  <c r="F144" i="106"/>
  <c r="E141" i="106"/>
  <c r="D138" i="106"/>
  <c r="F136" i="106"/>
  <c r="I129" i="106"/>
  <c r="G128" i="106"/>
  <c r="E127" i="106"/>
  <c r="I125" i="106"/>
  <c r="G124" i="106"/>
  <c r="E123" i="106"/>
  <c r="I121" i="106"/>
  <c r="G120" i="106"/>
  <c r="E119" i="106"/>
  <c r="I117" i="106"/>
  <c r="G116" i="106"/>
  <c r="E115" i="106"/>
  <c r="I113" i="106"/>
  <c r="G112" i="106"/>
  <c r="E111" i="106"/>
  <c r="I109" i="106"/>
  <c r="G108" i="106"/>
  <c r="E107" i="106"/>
  <c r="I105" i="106"/>
  <c r="G104" i="106"/>
  <c r="E103" i="106"/>
  <c r="I101" i="106"/>
  <c r="G100" i="106"/>
  <c r="E99" i="106"/>
  <c r="I97" i="106"/>
  <c r="G96" i="106"/>
  <c r="E95" i="106"/>
  <c r="I93" i="106"/>
  <c r="G92" i="106"/>
  <c r="E91" i="106"/>
  <c r="I89" i="106"/>
  <c r="G88" i="106"/>
  <c r="E87" i="106"/>
  <c r="I85" i="106"/>
  <c r="G84" i="106"/>
  <c r="E83" i="106"/>
  <c r="I81" i="106"/>
  <c r="G80" i="106"/>
  <c r="E79" i="106"/>
  <c r="I77" i="106"/>
  <c r="G76" i="106"/>
  <c r="E75" i="106"/>
  <c r="I73" i="106"/>
  <c r="G72" i="106"/>
  <c r="E71" i="106"/>
  <c r="I69" i="106"/>
  <c r="G68" i="106"/>
  <c r="E67" i="106"/>
  <c r="I65" i="106"/>
  <c r="G64" i="106"/>
  <c r="E63" i="106"/>
  <c r="I61" i="106"/>
  <c r="G60" i="106"/>
  <c r="E59" i="106"/>
  <c r="I57" i="106"/>
  <c r="G56" i="106"/>
  <c r="E55" i="106"/>
  <c r="I53" i="106"/>
  <c r="G52" i="106"/>
  <c r="E51" i="106"/>
  <c r="I49" i="106"/>
  <c r="G48" i="106"/>
  <c r="E47" i="106"/>
  <c r="I45" i="106"/>
  <c r="G44" i="106"/>
  <c r="E43" i="106"/>
  <c r="I41" i="106"/>
  <c r="G40" i="106"/>
  <c r="E39" i="106"/>
  <c r="I37" i="106"/>
  <c r="G36" i="106"/>
  <c r="E35" i="106"/>
  <c r="F158" i="106"/>
  <c r="D156" i="106"/>
  <c r="E152" i="106"/>
  <c r="D149" i="106"/>
  <c r="F147" i="106"/>
  <c r="E144" i="106"/>
  <c r="D141" i="106"/>
  <c r="F139" i="106"/>
  <c r="E136" i="106"/>
  <c r="F134" i="106"/>
  <c r="H129" i="106"/>
  <c r="F128" i="106"/>
  <c r="D127" i="106"/>
  <c r="H125" i="106"/>
  <c r="F124" i="106"/>
  <c r="D123" i="106"/>
  <c r="H121" i="106"/>
  <c r="F120" i="106"/>
  <c r="D119" i="106"/>
  <c r="H117" i="106"/>
  <c r="F116" i="106"/>
  <c r="D115" i="106"/>
  <c r="H113" i="106"/>
  <c r="F112" i="106"/>
  <c r="D111" i="106"/>
  <c r="H109" i="106"/>
  <c r="F108" i="106"/>
  <c r="D107" i="106"/>
  <c r="H105" i="106"/>
  <c r="F104" i="106"/>
  <c r="D103" i="106"/>
  <c r="H101" i="106"/>
  <c r="F100" i="106"/>
  <c r="D99" i="106"/>
  <c r="H97" i="106"/>
  <c r="F96" i="106"/>
  <c r="D95" i="106"/>
  <c r="H93" i="106"/>
  <c r="F92" i="106"/>
  <c r="D91" i="106"/>
  <c r="H89" i="106"/>
  <c r="F88" i="106"/>
  <c r="D87" i="106"/>
  <c r="H85" i="106"/>
  <c r="F84" i="106"/>
  <c r="D83" i="106"/>
  <c r="H81" i="106"/>
  <c r="F80" i="106"/>
  <c r="D79" i="106"/>
  <c r="H77" i="106"/>
  <c r="F76" i="106"/>
  <c r="D75" i="106"/>
  <c r="H73" i="106"/>
  <c r="F72" i="106"/>
  <c r="D71" i="106"/>
  <c r="H69" i="106"/>
  <c r="F68" i="106"/>
  <c r="D67" i="106"/>
  <c r="H65" i="106"/>
  <c r="F64" i="106"/>
  <c r="D63" i="106"/>
  <c r="H61" i="106"/>
  <c r="F60" i="106"/>
  <c r="D59" i="106"/>
  <c r="H57" i="106"/>
  <c r="F56" i="106"/>
  <c r="D55" i="106"/>
  <c r="H53" i="106"/>
  <c r="F52" i="106"/>
  <c r="D51" i="106"/>
  <c r="H49" i="106"/>
  <c r="F48" i="106"/>
  <c r="D47" i="106"/>
  <c r="H45" i="106"/>
  <c r="F44" i="106"/>
  <c r="D43" i="106"/>
  <c r="H41" i="106"/>
  <c r="F157" i="106"/>
  <c r="D155" i="106"/>
  <c r="D150" i="106"/>
  <c r="F148" i="106"/>
  <c r="E145" i="106"/>
  <c r="D142" i="106"/>
  <c r="F140" i="106"/>
  <c r="E137" i="106"/>
  <c r="F133" i="106"/>
  <c r="E129" i="106"/>
  <c r="I127" i="106"/>
  <c r="G126" i="106"/>
  <c r="E125" i="106"/>
  <c r="I123" i="106"/>
  <c r="G122" i="106"/>
  <c r="E121" i="106"/>
  <c r="I119" i="106"/>
  <c r="G118" i="106"/>
  <c r="E117" i="106"/>
  <c r="I115" i="106"/>
  <c r="G114" i="106"/>
  <c r="E113" i="106"/>
  <c r="I111" i="106"/>
  <c r="G110" i="106"/>
  <c r="E109" i="106"/>
  <c r="I107" i="106"/>
  <c r="G106" i="106"/>
  <c r="E105" i="106"/>
  <c r="I103" i="106"/>
  <c r="G102" i="106"/>
  <c r="E101" i="106"/>
  <c r="I99" i="106"/>
  <c r="G98" i="106"/>
  <c r="E97" i="106"/>
  <c r="I95" i="106"/>
  <c r="G94" i="106"/>
  <c r="E93" i="106"/>
  <c r="I91" i="106"/>
  <c r="G90" i="106"/>
  <c r="E89" i="106"/>
  <c r="I87" i="106"/>
  <c r="G86" i="106"/>
  <c r="E85" i="106"/>
  <c r="I83" i="106"/>
  <c r="G82" i="106"/>
  <c r="E81" i="106"/>
  <c r="I79" i="106"/>
  <c r="G78" i="106"/>
  <c r="E77" i="106"/>
  <c r="I75" i="106"/>
  <c r="G74" i="106"/>
  <c r="E73" i="106"/>
  <c r="I71" i="106"/>
  <c r="G70" i="106"/>
  <c r="E69" i="106"/>
  <c r="I67" i="106"/>
  <c r="G66" i="106"/>
  <c r="E65" i="106"/>
  <c r="I63" i="106"/>
  <c r="G62" i="106"/>
  <c r="E61" i="106"/>
  <c r="I59" i="106"/>
  <c r="G58" i="106"/>
  <c r="E57" i="106"/>
  <c r="I55" i="106"/>
  <c r="G54" i="106"/>
  <c r="E53" i="106"/>
  <c r="I51" i="106"/>
  <c r="G50" i="106"/>
  <c r="E49" i="106"/>
  <c r="I47" i="106"/>
  <c r="G46" i="106"/>
  <c r="E45" i="106"/>
  <c r="I43" i="106"/>
  <c r="G42" i="106"/>
  <c r="E41" i="106"/>
  <c r="I39" i="106"/>
  <c r="G38" i="106"/>
  <c r="E37" i="106"/>
  <c r="I35" i="106"/>
  <c r="G34" i="106"/>
  <c r="I10" i="106"/>
  <c r="E12" i="106"/>
  <c r="G13" i="106"/>
  <c r="I14" i="106"/>
  <c r="E16" i="106"/>
  <c r="G17" i="106"/>
  <c r="I18" i="106"/>
  <c r="E20" i="106"/>
  <c r="G21" i="106"/>
  <c r="I22" i="106"/>
  <c r="E24" i="106"/>
  <c r="G25" i="106"/>
  <c r="I26" i="106"/>
  <c r="E28" i="106"/>
  <c r="G29" i="106"/>
  <c r="I30" i="106"/>
  <c r="E32" i="106"/>
  <c r="G33" i="106"/>
  <c r="D35" i="106"/>
  <c r="I36" i="106"/>
  <c r="H38" i="106"/>
  <c r="F40" i="106"/>
  <c r="F42" i="106"/>
  <c r="H44" i="106"/>
  <c r="H46" i="106"/>
  <c r="I48" i="106"/>
  <c r="I50" i="106"/>
  <c r="D53" i="106"/>
  <c r="F55" i="106"/>
  <c r="F57" i="106"/>
  <c r="G59" i="106"/>
  <c r="G61" i="106"/>
  <c r="H63" i="106"/>
  <c r="D66" i="106"/>
  <c r="D68" i="106"/>
  <c r="E70" i="106"/>
  <c r="E72" i="106"/>
  <c r="F74" i="106"/>
  <c r="H76" i="106"/>
  <c r="H78" i="106"/>
  <c r="I80" i="106"/>
  <c r="I82" i="106"/>
  <c r="D85" i="106"/>
  <c r="F87" i="106"/>
  <c r="F89" i="106"/>
  <c r="G91" i="106"/>
  <c r="G93" i="106"/>
  <c r="H95" i="106"/>
  <c r="D98" i="106"/>
  <c r="D100" i="106"/>
  <c r="E102" i="106"/>
  <c r="E104" i="106"/>
  <c r="F106" i="106"/>
  <c r="H108" i="106"/>
  <c r="H110" i="106"/>
  <c r="I112" i="106"/>
  <c r="I114" i="106"/>
  <c r="D117" i="106"/>
  <c r="F119" i="106"/>
  <c r="F121" i="106"/>
  <c r="G123" i="106"/>
  <c r="G125" i="106"/>
  <c r="H127" i="106"/>
  <c r="F135" i="106"/>
  <c r="E140" i="106"/>
  <c r="D143" i="106"/>
  <c r="F145" i="106"/>
  <c r="D148" i="106"/>
  <c r="F150" i="106"/>
  <c r="F154" i="106"/>
  <c r="D161" i="106"/>
  <c r="D11" i="106"/>
  <c r="F12" i="106"/>
  <c r="H13" i="106"/>
  <c r="D15" i="106"/>
  <c r="F16" i="106"/>
  <c r="H17" i="106"/>
  <c r="D19" i="106"/>
  <c r="F20" i="106"/>
  <c r="H21" i="106"/>
  <c r="D23" i="106"/>
  <c r="F24" i="106"/>
  <c r="H25" i="106"/>
  <c r="D27" i="106"/>
  <c r="F28" i="106"/>
  <c r="H29" i="106"/>
  <c r="D31" i="106"/>
  <c r="F32" i="106"/>
  <c r="H33" i="106"/>
  <c r="F35" i="106"/>
  <c r="D37" i="106"/>
  <c r="I38" i="106"/>
  <c r="H40" i="106"/>
  <c r="H42" i="106"/>
  <c r="I44" i="106"/>
  <c r="I46" i="106"/>
  <c r="D49" i="106"/>
  <c r="F51" i="106"/>
  <c r="F53" i="106"/>
  <c r="G55" i="106"/>
  <c r="G57" i="106"/>
  <c r="H59" i="106"/>
  <c r="D62" i="106"/>
  <c r="D64" i="106"/>
  <c r="E66" i="106"/>
  <c r="E68" i="106"/>
  <c r="F70" i="106"/>
  <c r="H72" i="106"/>
  <c r="H74" i="106"/>
  <c r="I76" i="106"/>
  <c r="I78" i="106"/>
  <c r="D81" i="106"/>
  <c r="F83" i="106"/>
  <c r="F85" i="106"/>
  <c r="G87" i="106"/>
  <c r="G89" i="106"/>
  <c r="H91" i="106"/>
  <c r="D94" i="106"/>
  <c r="D96" i="106"/>
  <c r="E98" i="106"/>
  <c r="E100" i="106"/>
  <c r="F102" i="106"/>
  <c r="H104" i="106"/>
  <c r="H106" i="106"/>
  <c r="I108" i="106"/>
  <c r="I110" i="106"/>
  <c r="D113" i="106"/>
  <c r="F115" i="106"/>
  <c r="F117" i="106"/>
  <c r="G119" i="106"/>
  <c r="G121" i="106"/>
  <c r="H123" i="106"/>
  <c r="D126" i="106"/>
  <c r="D128" i="106"/>
  <c r="D133" i="106"/>
  <c r="E138" i="106"/>
  <c r="E143" i="106"/>
  <c r="E148" i="106"/>
  <c r="D151" i="106"/>
  <c r="E155" i="106"/>
  <c r="G12" i="105"/>
  <c r="I17" i="105"/>
  <c r="I23" i="105"/>
  <c r="I13" i="105"/>
  <c r="E19" i="105"/>
  <c r="G26" i="105"/>
  <c r="G14" i="105"/>
  <c r="I19" i="105"/>
  <c r="E15" i="105"/>
  <c r="G20" i="105"/>
  <c r="G10" i="105"/>
  <c r="I15" i="105"/>
  <c r="E21" i="105"/>
  <c r="E11" i="105"/>
  <c r="G16" i="105"/>
  <c r="I21" i="105"/>
  <c r="I11" i="105"/>
  <c r="E17" i="105"/>
  <c r="G22" i="105"/>
  <c r="D20" i="103"/>
  <c r="H10" i="105"/>
  <c r="D12" i="105"/>
  <c r="F13" i="105"/>
  <c r="H14" i="105"/>
  <c r="D16" i="105"/>
  <c r="F17" i="105"/>
  <c r="H18" i="105"/>
  <c r="D20" i="105"/>
  <c r="F21" i="105"/>
  <c r="H22" i="105"/>
  <c r="D24" i="105"/>
  <c r="F25" i="105"/>
  <c r="H26" i="105"/>
  <c r="D28" i="105"/>
  <c r="F29" i="105"/>
  <c r="H30" i="105"/>
  <c r="D32" i="105"/>
  <c r="F33" i="105"/>
  <c r="H34" i="105"/>
  <c r="H36" i="105"/>
  <c r="G38" i="105"/>
  <c r="I40" i="105"/>
  <c r="I42" i="105"/>
  <c r="D45" i="105"/>
  <c r="F47" i="105"/>
  <c r="E49" i="105"/>
  <c r="G51" i="105"/>
  <c r="E54" i="105"/>
  <c r="I56" i="105"/>
  <c r="G59" i="105"/>
  <c r="E62" i="105"/>
  <c r="I64" i="105"/>
  <c r="G67" i="105"/>
  <c r="E70" i="105"/>
  <c r="I72" i="105"/>
  <c r="G75" i="105"/>
  <c r="E78" i="105"/>
  <c r="I80" i="105"/>
  <c r="G83" i="105"/>
  <c r="E86" i="105"/>
  <c r="I88" i="105"/>
  <c r="G91" i="105"/>
  <c r="E94" i="105"/>
  <c r="I96" i="105"/>
  <c r="G99" i="105"/>
  <c r="E102" i="105"/>
  <c r="I104" i="105"/>
  <c r="G107" i="105"/>
  <c r="E110" i="105"/>
  <c r="I112" i="105"/>
  <c r="G115" i="105"/>
  <c r="E118" i="105"/>
  <c r="I120" i="105"/>
  <c r="G123" i="105"/>
  <c r="E126" i="105"/>
  <c r="I128" i="105"/>
  <c r="E135" i="105"/>
  <c r="F143" i="105"/>
  <c r="H36" i="103"/>
  <c r="D161" i="105"/>
  <c r="F156" i="105"/>
  <c r="D154" i="105"/>
  <c r="D151" i="105"/>
  <c r="F149" i="105"/>
  <c r="E146" i="105"/>
  <c r="D143" i="105"/>
  <c r="F141" i="105"/>
  <c r="E138" i="105"/>
  <c r="D135" i="105"/>
  <c r="D160" i="105"/>
  <c r="E156" i="105"/>
  <c r="F152" i="105"/>
  <c r="E149" i="105"/>
  <c r="D146" i="105"/>
  <c r="F144" i="105"/>
  <c r="E141" i="105"/>
  <c r="D138" i="105"/>
  <c r="F136" i="105"/>
  <c r="I129" i="105"/>
  <c r="G128" i="105"/>
  <c r="E127" i="105"/>
  <c r="I125" i="105"/>
  <c r="G124" i="105"/>
  <c r="E123" i="105"/>
  <c r="I121" i="105"/>
  <c r="G120" i="105"/>
  <c r="E119" i="105"/>
  <c r="I117" i="105"/>
  <c r="G116" i="105"/>
  <c r="E115" i="105"/>
  <c r="I113" i="105"/>
  <c r="G112" i="105"/>
  <c r="E111" i="105"/>
  <c r="I109" i="105"/>
  <c r="G108" i="105"/>
  <c r="E107" i="105"/>
  <c r="I105" i="105"/>
  <c r="G104" i="105"/>
  <c r="E103" i="105"/>
  <c r="I101" i="105"/>
  <c r="G100" i="105"/>
  <c r="E99" i="105"/>
  <c r="I97" i="105"/>
  <c r="G96" i="105"/>
  <c r="E95" i="105"/>
  <c r="I93" i="105"/>
  <c r="G92" i="105"/>
  <c r="E91" i="105"/>
  <c r="I89" i="105"/>
  <c r="G88" i="105"/>
  <c r="E87" i="105"/>
  <c r="I85" i="105"/>
  <c r="G84" i="105"/>
  <c r="E83" i="105"/>
  <c r="I81" i="105"/>
  <c r="G80" i="105"/>
  <c r="E79" i="105"/>
  <c r="I77" i="105"/>
  <c r="G76" i="105"/>
  <c r="E75" i="105"/>
  <c r="I73" i="105"/>
  <c r="G72" i="105"/>
  <c r="E71" i="105"/>
  <c r="I69" i="105"/>
  <c r="G68" i="105"/>
  <c r="E67" i="105"/>
  <c r="I65" i="105"/>
  <c r="G64" i="105"/>
  <c r="E63" i="105"/>
  <c r="I61" i="105"/>
  <c r="G60" i="105"/>
  <c r="E59" i="105"/>
  <c r="I57" i="105"/>
  <c r="G56" i="105"/>
  <c r="E55" i="105"/>
  <c r="I53" i="105"/>
  <c r="G52" i="105"/>
  <c r="E51" i="105"/>
  <c r="I49" i="105"/>
  <c r="G48" i="105"/>
  <c r="E47" i="105"/>
  <c r="I45" i="105"/>
  <c r="G44" i="105"/>
  <c r="E43" i="105"/>
  <c r="I41" i="105"/>
  <c r="G40" i="105"/>
  <c r="E39" i="105"/>
  <c r="I37" i="105"/>
  <c r="G36" i="105"/>
  <c r="E35" i="105"/>
  <c r="F158" i="105"/>
  <c r="D156" i="105"/>
  <c r="E152" i="105"/>
  <c r="D149" i="105"/>
  <c r="F147" i="105"/>
  <c r="E144" i="105"/>
  <c r="D141" i="105"/>
  <c r="F139" i="105"/>
  <c r="E136" i="105"/>
  <c r="F134" i="105"/>
  <c r="H129" i="105"/>
  <c r="F128" i="105"/>
  <c r="D127" i="105"/>
  <c r="H125" i="105"/>
  <c r="F124" i="105"/>
  <c r="D123" i="105"/>
  <c r="H121" i="105"/>
  <c r="F120" i="105"/>
  <c r="D119" i="105"/>
  <c r="H117" i="105"/>
  <c r="F116" i="105"/>
  <c r="D115" i="105"/>
  <c r="H113" i="105"/>
  <c r="F112" i="105"/>
  <c r="D111" i="105"/>
  <c r="H109" i="105"/>
  <c r="F108" i="105"/>
  <c r="D107" i="105"/>
  <c r="H105" i="105"/>
  <c r="F104" i="105"/>
  <c r="D103" i="105"/>
  <c r="H101" i="105"/>
  <c r="F100" i="105"/>
  <c r="D99" i="105"/>
  <c r="H97" i="105"/>
  <c r="F96" i="105"/>
  <c r="D95" i="105"/>
  <c r="H93" i="105"/>
  <c r="F92" i="105"/>
  <c r="D91" i="105"/>
  <c r="H89" i="105"/>
  <c r="F88" i="105"/>
  <c r="D87" i="105"/>
  <c r="H85" i="105"/>
  <c r="F84" i="105"/>
  <c r="D83" i="105"/>
  <c r="H81" i="105"/>
  <c r="F80" i="105"/>
  <c r="D79" i="105"/>
  <c r="H77" i="105"/>
  <c r="F76" i="105"/>
  <c r="D75" i="105"/>
  <c r="H73" i="105"/>
  <c r="F72" i="105"/>
  <c r="D71" i="105"/>
  <c r="H69" i="105"/>
  <c r="F68" i="105"/>
  <c r="D67" i="105"/>
  <c r="H65" i="105"/>
  <c r="F64" i="105"/>
  <c r="D63" i="105"/>
  <c r="H61" i="105"/>
  <c r="F60" i="105"/>
  <c r="D59" i="105"/>
  <c r="H57" i="105"/>
  <c r="F56" i="105"/>
  <c r="D55" i="105"/>
  <c r="H53" i="105"/>
  <c r="F52" i="105"/>
  <c r="D51" i="105"/>
  <c r="H49" i="105"/>
  <c r="F48" i="105"/>
  <c r="D47" i="105"/>
  <c r="H45" i="105"/>
  <c r="F44" i="105"/>
  <c r="D43" i="105"/>
  <c r="H41" i="105"/>
  <c r="F40" i="105"/>
  <c r="D39" i="105"/>
  <c r="H37" i="105"/>
  <c r="F36" i="105"/>
  <c r="E158" i="105"/>
  <c r="F155" i="105"/>
  <c r="D152" i="105"/>
  <c r="F150" i="105"/>
  <c r="E147" i="105"/>
  <c r="D144" i="105"/>
  <c r="F142" i="105"/>
  <c r="E139" i="105"/>
  <c r="D136" i="105"/>
  <c r="E134" i="105"/>
  <c r="G129" i="105"/>
  <c r="E128" i="105"/>
  <c r="I126" i="105"/>
  <c r="G125" i="105"/>
  <c r="E124" i="105"/>
  <c r="I122" i="105"/>
  <c r="G121" i="105"/>
  <c r="E120" i="105"/>
  <c r="I118" i="105"/>
  <c r="G117" i="105"/>
  <c r="E116" i="105"/>
  <c r="I114" i="105"/>
  <c r="G113" i="105"/>
  <c r="E112" i="105"/>
  <c r="I110" i="105"/>
  <c r="G109" i="105"/>
  <c r="E108" i="105"/>
  <c r="I106" i="105"/>
  <c r="G105" i="105"/>
  <c r="E104" i="105"/>
  <c r="I102" i="105"/>
  <c r="G101" i="105"/>
  <c r="E100" i="105"/>
  <c r="I98" i="105"/>
  <c r="G97" i="105"/>
  <c r="E96" i="105"/>
  <c r="I94" i="105"/>
  <c r="G93" i="105"/>
  <c r="E92" i="105"/>
  <c r="I90" i="105"/>
  <c r="G89" i="105"/>
  <c r="E88" i="105"/>
  <c r="I86" i="105"/>
  <c r="G85" i="105"/>
  <c r="E84" i="105"/>
  <c r="I82" i="105"/>
  <c r="G81" i="105"/>
  <c r="E80" i="105"/>
  <c r="I78" i="105"/>
  <c r="G77" i="105"/>
  <c r="E76" i="105"/>
  <c r="I74" i="105"/>
  <c r="G73" i="105"/>
  <c r="E72" i="105"/>
  <c r="I70" i="105"/>
  <c r="G69" i="105"/>
  <c r="E68" i="105"/>
  <c r="I66" i="105"/>
  <c r="G65" i="105"/>
  <c r="E64" i="105"/>
  <c r="I62" i="105"/>
  <c r="G61" i="105"/>
  <c r="E60" i="105"/>
  <c r="I58" i="105"/>
  <c r="G57" i="105"/>
  <c r="E56" i="105"/>
  <c r="I54" i="105"/>
  <c r="G53" i="105"/>
  <c r="E52" i="105"/>
  <c r="D158" i="105"/>
  <c r="E155" i="105"/>
  <c r="E150" i="105"/>
  <c r="D147" i="105"/>
  <c r="F145" i="105"/>
  <c r="E142" i="105"/>
  <c r="D139" i="105"/>
  <c r="F137" i="105"/>
  <c r="D134" i="105"/>
  <c r="F129" i="105"/>
  <c r="D128" i="105"/>
  <c r="H126" i="105"/>
  <c r="F125" i="105"/>
  <c r="D124" i="105"/>
  <c r="H122" i="105"/>
  <c r="F121" i="105"/>
  <c r="D120" i="105"/>
  <c r="H118" i="105"/>
  <c r="F117" i="105"/>
  <c r="D116" i="105"/>
  <c r="H114" i="105"/>
  <c r="F113" i="105"/>
  <c r="D112" i="105"/>
  <c r="H110" i="105"/>
  <c r="F109" i="105"/>
  <c r="D108" i="105"/>
  <c r="H106" i="105"/>
  <c r="F105" i="105"/>
  <c r="D104" i="105"/>
  <c r="H102" i="105"/>
  <c r="F101" i="105"/>
  <c r="D100" i="105"/>
  <c r="H98" i="105"/>
  <c r="F97" i="105"/>
  <c r="D96" i="105"/>
  <c r="H94" i="105"/>
  <c r="F93" i="105"/>
  <c r="D92" i="105"/>
  <c r="H90" i="105"/>
  <c r="F89" i="105"/>
  <c r="D88" i="105"/>
  <c r="H86" i="105"/>
  <c r="F85" i="105"/>
  <c r="D84" i="105"/>
  <c r="H82" i="105"/>
  <c r="F81" i="105"/>
  <c r="D80" i="105"/>
  <c r="H78" i="105"/>
  <c r="F77" i="105"/>
  <c r="D76" i="105"/>
  <c r="H74" i="105"/>
  <c r="F73" i="105"/>
  <c r="D72" i="105"/>
  <c r="H70" i="105"/>
  <c r="F69" i="105"/>
  <c r="D68" i="105"/>
  <c r="H66" i="105"/>
  <c r="F65" i="105"/>
  <c r="D64" i="105"/>
  <c r="H62" i="105"/>
  <c r="F61" i="105"/>
  <c r="D60" i="105"/>
  <c r="H58" i="105"/>
  <c r="F57" i="105"/>
  <c r="D56" i="105"/>
  <c r="H54" i="105"/>
  <c r="F53" i="105"/>
  <c r="D52" i="105"/>
  <c r="H50" i="105"/>
  <c r="F49" i="105"/>
  <c r="D48" i="105"/>
  <c r="H46" i="105"/>
  <c r="F45" i="105"/>
  <c r="D44" i="105"/>
  <c r="H42" i="105"/>
  <c r="F41" i="105"/>
  <c r="D40" i="105"/>
  <c r="H38" i="105"/>
  <c r="F37" i="105"/>
  <c r="D36" i="105"/>
  <c r="I10" i="105"/>
  <c r="E12" i="105"/>
  <c r="G13" i="105"/>
  <c r="I14" i="105"/>
  <c r="E16" i="105"/>
  <c r="G17" i="105"/>
  <c r="I18" i="105"/>
  <c r="E20" i="105"/>
  <c r="G21" i="105"/>
  <c r="I22" i="105"/>
  <c r="E24" i="105"/>
  <c r="G25" i="105"/>
  <c r="I26" i="105"/>
  <c r="E28" i="105"/>
  <c r="G29" i="105"/>
  <c r="I30" i="105"/>
  <c r="E32" i="105"/>
  <c r="G33" i="105"/>
  <c r="I34" i="105"/>
  <c r="I36" i="105"/>
  <c r="I38" i="105"/>
  <c r="D41" i="105"/>
  <c r="F43" i="105"/>
  <c r="E45" i="105"/>
  <c r="G47" i="105"/>
  <c r="G49" i="105"/>
  <c r="H51" i="105"/>
  <c r="F54" i="105"/>
  <c r="D57" i="105"/>
  <c r="H59" i="105"/>
  <c r="F62" i="105"/>
  <c r="D65" i="105"/>
  <c r="H67" i="105"/>
  <c r="F70" i="105"/>
  <c r="D73" i="105"/>
  <c r="H75" i="105"/>
  <c r="F78" i="105"/>
  <c r="D81" i="105"/>
  <c r="H83" i="105"/>
  <c r="F86" i="105"/>
  <c r="D89" i="105"/>
  <c r="H91" i="105"/>
  <c r="F94" i="105"/>
  <c r="D97" i="105"/>
  <c r="H99" i="105"/>
  <c r="F102" i="105"/>
  <c r="D105" i="105"/>
  <c r="H107" i="105"/>
  <c r="F110" i="105"/>
  <c r="D113" i="105"/>
  <c r="H115" i="105"/>
  <c r="F118" i="105"/>
  <c r="D121" i="105"/>
  <c r="H123" i="105"/>
  <c r="F126" i="105"/>
  <c r="D129" i="105"/>
  <c r="F135" i="105"/>
  <c r="D140" i="105"/>
  <c r="E148" i="105"/>
  <c r="E154" i="105"/>
  <c r="G59" i="103"/>
  <c r="D11" i="105"/>
  <c r="F12" i="105"/>
  <c r="H13" i="105"/>
  <c r="D15" i="105"/>
  <c r="F16" i="105"/>
  <c r="H17" i="105"/>
  <c r="D19" i="105"/>
  <c r="F20" i="105"/>
  <c r="H21" i="105"/>
  <c r="D23" i="105"/>
  <c r="F24" i="105"/>
  <c r="H25" i="105"/>
  <c r="D27" i="105"/>
  <c r="F28" i="105"/>
  <c r="H29" i="105"/>
  <c r="D31" i="105"/>
  <c r="F32" i="105"/>
  <c r="H33" i="105"/>
  <c r="D35" i="105"/>
  <c r="D37" i="105"/>
  <c r="F39" i="105"/>
  <c r="E41" i="105"/>
  <c r="G43" i="105"/>
  <c r="G45" i="105"/>
  <c r="H47" i="105"/>
  <c r="D50" i="105"/>
  <c r="I51" i="105"/>
  <c r="G54" i="105"/>
  <c r="E57" i="105"/>
  <c r="I59" i="105"/>
  <c r="G62" i="105"/>
  <c r="E65" i="105"/>
  <c r="I67" i="105"/>
  <c r="G70" i="105"/>
  <c r="E73" i="105"/>
  <c r="I75" i="105"/>
  <c r="G78" i="105"/>
  <c r="E81" i="105"/>
  <c r="I83" i="105"/>
  <c r="G86" i="105"/>
  <c r="E89" i="105"/>
  <c r="I91" i="105"/>
  <c r="G94" i="105"/>
  <c r="E97" i="105"/>
  <c r="I99" i="105"/>
  <c r="G102" i="105"/>
  <c r="E105" i="105"/>
  <c r="I107" i="105"/>
  <c r="G110" i="105"/>
  <c r="E113" i="105"/>
  <c r="I115" i="105"/>
  <c r="G118" i="105"/>
  <c r="E121" i="105"/>
  <c r="I123" i="105"/>
  <c r="G126" i="105"/>
  <c r="E129" i="105"/>
  <c r="E140" i="105"/>
  <c r="F148" i="105"/>
  <c r="F154" i="105"/>
  <c r="D66" i="103"/>
  <c r="E23" i="105"/>
  <c r="G24" i="105"/>
  <c r="I25" i="105"/>
  <c r="E27" i="105"/>
  <c r="G28" i="105"/>
  <c r="I29" i="105"/>
  <c r="E31" i="105"/>
  <c r="G32" i="105"/>
  <c r="I33" i="105"/>
  <c r="F35" i="105"/>
  <c r="E37" i="105"/>
  <c r="G39" i="105"/>
  <c r="G41" i="105"/>
  <c r="H43" i="105"/>
  <c r="D46" i="105"/>
  <c r="I47" i="105"/>
  <c r="E50" i="105"/>
  <c r="H52" i="105"/>
  <c r="F55" i="105"/>
  <c r="D58" i="105"/>
  <c r="H60" i="105"/>
  <c r="F63" i="105"/>
  <c r="D66" i="105"/>
  <c r="H68" i="105"/>
  <c r="F71" i="105"/>
  <c r="D74" i="105"/>
  <c r="H76" i="105"/>
  <c r="F79" i="105"/>
  <c r="D82" i="105"/>
  <c r="H84" i="105"/>
  <c r="F87" i="105"/>
  <c r="D90" i="105"/>
  <c r="H92" i="105"/>
  <c r="F95" i="105"/>
  <c r="D98" i="105"/>
  <c r="H100" i="105"/>
  <c r="F103" i="105"/>
  <c r="D106" i="105"/>
  <c r="H108" i="105"/>
  <c r="F111" i="105"/>
  <c r="D114" i="105"/>
  <c r="H116" i="105"/>
  <c r="F119" i="105"/>
  <c r="D122" i="105"/>
  <c r="H124" i="105"/>
  <c r="F127" i="105"/>
  <c r="F140" i="105"/>
  <c r="D145" i="105"/>
  <c r="D155" i="105"/>
  <c r="D85" i="103"/>
  <c r="D10" i="105"/>
  <c r="F11" i="105"/>
  <c r="H12" i="105"/>
  <c r="D14" i="105"/>
  <c r="F15" i="105"/>
  <c r="H16" i="105"/>
  <c r="D18" i="105"/>
  <c r="F19" i="105"/>
  <c r="H20" i="105"/>
  <c r="D22" i="105"/>
  <c r="F23" i="105"/>
  <c r="H24" i="105"/>
  <c r="D26" i="105"/>
  <c r="F27" i="105"/>
  <c r="H28" i="105"/>
  <c r="D30" i="105"/>
  <c r="F31" i="105"/>
  <c r="H32" i="105"/>
  <c r="D34" i="105"/>
  <c r="G35" i="105"/>
  <c r="G37" i="105"/>
  <c r="H39" i="105"/>
  <c r="D42" i="105"/>
  <c r="I43" i="105"/>
  <c r="E46" i="105"/>
  <c r="E48" i="105"/>
  <c r="F50" i="105"/>
  <c r="I52" i="105"/>
  <c r="G55" i="105"/>
  <c r="E58" i="105"/>
  <c r="I60" i="105"/>
  <c r="G63" i="105"/>
  <c r="E66" i="105"/>
  <c r="I68" i="105"/>
  <c r="G71" i="105"/>
  <c r="E74" i="105"/>
  <c r="I76" i="105"/>
  <c r="G79" i="105"/>
  <c r="E82" i="105"/>
  <c r="I84" i="105"/>
  <c r="G87" i="105"/>
  <c r="E90" i="105"/>
  <c r="I92" i="105"/>
  <c r="G95" i="105"/>
  <c r="E98" i="105"/>
  <c r="I100" i="105"/>
  <c r="G103" i="105"/>
  <c r="E106" i="105"/>
  <c r="I108" i="105"/>
  <c r="G111" i="105"/>
  <c r="E114" i="105"/>
  <c r="I116" i="105"/>
  <c r="G119" i="105"/>
  <c r="E122" i="105"/>
  <c r="I124" i="105"/>
  <c r="G127" i="105"/>
  <c r="D133" i="105"/>
  <c r="D137" i="105"/>
  <c r="E145" i="105"/>
  <c r="D157" i="105"/>
  <c r="F126" i="102"/>
  <c r="E32" i="104"/>
  <c r="E10" i="105"/>
  <c r="G11" i="105"/>
  <c r="I12" i="105"/>
  <c r="E14" i="105"/>
  <c r="G15" i="105"/>
  <c r="I16" i="105"/>
  <c r="E18" i="105"/>
  <c r="G19" i="105"/>
  <c r="I20" i="105"/>
  <c r="E22" i="105"/>
  <c r="G23" i="105"/>
  <c r="I24" i="105"/>
  <c r="E26" i="105"/>
  <c r="G27" i="105"/>
  <c r="I28" i="105"/>
  <c r="E30" i="105"/>
  <c r="G31" i="105"/>
  <c r="I32" i="105"/>
  <c r="E34" i="105"/>
  <c r="H35" i="105"/>
  <c r="D38" i="105"/>
  <c r="I39" i="105"/>
  <c r="E42" i="105"/>
  <c r="E44" i="105"/>
  <c r="F46" i="105"/>
  <c r="H48" i="105"/>
  <c r="G50" i="105"/>
  <c r="D53" i="105"/>
  <c r="H55" i="105"/>
  <c r="F58" i="105"/>
  <c r="D61" i="105"/>
  <c r="H63" i="105"/>
  <c r="F66" i="105"/>
  <c r="D69" i="105"/>
  <c r="H71" i="105"/>
  <c r="F74" i="105"/>
  <c r="D77" i="105"/>
  <c r="H79" i="105"/>
  <c r="F82" i="105"/>
  <c r="D85" i="105"/>
  <c r="H87" i="105"/>
  <c r="F90" i="105"/>
  <c r="D93" i="105"/>
  <c r="H95" i="105"/>
  <c r="F98" i="105"/>
  <c r="D101" i="105"/>
  <c r="H103" i="105"/>
  <c r="F106" i="105"/>
  <c r="D109" i="105"/>
  <c r="H111" i="105"/>
  <c r="F114" i="105"/>
  <c r="D117" i="105"/>
  <c r="H119" i="105"/>
  <c r="F122" i="105"/>
  <c r="D125" i="105"/>
  <c r="H127" i="105"/>
  <c r="E133" i="105"/>
  <c r="E137" i="105"/>
  <c r="F146" i="105"/>
  <c r="D150" i="105"/>
  <c r="E157" i="105"/>
  <c r="D16" i="103"/>
  <c r="F10" i="105"/>
  <c r="H11" i="105"/>
  <c r="D13" i="105"/>
  <c r="F14" i="105"/>
  <c r="H15" i="105"/>
  <c r="D17" i="105"/>
  <c r="F18" i="105"/>
  <c r="H19" i="105"/>
  <c r="D21" i="105"/>
  <c r="F22" i="105"/>
  <c r="H23" i="105"/>
  <c r="D25" i="105"/>
  <c r="F26" i="105"/>
  <c r="H27" i="105"/>
  <c r="D29" i="105"/>
  <c r="F30" i="105"/>
  <c r="H31" i="105"/>
  <c r="D33" i="105"/>
  <c r="F34" i="105"/>
  <c r="I35" i="105"/>
  <c r="E38" i="105"/>
  <c r="E40" i="105"/>
  <c r="F42" i="105"/>
  <c r="H44" i="105"/>
  <c r="G46" i="105"/>
  <c r="I48" i="105"/>
  <c r="I50" i="105"/>
  <c r="E53" i="105"/>
  <c r="I55" i="105"/>
  <c r="G58" i="105"/>
  <c r="E61" i="105"/>
  <c r="I63" i="105"/>
  <c r="G66" i="105"/>
  <c r="E69" i="105"/>
  <c r="I71" i="105"/>
  <c r="G74" i="105"/>
  <c r="E77" i="105"/>
  <c r="I79" i="105"/>
  <c r="G82" i="105"/>
  <c r="E85" i="105"/>
  <c r="I87" i="105"/>
  <c r="G90" i="105"/>
  <c r="E93" i="105"/>
  <c r="I95" i="105"/>
  <c r="G98" i="105"/>
  <c r="E101" i="105"/>
  <c r="I103" i="105"/>
  <c r="G106" i="105"/>
  <c r="E109" i="105"/>
  <c r="I111" i="105"/>
  <c r="G114" i="105"/>
  <c r="E117" i="105"/>
  <c r="I119" i="105"/>
  <c r="G122" i="105"/>
  <c r="E125" i="105"/>
  <c r="I127" i="105"/>
  <c r="F133" i="105"/>
  <c r="F138" i="105"/>
  <c r="D142" i="105"/>
  <c r="E151" i="105"/>
  <c r="F157" i="105"/>
  <c r="H18" i="103"/>
  <c r="I27" i="105"/>
  <c r="E29" i="105"/>
  <c r="G30" i="105"/>
  <c r="I31" i="105"/>
  <c r="E33" i="105"/>
  <c r="G34" i="105"/>
  <c r="E36" i="105"/>
  <c r="F38" i="105"/>
  <c r="H40" i="105"/>
  <c r="G42" i="105"/>
  <c r="I44" i="105"/>
  <c r="I46" i="105"/>
  <c r="D49" i="105"/>
  <c r="F51" i="105"/>
  <c r="D54" i="105"/>
  <c r="H56" i="105"/>
  <c r="F59" i="105"/>
  <c r="D62" i="105"/>
  <c r="H64" i="105"/>
  <c r="F67" i="105"/>
  <c r="D70" i="105"/>
  <c r="H72" i="105"/>
  <c r="F75" i="105"/>
  <c r="D78" i="105"/>
  <c r="H80" i="105"/>
  <c r="F83" i="105"/>
  <c r="D86" i="105"/>
  <c r="H88" i="105"/>
  <c r="F91" i="105"/>
  <c r="D94" i="105"/>
  <c r="H96" i="105"/>
  <c r="F99" i="105"/>
  <c r="D102" i="105"/>
  <c r="H104" i="105"/>
  <c r="F107" i="105"/>
  <c r="D110" i="105"/>
  <c r="H112" i="105"/>
  <c r="F115" i="105"/>
  <c r="D118" i="105"/>
  <c r="H120" i="105"/>
  <c r="F123" i="105"/>
  <c r="D126" i="105"/>
  <c r="H128" i="105"/>
  <c r="E143" i="105"/>
  <c r="F151" i="105"/>
  <c r="I34" i="103"/>
  <c r="G21" i="104"/>
  <c r="D54" i="102"/>
  <c r="F38" i="103"/>
  <c r="G47" i="104"/>
  <c r="E58" i="102"/>
  <c r="F57" i="103"/>
  <c r="H64" i="104"/>
  <c r="I10" i="104"/>
  <c r="I14" i="104"/>
  <c r="G25" i="104"/>
  <c r="I36" i="104"/>
  <c r="I70" i="104"/>
  <c r="E16" i="104"/>
  <c r="I26" i="104"/>
  <c r="I38" i="104"/>
  <c r="I55" i="104"/>
  <c r="D161" i="104"/>
  <c r="F156" i="104"/>
  <c r="D154" i="104"/>
  <c r="D151" i="104"/>
  <c r="F149" i="104"/>
  <c r="E146" i="104"/>
  <c r="D143" i="104"/>
  <c r="F141" i="104"/>
  <c r="E138" i="104"/>
  <c r="D135" i="104"/>
  <c r="D160" i="104"/>
  <c r="E156" i="104"/>
  <c r="F152" i="104"/>
  <c r="E149" i="104"/>
  <c r="D146" i="104"/>
  <c r="F144" i="104"/>
  <c r="E141" i="104"/>
  <c r="D138" i="104"/>
  <c r="F136" i="104"/>
  <c r="I129" i="104"/>
  <c r="G128" i="104"/>
  <c r="E127" i="104"/>
  <c r="I125" i="104"/>
  <c r="G124" i="104"/>
  <c r="E123" i="104"/>
  <c r="I121" i="104"/>
  <c r="G120" i="104"/>
  <c r="E119" i="104"/>
  <c r="I117" i="104"/>
  <c r="G116" i="104"/>
  <c r="E115" i="104"/>
  <c r="I113" i="104"/>
  <c r="G112" i="104"/>
  <c r="E111" i="104"/>
  <c r="I109" i="104"/>
  <c r="G108" i="104"/>
  <c r="E107" i="104"/>
  <c r="I105" i="104"/>
  <c r="G104" i="104"/>
  <c r="E103" i="104"/>
  <c r="I101" i="104"/>
  <c r="G100" i="104"/>
  <c r="E99" i="104"/>
  <c r="I97" i="104"/>
  <c r="G96" i="104"/>
  <c r="E95" i="104"/>
  <c r="I93" i="104"/>
  <c r="G92" i="104"/>
  <c r="E91" i="104"/>
  <c r="I89" i="104"/>
  <c r="G88" i="104"/>
  <c r="E87" i="104"/>
  <c r="I85" i="104"/>
  <c r="G84" i="104"/>
  <c r="E83" i="104"/>
  <c r="I81" i="104"/>
  <c r="G80" i="104"/>
  <c r="E79" i="104"/>
  <c r="I77" i="104"/>
  <c r="G76" i="104"/>
  <c r="E75" i="104"/>
  <c r="I73" i="104"/>
  <c r="G72" i="104"/>
  <c r="E71" i="104"/>
  <c r="I69" i="104"/>
  <c r="G68" i="104"/>
  <c r="E67" i="104"/>
  <c r="I65" i="104"/>
  <c r="G64" i="104"/>
  <c r="E63" i="104"/>
  <c r="I61" i="104"/>
  <c r="G60" i="104"/>
  <c r="E59" i="104"/>
  <c r="I57" i="104"/>
  <c r="G56" i="104"/>
  <c r="E55" i="104"/>
  <c r="I53" i="104"/>
  <c r="G52" i="104"/>
  <c r="E51" i="104"/>
  <c r="I49" i="104"/>
  <c r="G48" i="104"/>
  <c r="E47" i="104"/>
  <c r="I45" i="104"/>
  <c r="G44" i="104"/>
  <c r="E43" i="104"/>
  <c r="I41" i="104"/>
  <c r="G40" i="104"/>
  <c r="E39" i="104"/>
  <c r="I37" i="104"/>
  <c r="G36" i="104"/>
  <c r="E35" i="104"/>
  <c r="F158" i="104"/>
  <c r="D156" i="104"/>
  <c r="E152" i="104"/>
  <c r="D149" i="104"/>
  <c r="F147" i="104"/>
  <c r="E144" i="104"/>
  <c r="D141" i="104"/>
  <c r="F139" i="104"/>
  <c r="E136" i="104"/>
  <c r="F134" i="104"/>
  <c r="H129" i="104"/>
  <c r="F128" i="104"/>
  <c r="D127" i="104"/>
  <c r="H125" i="104"/>
  <c r="F124" i="104"/>
  <c r="D123" i="104"/>
  <c r="H121" i="104"/>
  <c r="F120" i="104"/>
  <c r="D119" i="104"/>
  <c r="H117" i="104"/>
  <c r="F116" i="104"/>
  <c r="D115" i="104"/>
  <c r="H113" i="104"/>
  <c r="F112" i="104"/>
  <c r="D111" i="104"/>
  <c r="H109" i="104"/>
  <c r="F108" i="104"/>
  <c r="D107" i="104"/>
  <c r="H105" i="104"/>
  <c r="F104" i="104"/>
  <c r="D103" i="104"/>
  <c r="H101" i="104"/>
  <c r="F100" i="104"/>
  <c r="D99" i="104"/>
  <c r="H97" i="104"/>
  <c r="F96" i="104"/>
  <c r="D95" i="104"/>
  <c r="H93" i="104"/>
  <c r="F92" i="104"/>
  <c r="D91" i="104"/>
  <c r="H89" i="104"/>
  <c r="F88" i="104"/>
  <c r="D87" i="104"/>
  <c r="H85" i="104"/>
  <c r="F84" i="104"/>
  <c r="D83" i="104"/>
  <c r="H81" i="104"/>
  <c r="F80" i="104"/>
  <c r="D79" i="104"/>
  <c r="H77" i="104"/>
  <c r="F76" i="104"/>
  <c r="D75" i="104"/>
  <c r="H73" i="104"/>
  <c r="F72" i="104"/>
  <c r="D71" i="104"/>
  <c r="H69" i="104"/>
  <c r="F68" i="104"/>
  <c r="D67" i="104"/>
  <c r="H65" i="104"/>
  <c r="F64" i="104"/>
  <c r="D63" i="104"/>
  <c r="H61" i="104"/>
  <c r="F60" i="104"/>
  <c r="D59" i="104"/>
  <c r="H57" i="104"/>
  <c r="F56" i="104"/>
  <c r="D55" i="104"/>
  <c r="H53" i="104"/>
  <c r="F52" i="104"/>
  <c r="D51" i="104"/>
  <c r="H49" i="104"/>
  <c r="F48" i="104"/>
  <c r="D47" i="104"/>
  <c r="H45" i="104"/>
  <c r="F44" i="104"/>
  <c r="D43" i="104"/>
  <c r="H41" i="104"/>
  <c r="F40" i="104"/>
  <c r="D39" i="104"/>
  <c r="H37" i="104"/>
  <c r="F36" i="104"/>
  <c r="D158" i="104"/>
  <c r="E155" i="104"/>
  <c r="E150" i="104"/>
  <c r="D147" i="104"/>
  <c r="F145" i="104"/>
  <c r="E142" i="104"/>
  <c r="D139" i="104"/>
  <c r="F137" i="104"/>
  <c r="D134" i="104"/>
  <c r="F129" i="104"/>
  <c r="D128" i="104"/>
  <c r="H126" i="104"/>
  <c r="F125" i="104"/>
  <c r="D124" i="104"/>
  <c r="H122" i="104"/>
  <c r="F121" i="104"/>
  <c r="D120" i="104"/>
  <c r="H118" i="104"/>
  <c r="F117" i="104"/>
  <c r="D116" i="104"/>
  <c r="H114" i="104"/>
  <c r="F113" i="104"/>
  <c r="D112" i="104"/>
  <c r="H110" i="104"/>
  <c r="F109" i="104"/>
  <c r="D108" i="104"/>
  <c r="H106" i="104"/>
  <c r="F105" i="104"/>
  <c r="D104" i="104"/>
  <c r="H102" i="104"/>
  <c r="F101" i="104"/>
  <c r="D100" i="104"/>
  <c r="H98" i="104"/>
  <c r="F97" i="104"/>
  <c r="D96" i="104"/>
  <c r="H94" i="104"/>
  <c r="F93" i="104"/>
  <c r="D92" i="104"/>
  <c r="H90" i="104"/>
  <c r="F89" i="104"/>
  <c r="D88" i="104"/>
  <c r="H86" i="104"/>
  <c r="F85" i="104"/>
  <c r="D84" i="104"/>
  <c r="H82" i="104"/>
  <c r="F81" i="104"/>
  <c r="D80" i="104"/>
  <c r="H78" i="104"/>
  <c r="F77" i="104"/>
  <c r="D76" i="104"/>
  <c r="H74" i="104"/>
  <c r="F73" i="104"/>
  <c r="D72" i="104"/>
  <c r="H70" i="104"/>
  <c r="F69" i="104"/>
  <c r="D68" i="104"/>
  <c r="H66" i="104"/>
  <c r="F65" i="104"/>
  <c r="D64" i="104"/>
  <c r="H62" i="104"/>
  <c r="F61" i="104"/>
  <c r="D60" i="104"/>
  <c r="H58" i="104"/>
  <c r="F57" i="104"/>
  <c r="D56" i="104"/>
  <c r="H54" i="104"/>
  <c r="F53" i="104"/>
  <c r="D52" i="104"/>
  <c r="H50" i="104"/>
  <c r="F49" i="104"/>
  <c r="D48" i="104"/>
  <c r="H46" i="104"/>
  <c r="F45" i="104"/>
  <c r="D44" i="104"/>
  <c r="H42" i="104"/>
  <c r="F41" i="104"/>
  <c r="D40" i="104"/>
  <c r="H38" i="104"/>
  <c r="F37" i="104"/>
  <c r="D36" i="104"/>
  <c r="E154" i="104"/>
  <c r="F146" i="104"/>
  <c r="E143" i="104"/>
  <c r="D140" i="104"/>
  <c r="E133" i="104"/>
  <c r="E128" i="104"/>
  <c r="E126" i="104"/>
  <c r="I123" i="104"/>
  <c r="D122" i="104"/>
  <c r="H119" i="104"/>
  <c r="G117" i="104"/>
  <c r="G115" i="104"/>
  <c r="E113" i="104"/>
  <c r="F111" i="104"/>
  <c r="D109" i="104"/>
  <c r="I106" i="104"/>
  <c r="I104" i="104"/>
  <c r="G102" i="104"/>
  <c r="H100" i="104"/>
  <c r="F98" i="104"/>
  <c r="E96" i="104"/>
  <c r="E94" i="104"/>
  <c r="I91" i="104"/>
  <c r="D90" i="104"/>
  <c r="H87" i="104"/>
  <c r="G85" i="104"/>
  <c r="G83" i="104"/>
  <c r="E81" i="104"/>
  <c r="F79" i="104"/>
  <c r="D77" i="104"/>
  <c r="I74" i="104"/>
  <c r="I72" i="104"/>
  <c r="G70" i="104"/>
  <c r="H68" i="104"/>
  <c r="F66" i="104"/>
  <c r="E64" i="104"/>
  <c r="E62" i="104"/>
  <c r="I59" i="104"/>
  <c r="D58" i="104"/>
  <c r="H55" i="104"/>
  <c r="G53" i="104"/>
  <c r="G51" i="104"/>
  <c r="E49" i="104"/>
  <c r="F47" i="104"/>
  <c r="D45" i="104"/>
  <c r="I42" i="104"/>
  <c r="I40" i="104"/>
  <c r="G38" i="104"/>
  <c r="H36" i="104"/>
  <c r="H34" i="104"/>
  <c r="F33" i="104"/>
  <c r="D32" i="104"/>
  <c r="H30" i="104"/>
  <c r="F29" i="104"/>
  <c r="D28" i="104"/>
  <c r="H26" i="104"/>
  <c r="F25" i="104"/>
  <c r="D24" i="104"/>
  <c r="H22" i="104"/>
  <c r="F21" i="104"/>
  <c r="D20" i="104"/>
  <c r="H18" i="104"/>
  <c r="F17" i="104"/>
  <c r="D16" i="104"/>
  <c r="H14" i="104"/>
  <c r="F13" i="104"/>
  <c r="D12" i="104"/>
  <c r="H10" i="104"/>
  <c r="E158" i="104"/>
  <c r="D152" i="104"/>
  <c r="F142" i="104"/>
  <c r="E139" i="104"/>
  <c r="D136" i="104"/>
  <c r="D133" i="104"/>
  <c r="I127" i="104"/>
  <c r="D126" i="104"/>
  <c r="H123" i="104"/>
  <c r="G121" i="104"/>
  <c r="G119" i="104"/>
  <c r="E117" i="104"/>
  <c r="F115" i="104"/>
  <c r="D113" i="104"/>
  <c r="I110" i="104"/>
  <c r="I108" i="104"/>
  <c r="G106" i="104"/>
  <c r="H104" i="104"/>
  <c r="F102" i="104"/>
  <c r="E100" i="104"/>
  <c r="E98" i="104"/>
  <c r="I95" i="104"/>
  <c r="D94" i="104"/>
  <c r="H91" i="104"/>
  <c r="G89" i="104"/>
  <c r="G87" i="104"/>
  <c r="E85" i="104"/>
  <c r="F83" i="104"/>
  <c r="D81" i="104"/>
  <c r="I78" i="104"/>
  <c r="I76" i="104"/>
  <c r="G74" i="104"/>
  <c r="H72" i="104"/>
  <c r="F70" i="104"/>
  <c r="E68" i="104"/>
  <c r="E66" i="104"/>
  <c r="I63" i="104"/>
  <c r="D62" i="104"/>
  <c r="H59" i="104"/>
  <c r="G57" i="104"/>
  <c r="G55" i="104"/>
  <c r="E53" i="104"/>
  <c r="F51" i="104"/>
  <c r="D49" i="104"/>
  <c r="I46" i="104"/>
  <c r="I44" i="104"/>
  <c r="G42" i="104"/>
  <c r="H40" i="104"/>
  <c r="F38" i="104"/>
  <c r="E36" i="104"/>
  <c r="G34" i="104"/>
  <c r="E33" i="104"/>
  <c r="I31" i="104"/>
  <c r="G30" i="104"/>
  <c r="E29" i="104"/>
  <c r="I27" i="104"/>
  <c r="G26" i="104"/>
  <c r="E25" i="104"/>
  <c r="I23" i="104"/>
  <c r="G22" i="104"/>
  <c r="E21" i="104"/>
  <c r="I19" i="104"/>
  <c r="G18" i="104"/>
  <c r="E17" i="104"/>
  <c r="I15" i="104"/>
  <c r="G14" i="104"/>
  <c r="E13" i="104"/>
  <c r="I11" i="104"/>
  <c r="G10" i="104"/>
  <c r="F157" i="104"/>
  <c r="F148" i="104"/>
  <c r="E145" i="104"/>
  <c r="D142" i="104"/>
  <c r="H127" i="104"/>
  <c r="G125" i="104"/>
  <c r="G123" i="104"/>
  <c r="E121" i="104"/>
  <c r="F119" i="104"/>
  <c r="D117" i="104"/>
  <c r="I114" i="104"/>
  <c r="I112" i="104"/>
  <c r="G110" i="104"/>
  <c r="H108" i="104"/>
  <c r="F106" i="104"/>
  <c r="E104" i="104"/>
  <c r="E102" i="104"/>
  <c r="I99" i="104"/>
  <c r="D98" i="104"/>
  <c r="H95" i="104"/>
  <c r="G93" i="104"/>
  <c r="G91" i="104"/>
  <c r="E89" i="104"/>
  <c r="F87" i="104"/>
  <c r="D85" i="104"/>
  <c r="I82" i="104"/>
  <c r="I80" i="104"/>
  <c r="G78" i="104"/>
  <c r="H76" i="104"/>
  <c r="F74" i="104"/>
  <c r="E72" i="104"/>
  <c r="E70" i="104"/>
  <c r="I67" i="104"/>
  <c r="D66" i="104"/>
  <c r="H63" i="104"/>
  <c r="G61" i="104"/>
  <c r="G59" i="104"/>
  <c r="E57" i="104"/>
  <c r="F55" i="104"/>
  <c r="D53" i="104"/>
  <c r="I50" i="104"/>
  <c r="I48" i="104"/>
  <c r="G46" i="104"/>
  <c r="H44" i="104"/>
  <c r="F42" i="104"/>
  <c r="E40" i="104"/>
  <c r="E38" i="104"/>
  <c r="I35" i="104"/>
  <c r="F34" i="104"/>
  <c r="D33" i="104"/>
  <c r="H31" i="104"/>
  <c r="F30" i="104"/>
  <c r="D29" i="104"/>
  <c r="H27" i="104"/>
  <c r="F26" i="104"/>
  <c r="D25" i="104"/>
  <c r="H23" i="104"/>
  <c r="F22" i="104"/>
  <c r="D21" i="104"/>
  <c r="H19" i="104"/>
  <c r="F18" i="104"/>
  <c r="D17" i="104"/>
  <c r="H15" i="104"/>
  <c r="F14" i="104"/>
  <c r="D13" i="104"/>
  <c r="H11" i="104"/>
  <c r="F10" i="104"/>
  <c r="E157" i="104"/>
  <c r="F151" i="104"/>
  <c r="E148" i="104"/>
  <c r="D145" i="104"/>
  <c r="F135" i="104"/>
  <c r="G129" i="104"/>
  <c r="G127" i="104"/>
  <c r="E125" i="104"/>
  <c r="F123" i="104"/>
  <c r="D121" i="104"/>
  <c r="I118" i="104"/>
  <c r="I116" i="104"/>
  <c r="G114" i="104"/>
  <c r="H112" i="104"/>
  <c r="F110" i="104"/>
  <c r="E108" i="104"/>
  <c r="E106" i="104"/>
  <c r="I103" i="104"/>
  <c r="D102" i="104"/>
  <c r="H99" i="104"/>
  <c r="G97" i="104"/>
  <c r="G95" i="104"/>
  <c r="E93" i="104"/>
  <c r="F91" i="104"/>
  <c r="D89" i="104"/>
  <c r="I86" i="104"/>
  <c r="I84" i="104"/>
  <c r="G82" i="104"/>
  <c r="H80" i="104"/>
  <c r="F78" i="104"/>
  <c r="E76" i="104"/>
  <c r="E74" i="104"/>
  <c r="I71" i="104"/>
  <c r="D70" i="104"/>
  <c r="H67" i="104"/>
  <c r="G65" i="104"/>
  <c r="G63" i="104"/>
  <c r="E61" i="104"/>
  <c r="F59" i="104"/>
  <c r="D57" i="104"/>
  <c r="I54" i="104"/>
  <c r="I52" i="104"/>
  <c r="G50" i="104"/>
  <c r="H48" i="104"/>
  <c r="F46" i="104"/>
  <c r="E44" i="104"/>
  <c r="E42" i="104"/>
  <c r="I39" i="104"/>
  <c r="D38" i="104"/>
  <c r="H35" i="104"/>
  <c r="E34" i="104"/>
  <c r="I32" i="104"/>
  <c r="G31" i="104"/>
  <c r="E30" i="104"/>
  <c r="I28" i="104"/>
  <c r="G27" i="104"/>
  <c r="E26" i="104"/>
  <c r="I24" i="104"/>
  <c r="G23" i="104"/>
  <c r="E22" i="104"/>
  <c r="I20" i="104"/>
  <c r="G19" i="104"/>
  <c r="E18" i="104"/>
  <c r="I16" i="104"/>
  <c r="G15" i="104"/>
  <c r="E14" i="104"/>
  <c r="I12" i="104"/>
  <c r="G11" i="104"/>
  <c r="E10" i="104"/>
  <c r="D157" i="104"/>
  <c r="E151" i="104"/>
  <c r="D148" i="104"/>
  <c r="F138" i="104"/>
  <c r="E135" i="104"/>
  <c r="E129" i="104"/>
  <c r="F127" i="104"/>
  <c r="D125" i="104"/>
  <c r="I122" i="104"/>
  <c r="I120" i="104"/>
  <c r="G118" i="104"/>
  <c r="H116" i="104"/>
  <c r="F114" i="104"/>
  <c r="E112" i="104"/>
  <c r="E110" i="104"/>
  <c r="I107" i="104"/>
  <c r="D106" i="104"/>
  <c r="H103" i="104"/>
  <c r="G101" i="104"/>
  <c r="G99" i="104"/>
  <c r="E97" i="104"/>
  <c r="F95" i="104"/>
  <c r="D93" i="104"/>
  <c r="I90" i="104"/>
  <c r="I88" i="104"/>
  <c r="G86" i="104"/>
  <c r="H84" i="104"/>
  <c r="F82" i="104"/>
  <c r="E80" i="104"/>
  <c r="E78" i="104"/>
  <c r="I75" i="104"/>
  <c r="D74" i="104"/>
  <c r="H71" i="104"/>
  <c r="G69" i="104"/>
  <c r="G67" i="104"/>
  <c r="E65" i="104"/>
  <c r="F63" i="104"/>
  <c r="D61" i="104"/>
  <c r="I58" i="104"/>
  <c r="I56" i="104"/>
  <c r="G54" i="104"/>
  <c r="H52" i="104"/>
  <c r="F50" i="104"/>
  <c r="E48" i="104"/>
  <c r="E46" i="104"/>
  <c r="I43" i="104"/>
  <c r="D42" i="104"/>
  <c r="H39" i="104"/>
  <c r="G37" i="104"/>
  <c r="G35" i="104"/>
  <c r="D34" i="104"/>
  <c r="H32" i="104"/>
  <c r="F31" i="104"/>
  <c r="D30" i="104"/>
  <c r="H28" i="104"/>
  <c r="F27" i="104"/>
  <c r="D26" i="104"/>
  <c r="H24" i="104"/>
  <c r="F23" i="104"/>
  <c r="D22" i="104"/>
  <c r="H20" i="104"/>
  <c r="F19" i="104"/>
  <c r="D18" i="104"/>
  <c r="H16" i="104"/>
  <c r="F15" i="104"/>
  <c r="D14" i="104"/>
  <c r="H12" i="104"/>
  <c r="F11" i="104"/>
  <c r="D10" i="104"/>
  <c r="F155" i="104"/>
  <c r="F150" i="104"/>
  <c r="E147" i="104"/>
  <c r="D144" i="104"/>
  <c r="D129" i="104"/>
  <c r="I126" i="104"/>
  <c r="I124" i="104"/>
  <c r="G122" i="104"/>
  <c r="H120" i="104"/>
  <c r="F118" i="104"/>
  <c r="E116" i="104"/>
  <c r="E114" i="104"/>
  <c r="I111" i="104"/>
  <c r="D110" i="104"/>
  <c r="H107" i="104"/>
  <c r="G105" i="104"/>
  <c r="G103" i="104"/>
  <c r="E101" i="104"/>
  <c r="F99" i="104"/>
  <c r="D97" i="104"/>
  <c r="I94" i="104"/>
  <c r="I92" i="104"/>
  <c r="G90" i="104"/>
  <c r="H88" i="104"/>
  <c r="F86" i="104"/>
  <c r="E84" i="104"/>
  <c r="E82" i="104"/>
  <c r="I79" i="104"/>
  <c r="D78" i="104"/>
  <c r="H75" i="104"/>
  <c r="G73" i="104"/>
  <c r="G71" i="104"/>
  <c r="E69" i="104"/>
  <c r="F67" i="104"/>
  <c r="D65" i="104"/>
  <c r="I62" i="104"/>
  <c r="I60" i="104"/>
  <c r="G58" i="104"/>
  <c r="H56" i="104"/>
  <c r="F54" i="104"/>
  <c r="E52" i="104"/>
  <c r="E50" i="104"/>
  <c r="I47" i="104"/>
  <c r="D46" i="104"/>
  <c r="H43" i="104"/>
  <c r="G41" i="104"/>
  <c r="G39" i="104"/>
  <c r="E37" i="104"/>
  <c r="F35" i="104"/>
  <c r="I33" i="104"/>
  <c r="G32" i="104"/>
  <c r="E31" i="104"/>
  <c r="I29" i="104"/>
  <c r="G28" i="104"/>
  <c r="E27" i="104"/>
  <c r="I25" i="104"/>
  <c r="G24" i="104"/>
  <c r="E23" i="104"/>
  <c r="I21" i="104"/>
  <c r="G20" i="104"/>
  <c r="E19" i="104"/>
  <c r="I17" i="104"/>
  <c r="G16" i="104"/>
  <c r="E15" i="104"/>
  <c r="I13" i="104"/>
  <c r="G12" i="104"/>
  <c r="E11" i="104"/>
  <c r="F143" i="104"/>
  <c r="E140" i="104"/>
  <c r="F133" i="104"/>
  <c r="F126" i="104"/>
  <c r="E122" i="104"/>
  <c r="D118" i="104"/>
  <c r="G113" i="104"/>
  <c r="E109" i="104"/>
  <c r="D105" i="104"/>
  <c r="I100" i="104"/>
  <c r="H96" i="104"/>
  <c r="E92" i="104"/>
  <c r="I87" i="104"/>
  <c r="H83" i="104"/>
  <c r="G79" i="104"/>
  <c r="D155" i="104"/>
  <c r="D150" i="104"/>
  <c r="F140" i="104"/>
  <c r="E137" i="104"/>
  <c r="E134" i="104"/>
  <c r="I128" i="104"/>
  <c r="G126" i="104"/>
  <c r="H124" i="104"/>
  <c r="F122" i="104"/>
  <c r="E120" i="104"/>
  <c r="E118" i="104"/>
  <c r="I115" i="104"/>
  <c r="D114" i="104"/>
  <c r="H111" i="104"/>
  <c r="G109" i="104"/>
  <c r="G107" i="104"/>
  <c r="E105" i="104"/>
  <c r="F103" i="104"/>
  <c r="D101" i="104"/>
  <c r="I98" i="104"/>
  <c r="I96" i="104"/>
  <c r="G94" i="104"/>
  <c r="H92" i="104"/>
  <c r="F90" i="104"/>
  <c r="E88" i="104"/>
  <c r="E86" i="104"/>
  <c r="I83" i="104"/>
  <c r="D82" i="104"/>
  <c r="H79" i="104"/>
  <c r="G77" i="104"/>
  <c r="G75" i="104"/>
  <c r="E73" i="104"/>
  <c r="F71" i="104"/>
  <c r="D69" i="104"/>
  <c r="I66" i="104"/>
  <c r="I64" i="104"/>
  <c r="G62" i="104"/>
  <c r="H60" i="104"/>
  <c r="F58" i="104"/>
  <c r="E56" i="104"/>
  <c r="E54" i="104"/>
  <c r="I51" i="104"/>
  <c r="D50" i="104"/>
  <c r="H47" i="104"/>
  <c r="G45" i="104"/>
  <c r="G43" i="104"/>
  <c r="E41" i="104"/>
  <c r="F39" i="104"/>
  <c r="D37" i="104"/>
  <c r="D35" i="104"/>
  <c r="H33" i="104"/>
  <c r="F32" i="104"/>
  <c r="D31" i="104"/>
  <c r="H29" i="104"/>
  <c r="F28" i="104"/>
  <c r="D27" i="104"/>
  <c r="H25" i="104"/>
  <c r="F24" i="104"/>
  <c r="D23" i="104"/>
  <c r="H21" i="104"/>
  <c r="F20" i="104"/>
  <c r="D19" i="104"/>
  <c r="H17" i="104"/>
  <c r="F16" i="104"/>
  <c r="D15" i="104"/>
  <c r="H13" i="104"/>
  <c r="F12" i="104"/>
  <c r="D11" i="104"/>
  <c r="F154" i="104"/>
  <c r="D137" i="104"/>
  <c r="H128" i="104"/>
  <c r="E124" i="104"/>
  <c r="I119" i="104"/>
  <c r="H115" i="104"/>
  <c r="G111" i="104"/>
  <c r="F107" i="104"/>
  <c r="I102" i="104"/>
  <c r="G98" i="104"/>
  <c r="F94" i="104"/>
  <c r="E90" i="104"/>
  <c r="D86" i="104"/>
  <c r="G81" i="104"/>
  <c r="G17" i="104"/>
  <c r="E28" i="104"/>
  <c r="D41" i="104"/>
  <c r="E58" i="104"/>
  <c r="F75" i="104"/>
  <c r="D54" i="104"/>
  <c r="I18" i="104"/>
  <c r="G29" i="104"/>
  <c r="F43" i="104"/>
  <c r="E60" i="104"/>
  <c r="E77" i="104"/>
  <c r="E20" i="104"/>
  <c r="I30" i="104"/>
  <c r="E45" i="104"/>
  <c r="F62" i="104"/>
  <c r="E12" i="104"/>
  <c r="I22" i="104"/>
  <c r="G33" i="104"/>
  <c r="G49" i="104"/>
  <c r="G66" i="104"/>
  <c r="G13" i="104"/>
  <c r="E24" i="104"/>
  <c r="I34" i="104"/>
  <c r="H51" i="104"/>
  <c r="I68" i="104"/>
  <c r="D88" i="102"/>
  <c r="D24" i="103"/>
  <c r="D42" i="103"/>
  <c r="D68" i="103"/>
  <c r="E122" i="102"/>
  <c r="F25" i="103"/>
  <c r="H43" i="103"/>
  <c r="E70" i="103"/>
  <c r="H26" i="103"/>
  <c r="D49" i="103"/>
  <c r="F74" i="103"/>
  <c r="F13" i="103"/>
  <c r="F29" i="103"/>
  <c r="I50" i="103"/>
  <c r="H76" i="103"/>
  <c r="H14" i="103"/>
  <c r="H30" i="103"/>
  <c r="D53" i="103"/>
  <c r="I82" i="103"/>
  <c r="E92" i="102"/>
  <c r="F17" i="103"/>
  <c r="D28" i="103"/>
  <c r="E40" i="103"/>
  <c r="F55" i="103"/>
  <c r="E72" i="103"/>
  <c r="G27" i="102"/>
  <c r="H10" i="103"/>
  <c r="F21" i="103"/>
  <c r="D32" i="103"/>
  <c r="G45" i="103"/>
  <c r="G61" i="103"/>
  <c r="H78" i="103"/>
  <c r="E30" i="102"/>
  <c r="D12" i="103"/>
  <c r="H22" i="103"/>
  <c r="F33" i="103"/>
  <c r="F47" i="103"/>
  <c r="H63" i="103"/>
  <c r="I80" i="103"/>
  <c r="G11" i="102"/>
  <c r="I32" i="102"/>
  <c r="F62" i="102"/>
  <c r="H96" i="102"/>
  <c r="D11" i="103"/>
  <c r="F12" i="103"/>
  <c r="H13" i="103"/>
  <c r="D15" i="103"/>
  <c r="F16" i="103"/>
  <c r="H17" i="103"/>
  <c r="D19" i="103"/>
  <c r="F20" i="103"/>
  <c r="H21" i="103"/>
  <c r="D23" i="103"/>
  <c r="F24" i="103"/>
  <c r="H25" i="103"/>
  <c r="D27" i="103"/>
  <c r="F28" i="103"/>
  <c r="H29" i="103"/>
  <c r="D31" i="103"/>
  <c r="F32" i="103"/>
  <c r="H33" i="103"/>
  <c r="F35" i="103"/>
  <c r="D37" i="103"/>
  <c r="I38" i="103"/>
  <c r="H40" i="103"/>
  <c r="F42" i="103"/>
  <c r="E44" i="103"/>
  <c r="D46" i="103"/>
  <c r="H47" i="103"/>
  <c r="G49" i="103"/>
  <c r="G51" i="103"/>
  <c r="G53" i="103"/>
  <c r="H55" i="103"/>
  <c r="D58" i="103"/>
  <c r="D60" i="103"/>
  <c r="E62" i="103"/>
  <c r="E64" i="103"/>
  <c r="F66" i="103"/>
  <c r="H68" i="103"/>
  <c r="H70" i="103"/>
  <c r="I72" i="103"/>
  <c r="I74" i="103"/>
  <c r="D77" i="103"/>
  <c r="F79" i="103"/>
  <c r="F81" i="103"/>
  <c r="G83" i="103"/>
  <c r="G85" i="103"/>
  <c r="H87" i="103"/>
  <c r="D90" i="103"/>
  <c r="D92" i="103"/>
  <c r="E94" i="103"/>
  <c r="E96" i="103"/>
  <c r="F98" i="103"/>
  <c r="H100" i="103"/>
  <c r="H102" i="103"/>
  <c r="I104" i="103"/>
  <c r="I106" i="103"/>
  <c r="D109" i="103"/>
  <c r="F111" i="103"/>
  <c r="F113" i="103"/>
  <c r="G115" i="103"/>
  <c r="G117" i="103"/>
  <c r="H119" i="103"/>
  <c r="D122" i="103"/>
  <c r="D124" i="103"/>
  <c r="E126" i="103"/>
  <c r="E128" i="103"/>
  <c r="E133" i="103"/>
  <c r="F138" i="103"/>
  <c r="F143" i="103"/>
  <c r="E146" i="103"/>
  <c r="E151" i="103"/>
  <c r="F155" i="103"/>
  <c r="E14" i="102"/>
  <c r="D36" i="102"/>
  <c r="H66" i="102"/>
  <c r="I100" i="102"/>
  <c r="D134" i="102"/>
  <c r="E11" i="103"/>
  <c r="G12" i="103"/>
  <c r="I13" i="103"/>
  <c r="E15" i="103"/>
  <c r="G16" i="103"/>
  <c r="I17" i="103"/>
  <c r="E19" i="103"/>
  <c r="G20" i="103"/>
  <c r="I21" i="103"/>
  <c r="E23" i="103"/>
  <c r="G24" i="103"/>
  <c r="I25" i="103"/>
  <c r="E27" i="103"/>
  <c r="G28" i="103"/>
  <c r="I29" i="103"/>
  <c r="E31" i="103"/>
  <c r="G32" i="103"/>
  <c r="I33" i="103"/>
  <c r="G35" i="103"/>
  <c r="F37" i="103"/>
  <c r="D39" i="103"/>
  <c r="I40" i="103"/>
  <c r="H42" i="103"/>
  <c r="F44" i="103"/>
  <c r="E46" i="103"/>
  <c r="D48" i="103"/>
  <c r="H49" i="103"/>
  <c r="H51" i="103"/>
  <c r="D54" i="103"/>
  <c r="D56" i="103"/>
  <c r="E58" i="103"/>
  <c r="E60" i="103"/>
  <c r="F62" i="103"/>
  <c r="H64" i="103"/>
  <c r="H66" i="103"/>
  <c r="I68" i="103"/>
  <c r="I70" i="103"/>
  <c r="D73" i="103"/>
  <c r="F75" i="103"/>
  <c r="F77" i="103"/>
  <c r="G79" i="103"/>
  <c r="G81" i="103"/>
  <c r="H83" i="103"/>
  <c r="D86" i="103"/>
  <c r="D88" i="103"/>
  <c r="E90" i="103"/>
  <c r="E92" i="103"/>
  <c r="F94" i="103"/>
  <c r="H96" i="103"/>
  <c r="H98" i="103"/>
  <c r="I100" i="103"/>
  <c r="I102" i="103"/>
  <c r="D105" i="103"/>
  <c r="F107" i="103"/>
  <c r="F109" i="103"/>
  <c r="G111" i="103"/>
  <c r="G113" i="103"/>
  <c r="H115" i="103"/>
  <c r="D118" i="103"/>
  <c r="D120" i="103"/>
  <c r="E122" i="103"/>
  <c r="E124" i="103"/>
  <c r="F126" i="103"/>
  <c r="H128" i="103"/>
  <c r="D134" i="103"/>
  <c r="D136" i="103"/>
  <c r="F141" i="103"/>
  <c r="F146" i="103"/>
  <c r="F151" i="103"/>
  <c r="F156" i="103"/>
  <c r="I16" i="102"/>
  <c r="G39" i="102"/>
  <c r="I70" i="102"/>
  <c r="D105" i="102"/>
  <c r="D10" i="103"/>
  <c r="F11" i="103"/>
  <c r="H12" i="103"/>
  <c r="D14" i="103"/>
  <c r="F15" i="103"/>
  <c r="H16" i="103"/>
  <c r="D18" i="103"/>
  <c r="F19" i="103"/>
  <c r="H20" i="103"/>
  <c r="D22" i="103"/>
  <c r="F23" i="103"/>
  <c r="H24" i="103"/>
  <c r="D26" i="103"/>
  <c r="F27" i="103"/>
  <c r="H28" i="103"/>
  <c r="D30" i="103"/>
  <c r="F31" i="103"/>
  <c r="H32" i="103"/>
  <c r="D34" i="103"/>
  <c r="H35" i="103"/>
  <c r="G37" i="103"/>
  <c r="F39" i="103"/>
  <c r="D41" i="103"/>
  <c r="I42" i="103"/>
  <c r="H44" i="103"/>
  <c r="F46" i="103"/>
  <c r="E48" i="103"/>
  <c r="D50" i="103"/>
  <c r="D52" i="103"/>
  <c r="E54" i="103"/>
  <c r="E56" i="103"/>
  <c r="F58" i="103"/>
  <c r="H60" i="103"/>
  <c r="H62" i="103"/>
  <c r="I64" i="103"/>
  <c r="I66" i="103"/>
  <c r="D69" i="103"/>
  <c r="F71" i="103"/>
  <c r="F73" i="103"/>
  <c r="G75" i="103"/>
  <c r="G77" i="103"/>
  <c r="H79" i="103"/>
  <c r="D82" i="103"/>
  <c r="D84" i="103"/>
  <c r="E86" i="103"/>
  <c r="E88" i="103"/>
  <c r="F90" i="103"/>
  <c r="H92" i="103"/>
  <c r="H94" i="103"/>
  <c r="I96" i="103"/>
  <c r="I98" i="103"/>
  <c r="D101" i="103"/>
  <c r="F103" i="103"/>
  <c r="F105" i="103"/>
  <c r="G107" i="103"/>
  <c r="G109" i="103"/>
  <c r="H111" i="103"/>
  <c r="D114" i="103"/>
  <c r="D116" i="103"/>
  <c r="E118" i="103"/>
  <c r="E120" i="103"/>
  <c r="F122" i="103"/>
  <c r="H124" i="103"/>
  <c r="H126" i="103"/>
  <c r="I128" i="103"/>
  <c r="E134" i="103"/>
  <c r="D139" i="103"/>
  <c r="D144" i="103"/>
  <c r="F149" i="103"/>
  <c r="D157" i="103"/>
  <c r="G19" i="102"/>
  <c r="D43" i="102"/>
  <c r="F75" i="102"/>
  <c r="F109" i="102"/>
  <c r="E10" i="103"/>
  <c r="G11" i="103"/>
  <c r="I12" i="103"/>
  <c r="E14" i="103"/>
  <c r="G15" i="103"/>
  <c r="I16" i="103"/>
  <c r="E18" i="103"/>
  <c r="G19" i="103"/>
  <c r="I20" i="103"/>
  <c r="E22" i="103"/>
  <c r="G23" i="103"/>
  <c r="I24" i="103"/>
  <c r="E26" i="103"/>
  <c r="G27" i="103"/>
  <c r="I28" i="103"/>
  <c r="E30" i="103"/>
  <c r="G31" i="103"/>
  <c r="I32" i="103"/>
  <c r="E34" i="103"/>
  <c r="D36" i="103"/>
  <c r="H37" i="103"/>
  <c r="G39" i="103"/>
  <c r="F41" i="103"/>
  <c r="D43" i="103"/>
  <c r="I44" i="103"/>
  <c r="H46" i="103"/>
  <c r="F48" i="103"/>
  <c r="E50" i="103"/>
  <c r="E52" i="103"/>
  <c r="F54" i="103"/>
  <c r="H56" i="103"/>
  <c r="H58" i="103"/>
  <c r="I60" i="103"/>
  <c r="I62" i="103"/>
  <c r="D65" i="103"/>
  <c r="F67" i="103"/>
  <c r="F69" i="103"/>
  <c r="G71" i="103"/>
  <c r="G73" i="103"/>
  <c r="H75" i="103"/>
  <c r="D78" i="103"/>
  <c r="D80" i="103"/>
  <c r="E82" i="103"/>
  <c r="E84" i="103"/>
  <c r="F86" i="103"/>
  <c r="H88" i="103"/>
  <c r="H90" i="103"/>
  <c r="I92" i="103"/>
  <c r="I94" i="103"/>
  <c r="D97" i="103"/>
  <c r="F99" i="103"/>
  <c r="F101" i="103"/>
  <c r="G103" i="103"/>
  <c r="G105" i="103"/>
  <c r="H107" i="103"/>
  <c r="D110" i="103"/>
  <c r="D112" i="103"/>
  <c r="E114" i="103"/>
  <c r="E116" i="103"/>
  <c r="F118" i="103"/>
  <c r="H120" i="103"/>
  <c r="H122" i="103"/>
  <c r="I124" i="103"/>
  <c r="I126" i="103"/>
  <c r="D129" i="103"/>
  <c r="E139" i="103"/>
  <c r="D147" i="103"/>
  <c r="D152" i="103"/>
  <c r="E157" i="103"/>
  <c r="E22" i="102"/>
  <c r="H46" i="102"/>
  <c r="G79" i="102"/>
  <c r="G113" i="102"/>
  <c r="F10" i="103"/>
  <c r="H11" i="103"/>
  <c r="D13" i="103"/>
  <c r="F14" i="103"/>
  <c r="H15" i="103"/>
  <c r="D17" i="103"/>
  <c r="F18" i="103"/>
  <c r="H19" i="103"/>
  <c r="D21" i="103"/>
  <c r="F22" i="103"/>
  <c r="H23" i="103"/>
  <c r="D25" i="103"/>
  <c r="F26" i="103"/>
  <c r="H27" i="103"/>
  <c r="D29" i="103"/>
  <c r="F30" i="103"/>
  <c r="H31" i="103"/>
  <c r="D33" i="103"/>
  <c r="F34" i="103"/>
  <c r="E36" i="103"/>
  <c r="D38" i="103"/>
  <c r="H39" i="103"/>
  <c r="G41" i="103"/>
  <c r="F43" i="103"/>
  <c r="D45" i="103"/>
  <c r="I46" i="103"/>
  <c r="H48" i="103"/>
  <c r="F50" i="103"/>
  <c r="H52" i="103"/>
  <c r="H54" i="103"/>
  <c r="I56" i="103"/>
  <c r="I58" i="103"/>
  <c r="D61" i="103"/>
  <c r="F63" i="103"/>
  <c r="F65" i="103"/>
  <c r="G67" i="103"/>
  <c r="G69" i="103"/>
  <c r="H71" i="103"/>
  <c r="D74" i="103"/>
  <c r="D76" i="103"/>
  <c r="E78" i="103"/>
  <c r="E80" i="103"/>
  <c r="F82" i="103"/>
  <c r="H84" i="103"/>
  <c r="H86" i="103"/>
  <c r="I88" i="103"/>
  <c r="I90" i="103"/>
  <c r="D93" i="103"/>
  <c r="F95" i="103"/>
  <c r="F97" i="103"/>
  <c r="G99" i="103"/>
  <c r="G101" i="103"/>
  <c r="H103" i="103"/>
  <c r="D106" i="103"/>
  <c r="D108" i="103"/>
  <c r="E110" i="103"/>
  <c r="E112" i="103"/>
  <c r="F114" i="103"/>
  <c r="H116" i="103"/>
  <c r="H118" i="103"/>
  <c r="I120" i="103"/>
  <c r="I122" i="103"/>
  <c r="D125" i="103"/>
  <c r="F127" i="103"/>
  <c r="F129" i="103"/>
  <c r="D135" i="103"/>
  <c r="D137" i="103"/>
  <c r="E142" i="103"/>
  <c r="E147" i="103"/>
  <c r="D154" i="103"/>
  <c r="D158" i="103"/>
  <c r="I24" i="102"/>
  <c r="E50" i="102"/>
  <c r="H83" i="102"/>
  <c r="D118" i="102"/>
  <c r="G10" i="103"/>
  <c r="I11" i="103"/>
  <c r="E13" i="103"/>
  <c r="G14" i="103"/>
  <c r="I15" i="103"/>
  <c r="E17" i="103"/>
  <c r="G18" i="103"/>
  <c r="I19" i="103"/>
  <c r="E21" i="103"/>
  <c r="G22" i="103"/>
  <c r="I23" i="103"/>
  <c r="E25" i="103"/>
  <c r="G26" i="103"/>
  <c r="I27" i="103"/>
  <c r="E29" i="103"/>
  <c r="G30" i="103"/>
  <c r="I31" i="103"/>
  <c r="E33" i="103"/>
  <c r="H34" i="103"/>
  <c r="F36" i="103"/>
  <c r="E38" i="103"/>
  <c r="D40" i="103"/>
  <c r="H41" i="103"/>
  <c r="G43" i="103"/>
  <c r="F45" i="103"/>
  <c r="D47" i="103"/>
  <c r="I48" i="103"/>
  <c r="H50" i="103"/>
  <c r="I52" i="103"/>
  <c r="I54" i="103"/>
  <c r="D57" i="103"/>
  <c r="F59" i="103"/>
  <c r="F61" i="103"/>
  <c r="G63" i="103"/>
  <c r="G65" i="103"/>
  <c r="H67" i="103"/>
  <c r="D70" i="103"/>
  <c r="D72" i="103"/>
  <c r="E74" i="103"/>
  <c r="E76" i="103"/>
  <c r="F78" i="103"/>
  <c r="H80" i="103"/>
  <c r="H82" i="103"/>
  <c r="I84" i="103"/>
  <c r="I86" i="103"/>
  <c r="D89" i="103"/>
  <c r="F91" i="103"/>
  <c r="F93" i="103"/>
  <c r="G95" i="103"/>
  <c r="G97" i="103"/>
  <c r="H99" i="103"/>
  <c r="D102" i="103"/>
  <c r="D104" i="103"/>
  <c r="E106" i="103"/>
  <c r="E108" i="103"/>
  <c r="F110" i="103"/>
  <c r="H112" i="103"/>
  <c r="H114" i="103"/>
  <c r="I116" i="103"/>
  <c r="I118" i="103"/>
  <c r="D121" i="103"/>
  <c r="F123" i="103"/>
  <c r="F125" i="103"/>
  <c r="G127" i="103"/>
  <c r="G129" i="103"/>
  <c r="E135" i="103"/>
  <c r="F137" i="103"/>
  <c r="D140" i="103"/>
  <c r="F142" i="103"/>
  <c r="D145" i="103"/>
  <c r="E150" i="103"/>
  <c r="E154" i="103"/>
  <c r="E158" i="103"/>
  <c r="F87" i="103"/>
  <c r="F89" i="103"/>
  <c r="G91" i="103"/>
  <c r="G93" i="103"/>
  <c r="H95" i="103"/>
  <c r="D98" i="103"/>
  <c r="D100" i="103"/>
  <c r="E102" i="103"/>
  <c r="E104" i="103"/>
  <c r="F106" i="103"/>
  <c r="H108" i="103"/>
  <c r="H110" i="103"/>
  <c r="I112" i="103"/>
  <c r="I114" i="103"/>
  <c r="D117" i="103"/>
  <c r="F119" i="103"/>
  <c r="F121" i="103"/>
  <c r="G123" i="103"/>
  <c r="G125" i="103"/>
  <c r="H127" i="103"/>
  <c r="F135" i="103"/>
  <c r="E140" i="103"/>
  <c r="D143" i="103"/>
  <c r="F145" i="103"/>
  <c r="D148" i="103"/>
  <c r="F150" i="103"/>
  <c r="F154" i="103"/>
  <c r="D160" i="103"/>
  <c r="E156" i="103"/>
  <c r="F152" i="103"/>
  <c r="E149" i="103"/>
  <c r="D146" i="103"/>
  <c r="F144" i="103"/>
  <c r="E141" i="103"/>
  <c r="D138" i="103"/>
  <c r="F136" i="103"/>
  <c r="I129" i="103"/>
  <c r="G128" i="103"/>
  <c r="E127" i="103"/>
  <c r="I125" i="103"/>
  <c r="G124" i="103"/>
  <c r="E123" i="103"/>
  <c r="I121" i="103"/>
  <c r="G120" i="103"/>
  <c r="E119" i="103"/>
  <c r="I117" i="103"/>
  <c r="G116" i="103"/>
  <c r="E115" i="103"/>
  <c r="I113" i="103"/>
  <c r="G112" i="103"/>
  <c r="E111" i="103"/>
  <c r="I109" i="103"/>
  <c r="G108" i="103"/>
  <c r="E107" i="103"/>
  <c r="I105" i="103"/>
  <c r="G104" i="103"/>
  <c r="E103" i="103"/>
  <c r="I101" i="103"/>
  <c r="G100" i="103"/>
  <c r="E99" i="103"/>
  <c r="I97" i="103"/>
  <c r="G96" i="103"/>
  <c r="E95" i="103"/>
  <c r="I93" i="103"/>
  <c r="G92" i="103"/>
  <c r="E91" i="103"/>
  <c r="I89" i="103"/>
  <c r="G88" i="103"/>
  <c r="E87" i="103"/>
  <c r="I85" i="103"/>
  <c r="G84" i="103"/>
  <c r="E83" i="103"/>
  <c r="I81" i="103"/>
  <c r="G80" i="103"/>
  <c r="E79" i="103"/>
  <c r="I77" i="103"/>
  <c r="G76" i="103"/>
  <c r="E75" i="103"/>
  <c r="I73" i="103"/>
  <c r="G72" i="103"/>
  <c r="E71" i="103"/>
  <c r="I69" i="103"/>
  <c r="G68" i="103"/>
  <c r="E67" i="103"/>
  <c r="I65" i="103"/>
  <c r="G64" i="103"/>
  <c r="E63" i="103"/>
  <c r="I61" i="103"/>
  <c r="G60" i="103"/>
  <c r="E59" i="103"/>
  <c r="I57" i="103"/>
  <c r="G56" i="103"/>
  <c r="E55" i="103"/>
  <c r="I53" i="103"/>
  <c r="G52" i="103"/>
  <c r="E51" i="103"/>
  <c r="I49" i="103"/>
  <c r="G48" i="103"/>
  <c r="E47" i="103"/>
  <c r="I45" i="103"/>
  <c r="G44" i="103"/>
  <c r="E43" i="103"/>
  <c r="I41" i="103"/>
  <c r="G40" i="103"/>
  <c r="E39" i="103"/>
  <c r="I37" i="103"/>
  <c r="G36" i="103"/>
  <c r="E35" i="103"/>
  <c r="F158" i="103"/>
  <c r="D156" i="103"/>
  <c r="E152" i="103"/>
  <c r="D149" i="103"/>
  <c r="F147" i="103"/>
  <c r="E144" i="103"/>
  <c r="D141" i="103"/>
  <c r="F139" i="103"/>
  <c r="E136" i="103"/>
  <c r="F134" i="103"/>
  <c r="H129" i="103"/>
  <c r="F128" i="103"/>
  <c r="D127" i="103"/>
  <c r="H125" i="103"/>
  <c r="F124" i="103"/>
  <c r="D123" i="103"/>
  <c r="H121" i="103"/>
  <c r="F120" i="103"/>
  <c r="D119" i="103"/>
  <c r="H117" i="103"/>
  <c r="F116" i="103"/>
  <c r="D115" i="103"/>
  <c r="H113" i="103"/>
  <c r="F112" i="103"/>
  <c r="D111" i="103"/>
  <c r="H109" i="103"/>
  <c r="F108" i="103"/>
  <c r="D107" i="103"/>
  <c r="H105" i="103"/>
  <c r="F104" i="103"/>
  <c r="D103" i="103"/>
  <c r="H101" i="103"/>
  <c r="F100" i="103"/>
  <c r="D99" i="103"/>
  <c r="H97" i="103"/>
  <c r="F96" i="103"/>
  <c r="D95" i="103"/>
  <c r="H93" i="103"/>
  <c r="F92" i="103"/>
  <c r="D91" i="103"/>
  <c r="H89" i="103"/>
  <c r="F88" i="103"/>
  <c r="D87" i="103"/>
  <c r="H85" i="103"/>
  <c r="F84" i="103"/>
  <c r="D83" i="103"/>
  <c r="H81" i="103"/>
  <c r="F80" i="103"/>
  <c r="D79" i="103"/>
  <c r="H77" i="103"/>
  <c r="F76" i="103"/>
  <c r="D75" i="103"/>
  <c r="H73" i="103"/>
  <c r="F72" i="103"/>
  <c r="D71" i="103"/>
  <c r="H69" i="103"/>
  <c r="F68" i="103"/>
  <c r="D67" i="103"/>
  <c r="H65" i="103"/>
  <c r="F64" i="103"/>
  <c r="D63" i="103"/>
  <c r="H61" i="103"/>
  <c r="F60" i="103"/>
  <c r="D59" i="103"/>
  <c r="H57" i="103"/>
  <c r="F56" i="103"/>
  <c r="D55" i="103"/>
  <c r="H53" i="103"/>
  <c r="F52" i="103"/>
  <c r="D51" i="103"/>
  <c r="F157" i="103"/>
  <c r="D155" i="103"/>
  <c r="D150" i="103"/>
  <c r="F148" i="103"/>
  <c r="E145" i="103"/>
  <c r="D142" i="103"/>
  <c r="F140" i="103"/>
  <c r="E137" i="103"/>
  <c r="F133" i="103"/>
  <c r="E129" i="103"/>
  <c r="I127" i="103"/>
  <c r="G126" i="103"/>
  <c r="E125" i="103"/>
  <c r="I123" i="103"/>
  <c r="G122" i="103"/>
  <c r="E121" i="103"/>
  <c r="I119" i="103"/>
  <c r="G118" i="103"/>
  <c r="E117" i="103"/>
  <c r="I115" i="103"/>
  <c r="G114" i="103"/>
  <c r="E113" i="103"/>
  <c r="I111" i="103"/>
  <c r="G110" i="103"/>
  <c r="E109" i="103"/>
  <c r="I107" i="103"/>
  <c r="G106" i="103"/>
  <c r="E105" i="103"/>
  <c r="I103" i="103"/>
  <c r="G102" i="103"/>
  <c r="E101" i="103"/>
  <c r="I99" i="103"/>
  <c r="G98" i="103"/>
  <c r="E97" i="103"/>
  <c r="I95" i="103"/>
  <c r="G94" i="103"/>
  <c r="E93" i="103"/>
  <c r="I91" i="103"/>
  <c r="G90" i="103"/>
  <c r="E89" i="103"/>
  <c r="I87" i="103"/>
  <c r="G86" i="103"/>
  <c r="E85" i="103"/>
  <c r="I83" i="103"/>
  <c r="G82" i="103"/>
  <c r="E81" i="103"/>
  <c r="I79" i="103"/>
  <c r="G78" i="103"/>
  <c r="E77" i="103"/>
  <c r="I75" i="103"/>
  <c r="G74" i="103"/>
  <c r="E73" i="103"/>
  <c r="I71" i="103"/>
  <c r="G70" i="103"/>
  <c r="E69" i="103"/>
  <c r="I67" i="103"/>
  <c r="G66" i="103"/>
  <c r="E65" i="103"/>
  <c r="I63" i="103"/>
  <c r="G62" i="103"/>
  <c r="E61" i="103"/>
  <c r="I59" i="103"/>
  <c r="G58" i="103"/>
  <c r="E57" i="103"/>
  <c r="I55" i="103"/>
  <c r="G54" i="103"/>
  <c r="E53" i="103"/>
  <c r="I51" i="103"/>
  <c r="G50" i="103"/>
  <c r="E49" i="103"/>
  <c r="I47" i="103"/>
  <c r="G46" i="103"/>
  <c r="E45" i="103"/>
  <c r="I43" i="103"/>
  <c r="G42" i="103"/>
  <c r="E41" i="103"/>
  <c r="I39" i="103"/>
  <c r="G38" i="103"/>
  <c r="E37" i="103"/>
  <c r="I35" i="103"/>
  <c r="G34" i="103"/>
  <c r="I10" i="103"/>
  <c r="E12" i="103"/>
  <c r="G13" i="103"/>
  <c r="I14" i="103"/>
  <c r="E16" i="103"/>
  <c r="G17" i="103"/>
  <c r="I18" i="103"/>
  <c r="E20" i="103"/>
  <c r="G21" i="103"/>
  <c r="I22" i="103"/>
  <c r="E24" i="103"/>
  <c r="G25" i="103"/>
  <c r="I26" i="103"/>
  <c r="E28" i="103"/>
  <c r="G29" i="103"/>
  <c r="I30" i="103"/>
  <c r="E32" i="103"/>
  <c r="G33" i="103"/>
  <c r="D35" i="103"/>
  <c r="I36" i="103"/>
  <c r="H38" i="103"/>
  <c r="F40" i="103"/>
  <c r="E42" i="103"/>
  <c r="D44" i="103"/>
  <c r="H45" i="103"/>
  <c r="G47" i="103"/>
  <c r="F49" i="103"/>
  <c r="F51" i="103"/>
  <c r="F53" i="103"/>
  <c r="G55" i="103"/>
  <c r="G57" i="103"/>
  <c r="H59" i="103"/>
  <c r="D62" i="103"/>
  <c r="D64" i="103"/>
  <c r="E66" i="103"/>
  <c r="E68" i="103"/>
  <c r="F70" i="103"/>
  <c r="H72" i="103"/>
  <c r="H74" i="103"/>
  <c r="I76" i="103"/>
  <c r="I78" i="103"/>
  <c r="D81" i="103"/>
  <c r="F83" i="103"/>
  <c r="F85" i="103"/>
  <c r="G87" i="103"/>
  <c r="G89" i="103"/>
  <c r="H91" i="103"/>
  <c r="D94" i="103"/>
  <c r="D96" i="103"/>
  <c r="E98" i="103"/>
  <c r="E100" i="103"/>
  <c r="F102" i="103"/>
  <c r="H104" i="103"/>
  <c r="H106" i="103"/>
  <c r="I108" i="103"/>
  <c r="I110" i="103"/>
  <c r="D113" i="103"/>
  <c r="F115" i="103"/>
  <c r="F117" i="103"/>
  <c r="G119" i="103"/>
  <c r="G121" i="103"/>
  <c r="H123" i="103"/>
  <c r="D126" i="103"/>
  <c r="D128" i="103"/>
  <c r="D133" i="103"/>
  <c r="E138" i="103"/>
  <c r="E143" i="103"/>
  <c r="E148" i="103"/>
  <c r="D151" i="103"/>
  <c r="E155" i="103"/>
  <c r="H14" i="102"/>
  <c r="D28" i="102"/>
  <c r="D106" i="102"/>
  <c r="F12" i="102"/>
  <c r="D15" i="102"/>
  <c r="H17" i="102"/>
  <c r="F20" i="102"/>
  <c r="D23" i="102"/>
  <c r="H25" i="102"/>
  <c r="F28" i="102"/>
  <c r="D31" i="102"/>
  <c r="H33" i="102"/>
  <c r="D37" i="102"/>
  <c r="H40" i="102"/>
  <c r="E44" i="102"/>
  <c r="H47" i="102"/>
  <c r="F51" i="102"/>
  <c r="F55" i="102"/>
  <c r="G59" i="102"/>
  <c r="H63" i="102"/>
  <c r="D68" i="102"/>
  <c r="E72" i="102"/>
  <c r="H76" i="102"/>
  <c r="I80" i="102"/>
  <c r="D85" i="102"/>
  <c r="F89" i="102"/>
  <c r="G93" i="102"/>
  <c r="D98" i="102"/>
  <c r="E102" i="102"/>
  <c r="F106" i="102"/>
  <c r="H110" i="102"/>
  <c r="I114" i="102"/>
  <c r="F119" i="102"/>
  <c r="G123" i="102"/>
  <c r="H127" i="102"/>
  <c r="D135" i="102"/>
  <c r="F154" i="102"/>
  <c r="G12" i="102"/>
  <c r="E15" i="102"/>
  <c r="I17" i="102"/>
  <c r="G20" i="102"/>
  <c r="E23" i="102"/>
  <c r="I25" i="102"/>
  <c r="G28" i="102"/>
  <c r="E31" i="102"/>
  <c r="I33" i="102"/>
  <c r="F37" i="102"/>
  <c r="I40" i="102"/>
  <c r="F44" i="102"/>
  <c r="D48" i="102"/>
  <c r="G51" i="102"/>
  <c r="G55" i="102"/>
  <c r="H59" i="102"/>
  <c r="D64" i="102"/>
  <c r="E68" i="102"/>
  <c r="H72" i="102"/>
  <c r="I76" i="102"/>
  <c r="D81" i="102"/>
  <c r="F85" i="102"/>
  <c r="G89" i="102"/>
  <c r="D94" i="102"/>
  <c r="E98" i="102"/>
  <c r="F102" i="102"/>
  <c r="H106" i="102"/>
  <c r="I110" i="102"/>
  <c r="F115" i="102"/>
  <c r="G119" i="102"/>
  <c r="H123" i="102"/>
  <c r="D128" i="102"/>
  <c r="F135" i="102"/>
  <c r="E155" i="102"/>
  <c r="D12" i="102"/>
  <c r="F17" i="102"/>
  <c r="D20" i="102"/>
  <c r="H22" i="102"/>
  <c r="H30" i="102"/>
  <c r="F33" i="102"/>
  <c r="H36" i="102"/>
  <c r="E40" i="102"/>
  <c r="H43" i="102"/>
  <c r="F47" i="102"/>
  <c r="I50" i="102"/>
  <c r="H54" i="102"/>
  <c r="I58" i="102"/>
  <c r="F63" i="102"/>
  <c r="G67" i="102"/>
  <c r="H71" i="102"/>
  <c r="D76" i="102"/>
  <c r="E80" i="102"/>
  <c r="H84" i="102"/>
  <c r="I88" i="102"/>
  <c r="D93" i="102"/>
  <c r="F97" i="102"/>
  <c r="G101" i="102"/>
  <c r="E110" i="102"/>
  <c r="F114" i="102"/>
  <c r="H118" i="102"/>
  <c r="I122" i="102"/>
  <c r="F127" i="102"/>
  <c r="D154" i="102"/>
  <c r="E10" i="102"/>
  <c r="I12" i="102"/>
  <c r="G15" i="102"/>
  <c r="E18" i="102"/>
  <c r="I20" i="102"/>
  <c r="G23" i="102"/>
  <c r="E26" i="102"/>
  <c r="I28" i="102"/>
  <c r="G31" i="102"/>
  <c r="E34" i="102"/>
  <c r="H37" i="102"/>
  <c r="F41" i="102"/>
  <c r="I44" i="102"/>
  <c r="F48" i="102"/>
  <c r="D52" i="102"/>
  <c r="D56" i="102"/>
  <c r="E60" i="102"/>
  <c r="H64" i="102"/>
  <c r="I68" i="102"/>
  <c r="D73" i="102"/>
  <c r="F77" i="102"/>
  <c r="G81" i="102"/>
  <c r="D86" i="102"/>
  <c r="E90" i="102"/>
  <c r="F94" i="102"/>
  <c r="H98" i="102"/>
  <c r="I102" i="102"/>
  <c r="F107" i="102"/>
  <c r="G111" i="102"/>
  <c r="H115" i="102"/>
  <c r="D120" i="102"/>
  <c r="E124" i="102"/>
  <c r="H128" i="102"/>
  <c r="F156" i="102"/>
  <c r="F25" i="102"/>
  <c r="H10" i="102"/>
  <c r="F13" i="102"/>
  <c r="D16" i="102"/>
  <c r="H18" i="102"/>
  <c r="F21" i="102"/>
  <c r="D24" i="102"/>
  <c r="H26" i="102"/>
  <c r="F29" i="102"/>
  <c r="D32" i="102"/>
  <c r="I34" i="102"/>
  <c r="F38" i="102"/>
  <c r="D42" i="102"/>
  <c r="G45" i="102"/>
  <c r="D49" i="102"/>
  <c r="H52" i="102"/>
  <c r="I56" i="102"/>
  <c r="D61" i="102"/>
  <c r="F65" i="102"/>
  <c r="G69" i="102"/>
  <c r="D74" i="102"/>
  <c r="E78" i="102"/>
  <c r="F82" i="102"/>
  <c r="H86" i="102"/>
  <c r="I90" i="102"/>
  <c r="F95" i="102"/>
  <c r="G99" i="102"/>
  <c r="H103" i="102"/>
  <c r="D108" i="102"/>
  <c r="E112" i="102"/>
  <c r="H116" i="102"/>
  <c r="I120" i="102"/>
  <c r="D125" i="102"/>
  <c r="F129" i="102"/>
  <c r="D158" i="102"/>
  <c r="D11" i="102"/>
  <c r="H13" i="102"/>
  <c r="F16" i="102"/>
  <c r="D19" i="102"/>
  <c r="H21" i="102"/>
  <c r="F24" i="102"/>
  <c r="D27" i="102"/>
  <c r="H29" i="102"/>
  <c r="F32" i="102"/>
  <c r="F35" i="102"/>
  <c r="I38" i="102"/>
  <c r="F42" i="102"/>
  <c r="D46" i="102"/>
  <c r="G49" i="102"/>
  <c r="D53" i="102"/>
  <c r="F57" i="102"/>
  <c r="G61" i="102"/>
  <c r="D66" i="102"/>
  <c r="E70" i="102"/>
  <c r="F74" i="102"/>
  <c r="H78" i="102"/>
  <c r="I82" i="102"/>
  <c r="F87" i="102"/>
  <c r="G91" i="102"/>
  <c r="H95" i="102"/>
  <c r="D100" i="102"/>
  <c r="E104" i="102"/>
  <c r="H108" i="102"/>
  <c r="I112" i="102"/>
  <c r="D117" i="102"/>
  <c r="F121" i="102"/>
  <c r="G125" i="102"/>
  <c r="D136" i="102"/>
  <c r="D161" i="102"/>
  <c r="E11" i="102"/>
  <c r="I13" i="102"/>
  <c r="G16" i="102"/>
  <c r="E19" i="102"/>
  <c r="I21" i="102"/>
  <c r="G24" i="102"/>
  <c r="E27" i="102"/>
  <c r="I29" i="102"/>
  <c r="G32" i="102"/>
  <c r="G35" i="102"/>
  <c r="D39" i="102"/>
  <c r="H42" i="102"/>
  <c r="E46" i="102"/>
  <c r="H49" i="102"/>
  <c r="F53" i="102"/>
  <c r="G57" i="102"/>
  <c r="D62" i="102"/>
  <c r="E66" i="102"/>
  <c r="F70" i="102"/>
  <c r="H74" i="102"/>
  <c r="I78" i="102"/>
  <c r="F83" i="102"/>
  <c r="G87" i="102"/>
  <c r="H91" i="102"/>
  <c r="D96" i="102"/>
  <c r="E100" i="102"/>
  <c r="H104" i="102"/>
  <c r="I108" i="102"/>
  <c r="D113" i="102"/>
  <c r="F117" i="102"/>
  <c r="G121" i="102"/>
  <c r="D126" i="102"/>
  <c r="D133" i="102"/>
  <c r="C141" i="102"/>
  <c r="E140" i="102"/>
  <c r="F11" i="101"/>
  <c r="E18" i="101"/>
  <c r="D25" i="101"/>
  <c r="F34" i="101"/>
  <c r="D49" i="101"/>
  <c r="H63" i="101"/>
  <c r="I78" i="101"/>
  <c r="E94" i="101"/>
  <c r="I108" i="101"/>
  <c r="H123" i="101"/>
  <c r="I12" i="101"/>
  <c r="H19" i="101"/>
  <c r="F27" i="101"/>
  <c r="H35" i="101"/>
  <c r="G49" i="101"/>
  <c r="E66" i="101"/>
  <c r="D79" i="101"/>
  <c r="H95" i="101"/>
  <c r="F111" i="101"/>
  <c r="E124" i="101"/>
  <c r="D137" i="102"/>
  <c r="D13" i="101"/>
  <c r="H20" i="101"/>
  <c r="G27" i="101"/>
  <c r="F39" i="101"/>
  <c r="G51" i="101"/>
  <c r="F66" i="101"/>
  <c r="F83" i="101"/>
  <c r="D98" i="101"/>
  <c r="I112" i="101"/>
  <c r="F156" i="101"/>
  <c r="E154" i="101"/>
  <c r="D133" i="101"/>
  <c r="F119" i="101"/>
  <c r="D107" i="101"/>
  <c r="E96" i="101"/>
  <c r="D85" i="101"/>
  <c r="I72" i="101"/>
  <c r="D62" i="101"/>
  <c r="D51" i="101"/>
  <c r="H39" i="101"/>
  <c r="G31" i="101"/>
  <c r="D126" i="101"/>
  <c r="D115" i="101"/>
  <c r="I102" i="101"/>
  <c r="H91" i="101"/>
  <c r="I80" i="101"/>
  <c r="H68" i="101"/>
  <c r="H57" i="101"/>
  <c r="I46" i="101"/>
  <c r="F36" i="101"/>
  <c r="I28" i="101"/>
  <c r="D14" i="101"/>
  <c r="I20" i="101"/>
  <c r="H27" i="101"/>
  <c r="G39" i="101"/>
  <c r="F55" i="101"/>
  <c r="E68" i="101"/>
  <c r="G83" i="101"/>
  <c r="F100" i="101"/>
  <c r="D113" i="101"/>
  <c r="D161" i="101"/>
  <c r="E138" i="102"/>
  <c r="F14" i="101"/>
  <c r="D22" i="101"/>
  <c r="F30" i="101"/>
  <c r="G41" i="101"/>
  <c r="G55" i="101"/>
  <c r="F72" i="101"/>
  <c r="H85" i="101"/>
  <c r="H100" i="101"/>
  <c r="G117" i="101"/>
  <c r="H16" i="101"/>
  <c r="G23" i="101"/>
  <c r="F31" i="101"/>
  <c r="F43" i="101"/>
  <c r="H55" i="101"/>
  <c r="H72" i="101"/>
  <c r="G89" i="101"/>
  <c r="E102" i="101"/>
  <c r="H117" i="101"/>
  <c r="D10" i="101"/>
  <c r="I16" i="101"/>
  <c r="H23" i="101"/>
  <c r="H32" i="101"/>
  <c r="H44" i="101"/>
  <c r="E60" i="101"/>
  <c r="I74" i="101"/>
  <c r="H89" i="101"/>
  <c r="F106" i="101"/>
  <c r="H119" i="101"/>
  <c r="E10" i="101"/>
  <c r="D17" i="101"/>
  <c r="H24" i="101"/>
  <c r="E34" i="101"/>
  <c r="I44" i="101"/>
  <c r="H61" i="101"/>
  <c r="D77" i="101"/>
  <c r="D90" i="101"/>
  <c r="I106" i="101"/>
  <c r="G123" i="101"/>
  <c r="D10" i="102"/>
  <c r="F11" i="102"/>
  <c r="H12" i="102"/>
  <c r="D14" i="102"/>
  <c r="F15" i="102"/>
  <c r="H16" i="102"/>
  <c r="D18" i="102"/>
  <c r="F19" i="102"/>
  <c r="H20" i="102"/>
  <c r="D22" i="102"/>
  <c r="F23" i="102"/>
  <c r="H24" i="102"/>
  <c r="D26" i="102"/>
  <c r="F27" i="102"/>
  <c r="H28" i="102"/>
  <c r="D30" i="102"/>
  <c r="F31" i="102"/>
  <c r="H32" i="102"/>
  <c r="D34" i="102"/>
  <c r="H35" i="102"/>
  <c r="G37" i="102"/>
  <c r="F39" i="102"/>
  <c r="D41" i="102"/>
  <c r="I42" i="102"/>
  <c r="H44" i="102"/>
  <c r="F46" i="102"/>
  <c r="E48" i="102"/>
  <c r="D50" i="102"/>
  <c r="H51" i="102"/>
  <c r="G53" i="102"/>
  <c r="H55" i="102"/>
  <c r="D58" i="102"/>
  <c r="D60" i="102"/>
  <c r="E62" i="102"/>
  <c r="E64" i="102"/>
  <c r="F66" i="102"/>
  <c r="H68" i="102"/>
  <c r="H70" i="102"/>
  <c r="I72" i="102"/>
  <c r="I74" i="102"/>
  <c r="D77" i="102"/>
  <c r="F79" i="102"/>
  <c r="F81" i="102"/>
  <c r="G83" i="102"/>
  <c r="G85" i="102"/>
  <c r="H87" i="102"/>
  <c r="D90" i="102"/>
  <c r="D92" i="102"/>
  <c r="E94" i="102"/>
  <c r="E96" i="102"/>
  <c r="F98" i="102"/>
  <c r="H100" i="102"/>
  <c r="H102" i="102"/>
  <c r="I104" i="102"/>
  <c r="I106" i="102"/>
  <c r="D109" i="102"/>
  <c r="F111" i="102"/>
  <c r="F113" i="102"/>
  <c r="G115" i="102"/>
  <c r="G117" i="102"/>
  <c r="H119" i="102"/>
  <c r="D122" i="102"/>
  <c r="D124" i="102"/>
  <c r="E126" i="102"/>
  <c r="E128" i="102"/>
  <c r="E133" i="102"/>
  <c r="F138" i="102"/>
  <c r="F155" i="102"/>
  <c r="F10" i="102"/>
  <c r="H11" i="102"/>
  <c r="D13" i="102"/>
  <c r="F14" i="102"/>
  <c r="H15" i="102"/>
  <c r="D17" i="102"/>
  <c r="F18" i="102"/>
  <c r="H19" i="102"/>
  <c r="D21" i="102"/>
  <c r="F22" i="102"/>
  <c r="H23" i="102"/>
  <c r="D25" i="102"/>
  <c r="F26" i="102"/>
  <c r="H27" i="102"/>
  <c r="D29" i="102"/>
  <c r="F30" i="102"/>
  <c r="H31" i="102"/>
  <c r="D33" i="102"/>
  <c r="F34" i="102"/>
  <c r="E36" i="102"/>
  <c r="D38" i="102"/>
  <c r="H39" i="102"/>
  <c r="G41" i="102"/>
  <c r="F43" i="102"/>
  <c r="D45" i="102"/>
  <c r="I46" i="102"/>
  <c r="H48" i="102"/>
  <c r="F50" i="102"/>
  <c r="E52" i="102"/>
  <c r="E54" i="102"/>
  <c r="E56" i="102"/>
  <c r="F58" i="102"/>
  <c r="H60" i="102"/>
  <c r="H62" i="102"/>
  <c r="I64" i="102"/>
  <c r="I66" i="102"/>
  <c r="D69" i="102"/>
  <c r="F71" i="102"/>
  <c r="F73" i="102"/>
  <c r="G75" i="102"/>
  <c r="G77" i="102"/>
  <c r="H79" i="102"/>
  <c r="D82" i="102"/>
  <c r="D84" i="102"/>
  <c r="E86" i="102"/>
  <c r="E88" i="102"/>
  <c r="F90" i="102"/>
  <c r="H92" i="102"/>
  <c r="H94" i="102"/>
  <c r="I96" i="102"/>
  <c r="I98" i="102"/>
  <c r="D101" i="102"/>
  <c r="F103" i="102"/>
  <c r="F105" i="102"/>
  <c r="G107" i="102"/>
  <c r="G109" i="102"/>
  <c r="H111" i="102"/>
  <c r="D114" i="102"/>
  <c r="D116" i="102"/>
  <c r="E118" i="102"/>
  <c r="E120" i="102"/>
  <c r="F122" i="102"/>
  <c r="H124" i="102"/>
  <c r="H126" i="102"/>
  <c r="I128" i="102"/>
  <c r="E134" i="102"/>
  <c r="D139" i="102"/>
  <c r="D157" i="102"/>
  <c r="G10" i="102"/>
  <c r="I11" i="102"/>
  <c r="E13" i="102"/>
  <c r="G14" i="102"/>
  <c r="I15" i="102"/>
  <c r="E17" i="102"/>
  <c r="G18" i="102"/>
  <c r="I19" i="102"/>
  <c r="E21" i="102"/>
  <c r="G22" i="102"/>
  <c r="I23" i="102"/>
  <c r="E25" i="102"/>
  <c r="G26" i="102"/>
  <c r="I27" i="102"/>
  <c r="E29" i="102"/>
  <c r="G30" i="102"/>
  <c r="I31" i="102"/>
  <c r="E33" i="102"/>
  <c r="H34" i="102"/>
  <c r="F36" i="102"/>
  <c r="E38" i="102"/>
  <c r="D40" i="102"/>
  <c r="H41" i="102"/>
  <c r="G43" i="102"/>
  <c r="F45" i="102"/>
  <c r="D47" i="102"/>
  <c r="I48" i="102"/>
  <c r="H50" i="102"/>
  <c r="F52" i="102"/>
  <c r="F54" i="102"/>
  <c r="H56" i="102"/>
  <c r="H58" i="102"/>
  <c r="I60" i="102"/>
  <c r="I62" i="102"/>
  <c r="D65" i="102"/>
  <c r="F67" i="102"/>
  <c r="F69" i="102"/>
  <c r="G71" i="102"/>
  <c r="G73" i="102"/>
  <c r="H75" i="102"/>
  <c r="D78" i="102"/>
  <c r="D80" i="102"/>
  <c r="E82" i="102"/>
  <c r="E84" i="102"/>
  <c r="F86" i="102"/>
  <c r="H88" i="102"/>
  <c r="H90" i="102"/>
  <c r="I92" i="102"/>
  <c r="I94" i="102"/>
  <c r="D97" i="102"/>
  <c r="F99" i="102"/>
  <c r="F101" i="102"/>
  <c r="G103" i="102"/>
  <c r="G105" i="102"/>
  <c r="H107" i="102"/>
  <c r="D110" i="102"/>
  <c r="D112" i="102"/>
  <c r="E114" i="102"/>
  <c r="E116" i="102"/>
  <c r="F118" i="102"/>
  <c r="H120" i="102"/>
  <c r="H122" i="102"/>
  <c r="I124" i="102"/>
  <c r="I126" i="102"/>
  <c r="D129" i="102"/>
  <c r="E139" i="102"/>
  <c r="D160" i="102"/>
  <c r="E156" i="102"/>
  <c r="E141" i="102"/>
  <c r="D138" i="102"/>
  <c r="F136" i="102"/>
  <c r="I129" i="102"/>
  <c r="G128" i="102"/>
  <c r="E127" i="102"/>
  <c r="I125" i="102"/>
  <c r="G124" i="102"/>
  <c r="E123" i="102"/>
  <c r="I121" i="102"/>
  <c r="G120" i="102"/>
  <c r="E119" i="102"/>
  <c r="I117" i="102"/>
  <c r="G116" i="102"/>
  <c r="E115" i="102"/>
  <c r="I113" i="102"/>
  <c r="G112" i="102"/>
  <c r="E111" i="102"/>
  <c r="I109" i="102"/>
  <c r="G108" i="102"/>
  <c r="E107" i="102"/>
  <c r="I105" i="102"/>
  <c r="G104" i="102"/>
  <c r="E103" i="102"/>
  <c r="I101" i="102"/>
  <c r="G100" i="102"/>
  <c r="E99" i="102"/>
  <c r="I97" i="102"/>
  <c r="G96" i="102"/>
  <c r="E95" i="102"/>
  <c r="I93" i="102"/>
  <c r="G92" i="102"/>
  <c r="E91" i="102"/>
  <c r="I89" i="102"/>
  <c r="G88" i="102"/>
  <c r="E87" i="102"/>
  <c r="I85" i="102"/>
  <c r="G84" i="102"/>
  <c r="E83" i="102"/>
  <c r="I81" i="102"/>
  <c r="G80" i="102"/>
  <c r="E79" i="102"/>
  <c r="I77" i="102"/>
  <c r="G76" i="102"/>
  <c r="E75" i="102"/>
  <c r="I73" i="102"/>
  <c r="G72" i="102"/>
  <c r="E71" i="102"/>
  <c r="I69" i="102"/>
  <c r="G68" i="102"/>
  <c r="E67" i="102"/>
  <c r="I65" i="102"/>
  <c r="G64" i="102"/>
  <c r="E63" i="102"/>
  <c r="I61" i="102"/>
  <c r="G60" i="102"/>
  <c r="E59" i="102"/>
  <c r="I57" i="102"/>
  <c r="G56" i="102"/>
  <c r="E55" i="102"/>
  <c r="I53" i="102"/>
  <c r="G52" i="102"/>
  <c r="E51" i="102"/>
  <c r="I49" i="102"/>
  <c r="G48" i="102"/>
  <c r="E47" i="102"/>
  <c r="I45" i="102"/>
  <c r="G44" i="102"/>
  <c r="E43" i="102"/>
  <c r="I41" i="102"/>
  <c r="G40" i="102"/>
  <c r="E39" i="102"/>
  <c r="I37" i="102"/>
  <c r="G36" i="102"/>
  <c r="E35" i="102"/>
  <c r="F158" i="102"/>
  <c r="D156" i="102"/>
  <c r="D141" i="102"/>
  <c r="F139" i="102"/>
  <c r="E136" i="102"/>
  <c r="F134" i="102"/>
  <c r="H129" i="102"/>
  <c r="F128" i="102"/>
  <c r="D127" i="102"/>
  <c r="H125" i="102"/>
  <c r="F124" i="102"/>
  <c r="D123" i="102"/>
  <c r="H121" i="102"/>
  <c r="F120" i="102"/>
  <c r="D119" i="102"/>
  <c r="H117" i="102"/>
  <c r="F116" i="102"/>
  <c r="D115" i="102"/>
  <c r="H113" i="102"/>
  <c r="F112" i="102"/>
  <c r="D111" i="102"/>
  <c r="H109" i="102"/>
  <c r="F108" i="102"/>
  <c r="D107" i="102"/>
  <c r="H105" i="102"/>
  <c r="F104" i="102"/>
  <c r="D103" i="102"/>
  <c r="H101" i="102"/>
  <c r="F100" i="102"/>
  <c r="D99" i="102"/>
  <c r="H97" i="102"/>
  <c r="F96" i="102"/>
  <c r="D95" i="102"/>
  <c r="H93" i="102"/>
  <c r="F92" i="102"/>
  <c r="D91" i="102"/>
  <c r="H89" i="102"/>
  <c r="F88" i="102"/>
  <c r="D87" i="102"/>
  <c r="H85" i="102"/>
  <c r="F84" i="102"/>
  <c r="D83" i="102"/>
  <c r="H81" i="102"/>
  <c r="F80" i="102"/>
  <c r="D79" i="102"/>
  <c r="H77" i="102"/>
  <c r="F76" i="102"/>
  <c r="D75" i="102"/>
  <c r="H73" i="102"/>
  <c r="F72" i="102"/>
  <c r="D71" i="102"/>
  <c r="H69" i="102"/>
  <c r="F68" i="102"/>
  <c r="D67" i="102"/>
  <c r="H65" i="102"/>
  <c r="F64" i="102"/>
  <c r="D63" i="102"/>
  <c r="H61" i="102"/>
  <c r="F60" i="102"/>
  <c r="D59" i="102"/>
  <c r="H57" i="102"/>
  <c r="F56" i="102"/>
  <c r="D55" i="102"/>
  <c r="H53" i="102"/>
  <c r="F157" i="102"/>
  <c r="D155" i="102"/>
  <c r="F140" i="102"/>
  <c r="E137" i="102"/>
  <c r="F133" i="102"/>
  <c r="E129" i="102"/>
  <c r="I127" i="102"/>
  <c r="G126" i="102"/>
  <c r="E125" i="102"/>
  <c r="I123" i="102"/>
  <c r="G122" i="102"/>
  <c r="E121" i="102"/>
  <c r="I119" i="102"/>
  <c r="G118" i="102"/>
  <c r="E117" i="102"/>
  <c r="I115" i="102"/>
  <c r="G114" i="102"/>
  <c r="E113" i="102"/>
  <c r="I111" i="102"/>
  <c r="G110" i="102"/>
  <c r="E109" i="102"/>
  <c r="I107" i="102"/>
  <c r="G106" i="102"/>
  <c r="E105" i="102"/>
  <c r="I103" i="102"/>
  <c r="G102" i="102"/>
  <c r="E101" i="102"/>
  <c r="I99" i="102"/>
  <c r="G98" i="102"/>
  <c r="E97" i="102"/>
  <c r="I95" i="102"/>
  <c r="G94" i="102"/>
  <c r="E93" i="102"/>
  <c r="I91" i="102"/>
  <c r="G90" i="102"/>
  <c r="E89" i="102"/>
  <c r="I87" i="102"/>
  <c r="G86" i="102"/>
  <c r="E85" i="102"/>
  <c r="I83" i="102"/>
  <c r="G82" i="102"/>
  <c r="E81" i="102"/>
  <c r="I79" i="102"/>
  <c r="G78" i="102"/>
  <c r="E77" i="102"/>
  <c r="I75" i="102"/>
  <c r="G74" i="102"/>
  <c r="E73" i="102"/>
  <c r="I71" i="102"/>
  <c r="G70" i="102"/>
  <c r="E69" i="102"/>
  <c r="I67" i="102"/>
  <c r="G66" i="102"/>
  <c r="E65" i="102"/>
  <c r="I63" i="102"/>
  <c r="G62" i="102"/>
  <c r="E61" i="102"/>
  <c r="I59" i="102"/>
  <c r="G58" i="102"/>
  <c r="E57" i="102"/>
  <c r="I55" i="102"/>
  <c r="G54" i="102"/>
  <c r="E53" i="102"/>
  <c r="I51" i="102"/>
  <c r="G50" i="102"/>
  <c r="E49" i="102"/>
  <c r="I47" i="102"/>
  <c r="G46" i="102"/>
  <c r="E45" i="102"/>
  <c r="I43" i="102"/>
  <c r="G42" i="102"/>
  <c r="E41" i="102"/>
  <c r="I39" i="102"/>
  <c r="G38" i="102"/>
  <c r="E37" i="102"/>
  <c r="I35" i="102"/>
  <c r="G34" i="102"/>
  <c r="I10" i="102"/>
  <c r="E12" i="102"/>
  <c r="G13" i="102"/>
  <c r="I14" i="102"/>
  <c r="E16" i="102"/>
  <c r="G17" i="102"/>
  <c r="I18" i="102"/>
  <c r="E20" i="102"/>
  <c r="G21" i="102"/>
  <c r="I22" i="102"/>
  <c r="E24" i="102"/>
  <c r="G25" i="102"/>
  <c r="I26" i="102"/>
  <c r="E28" i="102"/>
  <c r="G29" i="102"/>
  <c r="I30" i="102"/>
  <c r="E32" i="102"/>
  <c r="G33" i="102"/>
  <c r="D35" i="102"/>
  <c r="I36" i="102"/>
  <c r="H38" i="102"/>
  <c r="F40" i="102"/>
  <c r="E42" i="102"/>
  <c r="D44" i="102"/>
  <c r="H45" i="102"/>
  <c r="G47" i="102"/>
  <c r="F49" i="102"/>
  <c r="D51" i="102"/>
  <c r="I52" i="102"/>
  <c r="I54" i="102"/>
  <c r="D57" i="102"/>
  <c r="F59" i="102"/>
  <c r="F61" i="102"/>
  <c r="G63" i="102"/>
  <c r="G65" i="102"/>
  <c r="H67" i="102"/>
  <c r="D70" i="102"/>
  <c r="D72" i="102"/>
  <c r="E74" i="102"/>
  <c r="E76" i="102"/>
  <c r="F78" i="102"/>
  <c r="H80" i="102"/>
  <c r="H82" i="102"/>
  <c r="I84" i="102"/>
  <c r="I86" i="102"/>
  <c r="D89" i="102"/>
  <c r="F91" i="102"/>
  <c r="F93" i="102"/>
  <c r="G95" i="102"/>
  <c r="G97" i="102"/>
  <c r="H99" i="102"/>
  <c r="D102" i="102"/>
  <c r="D104" i="102"/>
  <c r="E106" i="102"/>
  <c r="E108" i="102"/>
  <c r="F110" i="102"/>
  <c r="H112" i="102"/>
  <c r="H114" i="102"/>
  <c r="I116" i="102"/>
  <c r="I118" i="102"/>
  <c r="D121" i="102"/>
  <c r="F123" i="102"/>
  <c r="F125" i="102"/>
  <c r="G127" i="102"/>
  <c r="G129" i="102"/>
  <c r="E135" i="102"/>
  <c r="F137" i="102"/>
  <c r="D140" i="102"/>
  <c r="E154" i="102"/>
  <c r="E158" i="102"/>
  <c r="F10" i="101"/>
  <c r="E14" i="101"/>
  <c r="D18" i="101"/>
  <c r="D21" i="101"/>
  <c r="I24" i="101"/>
  <c r="H28" i="101"/>
  <c r="H31" i="101"/>
  <c r="E36" i="101"/>
  <c r="D41" i="101"/>
  <c r="D45" i="101"/>
  <c r="F51" i="101"/>
  <c r="G57" i="101"/>
  <c r="E62" i="101"/>
  <c r="F68" i="101"/>
  <c r="F74" i="101"/>
  <c r="F79" i="101"/>
  <c r="G85" i="101"/>
  <c r="G91" i="101"/>
  <c r="F96" i="101"/>
  <c r="F102" i="101"/>
  <c r="H108" i="101"/>
  <c r="G113" i="101"/>
  <c r="G119" i="101"/>
  <c r="H125" i="101"/>
  <c r="E133" i="101"/>
  <c r="G11" i="101"/>
  <c r="F15" i="101"/>
  <c r="F18" i="101"/>
  <c r="E22" i="101"/>
  <c r="D26" i="101"/>
  <c r="D29" i="101"/>
  <c r="I32" i="101"/>
  <c r="H37" i="101"/>
  <c r="H41" i="101"/>
  <c r="D47" i="101"/>
  <c r="D53" i="101"/>
  <c r="D58" i="101"/>
  <c r="E64" i="101"/>
  <c r="E70" i="101"/>
  <c r="D75" i="101"/>
  <c r="D81" i="101"/>
  <c r="F87" i="101"/>
  <c r="E92" i="101"/>
  <c r="E98" i="101"/>
  <c r="F104" i="101"/>
  <c r="D109" i="101"/>
  <c r="F115" i="101"/>
  <c r="G121" i="101"/>
  <c r="E126" i="101"/>
  <c r="F135" i="101"/>
  <c r="F154" i="101"/>
  <c r="H11" i="101"/>
  <c r="G15" i="101"/>
  <c r="F19" i="101"/>
  <c r="F22" i="101"/>
  <c r="E26" i="101"/>
  <c r="D30" i="101"/>
  <c r="D33" i="101"/>
  <c r="I37" i="101"/>
  <c r="D43" i="101"/>
  <c r="F47" i="101"/>
  <c r="G53" i="101"/>
  <c r="G59" i="101"/>
  <c r="F64" i="101"/>
  <c r="F70" i="101"/>
  <c r="H76" i="101"/>
  <c r="G81" i="101"/>
  <c r="G87" i="101"/>
  <c r="H93" i="101"/>
  <c r="F98" i="101"/>
  <c r="H104" i="101"/>
  <c r="I110" i="101"/>
  <c r="G115" i="101"/>
  <c r="H121" i="101"/>
  <c r="H127" i="101"/>
  <c r="F155" i="101"/>
  <c r="H12" i="101"/>
  <c r="H15" i="101"/>
  <c r="G19" i="101"/>
  <c r="F23" i="101"/>
  <c r="F26" i="101"/>
  <c r="E30" i="101"/>
  <c r="D34" i="101"/>
  <c r="D38" i="101"/>
  <c r="E43" i="101"/>
  <c r="I48" i="101"/>
  <c r="H53" i="101"/>
  <c r="H59" i="101"/>
  <c r="D66" i="101"/>
  <c r="I70" i="101"/>
  <c r="I76" i="101"/>
  <c r="D83" i="101"/>
  <c r="H87" i="101"/>
  <c r="D94" i="101"/>
  <c r="E100" i="101"/>
  <c r="I104" i="101"/>
  <c r="D111" i="101"/>
  <c r="D117" i="101"/>
  <c r="D122" i="101"/>
  <c r="E128" i="101"/>
  <c r="F158" i="101"/>
  <c r="C141" i="101"/>
  <c r="C142" i="101" s="1"/>
  <c r="C143" i="101" s="1"/>
  <c r="E140" i="101"/>
  <c r="D140" i="101"/>
  <c r="G10" i="101"/>
  <c r="I11" i="101"/>
  <c r="E13" i="101"/>
  <c r="G14" i="101"/>
  <c r="I15" i="101"/>
  <c r="E17" i="101"/>
  <c r="G18" i="101"/>
  <c r="I19" i="101"/>
  <c r="E21" i="101"/>
  <c r="G22" i="101"/>
  <c r="I23" i="101"/>
  <c r="E25" i="101"/>
  <c r="G26" i="101"/>
  <c r="I27" i="101"/>
  <c r="E29" i="101"/>
  <c r="G30" i="101"/>
  <c r="I31" i="101"/>
  <c r="E33" i="101"/>
  <c r="I34" i="101"/>
  <c r="G36" i="101"/>
  <c r="E38" i="101"/>
  <c r="E40" i="101"/>
  <c r="I41" i="101"/>
  <c r="G43" i="101"/>
  <c r="G45" i="101"/>
  <c r="G47" i="101"/>
  <c r="H49" i="101"/>
  <c r="H51" i="101"/>
  <c r="D54" i="101"/>
  <c r="E56" i="101"/>
  <c r="E58" i="101"/>
  <c r="F60" i="101"/>
  <c r="F62" i="101"/>
  <c r="H64" i="101"/>
  <c r="I66" i="101"/>
  <c r="I68" i="101"/>
  <c r="D71" i="101"/>
  <c r="D73" i="101"/>
  <c r="F75" i="101"/>
  <c r="G77" i="101"/>
  <c r="G79" i="101"/>
  <c r="H81" i="101"/>
  <c r="H83" i="101"/>
  <c r="D86" i="101"/>
  <c r="E88" i="101"/>
  <c r="E90" i="101"/>
  <c r="F92" i="101"/>
  <c r="F94" i="101"/>
  <c r="H96" i="101"/>
  <c r="I98" i="101"/>
  <c r="I100" i="101"/>
  <c r="D103" i="101"/>
  <c r="D105" i="101"/>
  <c r="F107" i="101"/>
  <c r="G109" i="101"/>
  <c r="G111" i="101"/>
  <c r="H113" i="101"/>
  <c r="H115" i="101"/>
  <c r="D118" i="101"/>
  <c r="E120" i="101"/>
  <c r="E122" i="101"/>
  <c r="F124" i="101"/>
  <c r="F126" i="101"/>
  <c r="H128" i="101"/>
  <c r="E134" i="101"/>
  <c r="D136" i="101"/>
  <c r="F138" i="101"/>
  <c r="D141" i="101"/>
  <c r="F143" i="101"/>
  <c r="D156" i="101"/>
  <c r="H10" i="101"/>
  <c r="D12" i="101"/>
  <c r="F13" i="101"/>
  <c r="H14" i="101"/>
  <c r="D16" i="101"/>
  <c r="F17" i="101"/>
  <c r="H18" i="101"/>
  <c r="D20" i="101"/>
  <c r="F21" i="101"/>
  <c r="H22" i="101"/>
  <c r="D24" i="101"/>
  <c r="F25" i="101"/>
  <c r="H26" i="101"/>
  <c r="D28" i="101"/>
  <c r="F29" i="101"/>
  <c r="H30" i="101"/>
  <c r="D32" i="101"/>
  <c r="F33" i="101"/>
  <c r="D35" i="101"/>
  <c r="H36" i="101"/>
  <c r="F38" i="101"/>
  <c r="F40" i="101"/>
  <c r="D42" i="101"/>
  <c r="H43" i="101"/>
  <c r="H45" i="101"/>
  <c r="H47" i="101"/>
  <c r="D50" i="101"/>
  <c r="E52" i="101"/>
  <c r="E54" i="101"/>
  <c r="F56" i="101"/>
  <c r="F58" i="101"/>
  <c r="H60" i="101"/>
  <c r="I62" i="101"/>
  <c r="I64" i="101"/>
  <c r="D67" i="101"/>
  <c r="D69" i="101"/>
  <c r="F71" i="101"/>
  <c r="G73" i="101"/>
  <c r="G75" i="101"/>
  <c r="H77" i="101"/>
  <c r="H79" i="101"/>
  <c r="D82" i="101"/>
  <c r="E84" i="101"/>
  <c r="E86" i="101"/>
  <c r="F88" i="101"/>
  <c r="F90" i="101"/>
  <c r="H92" i="101"/>
  <c r="I94" i="101"/>
  <c r="I96" i="101"/>
  <c r="D99" i="101"/>
  <c r="D101" i="101"/>
  <c r="F103" i="101"/>
  <c r="G105" i="101"/>
  <c r="G107" i="101"/>
  <c r="H109" i="101"/>
  <c r="H111" i="101"/>
  <c r="D114" i="101"/>
  <c r="E116" i="101"/>
  <c r="E118" i="101"/>
  <c r="F120" i="101"/>
  <c r="F122" i="101"/>
  <c r="H124" i="101"/>
  <c r="I126" i="101"/>
  <c r="I128" i="101"/>
  <c r="F134" i="101"/>
  <c r="E136" i="101"/>
  <c r="F141" i="101"/>
  <c r="D160" i="101"/>
  <c r="E156" i="101"/>
  <c r="E141" i="101"/>
  <c r="D138" i="101"/>
  <c r="F136" i="101"/>
  <c r="I129" i="101"/>
  <c r="G128" i="101"/>
  <c r="E127" i="101"/>
  <c r="I125" i="101"/>
  <c r="G124" i="101"/>
  <c r="E123" i="101"/>
  <c r="I121" i="101"/>
  <c r="G120" i="101"/>
  <c r="E119" i="101"/>
  <c r="I117" i="101"/>
  <c r="G116" i="101"/>
  <c r="E115" i="101"/>
  <c r="I113" i="101"/>
  <c r="G112" i="101"/>
  <c r="E111" i="101"/>
  <c r="I109" i="101"/>
  <c r="G108" i="101"/>
  <c r="E107" i="101"/>
  <c r="I105" i="101"/>
  <c r="G104" i="101"/>
  <c r="E103" i="101"/>
  <c r="I101" i="101"/>
  <c r="G100" i="101"/>
  <c r="E99" i="101"/>
  <c r="I97" i="101"/>
  <c r="G96" i="101"/>
  <c r="E95" i="101"/>
  <c r="I93" i="101"/>
  <c r="G92" i="101"/>
  <c r="E91" i="101"/>
  <c r="I89" i="101"/>
  <c r="G88" i="101"/>
  <c r="E87" i="101"/>
  <c r="I85" i="101"/>
  <c r="G84" i="101"/>
  <c r="E83" i="101"/>
  <c r="I81" i="101"/>
  <c r="G80" i="101"/>
  <c r="E79" i="101"/>
  <c r="I77" i="101"/>
  <c r="G76" i="101"/>
  <c r="E75" i="101"/>
  <c r="I73" i="101"/>
  <c r="G72" i="101"/>
  <c r="E71" i="101"/>
  <c r="I69" i="101"/>
  <c r="G68" i="101"/>
  <c r="E67" i="101"/>
  <c r="I65" i="101"/>
  <c r="G64" i="101"/>
  <c r="E63" i="101"/>
  <c r="I61" i="101"/>
  <c r="G60" i="101"/>
  <c r="E59" i="101"/>
  <c r="I57" i="101"/>
  <c r="G56" i="101"/>
  <c r="E55" i="101"/>
  <c r="I53" i="101"/>
  <c r="G52" i="101"/>
  <c r="E51" i="101"/>
  <c r="I49" i="101"/>
  <c r="G48" i="101"/>
  <c r="E47" i="101"/>
  <c r="I45" i="101"/>
  <c r="D158" i="101"/>
  <c r="E155" i="101"/>
  <c r="E142" i="101"/>
  <c r="D139" i="101"/>
  <c r="F137" i="101"/>
  <c r="D134" i="101"/>
  <c r="F129" i="101"/>
  <c r="D128" i="101"/>
  <c r="H126" i="101"/>
  <c r="F125" i="101"/>
  <c r="D124" i="101"/>
  <c r="H122" i="101"/>
  <c r="F121" i="101"/>
  <c r="D120" i="101"/>
  <c r="H118" i="101"/>
  <c r="F117" i="101"/>
  <c r="D116" i="101"/>
  <c r="H114" i="101"/>
  <c r="F113" i="101"/>
  <c r="D112" i="101"/>
  <c r="H110" i="101"/>
  <c r="F109" i="101"/>
  <c r="D108" i="101"/>
  <c r="H106" i="101"/>
  <c r="F105" i="101"/>
  <c r="D104" i="101"/>
  <c r="H102" i="101"/>
  <c r="F101" i="101"/>
  <c r="D100" i="101"/>
  <c r="H98" i="101"/>
  <c r="F97" i="101"/>
  <c r="D96" i="101"/>
  <c r="H94" i="101"/>
  <c r="F93" i="101"/>
  <c r="D92" i="101"/>
  <c r="H90" i="101"/>
  <c r="F89" i="101"/>
  <c r="D88" i="101"/>
  <c r="H86" i="101"/>
  <c r="F85" i="101"/>
  <c r="D84" i="101"/>
  <c r="H82" i="101"/>
  <c r="F81" i="101"/>
  <c r="D80" i="101"/>
  <c r="H78" i="101"/>
  <c r="F77" i="101"/>
  <c r="D76" i="101"/>
  <c r="H74" i="101"/>
  <c r="F73" i="101"/>
  <c r="D72" i="101"/>
  <c r="H70" i="101"/>
  <c r="F69" i="101"/>
  <c r="D68" i="101"/>
  <c r="H66" i="101"/>
  <c r="F65" i="101"/>
  <c r="D64" i="101"/>
  <c r="H62" i="101"/>
  <c r="F61" i="101"/>
  <c r="D60" i="101"/>
  <c r="H58" i="101"/>
  <c r="F57" i="101"/>
  <c r="D56" i="101"/>
  <c r="H54" i="101"/>
  <c r="F53" i="101"/>
  <c r="D52" i="101"/>
  <c r="H50" i="101"/>
  <c r="F49" i="101"/>
  <c r="D48" i="101"/>
  <c r="H46" i="101"/>
  <c r="F45" i="101"/>
  <c r="D44" i="101"/>
  <c r="H42" i="101"/>
  <c r="F41" i="101"/>
  <c r="D40" i="101"/>
  <c r="H38" i="101"/>
  <c r="F37" i="101"/>
  <c r="D36" i="101"/>
  <c r="H34" i="101"/>
  <c r="F157" i="101"/>
  <c r="D155" i="101"/>
  <c r="D142" i="101"/>
  <c r="F140" i="101"/>
  <c r="E137" i="101"/>
  <c r="F133" i="101"/>
  <c r="E129" i="101"/>
  <c r="I127" i="101"/>
  <c r="G126" i="101"/>
  <c r="E125" i="101"/>
  <c r="I123" i="101"/>
  <c r="G122" i="101"/>
  <c r="E121" i="101"/>
  <c r="I119" i="101"/>
  <c r="G118" i="101"/>
  <c r="E117" i="101"/>
  <c r="I115" i="101"/>
  <c r="G114" i="101"/>
  <c r="E113" i="101"/>
  <c r="I111" i="101"/>
  <c r="G110" i="101"/>
  <c r="E109" i="101"/>
  <c r="I107" i="101"/>
  <c r="G106" i="101"/>
  <c r="E105" i="101"/>
  <c r="I103" i="101"/>
  <c r="G102" i="101"/>
  <c r="E101" i="101"/>
  <c r="I99" i="101"/>
  <c r="G98" i="101"/>
  <c r="E97" i="101"/>
  <c r="I95" i="101"/>
  <c r="G94" i="101"/>
  <c r="E93" i="101"/>
  <c r="I91" i="101"/>
  <c r="G90" i="101"/>
  <c r="E89" i="101"/>
  <c r="I87" i="101"/>
  <c r="G86" i="101"/>
  <c r="E85" i="101"/>
  <c r="I83" i="101"/>
  <c r="G82" i="101"/>
  <c r="E81" i="101"/>
  <c r="I79" i="101"/>
  <c r="G78" i="101"/>
  <c r="E77" i="101"/>
  <c r="I75" i="101"/>
  <c r="G74" i="101"/>
  <c r="E73" i="101"/>
  <c r="I71" i="101"/>
  <c r="G70" i="101"/>
  <c r="E69" i="101"/>
  <c r="I67" i="101"/>
  <c r="G66" i="101"/>
  <c r="E65" i="101"/>
  <c r="I63" i="101"/>
  <c r="G62" i="101"/>
  <c r="E61" i="101"/>
  <c r="I59" i="101"/>
  <c r="G58" i="101"/>
  <c r="E57" i="101"/>
  <c r="I55" i="101"/>
  <c r="G54" i="101"/>
  <c r="E53" i="101"/>
  <c r="I51" i="101"/>
  <c r="G50" i="101"/>
  <c r="E49" i="101"/>
  <c r="I47" i="101"/>
  <c r="G46" i="101"/>
  <c r="E45" i="101"/>
  <c r="I43" i="101"/>
  <c r="G42" i="101"/>
  <c r="E41" i="101"/>
  <c r="I39" i="101"/>
  <c r="G38" i="101"/>
  <c r="E37" i="101"/>
  <c r="I35" i="101"/>
  <c r="G34" i="101"/>
  <c r="I10" i="101"/>
  <c r="E12" i="101"/>
  <c r="G13" i="101"/>
  <c r="I14" i="101"/>
  <c r="E16" i="101"/>
  <c r="G17" i="101"/>
  <c r="I18" i="101"/>
  <c r="E20" i="101"/>
  <c r="G21" i="101"/>
  <c r="I22" i="101"/>
  <c r="E24" i="101"/>
  <c r="G25" i="101"/>
  <c r="I26" i="101"/>
  <c r="E28" i="101"/>
  <c r="G29" i="101"/>
  <c r="I30" i="101"/>
  <c r="E32" i="101"/>
  <c r="G33" i="101"/>
  <c r="E35" i="101"/>
  <c r="I36" i="101"/>
  <c r="I38" i="101"/>
  <c r="G40" i="101"/>
  <c r="E42" i="101"/>
  <c r="E44" i="101"/>
  <c r="D46" i="101"/>
  <c r="E48" i="101"/>
  <c r="E50" i="101"/>
  <c r="F52" i="101"/>
  <c r="F54" i="101"/>
  <c r="H56" i="101"/>
  <c r="I58" i="101"/>
  <c r="I60" i="101"/>
  <c r="D63" i="101"/>
  <c r="D65" i="101"/>
  <c r="F67" i="101"/>
  <c r="G69" i="101"/>
  <c r="G71" i="101"/>
  <c r="H73" i="101"/>
  <c r="H75" i="101"/>
  <c r="D78" i="101"/>
  <c r="E80" i="101"/>
  <c r="E82" i="101"/>
  <c r="F84" i="101"/>
  <c r="F86" i="101"/>
  <c r="H88" i="101"/>
  <c r="I90" i="101"/>
  <c r="I92" i="101"/>
  <c r="D95" i="101"/>
  <c r="D97" i="101"/>
  <c r="F99" i="101"/>
  <c r="G101" i="101"/>
  <c r="G103" i="101"/>
  <c r="H105" i="101"/>
  <c r="H107" i="101"/>
  <c r="D110" i="101"/>
  <c r="E112" i="101"/>
  <c r="E114" i="101"/>
  <c r="F116" i="101"/>
  <c r="F118" i="101"/>
  <c r="H120" i="101"/>
  <c r="I122" i="101"/>
  <c r="I124" i="101"/>
  <c r="D127" i="101"/>
  <c r="D129" i="101"/>
  <c r="E139" i="101"/>
  <c r="D157" i="101"/>
  <c r="D11" i="101"/>
  <c r="F12" i="101"/>
  <c r="H13" i="101"/>
  <c r="D15" i="101"/>
  <c r="F16" i="101"/>
  <c r="H17" i="101"/>
  <c r="D19" i="101"/>
  <c r="F20" i="101"/>
  <c r="H21" i="101"/>
  <c r="D23" i="101"/>
  <c r="F24" i="101"/>
  <c r="H25" i="101"/>
  <c r="D27" i="101"/>
  <c r="F28" i="101"/>
  <c r="H29" i="101"/>
  <c r="D31" i="101"/>
  <c r="F32" i="101"/>
  <c r="H33" i="101"/>
  <c r="F35" i="101"/>
  <c r="D37" i="101"/>
  <c r="D39" i="101"/>
  <c r="H40" i="101"/>
  <c r="F42" i="101"/>
  <c r="F44" i="101"/>
  <c r="E46" i="101"/>
  <c r="F48" i="101"/>
  <c r="F50" i="101"/>
  <c r="H52" i="101"/>
  <c r="I54" i="101"/>
  <c r="I56" i="101"/>
  <c r="D59" i="101"/>
  <c r="D61" i="101"/>
  <c r="F63" i="101"/>
  <c r="G65" i="101"/>
  <c r="G67" i="101"/>
  <c r="H69" i="101"/>
  <c r="H71" i="101"/>
  <c r="D74" i="101"/>
  <c r="E76" i="101"/>
  <c r="E78" i="101"/>
  <c r="F80" i="101"/>
  <c r="F82" i="101"/>
  <c r="H84" i="101"/>
  <c r="I86" i="101"/>
  <c r="I88" i="101"/>
  <c r="D91" i="101"/>
  <c r="D93" i="101"/>
  <c r="F95" i="101"/>
  <c r="G97" i="101"/>
  <c r="G99" i="101"/>
  <c r="H101" i="101"/>
  <c r="H103" i="101"/>
  <c r="D106" i="101"/>
  <c r="E108" i="101"/>
  <c r="E110" i="101"/>
  <c r="F112" i="101"/>
  <c r="F114" i="101"/>
  <c r="H116" i="101"/>
  <c r="I118" i="101"/>
  <c r="I120" i="101"/>
  <c r="D123" i="101"/>
  <c r="D125" i="101"/>
  <c r="F127" i="101"/>
  <c r="G129" i="101"/>
  <c r="D135" i="101"/>
  <c r="F139" i="101"/>
  <c r="E157" i="101"/>
  <c r="E11" i="101"/>
  <c r="G12" i="101"/>
  <c r="I13" i="101"/>
  <c r="E15" i="101"/>
  <c r="G16" i="101"/>
  <c r="I17" i="101"/>
  <c r="E19" i="101"/>
  <c r="G20" i="101"/>
  <c r="I21" i="101"/>
  <c r="E23" i="101"/>
  <c r="G24" i="101"/>
  <c r="I25" i="101"/>
  <c r="E27" i="101"/>
  <c r="G28" i="101"/>
  <c r="I29" i="101"/>
  <c r="E31" i="101"/>
  <c r="G32" i="101"/>
  <c r="I33" i="101"/>
  <c r="G35" i="101"/>
  <c r="G37" i="101"/>
  <c r="E39" i="101"/>
  <c r="I40" i="101"/>
  <c r="I42" i="101"/>
  <c r="G44" i="101"/>
  <c r="F46" i="101"/>
  <c r="H48" i="101"/>
  <c r="I50" i="101"/>
  <c r="I52" i="101"/>
  <c r="D55" i="101"/>
  <c r="D57" i="101"/>
  <c r="F59" i="101"/>
  <c r="G61" i="101"/>
  <c r="G63" i="101"/>
  <c r="H65" i="101"/>
  <c r="H67" i="101"/>
  <c r="D70" i="101"/>
  <c r="E72" i="101"/>
  <c r="E74" i="101"/>
  <c r="F76" i="101"/>
  <c r="F78" i="101"/>
  <c r="H80" i="101"/>
  <c r="I82" i="101"/>
  <c r="I84" i="101"/>
  <c r="D87" i="101"/>
  <c r="D89" i="101"/>
  <c r="F91" i="101"/>
  <c r="G93" i="101"/>
  <c r="G95" i="101"/>
  <c r="H97" i="101"/>
  <c r="H99" i="101"/>
  <c r="D102" i="101"/>
  <c r="E104" i="101"/>
  <c r="E106" i="101"/>
  <c r="F108" i="101"/>
  <c r="F110" i="101"/>
  <c r="H112" i="101"/>
  <c r="I114" i="101"/>
  <c r="I116" i="101"/>
  <c r="D119" i="101"/>
  <c r="D121" i="101"/>
  <c r="F123" i="101"/>
  <c r="G125" i="101"/>
  <c r="G127" i="101"/>
  <c r="H129" i="101"/>
  <c r="E135" i="101"/>
  <c r="D137" i="101"/>
  <c r="F142" i="101"/>
  <c r="D154" i="101"/>
  <c r="E158" i="101"/>
  <c r="E138" i="101"/>
  <c r="H15" i="100"/>
  <c r="G22" i="100"/>
  <c r="E30" i="100"/>
  <c r="E33" i="100"/>
  <c r="H42" i="100"/>
  <c r="H46" i="100"/>
  <c r="I51" i="100"/>
  <c r="I56" i="100"/>
  <c r="H61" i="100"/>
  <c r="I67" i="100"/>
  <c r="H78" i="100"/>
  <c r="I84" i="100"/>
  <c r="D91" i="100"/>
  <c r="I95" i="100"/>
  <c r="D102" i="100"/>
  <c r="D108" i="100"/>
  <c r="I112" i="100"/>
  <c r="D119" i="100"/>
  <c r="E125" i="100"/>
  <c r="I12" i="100"/>
  <c r="I15" i="100"/>
  <c r="H19" i="100"/>
  <c r="G23" i="100"/>
  <c r="G26" i="100"/>
  <c r="F30" i="100"/>
  <c r="E34" i="100"/>
  <c r="I37" i="100"/>
  <c r="D43" i="100"/>
  <c r="D48" i="100"/>
  <c r="D52" i="100"/>
  <c r="E57" i="100"/>
  <c r="F63" i="100"/>
  <c r="D68" i="100"/>
  <c r="E74" i="100"/>
  <c r="F80" i="100"/>
  <c r="E85" i="100"/>
  <c r="F91" i="100"/>
  <c r="F97" i="100"/>
  <c r="E102" i="100"/>
  <c r="F108" i="100"/>
  <c r="G114" i="100"/>
  <c r="F119" i="100"/>
  <c r="F125" i="100"/>
  <c r="D13" i="100"/>
  <c r="I16" i="100"/>
  <c r="I19" i="100"/>
  <c r="H23" i="100"/>
  <c r="G27" i="100"/>
  <c r="G30" i="100"/>
  <c r="F34" i="100"/>
  <c r="E39" i="100"/>
  <c r="E43" i="100"/>
  <c r="F48" i="100"/>
  <c r="F53" i="100"/>
  <c r="F57" i="100"/>
  <c r="G63" i="100"/>
  <c r="H69" i="100"/>
  <c r="G74" i="100"/>
  <c r="H80" i="100"/>
  <c r="H86" i="100"/>
  <c r="G91" i="100"/>
  <c r="H97" i="100"/>
  <c r="I103" i="100"/>
  <c r="H108" i="100"/>
  <c r="H114" i="100"/>
  <c r="I120" i="100"/>
  <c r="H125" i="100"/>
  <c r="D135" i="100"/>
  <c r="E10" i="100"/>
  <c r="E13" i="100"/>
  <c r="D17" i="100"/>
  <c r="I20" i="100"/>
  <c r="I23" i="100"/>
  <c r="H27" i="100"/>
  <c r="G31" i="100"/>
  <c r="G34" i="100"/>
  <c r="F39" i="100"/>
  <c r="G44" i="100"/>
  <c r="G48" i="100"/>
  <c r="H53" i="100"/>
  <c r="D59" i="100"/>
  <c r="I63" i="100"/>
  <c r="D70" i="100"/>
  <c r="D76" i="100"/>
  <c r="I80" i="100"/>
  <c r="D87" i="100"/>
  <c r="E93" i="100"/>
  <c r="D98" i="100"/>
  <c r="D104" i="100"/>
  <c r="E110" i="100"/>
  <c r="D115" i="100"/>
  <c r="E121" i="100"/>
  <c r="F127" i="100"/>
  <c r="E135" i="100"/>
  <c r="F30" i="98"/>
  <c r="F10" i="100"/>
  <c r="E14" i="100"/>
  <c r="E17" i="100"/>
  <c r="D21" i="100"/>
  <c r="I24" i="100"/>
  <c r="I27" i="100"/>
  <c r="H31" i="100"/>
  <c r="G35" i="100"/>
  <c r="G39" i="100"/>
  <c r="H44" i="100"/>
  <c r="I49" i="100"/>
  <c r="I53" i="100"/>
  <c r="F59" i="100"/>
  <c r="F65" i="100"/>
  <c r="E70" i="100"/>
  <c r="F76" i="100"/>
  <c r="G82" i="100"/>
  <c r="F87" i="100"/>
  <c r="F93" i="100"/>
  <c r="G99" i="100"/>
  <c r="F104" i="100"/>
  <c r="G110" i="100"/>
  <c r="H116" i="100"/>
  <c r="F121" i="100"/>
  <c r="G127" i="100"/>
  <c r="I11" i="100"/>
  <c r="G19" i="100"/>
  <c r="F26" i="100"/>
  <c r="H37" i="100"/>
  <c r="D74" i="100"/>
  <c r="D33" i="98"/>
  <c r="G10" i="100"/>
  <c r="F14" i="100"/>
  <c r="E18" i="100"/>
  <c r="E21" i="100"/>
  <c r="D25" i="100"/>
  <c r="I28" i="100"/>
  <c r="I31" i="100"/>
  <c r="I35" i="100"/>
  <c r="I40" i="100"/>
  <c r="I44" i="100"/>
  <c r="D50" i="100"/>
  <c r="E55" i="100"/>
  <c r="G59" i="100"/>
  <c r="H65" i="100"/>
  <c r="I71" i="100"/>
  <c r="H76" i="100"/>
  <c r="H82" i="100"/>
  <c r="I88" i="100"/>
  <c r="H93" i="100"/>
  <c r="I99" i="100"/>
  <c r="D106" i="100"/>
  <c r="H110" i="100"/>
  <c r="I116" i="100"/>
  <c r="D123" i="100"/>
  <c r="I127" i="100"/>
  <c r="G11" i="100"/>
  <c r="G14" i="100"/>
  <c r="F18" i="100"/>
  <c r="E22" i="100"/>
  <c r="E25" i="100"/>
  <c r="D29" i="100"/>
  <c r="I32" i="100"/>
  <c r="D36" i="100"/>
  <c r="E41" i="100"/>
  <c r="E46" i="100"/>
  <c r="E50" i="100"/>
  <c r="F55" i="100"/>
  <c r="E61" i="100"/>
  <c r="D66" i="100"/>
  <c r="D72" i="100"/>
  <c r="E78" i="100"/>
  <c r="D83" i="100"/>
  <c r="E89" i="100"/>
  <c r="F95" i="100"/>
  <c r="D100" i="100"/>
  <c r="E106" i="100"/>
  <c r="F112" i="100"/>
  <c r="E117" i="100"/>
  <c r="F123" i="100"/>
  <c r="F129" i="100"/>
  <c r="E155" i="100"/>
  <c r="H11" i="100"/>
  <c r="G15" i="100"/>
  <c r="G18" i="100"/>
  <c r="F22" i="100"/>
  <c r="E26" i="100"/>
  <c r="E29" i="100"/>
  <c r="D33" i="100"/>
  <c r="F37" i="100"/>
  <c r="F41" i="100"/>
  <c r="G46" i="100"/>
  <c r="G51" i="100"/>
  <c r="G55" i="100"/>
  <c r="F61" i="100"/>
  <c r="G67" i="100"/>
  <c r="F72" i="100"/>
  <c r="G78" i="100"/>
  <c r="H84" i="100"/>
  <c r="F89" i="100"/>
  <c r="G95" i="100"/>
  <c r="H101" i="100"/>
  <c r="G106" i="100"/>
  <c r="H112" i="100"/>
  <c r="H118" i="100"/>
  <c r="G123" i="100"/>
  <c r="H129" i="100"/>
  <c r="E138" i="100"/>
  <c r="C139" i="100"/>
  <c r="C140" i="100" s="1"/>
  <c r="C141" i="100" s="1"/>
  <c r="C142" i="100" s="1"/>
  <c r="C143" i="100" s="1"/>
  <c r="H40" i="98"/>
  <c r="H10" i="100"/>
  <c r="D12" i="100"/>
  <c r="F13" i="100"/>
  <c r="H14" i="100"/>
  <c r="D16" i="100"/>
  <c r="F17" i="100"/>
  <c r="H18" i="100"/>
  <c r="D20" i="100"/>
  <c r="F21" i="100"/>
  <c r="H22" i="100"/>
  <c r="D24" i="100"/>
  <c r="F25" i="100"/>
  <c r="H26" i="100"/>
  <c r="D28" i="100"/>
  <c r="F29" i="100"/>
  <c r="H30" i="100"/>
  <c r="D32" i="100"/>
  <c r="F33" i="100"/>
  <c r="H34" i="100"/>
  <c r="F36" i="100"/>
  <c r="D38" i="100"/>
  <c r="I39" i="100"/>
  <c r="H41" i="100"/>
  <c r="F43" i="100"/>
  <c r="E45" i="100"/>
  <c r="D47" i="100"/>
  <c r="H48" i="100"/>
  <c r="G50" i="100"/>
  <c r="F52" i="100"/>
  <c r="D54" i="100"/>
  <c r="I55" i="100"/>
  <c r="H57" i="100"/>
  <c r="I59" i="100"/>
  <c r="D62" i="100"/>
  <c r="D64" i="100"/>
  <c r="E66" i="100"/>
  <c r="F68" i="100"/>
  <c r="G70" i="100"/>
  <c r="H72" i="100"/>
  <c r="H74" i="100"/>
  <c r="I76" i="100"/>
  <c r="D79" i="100"/>
  <c r="E81" i="100"/>
  <c r="F83" i="100"/>
  <c r="F85" i="100"/>
  <c r="G87" i="100"/>
  <c r="H89" i="100"/>
  <c r="I91" i="100"/>
  <c r="D94" i="100"/>
  <c r="D96" i="100"/>
  <c r="E98" i="100"/>
  <c r="F100" i="100"/>
  <c r="G102" i="100"/>
  <c r="H104" i="100"/>
  <c r="H106" i="100"/>
  <c r="I108" i="100"/>
  <c r="D111" i="100"/>
  <c r="E113" i="100"/>
  <c r="F115" i="100"/>
  <c r="F117" i="100"/>
  <c r="G119" i="100"/>
  <c r="H121" i="100"/>
  <c r="I123" i="100"/>
  <c r="D126" i="100"/>
  <c r="D128" i="100"/>
  <c r="D133" i="100"/>
  <c r="F138" i="100"/>
  <c r="G106" i="98"/>
  <c r="D160" i="100"/>
  <c r="E156" i="100"/>
  <c r="E141" i="100"/>
  <c r="D138" i="100"/>
  <c r="F136" i="100"/>
  <c r="I129" i="100"/>
  <c r="G128" i="100"/>
  <c r="E127" i="100"/>
  <c r="I125" i="100"/>
  <c r="G124" i="100"/>
  <c r="E123" i="100"/>
  <c r="I121" i="100"/>
  <c r="G120" i="100"/>
  <c r="E119" i="100"/>
  <c r="I117" i="100"/>
  <c r="G116" i="100"/>
  <c r="E115" i="100"/>
  <c r="I113" i="100"/>
  <c r="G112" i="100"/>
  <c r="E111" i="100"/>
  <c r="I109" i="100"/>
  <c r="G108" i="100"/>
  <c r="E107" i="100"/>
  <c r="I105" i="100"/>
  <c r="G104" i="100"/>
  <c r="E103" i="100"/>
  <c r="I101" i="100"/>
  <c r="G100" i="100"/>
  <c r="E99" i="100"/>
  <c r="I97" i="100"/>
  <c r="G96" i="100"/>
  <c r="E95" i="100"/>
  <c r="I93" i="100"/>
  <c r="G92" i="100"/>
  <c r="E91" i="100"/>
  <c r="I89" i="100"/>
  <c r="G88" i="100"/>
  <c r="E87" i="100"/>
  <c r="I85" i="100"/>
  <c r="G84" i="100"/>
  <c r="E83" i="100"/>
  <c r="I81" i="100"/>
  <c r="G80" i="100"/>
  <c r="E79" i="100"/>
  <c r="I77" i="100"/>
  <c r="G76" i="100"/>
  <c r="E75" i="100"/>
  <c r="I73" i="100"/>
  <c r="G72" i="100"/>
  <c r="E71" i="100"/>
  <c r="I69" i="100"/>
  <c r="G68" i="100"/>
  <c r="E67" i="100"/>
  <c r="I65" i="100"/>
  <c r="G64" i="100"/>
  <c r="E63" i="100"/>
  <c r="I61" i="100"/>
  <c r="G60" i="100"/>
  <c r="E59" i="100"/>
  <c r="I57" i="100"/>
  <c r="E158" i="100"/>
  <c r="F155" i="100"/>
  <c r="F142" i="100"/>
  <c r="E139" i="100"/>
  <c r="D136" i="100"/>
  <c r="E134" i="100"/>
  <c r="G129" i="100"/>
  <c r="E128" i="100"/>
  <c r="I126" i="100"/>
  <c r="G125" i="100"/>
  <c r="E124" i="100"/>
  <c r="I122" i="100"/>
  <c r="G121" i="100"/>
  <c r="E120" i="100"/>
  <c r="I118" i="100"/>
  <c r="G117" i="100"/>
  <c r="E116" i="100"/>
  <c r="I114" i="100"/>
  <c r="G113" i="100"/>
  <c r="E112" i="100"/>
  <c r="I110" i="100"/>
  <c r="G109" i="100"/>
  <c r="E108" i="100"/>
  <c r="I106" i="100"/>
  <c r="G105" i="100"/>
  <c r="E104" i="100"/>
  <c r="I102" i="100"/>
  <c r="G101" i="100"/>
  <c r="E100" i="100"/>
  <c r="I98" i="100"/>
  <c r="G97" i="100"/>
  <c r="E96" i="100"/>
  <c r="I94" i="100"/>
  <c r="G93" i="100"/>
  <c r="E92" i="100"/>
  <c r="I90" i="100"/>
  <c r="G89" i="100"/>
  <c r="E88" i="100"/>
  <c r="I86" i="100"/>
  <c r="G85" i="100"/>
  <c r="E84" i="100"/>
  <c r="I82" i="100"/>
  <c r="G81" i="100"/>
  <c r="E80" i="100"/>
  <c r="I78" i="100"/>
  <c r="G77" i="100"/>
  <c r="E76" i="100"/>
  <c r="I74" i="100"/>
  <c r="G73" i="100"/>
  <c r="E72" i="100"/>
  <c r="I70" i="100"/>
  <c r="G69" i="100"/>
  <c r="E68" i="100"/>
  <c r="I66" i="100"/>
  <c r="G65" i="100"/>
  <c r="E64" i="100"/>
  <c r="I62" i="100"/>
  <c r="G61" i="100"/>
  <c r="E60" i="100"/>
  <c r="I58" i="100"/>
  <c r="G57" i="100"/>
  <c r="E56" i="100"/>
  <c r="I54" i="100"/>
  <c r="G53" i="100"/>
  <c r="E52" i="100"/>
  <c r="I50" i="100"/>
  <c r="G49" i="100"/>
  <c r="E48" i="100"/>
  <c r="I46" i="100"/>
  <c r="G45" i="100"/>
  <c r="E44" i="100"/>
  <c r="I42" i="100"/>
  <c r="G41" i="100"/>
  <c r="E40" i="100"/>
  <c r="I38" i="100"/>
  <c r="G37" i="100"/>
  <c r="E36" i="100"/>
  <c r="E157" i="100"/>
  <c r="F154" i="100"/>
  <c r="F143" i="100"/>
  <c r="E140" i="100"/>
  <c r="D137" i="100"/>
  <c r="F135" i="100"/>
  <c r="E133" i="100"/>
  <c r="D129" i="100"/>
  <c r="H127" i="100"/>
  <c r="F126" i="100"/>
  <c r="D125" i="100"/>
  <c r="H123" i="100"/>
  <c r="F122" i="100"/>
  <c r="D121" i="100"/>
  <c r="H119" i="100"/>
  <c r="F118" i="100"/>
  <c r="D117" i="100"/>
  <c r="H115" i="100"/>
  <c r="F114" i="100"/>
  <c r="D113" i="100"/>
  <c r="H111" i="100"/>
  <c r="F110" i="100"/>
  <c r="D109" i="100"/>
  <c r="H107" i="100"/>
  <c r="F106" i="100"/>
  <c r="D105" i="100"/>
  <c r="H103" i="100"/>
  <c r="F102" i="100"/>
  <c r="D101" i="100"/>
  <c r="H99" i="100"/>
  <c r="F98" i="100"/>
  <c r="D97" i="100"/>
  <c r="H95" i="100"/>
  <c r="F94" i="100"/>
  <c r="D93" i="100"/>
  <c r="H91" i="100"/>
  <c r="F90" i="100"/>
  <c r="D89" i="100"/>
  <c r="H87" i="100"/>
  <c r="F86" i="100"/>
  <c r="D85" i="100"/>
  <c r="H83" i="100"/>
  <c r="F82" i="100"/>
  <c r="D81" i="100"/>
  <c r="H79" i="100"/>
  <c r="F78" i="100"/>
  <c r="D77" i="100"/>
  <c r="H75" i="100"/>
  <c r="F74" i="100"/>
  <c r="D73" i="100"/>
  <c r="H71" i="100"/>
  <c r="F70" i="100"/>
  <c r="D69" i="100"/>
  <c r="H67" i="100"/>
  <c r="F66" i="100"/>
  <c r="D65" i="100"/>
  <c r="H63" i="100"/>
  <c r="F62" i="100"/>
  <c r="D61" i="100"/>
  <c r="H59" i="100"/>
  <c r="F58" i="100"/>
  <c r="D57" i="100"/>
  <c r="H55" i="100"/>
  <c r="F54" i="100"/>
  <c r="D53" i="100"/>
  <c r="H51" i="100"/>
  <c r="F50" i="100"/>
  <c r="D49" i="100"/>
  <c r="H47" i="100"/>
  <c r="F46" i="100"/>
  <c r="D45" i="100"/>
  <c r="H43" i="100"/>
  <c r="F42" i="100"/>
  <c r="D41" i="100"/>
  <c r="H39" i="100"/>
  <c r="F38" i="100"/>
  <c r="D37" i="100"/>
  <c r="H35" i="100"/>
  <c r="I10" i="100"/>
  <c r="E12" i="100"/>
  <c r="G13" i="100"/>
  <c r="I14" i="100"/>
  <c r="E16" i="100"/>
  <c r="G17" i="100"/>
  <c r="I18" i="100"/>
  <c r="E20" i="100"/>
  <c r="G21" i="100"/>
  <c r="I22" i="100"/>
  <c r="E24" i="100"/>
  <c r="G25" i="100"/>
  <c r="I26" i="100"/>
  <c r="E28" i="100"/>
  <c r="G29" i="100"/>
  <c r="I30" i="100"/>
  <c r="E32" i="100"/>
  <c r="G33" i="100"/>
  <c r="I34" i="100"/>
  <c r="G36" i="100"/>
  <c r="E38" i="100"/>
  <c r="D40" i="100"/>
  <c r="I41" i="100"/>
  <c r="G43" i="100"/>
  <c r="F45" i="100"/>
  <c r="E47" i="100"/>
  <c r="I48" i="100"/>
  <c r="H50" i="100"/>
  <c r="G52" i="100"/>
  <c r="E54" i="100"/>
  <c r="D56" i="100"/>
  <c r="D58" i="100"/>
  <c r="D60" i="100"/>
  <c r="E62" i="100"/>
  <c r="F64" i="100"/>
  <c r="G66" i="100"/>
  <c r="H68" i="100"/>
  <c r="H70" i="100"/>
  <c r="I72" i="100"/>
  <c r="D75" i="100"/>
  <c r="E77" i="100"/>
  <c r="F79" i="100"/>
  <c r="F81" i="100"/>
  <c r="G83" i="100"/>
  <c r="H85" i="100"/>
  <c r="I87" i="100"/>
  <c r="D90" i="100"/>
  <c r="D92" i="100"/>
  <c r="E94" i="100"/>
  <c r="F96" i="100"/>
  <c r="G98" i="100"/>
  <c r="H100" i="100"/>
  <c r="H102" i="100"/>
  <c r="I104" i="100"/>
  <c r="D107" i="100"/>
  <c r="E109" i="100"/>
  <c r="F111" i="100"/>
  <c r="F113" i="100"/>
  <c r="G115" i="100"/>
  <c r="H117" i="100"/>
  <c r="I119" i="100"/>
  <c r="D122" i="100"/>
  <c r="D124" i="100"/>
  <c r="E126" i="100"/>
  <c r="F128" i="100"/>
  <c r="F133" i="100"/>
  <c r="E136" i="100"/>
  <c r="F141" i="100"/>
  <c r="F156" i="100"/>
  <c r="G125" i="98"/>
  <c r="D11" i="100"/>
  <c r="F12" i="100"/>
  <c r="H13" i="100"/>
  <c r="D15" i="100"/>
  <c r="F16" i="100"/>
  <c r="H17" i="100"/>
  <c r="D19" i="100"/>
  <c r="F20" i="100"/>
  <c r="H21" i="100"/>
  <c r="D23" i="100"/>
  <c r="F24" i="100"/>
  <c r="H25" i="100"/>
  <c r="D27" i="100"/>
  <c r="F28" i="100"/>
  <c r="H29" i="100"/>
  <c r="D31" i="100"/>
  <c r="F32" i="100"/>
  <c r="H33" i="100"/>
  <c r="D35" i="100"/>
  <c r="H36" i="100"/>
  <c r="G38" i="100"/>
  <c r="F40" i="100"/>
  <c r="D42" i="100"/>
  <c r="I43" i="100"/>
  <c r="H45" i="100"/>
  <c r="F47" i="100"/>
  <c r="E49" i="100"/>
  <c r="D51" i="100"/>
  <c r="H52" i="100"/>
  <c r="G54" i="100"/>
  <c r="F56" i="100"/>
  <c r="E58" i="100"/>
  <c r="F60" i="100"/>
  <c r="G62" i="100"/>
  <c r="H64" i="100"/>
  <c r="H66" i="100"/>
  <c r="I68" i="100"/>
  <c r="D71" i="100"/>
  <c r="E73" i="100"/>
  <c r="F75" i="100"/>
  <c r="F77" i="100"/>
  <c r="G79" i="100"/>
  <c r="H81" i="100"/>
  <c r="I83" i="100"/>
  <c r="D86" i="100"/>
  <c r="D88" i="100"/>
  <c r="E90" i="100"/>
  <c r="F92" i="100"/>
  <c r="G94" i="100"/>
  <c r="H96" i="100"/>
  <c r="H98" i="100"/>
  <c r="I100" i="100"/>
  <c r="D103" i="100"/>
  <c r="E105" i="100"/>
  <c r="F107" i="100"/>
  <c r="F109" i="100"/>
  <c r="G111" i="100"/>
  <c r="H113" i="100"/>
  <c r="I115" i="100"/>
  <c r="D118" i="100"/>
  <c r="D120" i="100"/>
  <c r="E122" i="100"/>
  <c r="F124" i="100"/>
  <c r="G126" i="100"/>
  <c r="H128" i="100"/>
  <c r="D134" i="100"/>
  <c r="D139" i="100"/>
  <c r="D157" i="100"/>
  <c r="E11" i="100"/>
  <c r="G12" i="100"/>
  <c r="I13" i="100"/>
  <c r="E15" i="100"/>
  <c r="G16" i="100"/>
  <c r="I17" i="100"/>
  <c r="E19" i="100"/>
  <c r="G20" i="100"/>
  <c r="I21" i="100"/>
  <c r="E23" i="100"/>
  <c r="G24" i="100"/>
  <c r="I25" i="100"/>
  <c r="E27" i="100"/>
  <c r="G28" i="100"/>
  <c r="I29" i="100"/>
  <c r="E31" i="100"/>
  <c r="G32" i="100"/>
  <c r="I33" i="100"/>
  <c r="E35" i="100"/>
  <c r="I36" i="100"/>
  <c r="H38" i="100"/>
  <c r="G40" i="100"/>
  <c r="E42" i="100"/>
  <c r="D44" i="100"/>
  <c r="I45" i="100"/>
  <c r="G47" i="100"/>
  <c r="F49" i="100"/>
  <c r="E51" i="100"/>
  <c r="I52" i="100"/>
  <c r="H54" i="100"/>
  <c r="G56" i="100"/>
  <c r="G58" i="100"/>
  <c r="H60" i="100"/>
  <c r="H62" i="100"/>
  <c r="I64" i="100"/>
  <c r="D67" i="100"/>
  <c r="E69" i="100"/>
  <c r="F71" i="100"/>
  <c r="F73" i="100"/>
  <c r="G75" i="100"/>
  <c r="H77" i="100"/>
  <c r="I79" i="100"/>
  <c r="D82" i="100"/>
  <c r="D84" i="100"/>
  <c r="E86" i="100"/>
  <c r="F88" i="100"/>
  <c r="G90" i="100"/>
  <c r="H92" i="100"/>
  <c r="H94" i="100"/>
  <c r="I96" i="100"/>
  <c r="D99" i="100"/>
  <c r="E101" i="100"/>
  <c r="F103" i="100"/>
  <c r="F105" i="100"/>
  <c r="G107" i="100"/>
  <c r="H109" i="100"/>
  <c r="I111" i="100"/>
  <c r="D114" i="100"/>
  <c r="D116" i="100"/>
  <c r="E118" i="100"/>
  <c r="F120" i="100"/>
  <c r="G122" i="100"/>
  <c r="H124" i="100"/>
  <c r="H126" i="100"/>
  <c r="I128" i="100"/>
  <c r="F134" i="100"/>
  <c r="F139" i="100"/>
  <c r="D142" i="100"/>
  <c r="F157" i="100"/>
  <c r="D10" i="100"/>
  <c r="F11" i="100"/>
  <c r="H12" i="100"/>
  <c r="D14" i="100"/>
  <c r="F15" i="100"/>
  <c r="H16" i="100"/>
  <c r="D18" i="100"/>
  <c r="F19" i="100"/>
  <c r="H20" i="100"/>
  <c r="D22" i="100"/>
  <c r="F23" i="100"/>
  <c r="H24" i="100"/>
  <c r="D26" i="100"/>
  <c r="F27" i="100"/>
  <c r="H28" i="100"/>
  <c r="D30" i="100"/>
  <c r="F31" i="100"/>
  <c r="H32" i="100"/>
  <c r="D34" i="100"/>
  <c r="F35" i="100"/>
  <c r="E37" i="100"/>
  <c r="D39" i="100"/>
  <c r="H40" i="100"/>
  <c r="G42" i="100"/>
  <c r="F44" i="100"/>
  <c r="D46" i="100"/>
  <c r="I47" i="100"/>
  <c r="H49" i="100"/>
  <c r="F51" i="100"/>
  <c r="E53" i="100"/>
  <c r="D55" i="100"/>
  <c r="H56" i="100"/>
  <c r="H58" i="100"/>
  <c r="I60" i="100"/>
  <c r="D63" i="100"/>
  <c r="E65" i="100"/>
  <c r="F67" i="100"/>
  <c r="F69" i="100"/>
  <c r="G71" i="100"/>
  <c r="H73" i="100"/>
  <c r="I75" i="100"/>
  <c r="D78" i="100"/>
  <c r="D80" i="100"/>
  <c r="E82" i="100"/>
  <c r="F84" i="100"/>
  <c r="G86" i="100"/>
  <c r="H88" i="100"/>
  <c r="H90" i="100"/>
  <c r="I92" i="100"/>
  <c r="D95" i="100"/>
  <c r="E97" i="100"/>
  <c r="F99" i="100"/>
  <c r="F101" i="100"/>
  <c r="G103" i="100"/>
  <c r="H105" i="100"/>
  <c r="I107" i="100"/>
  <c r="D110" i="100"/>
  <c r="D112" i="100"/>
  <c r="E114" i="100"/>
  <c r="F116" i="100"/>
  <c r="G118" i="100"/>
  <c r="H120" i="100"/>
  <c r="H122" i="100"/>
  <c r="I124" i="100"/>
  <c r="D127" i="100"/>
  <c r="E129" i="100"/>
  <c r="E137" i="100"/>
  <c r="E142" i="100"/>
  <c r="D154" i="100"/>
  <c r="D158" i="100"/>
  <c r="F137" i="100"/>
  <c r="D140" i="100"/>
  <c r="E154" i="100"/>
  <c r="F158" i="100"/>
  <c r="F140" i="100"/>
  <c r="D143" i="100"/>
  <c r="D155" i="100"/>
  <c r="D161" i="100"/>
  <c r="F57" i="98"/>
  <c r="G61" i="98"/>
  <c r="E72" i="98"/>
  <c r="H11" i="98"/>
  <c r="G91" i="98"/>
  <c r="F18" i="98"/>
  <c r="I95" i="98"/>
  <c r="H19" i="98"/>
  <c r="G74" i="98"/>
  <c r="D21" i="98"/>
  <c r="E44" i="98"/>
  <c r="H76" i="98"/>
  <c r="H110" i="98"/>
  <c r="F10" i="99"/>
  <c r="H11" i="99"/>
  <c r="D13" i="99"/>
  <c r="F14" i="99"/>
  <c r="H15" i="99"/>
  <c r="D17" i="99"/>
  <c r="F18" i="99"/>
  <c r="H19" i="99"/>
  <c r="D21" i="99"/>
  <c r="F22" i="99"/>
  <c r="H23" i="99"/>
  <c r="D25" i="99"/>
  <c r="F26" i="99"/>
  <c r="H27" i="99"/>
  <c r="D29" i="99"/>
  <c r="F30" i="99"/>
  <c r="H31" i="99"/>
  <c r="D33" i="99"/>
  <c r="F34" i="99"/>
  <c r="E36" i="99"/>
  <c r="I37" i="99"/>
  <c r="G39" i="99"/>
  <c r="G41" i="99"/>
  <c r="E43" i="99"/>
  <c r="I44" i="99"/>
  <c r="I46" i="99"/>
  <c r="G48" i="99"/>
  <c r="E50" i="99"/>
  <c r="E52" i="99"/>
  <c r="I53" i="99"/>
  <c r="H55" i="99"/>
  <c r="D58" i="99"/>
  <c r="E60" i="99"/>
  <c r="E62" i="99"/>
  <c r="F64" i="99"/>
  <c r="F66" i="99"/>
  <c r="H68" i="99"/>
  <c r="I70" i="99"/>
  <c r="I72" i="99"/>
  <c r="D75" i="99"/>
  <c r="D77" i="99"/>
  <c r="F79" i="99"/>
  <c r="G81" i="99"/>
  <c r="G83" i="99"/>
  <c r="H85" i="99"/>
  <c r="H87" i="99"/>
  <c r="D90" i="99"/>
  <c r="E92" i="99"/>
  <c r="E94" i="99"/>
  <c r="F96" i="99"/>
  <c r="F98" i="99"/>
  <c r="H100" i="99"/>
  <c r="I102" i="99"/>
  <c r="I104" i="99"/>
  <c r="D107" i="99"/>
  <c r="D109" i="99"/>
  <c r="F111" i="99"/>
  <c r="G113" i="99"/>
  <c r="G115" i="99"/>
  <c r="H117" i="99"/>
  <c r="H119" i="99"/>
  <c r="D122" i="99"/>
  <c r="E124" i="99"/>
  <c r="E126" i="99"/>
  <c r="F128" i="99"/>
  <c r="E133" i="99"/>
  <c r="D136" i="99"/>
  <c r="F138" i="99"/>
  <c r="D141" i="99"/>
  <c r="F143" i="99"/>
  <c r="E146" i="99"/>
  <c r="E151" i="99"/>
  <c r="D156" i="99"/>
  <c r="F22" i="98"/>
  <c r="D46" i="98"/>
  <c r="H78" i="98"/>
  <c r="I112" i="98"/>
  <c r="G10" i="99"/>
  <c r="I11" i="99"/>
  <c r="E13" i="99"/>
  <c r="G14" i="99"/>
  <c r="I15" i="99"/>
  <c r="E17" i="99"/>
  <c r="G18" i="99"/>
  <c r="I19" i="99"/>
  <c r="E21" i="99"/>
  <c r="G22" i="99"/>
  <c r="I23" i="99"/>
  <c r="E25" i="99"/>
  <c r="G26" i="99"/>
  <c r="I27" i="99"/>
  <c r="E29" i="99"/>
  <c r="G30" i="99"/>
  <c r="I31" i="99"/>
  <c r="E33" i="99"/>
  <c r="H34" i="99"/>
  <c r="F36" i="99"/>
  <c r="D38" i="99"/>
  <c r="H39" i="99"/>
  <c r="H41" i="99"/>
  <c r="F43" i="99"/>
  <c r="D45" i="99"/>
  <c r="D47" i="99"/>
  <c r="H48" i="99"/>
  <c r="F50" i="99"/>
  <c r="F52" i="99"/>
  <c r="D54" i="99"/>
  <c r="E56" i="99"/>
  <c r="E58" i="99"/>
  <c r="F60" i="99"/>
  <c r="F62" i="99"/>
  <c r="H64" i="99"/>
  <c r="I66" i="99"/>
  <c r="I68" i="99"/>
  <c r="D71" i="99"/>
  <c r="D73" i="99"/>
  <c r="F75" i="99"/>
  <c r="G77" i="99"/>
  <c r="G79" i="99"/>
  <c r="H81" i="99"/>
  <c r="H83" i="99"/>
  <c r="D86" i="99"/>
  <c r="E88" i="99"/>
  <c r="E90" i="99"/>
  <c r="F92" i="99"/>
  <c r="F94" i="99"/>
  <c r="H96" i="99"/>
  <c r="I98" i="99"/>
  <c r="I100" i="99"/>
  <c r="D103" i="99"/>
  <c r="D105" i="99"/>
  <c r="F107" i="99"/>
  <c r="G109" i="99"/>
  <c r="G111" i="99"/>
  <c r="H113" i="99"/>
  <c r="H115" i="99"/>
  <c r="D118" i="99"/>
  <c r="E120" i="99"/>
  <c r="E122" i="99"/>
  <c r="F124" i="99"/>
  <c r="F126" i="99"/>
  <c r="H128" i="99"/>
  <c r="E134" i="99"/>
  <c r="E136" i="99"/>
  <c r="F141" i="99"/>
  <c r="D144" i="99"/>
  <c r="F146" i="99"/>
  <c r="D149" i="99"/>
  <c r="F151" i="99"/>
  <c r="F156" i="99"/>
  <c r="D29" i="98"/>
  <c r="F55" i="98"/>
  <c r="F89" i="98"/>
  <c r="G123" i="98"/>
  <c r="H10" i="99"/>
  <c r="D12" i="99"/>
  <c r="F13" i="99"/>
  <c r="H14" i="99"/>
  <c r="D16" i="99"/>
  <c r="F17" i="99"/>
  <c r="H18" i="99"/>
  <c r="D20" i="99"/>
  <c r="F21" i="99"/>
  <c r="H22" i="99"/>
  <c r="D24" i="99"/>
  <c r="F25" i="99"/>
  <c r="H26" i="99"/>
  <c r="D28" i="99"/>
  <c r="F29" i="99"/>
  <c r="H30" i="99"/>
  <c r="D32" i="99"/>
  <c r="F33" i="99"/>
  <c r="I34" i="99"/>
  <c r="G36" i="99"/>
  <c r="E38" i="99"/>
  <c r="E40" i="99"/>
  <c r="I41" i="99"/>
  <c r="G43" i="99"/>
  <c r="G45" i="99"/>
  <c r="E47" i="99"/>
  <c r="I48" i="99"/>
  <c r="I50" i="99"/>
  <c r="G52" i="99"/>
  <c r="E54" i="99"/>
  <c r="F56" i="99"/>
  <c r="F58" i="99"/>
  <c r="H60" i="99"/>
  <c r="I62" i="99"/>
  <c r="I64" i="99"/>
  <c r="D67" i="99"/>
  <c r="D69" i="99"/>
  <c r="F71" i="99"/>
  <c r="G73" i="99"/>
  <c r="G75" i="99"/>
  <c r="H77" i="99"/>
  <c r="H79" i="99"/>
  <c r="D82" i="99"/>
  <c r="E84" i="99"/>
  <c r="E86" i="99"/>
  <c r="F88" i="99"/>
  <c r="F90" i="99"/>
  <c r="H92" i="99"/>
  <c r="I94" i="99"/>
  <c r="I96" i="99"/>
  <c r="D99" i="99"/>
  <c r="D101" i="99"/>
  <c r="F103" i="99"/>
  <c r="G105" i="99"/>
  <c r="G107" i="99"/>
  <c r="H109" i="99"/>
  <c r="H111" i="99"/>
  <c r="D114" i="99"/>
  <c r="E116" i="99"/>
  <c r="E118" i="99"/>
  <c r="F120" i="99"/>
  <c r="F122" i="99"/>
  <c r="H124" i="99"/>
  <c r="I126" i="99"/>
  <c r="I128" i="99"/>
  <c r="F134" i="99"/>
  <c r="E139" i="99"/>
  <c r="E144" i="99"/>
  <c r="F149" i="99"/>
  <c r="D152" i="99"/>
  <c r="D160" i="99"/>
  <c r="E156" i="99"/>
  <c r="F152" i="99"/>
  <c r="E149" i="99"/>
  <c r="D146" i="99"/>
  <c r="F144" i="99"/>
  <c r="E141" i="99"/>
  <c r="D138" i="99"/>
  <c r="F136" i="99"/>
  <c r="I129" i="99"/>
  <c r="G128" i="99"/>
  <c r="E127" i="99"/>
  <c r="I125" i="99"/>
  <c r="G124" i="99"/>
  <c r="E123" i="99"/>
  <c r="I121" i="99"/>
  <c r="G120" i="99"/>
  <c r="E119" i="99"/>
  <c r="I117" i="99"/>
  <c r="G116" i="99"/>
  <c r="E115" i="99"/>
  <c r="I113" i="99"/>
  <c r="G112" i="99"/>
  <c r="E111" i="99"/>
  <c r="I109" i="99"/>
  <c r="G108" i="99"/>
  <c r="E107" i="99"/>
  <c r="I105" i="99"/>
  <c r="G104" i="99"/>
  <c r="E103" i="99"/>
  <c r="I101" i="99"/>
  <c r="G100" i="99"/>
  <c r="E99" i="99"/>
  <c r="I97" i="99"/>
  <c r="G96" i="99"/>
  <c r="E95" i="99"/>
  <c r="I93" i="99"/>
  <c r="G92" i="99"/>
  <c r="E91" i="99"/>
  <c r="I89" i="99"/>
  <c r="G88" i="99"/>
  <c r="E87" i="99"/>
  <c r="I85" i="99"/>
  <c r="G84" i="99"/>
  <c r="E83" i="99"/>
  <c r="I81" i="99"/>
  <c r="G80" i="99"/>
  <c r="E79" i="99"/>
  <c r="I77" i="99"/>
  <c r="G76" i="99"/>
  <c r="E75" i="99"/>
  <c r="I73" i="99"/>
  <c r="G72" i="99"/>
  <c r="E71" i="99"/>
  <c r="I69" i="99"/>
  <c r="G68" i="99"/>
  <c r="E67" i="99"/>
  <c r="I65" i="99"/>
  <c r="G64" i="99"/>
  <c r="E63" i="99"/>
  <c r="I61" i="99"/>
  <c r="G60" i="99"/>
  <c r="E59" i="99"/>
  <c r="I57" i="99"/>
  <c r="G56" i="99"/>
  <c r="E55" i="99"/>
  <c r="D158" i="99"/>
  <c r="E155" i="99"/>
  <c r="E150" i="99"/>
  <c r="D147" i="99"/>
  <c r="F145" i="99"/>
  <c r="E142" i="99"/>
  <c r="D139" i="99"/>
  <c r="F137" i="99"/>
  <c r="D134" i="99"/>
  <c r="F129" i="99"/>
  <c r="D128" i="99"/>
  <c r="H126" i="99"/>
  <c r="F125" i="99"/>
  <c r="D124" i="99"/>
  <c r="H122" i="99"/>
  <c r="F121" i="99"/>
  <c r="D120" i="99"/>
  <c r="H118" i="99"/>
  <c r="F117" i="99"/>
  <c r="D116" i="99"/>
  <c r="H114" i="99"/>
  <c r="F113" i="99"/>
  <c r="D112" i="99"/>
  <c r="H110" i="99"/>
  <c r="F109" i="99"/>
  <c r="D108" i="99"/>
  <c r="H106" i="99"/>
  <c r="F105" i="99"/>
  <c r="D104" i="99"/>
  <c r="H102" i="99"/>
  <c r="F101" i="99"/>
  <c r="D100" i="99"/>
  <c r="H98" i="99"/>
  <c r="F97" i="99"/>
  <c r="D96" i="99"/>
  <c r="H94" i="99"/>
  <c r="F93" i="99"/>
  <c r="D92" i="99"/>
  <c r="H90" i="99"/>
  <c r="F89" i="99"/>
  <c r="D88" i="99"/>
  <c r="H86" i="99"/>
  <c r="F85" i="99"/>
  <c r="D84" i="99"/>
  <c r="H82" i="99"/>
  <c r="F81" i="99"/>
  <c r="D80" i="99"/>
  <c r="H78" i="99"/>
  <c r="F77" i="99"/>
  <c r="D76" i="99"/>
  <c r="H74" i="99"/>
  <c r="F73" i="99"/>
  <c r="D72" i="99"/>
  <c r="H70" i="99"/>
  <c r="F69" i="99"/>
  <c r="D68" i="99"/>
  <c r="H66" i="99"/>
  <c r="F65" i="99"/>
  <c r="D64" i="99"/>
  <c r="H62" i="99"/>
  <c r="F61" i="99"/>
  <c r="D60" i="99"/>
  <c r="H58" i="99"/>
  <c r="F57" i="99"/>
  <c r="D56" i="99"/>
  <c r="H54" i="99"/>
  <c r="F53" i="99"/>
  <c r="D52" i="99"/>
  <c r="H50" i="99"/>
  <c r="F49" i="99"/>
  <c r="D48" i="99"/>
  <c r="H46" i="99"/>
  <c r="F45" i="99"/>
  <c r="D44" i="99"/>
  <c r="H42" i="99"/>
  <c r="F41" i="99"/>
  <c r="D40" i="99"/>
  <c r="H38" i="99"/>
  <c r="F37" i="99"/>
  <c r="D36" i="99"/>
  <c r="F157" i="99"/>
  <c r="D155" i="99"/>
  <c r="D150" i="99"/>
  <c r="F148" i="99"/>
  <c r="E145" i="99"/>
  <c r="D142" i="99"/>
  <c r="F140" i="99"/>
  <c r="E137" i="99"/>
  <c r="F133" i="99"/>
  <c r="E129" i="99"/>
  <c r="I127" i="99"/>
  <c r="G126" i="99"/>
  <c r="E125" i="99"/>
  <c r="I123" i="99"/>
  <c r="G122" i="99"/>
  <c r="E121" i="99"/>
  <c r="I119" i="99"/>
  <c r="G118" i="99"/>
  <c r="E117" i="99"/>
  <c r="I115" i="99"/>
  <c r="G114" i="99"/>
  <c r="E113" i="99"/>
  <c r="I111" i="99"/>
  <c r="G110" i="99"/>
  <c r="E109" i="99"/>
  <c r="I107" i="99"/>
  <c r="G106" i="99"/>
  <c r="E105" i="99"/>
  <c r="I103" i="99"/>
  <c r="G102" i="99"/>
  <c r="E101" i="99"/>
  <c r="I99" i="99"/>
  <c r="G98" i="99"/>
  <c r="E97" i="99"/>
  <c r="I95" i="99"/>
  <c r="G94" i="99"/>
  <c r="E93" i="99"/>
  <c r="I91" i="99"/>
  <c r="G90" i="99"/>
  <c r="E89" i="99"/>
  <c r="I87" i="99"/>
  <c r="G86" i="99"/>
  <c r="E85" i="99"/>
  <c r="I83" i="99"/>
  <c r="G82" i="99"/>
  <c r="E81" i="99"/>
  <c r="I79" i="99"/>
  <c r="G78" i="99"/>
  <c r="E77" i="99"/>
  <c r="I75" i="99"/>
  <c r="G74" i="99"/>
  <c r="E73" i="99"/>
  <c r="I71" i="99"/>
  <c r="G70" i="99"/>
  <c r="E69" i="99"/>
  <c r="I67" i="99"/>
  <c r="G66" i="99"/>
  <c r="E65" i="99"/>
  <c r="I63" i="99"/>
  <c r="G62" i="99"/>
  <c r="E61" i="99"/>
  <c r="I59" i="99"/>
  <c r="G58" i="99"/>
  <c r="E57" i="99"/>
  <c r="I55" i="99"/>
  <c r="G54" i="99"/>
  <c r="E53" i="99"/>
  <c r="I51" i="99"/>
  <c r="G50" i="99"/>
  <c r="E49" i="99"/>
  <c r="I47" i="99"/>
  <c r="G46" i="99"/>
  <c r="E45" i="99"/>
  <c r="I43" i="99"/>
  <c r="G42" i="99"/>
  <c r="E41" i="99"/>
  <c r="I39" i="99"/>
  <c r="G38" i="99"/>
  <c r="E37" i="99"/>
  <c r="I35" i="99"/>
  <c r="G34" i="99"/>
  <c r="I10" i="99"/>
  <c r="E12" i="99"/>
  <c r="G13" i="99"/>
  <c r="I14" i="99"/>
  <c r="E16" i="99"/>
  <c r="G17" i="99"/>
  <c r="I18" i="99"/>
  <c r="E20" i="99"/>
  <c r="G21" i="99"/>
  <c r="I22" i="99"/>
  <c r="E24" i="99"/>
  <c r="G25" i="99"/>
  <c r="I26" i="99"/>
  <c r="E28" i="99"/>
  <c r="G29" i="99"/>
  <c r="I30" i="99"/>
  <c r="E32" i="99"/>
  <c r="G33" i="99"/>
  <c r="D35" i="99"/>
  <c r="H36" i="99"/>
  <c r="F38" i="99"/>
  <c r="F40" i="99"/>
  <c r="D42" i="99"/>
  <c r="H43" i="99"/>
  <c r="H45" i="99"/>
  <c r="F47" i="99"/>
  <c r="D49" i="99"/>
  <c r="D51" i="99"/>
  <c r="H52" i="99"/>
  <c r="F54" i="99"/>
  <c r="H56" i="99"/>
  <c r="I58" i="99"/>
  <c r="I60" i="99"/>
  <c r="D63" i="99"/>
  <c r="D65" i="99"/>
  <c r="F67" i="99"/>
  <c r="G69" i="99"/>
  <c r="G71" i="99"/>
  <c r="H73" i="99"/>
  <c r="H75" i="99"/>
  <c r="D78" i="99"/>
  <c r="E80" i="99"/>
  <c r="E82" i="99"/>
  <c r="F84" i="99"/>
  <c r="F86" i="99"/>
  <c r="H88" i="99"/>
  <c r="I90" i="99"/>
  <c r="I92" i="99"/>
  <c r="D95" i="99"/>
  <c r="D97" i="99"/>
  <c r="F99" i="99"/>
  <c r="G101" i="99"/>
  <c r="G103" i="99"/>
  <c r="H105" i="99"/>
  <c r="H107" i="99"/>
  <c r="D110" i="99"/>
  <c r="E112" i="99"/>
  <c r="E114" i="99"/>
  <c r="F116" i="99"/>
  <c r="F118" i="99"/>
  <c r="H120" i="99"/>
  <c r="I122" i="99"/>
  <c r="I124" i="99"/>
  <c r="D127" i="99"/>
  <c r="D129" i="99"/>
  <c r="F139" i="99"/>
  <c r="E147" i="99"/>
  <c r="E152" i="99"/>
  <c r="E157" i="99"/>
  <c r="F10" i="98"/>
  <c r="H31" i="98"/>
  <c r="G59" i="98"/>
  <c r="G93" i="98"/>
  <c r="I127" i="98"/>
  <c r="D11" i="99"/>
  <c r="F12" i="99"/>
  <c r="H13" i="99"/>
  <c r="D15" i="99"/>
  <c r="F16" i="99"/>
  <c r="H17" i="99"/>
  <c r="D19" i="99"/>
  <c r="F20" i="99"/>
  <c r="H21" i="99"/>
  <c r="D23" i="99"/>
  <c r="F24" i="99"/>
  <c r="H25" i="99"/>
  <c r="D27" i="99"/>
  <c r="F28" i="99"/>
  <c r="H29" i="99"/>
  <c r="D31" i="99"/>
  <c r="F32" i="99"/>
  <c r="H33" i="99"/>
  <c r="E35" i="99"/>
  <c r="I36" i="99"/>
  <c r="I38" i="99"/>
  <c r="G40" i="99"/>
  <c r="E42" i="99"/>
  <c r="E44" i="99"/>
  <c r="I45" i="99"/>
  <c r="G47" i="99"/>
  <c r="G49" i="99"/>
  <c r="E51" i="99"/>
  <c r="I52" i="99"/>
  <c r="I54" i="99"/>
  <c r="I56" i="99"/>
  <c r="D59" i="99"/>
  <c r="D61" i="99"/>
  <c r="F63" i="99"/>
  <c r="G65" i="99"/>
  <c r="G67" i="99"/>
  <c r="H69" i="99"/>
  <c r="H71" i="99"/>
  <c r="D74" i="99"/>
  <c r="E76" i="99"/>
  <c r="E78" i="99"/>
  <c r="F80" i="99"/>
  <c r="F82" i="99"/>
  <c r="H84" i="99"/>
  <c r="I86" i="99"/>
  <c r="I88" i="99"/>
  <c r="D91" i="99"/>
  <c r="D93" i="99"/>
  <c r="F95" i="99"/>
  <c r="G97" i="99"/>
  <c r="G99" i="99"/>
  <c r="H101" i="99"/>
  <c r="H103" i="99"/>
  <c r="D106" i="99"/>
  <c r="E108" i="99"/>
  <c r="E110" i="99"/>
  <c r="F112" i="99"/>
  <c r="F114" i="99"/>
  <c r="H116" i="99"/>
  <c r="I118" i="99"/>
  <c r="I120" i="99"/>
  <c r="D123" i="99"/>
  <c r="D125" i="99"/>
  <c r="F127" i="99"/>
  <c r="G129" i="99"/>
  <c r="D135" i="99"/>
  <c r="D137" i="99"/>
  <c r="F142" i="99"/>
  <c r="F147" i="99"/>
  <c r="D154" i="99"/>
  <c r="E158" i="99"/>
  <c r="E11" i="99"/>
  <c r="G12" i="99"/>
  <c r="I13" i="99"/>
  <c r="E15" i="99"/>
  <c r="G16" i="99"/>
  <c r="I17" i="99"/>
  <c r="E19" i="99"/>
  <c r="G20" i="99"/>
  <c r="I21" i="99"/>
  <c r="E23" i="99"/>
  <c r="G24" i="99"/>
  <c r="I25" i="99"/>
  <c r="E27" i="99"/>
  <c r="G28" i="99"/>
  <c r="I29" i="99"/>
  <c r="E31" i="99"/>
  <c r="G32" i="99"/>
  <c r="I33" i="99"/>
  <c r="F35" i="99"/>
  <c r="D37" i="99"/>
  <c r="D39" i="99"/>
  <c r="H40" i="99"/>
  <c r="F42" i="99"/>
  <c r="F44" i="99"/>
  <c r="D46" i="99"/>
  <c r="H47" i="99"/>
  <c r="H49" i="99"/>
  <c r="F51" i="99"/>
  <c r="D53" i="99"/>
  <c r="D55" i="99"/>
  <c r="D57" i="99"/>
  <c r="F59" i="99"/>
  <c r="G61" i="99"/>
  <c r="G63" i="99"/>
  <c r="H65" i="99"/>
  <c r="H67" i="99"/>
  <c r="D70" i="99"/>
  <c r="E72" i="99"/>
  <c r="E74" i="99"/>
  <c r="F76" i="99"/>
  <c r="F78" i="99"/>
  <c r="H80" i="99"/>
  <c r="I82" i="99"/>
  <c r="I84" i="99"/>
  <c r="D87" i="99"/>
  <c r="D89" i="99"/>
  <c r="F91" i="99"/>
  <c r="G93" i="99"/>
  <c r="G95" i="99"/>
  <c r="H97" i="99"/>
  <c r="H99" i="99"/>
  <c r="D102" i="99"/>
  <c r="E104" i="99"/>
  <c r="E106" i="99"/>
  <c r="F108" i="99"/>
  <c r="F110" i="99"/>
  <c r="H112" i="99"/>
  <c r="I114" i="99"/>
  <c r="I116" i="99"/>
  <c r="D119" i="99"/>
  <c r="D121" i="99"/>
  <c r="F123" i="99"/>
  <c r="G125" i="99"/>
  <c r="G127" i="99"/>
  <c r="H129" i="99"/>
  <c r="E135" i="99"/>
  <c r="D140" i="99"/>
  <c r="D145" i="99"/>
  <c r="F150" i="99"/>
  <c r="E154" i="99"/>
  <c r="F158" i="99"/>
  <c r="D10" i="99"/>
  <c r="H12" i="99"/>
  <c r="F15" i="99"/>
  <c r="F19" i="99"/>
  <c r="D22" i="99"/>
  <c r="D26" i="99"/>
  <c r="H28" i="99"/>
  <c r="D30" i="99"/>
  <c r="H32" i="99"/>
  <c r="D34" i="99"/>
  <c r="G35" i="99"/>
  <c r="G37" i="99"/>
  <c r="E39" i="99"/>
  <c r="I40" i="99"/>
  <c r="I42" i="99"/>
  <c r="G44" i="99"/>
  <c r="E46" i="99"/>
  <c r="E48" i="99"/>
  <c r="I49" i="99"/>
  <c r="G51" i="99"/>
  <c r="G53" i="99"/>
  <c r="F55" i="99"/>
  <c r="G59" i="99"/>
  <c r="H61" i="99"/>
  <c r="H63" i="99"/>
  <c r="D66" i="99"/>
  <c r="E68" i="99"/>
  <c r="E70" i="99"/>
  <c r="F72" i="99"/>
  <c r="F74" i="99"/>
  <c r="H76" i="99"/>
  <c r="I78" i="99"/>
  <c r="I80" i="99"/>
  <c r="D83" i="99"/>
  <c r="D85" i="99"/>
  <c r="F87" i="99"/>
  <c r="G89" i="99"/>
  <c r="G91" i="99"/>
  <c r="H93" i="99"/>
  <c r="H95" i="99"/>
  <c r="D98" i="99"/>
  <c r="E100" i="99"/>
  <c r="E102" i="99"/>
  <c r="F104" i="99"/>
  <c r="F106" i="99"/>
  <c r="H108" i="99"/>
  <c r="I110" i="99"/>
  <c r="I112" i="99"/>
  <c r="D115" i="99"/>
  <c r="D117" i="99"/>
  <c r="F119" i="99"/>
  <c r="G121" i="99"/>
  <c r="G123" i="99"/>
  <c r="H125" i="99"/>
  <c r="H127" i="99"/>
  <c r="F135" i="99"/>
  <c r="E140" i="99"/>
  <c r="D143" i="99"/>
  <c r="D148" i="99"/>
  <c r="F154" i="99"/>
  <c r="D161" i="99"/>
  <c r="F11" i="99"/>
  <c r="D14" i="99"/>
  <c r="H16" i="99"/>
  <c r="D18" i="99"/>
  <c r="H20" i="99"/>
  <c r="F23" i="99"/>
  <c r="H24" i="99"/>
  <c r="F27" i="99"/>
  <c r="F31" i="99"/>
  <c r="G57" i="99"/>
  <c r="G42" i="98"/>
  <c r="H108" i="98"/>
  <c r="E10" i="99"/>
  <c r="G11" i="99"/>
  <c r="I12" i="99"/>
  <c r="E14" i="99"/>
  <c r="G15" i="99"/>
  <c r="I16" i="99"/>
  <c r="E18" i="99"/>
  <c r="G19" i="99"/>
  <c r="I20" i="99"/>
  <c r="E22" i="99"/>
  <c r="G23" i="99"/>
  <c r="I24" i="99"/>
  <c r="E26" i="99"/>
  <c r="G27" i="99"/>
  <c r="I28" i="99"/>
  <c r="E30" i="99"/>
  <c r="G31" i="99"/>
  <c r="I32" i="99"/>
  <c r="E34" i="99"/>
  <c r="H35" i="99"/>
  <c r="H37" i="99"/>
  <c r="F39" i="99"/>
  <c r="D41" i="99"/>
  <c r="D43" i="99"/>
  <c r="H44" i="99"/>
  <c r="F46" i="99"/>
  <c r="F48" i="99"/>
  <c r="D50" i="99"/>
  <c r="H51" i="99"/>
  <c r="H53" i="99"/>
  <c r="G55" i="99"/>
  <c r="H57" i="99"/>
  <c r="H59" i="99"/>
  <c r="D62" i="99"/>
  <c r="E64" i="99"/>
  <c r="E66" i="99"/>
  <c r="F68" i="99"/>
  <c r="F70" i="99"/>
  <c r="H72" i="99"/>
  <c r="I74" i="99"/>
  <c r="I76" i="99"/>
  <c r="D79" i="99"/>
  <c r="D81" i="99"/>
  <c r="F83" i="99"/>
  <c r="G85" i="99"/>
  <c r="G87" i="99"/>
  <c r="H89" i="99"/>
  <c r="H91" i="99"/>
  <c r="D94" i="99"/>
  <c r="E96" i="99"/>
  <c r="E98" i="99"/>
  <c r="F100" i="99"/>
  <c r="F102" i="99"/>
  <c r="H104" i="99"/>
  <c r="I106" i="99"/>
  <c r="I108" i="99"/>
  <c r="D111" i="99"/>
  <c r="D113" i="99"/>
  <c r="F115" i="99"/>
  <c r="G117" i="99"/>
  <c r="G119" i="99"/>
  <c r="H121" i="99"/>
  <c r="H123" i="99"/>
  <c r="D126" i="99"/>
  <c r="E128" i="99"/>
  <c r="D133" i="99"/>
  <c r="E138" i="99"/>
  <c r="E143" i="99"/>
  <c r="E148" i="99"/>
  <c r="D151" i="99"/>
  <c r="F155" i="99"/>
  <c r="D13" i="98"/>
  <c r="H23" i="98"/>
  <c r="F34" i="98"/>
  <c r="I47" i="98"/>
  <c r="I63" i="98"/>
  <c r="I80" i="98"/>
  <c r="D98" i="98"/>
  <c r="I114" i="98"/>
  <c r="F14" i="98"/>
  <c r="D25" i="98"/>
  <c r="H35" i="98"/>
  <c r="G49" i="98"/>
  <c r="D66" i="98"/>
  <c r="I82" i="98"/>
  <c r="D100" i="98"/>
  <c r="E117" i="98"/>
  <c r="H15" i="98"/>
  <c r="F26" i="98"/>
  <c r="E37" i="98"/>
  <c r="F51" i="98"/>
  <c r="D68" i="98"/>
  <c r="E85" i="98"/>
  <c r="E102" i="98"/>
  <c r="F119" i="98"/>
  <c r="D17" i="98"/>
  <c r="H27" i="98"/>
  <c r="I38" i="98"/>
  <c r="E53" i="98"/>
  <c r="E70" i="98"/>
  <c r="F87" i="98"/>
  <c r="E104" i="98"/>
  <c r="F121" i="98"/>
  <c r="G10" i="98"/>
  <c r="I11" i="98"/>
  <c r="E13" i="98"/>
  <c r="G14" i="98"/>
  <c r="I15" i="98"/>
  <c r="E17" i="98"/>
  <c r="G18" i="98"/>
  <c r="I19" i="98"/>
  <c r="E21" i="98"/>
  <c r="G22" i="98"/>
  <c r="I23" i="98"/>
  <c r="E25" i="98"/>
  <c r="G26" i="98"/>
  <c r="I27" i="98"/>
  <c r="E29" i="98"/>
  <c r="G30" i="98"/>
  <c r="I31" i="98"/>
  <c r="E33" i="98"/>
  <c r="G34" i="98"/>
  <c r="I35" i="98"/>
  <c r="F37" i="98"/>
  <c r="E39" i="98"/>
  <c r="I40" i="98"/>
  <c r="H42" i="98"/>
  <c r="G44" i="98"/>
  <c r="E46" i="98"/>
  <c r="D48" i="98"/>
  <c r="I49" i="98"/>
  <c r="G51" i="98"/>
  <c r="F53" i="98"/>
  <c r="G55" i="98"/>
  <c r="G57" i="98"/>
  <c r="I59" i="98"/>
  <c r="D62" i="98"/>
  <c r="D64" i="98"/>
  <c r="E66" i="98"/>
  <c r="E68" i="98"/>
  <c r="G70" i="98"/>
  <c r="H72" i="98"/>
  <c r="H74" i="98"/>
  <c r="I76" i="98"/>
  <c r="I78" i="98"/>
  <c r="E81" i="98"/>
  <c r="F83" i="98"/>
  <c r="F85" i="98"/>
  <c r="G87" i="98"/>
  <c r="G89" i="98"/>
  <c r="I91" i="98"/>
  <c r="D94" i="98"/>
  <c r="D96" i="98"/>
  <c r="E98" i="98"/>
  <c r="E100" i="98"/>
  <c r="G102" i="98"/>
  <c r="H104" i="98"/>
  <c r="H106" i="98"/>
  <c r="I108" i="98"/>
  <c r="I110" i="98"/>
  <c r="E113" i="98"/>
  <c r="F115" i="98"/>
  <c r="F117" i="98"/>
  <c r="G119" i="98"/>
  <c r="G121" i="98"/>
  <c r="I123" i="98"/>
  <c r="D126" i="98"/>
  <c r="D128" i="98"/>
  <c r="D133" i="98"/>
  <c r="F138" i="98"/>
  <c r="E146" i="98"/>
  <c r="E151" i="98"/>
  <c r="F155" i="98"/>
  <c r="H10" i="98"/>
  <c r="D12" i="98"/>
  <c r="F13" i="98"/>
  <c r="H14" i="98"/>
  <c r="D16" i="98"/>
  <c r="F17" i="98"/>
  <c r="H18" i="98"/>
  <c r="D20" i="98"/>
  <c r="F21" i="98"/>
  <c r="H22" i="98"/>
  <c r="D24" i="98"/>
  <c r="F25" i="98"/>
  <c r="H26" i="98"/>
  <c r="D28" i="98"/>
  <c r="F29" i="98"/>
  <c r="H30" i="98"/>
  <c r="D32" i="98"/>
  <c r="F33" i="98"/>
  <c r="H34" i="98"/>
  <c r="D36" i="98"/>
  <c r="G37" i="98"/>
  <c r="F39" i="98"/>
  <c r="E41" i="98"/>
  <c r="I42" i="98"/>
  <c r="H44" i="98"/>
  <c r="G46" i="98"/>
  <c r="E48" i="98"/>
  <c r="D50" i="98"/>
  <c r="I51" i="98"/>
  <c r="G53" i="98"/>
  <c r="I55" i="98"/>
  <c r="D58" i="98"/>
  <c r="D60" i="98"/>
  <c r="E62" i="98"/>
  <c r="E64" i="98"/>
  <c r="G66" i="98"/>
  <c r="H68" i="98"/>
  <c r="H70" i="98"/>
  <c r="I72" i="98"/>
  <c r="I74" i="98"/>
  <c r="E77" i="98"/>
  <c r="F79" i="98"/>
  <c r="F81" i="98"/>
  <c r="G83" i="98"/>
  <c r="G85" i="98"/>
  <c r="I87" i="98"/>
  <c r="D90" i="98"/>
  <c r="D92" i="98"/>
  <c r="E94" i="98"/>
  <c r="E96" i="98"/>
  <c r="G98" i="98"/>
  <c r="H100" i="98"/>
  <c r="H102" i="98"/>
  <c r="I104" i="98"/>
  <c r="I106" i="98"/>
  <c r="E109" i="98"/>
  <c r="F111" i="98"/>
  <c r="F113" i="98"/>
  <c r="G115" i="98"/>
  <c r="G117" i="98"/>
  <c r="I119" i="98"/>
  <c r="D122" i="98"/>
  <c r="D124" i="98"/>
  <c r="E126" i="98"/>
  <c r="E128" i="98"/>
  <c r="F133" i="98"/>
  <c r="D136" i="98"/>
  <c r="F141" i="98"/>
  <c r="F146" i="98"/>
  <c r="D160" i="98"/>
  <c r="E156" i="98"/>
  <c r="F152" i="98"/>
  <c r="E149" i="98"/>
  <c r="D146" i="98"/>
  <c r="F144" i="98"/>
  <c r="E141" i="98"/>
  <c r="D138" i="98"/>
  <c r="F136" i="98"/>
  <c r="I129" i="98"/>
  <c r="G128" i="98"/>
  <c r="E127" i="98"/>
  <c r="I125" i="98"/>
  <c r="G124" i="98"/>
  <c r="E123" i="98"/>
  <c r="I121" i="98"/>
  <c r="G120" i="98"/>
  <c r="E119" i="98"/>
  <c r="I117" i="98"/>
  <c r="G116" i="98"/>
  <c r="E115" i="98"/>
  <c r="I113" i="98"/>
  <c r="G112" i="98"/>
  <c r="E111" i="98"/>
  <c r="I109" i="98"/>
  <c r="G108" i="98"/>
  <c r="E107" i="98"/>
  <c r="I105" i="98"/>
  <c r="G104" i="98"/>
  <c r="E103" i="98"/>
  <c r="I101" i="98"/>
  <c r="G100" i="98"/>
  <c r="E99" i="98"/>
  <c r="I97" i="98"/>
  <c r="G96" i="98"/>
  <c r="E95" i="98"/>
  <c r="I93" i="98"/>
  <c r="G92" i="98"/>
  <c r="E91" i="98"/>
  <c r="I89" i="98"/>
  <c r="G88" i="98"/>
  <c r="E87" i="98"/>
  <c r="I85" i="98"/>
  <c r="G84" i="98"/>
  <c r="E83" i="98"/>
  <c r="I81" i="98"/>
  <c r="G80" i="98"/>
  <c r="E79" i="98"/>
  <c r="I77" i="98"/>
  <c r="G76" i="98"/>
  <c r="E75" i="98"/>
  <c r="I73" i="98"/>
  <c r="G72" i="98"/>
  <c r="E71" i="98"/>
  <c r="I69" i="98"/>
  <c r="G68" i="98"/>
  <c r="E67" i="98"/>
  <c r="I65" i="98"/>
  <c r="G64" i="98"/>
  <c r="E63" i="98"/>
  <c r="I61" i="98"/>
  <c r="G60" i="98"/>
  <c r="E59" i="98"/>
  <c r="I57" i="98"/>
  <c r="G56" i="98"/>
  <c r="E55" i="98"/>
  <c r="I53" i="98"/>
  <c r="F158" i="98"/>
  <c r="D156" i="98"/>
  <c r="E152" i="98"/>
  <c r="D149" i="98"/>
  <c r="F147" i="98"/>
  <c r="E144" i="98"/>
  <c r="D141" i="98"/>
  <c r="F139" i="98"/>
  <c r="E136" i="98"/>
  <c r="F134" i="98"/>
  <c r="H129" i="98"/>
  <c r="F128" i="98"/>
  <c r="D127" i="98"/>
  <c r="H125" i="98"/>
  <c r="F124" i="98"/>
  <c r="D123" i="98"/>
  <c r="H121" i="98"/>
  <c r="F120" i="98"/>
  <c r="D119" i="98"/>
  <c r="H117" i="98"/>
  <c r="F116" i="98"/>
  <c r="D115" i="98"/>
  <c r="H113" i="98"/>
  <c r="F112" i="98"/>
  <c r="D111" i="98"/>
  <c r="H109" i="98"/>
  <c r="F108" i="98"/>
  <c r="D107" i="98"/>
  <c r="H105" i="98"/>
  <c r="F104" i="98"/>
  <c r="D103" i="98"/>
  <c r="H101" i="98"/>
  <c r="F100" i="98"/>
  <c r="D99" i="98"/>
  <c r="H97" i="98"/>
  <c r="F96" i="98"/>
  <c r="D95" i="98"/>
  <c r="H93" i="98"/>
  <c r="F92" i="98"/>
  <c r="D91" i="98"/>
  <c r="H89" i="98"/>
  <c r="F88" i="98"/>
  <c r="D87" i="98"/>
  <c r="H85" i="98"/>
  <c r="F84" i="98"/>
  <c r="D83" i="98"/>
  <c r="H81" i="98"/>
  <c r="F80" i="98"/>
  <c r="D79" i="98"/>
  <c r="H77" i="98"/>
  <c r="F76" i="98"/>
  <c r="D75" i="98"/>
  <c r="H73" i="98"/>
  <c r="F72" i="98"/>
  <c r="D71" i="98"/>
  <c r="H69" i="98"/>
  <c r="F68" i="98"/>
  <c r="D67" i="98"/>
  <c r="H65" i="98"/>
  <c r="F64" i="98"/>
  <c r="D63" i="98"/>
  <c r="H61" i="98"/>
  <c r="F60" i="98"/>
  <c r="D59" i="98"/>
  <c r="H57" i="98"/>
  <c r="F56" i="98"/>
  <c r="D55" i="98"/>
  <c r="H53" i="98"/>
  <c r="F52" i="98"/>
  <c r="D51" i="98"/>
  <c r="H49" i="98"/>
  <c r="F48" i="98"/>
  <c r="D47" i="98"/>
  <c r="H45" i="98"/>
  <c r="F44" i="98"/>
  <c r="D43" i="98"/>
  <c r="H41" i="98"/>
  <c r="F40" i="98"/>
  <c r="D39" i="98"/>
  <c r="H37" i="98"/>
  <c r="F36" i="98"/>
  <c r="E157" i="98"/>
  <c r="F154" i="98"/>
  <c r="F151" i="98"/>
  <c r="E148" i="98"/>
  <c r="D145" i="98"/>
  <c r="F143" i="98"/>
  <c r="E140" i="98"/>
  <c r="D137" i="98"/>
  <c r="F135" i="98"/>
  <c r="E133" i="98"/>
  <c r="D129" i="98"/>
  <c r="H127" i="98"/>
  <c r="F126" i="98"/>
  <c r="D125" i="98"/>
  <c r="H123" i="98"/>
  <c r="F122" i="98"/>
  <c r="D121" i="98"/>
  <c r="H119" i="98"/>
  <c r="F118" i="98"/>
  <c r="D117" i="98"/>
  <c r="H115" i="98"/>
  <c r="F114" i="98"/>
  <c r="D113" i="98"/>
  <c r="H111" i="98"/>
  <c r="F110" i="98"/>
  <c r="D109" i="98"/>
  <c r="H107" i="98"/>
  <c r="F106" i="98"/>
  <c r="D105" i="98"/>
  <c r="H103" i="98"/>
  <c r="F102" i="98"/>
  <c r="D101" i="98"/>
  <c r="H99" i="98"/>
  <c r="F98" i="98"/>
  <c r="D97" i="98"/>
  <c r="H95" i="98"/>
  <c r="F94" i="98"/>
  <c r="D93" i="98"/>
  <c r="H91" i="98"/>
  <c r="F90" i="98"/>
  <c r="D89" i="98"/>
  <c r="H87" i="98"/>
  <c r="F86" i="98"/>
  <c r="D85" i="98"/>
  <c r="H83" i="98"/>
  <c r="F82" i="98"/>
  <c r="D81" i="98"/>
  <c r="H79" i="98"/>
  <c r="F78" i="98"/>
  <c r="D77" i="98"/>
  <c r="H75" i="98"/>
  <c r="F74" i="98"/>
  <c r="D73" i="98"/>
  <c r="H71" i="98"/>
  <c r="F70" i="98"/>
  <c r="D69" i="98"/>
  <c r="H67" i="98"/>
  <c r="F66" i="98"/>
  <c r="D65" i="98"/>
  <c r="H63" i="98"/>
  <c r="F62" i="98"/>
  <c r="D61" i="98"/>
  <c r="H59" i="98"/>
  <c r="F58" i="98"/>
  <c r="D57" i="98"/>
  <c r="H55" i="98"/>
  <c r="F54" i="98"/>
  <c r="D53" i="98"/>
  <c r="H51" i="98"/>
  <c r="F50" i="98"/>
  <c r="D49" i="98"/>
  <c r="H47" i="98"/>
  <c r="F46" i="98"/>
  <c r="D45" i="98"/>
  <c r="H43" i="98"/>
  <c r="F42" i="98"/>
  <c r="D41" i="98"/>
  <c r="H39" i="98"/>
  <c r="F38" i="98"/>
  <c r="I10" i="98"/>
  <c r="E12" i="98"/>
  <c r="G13" i="98"/>
  <c r="I14" i="98"/>
  <c r="E16" i="98"/>
  <c r="G17" i="98"/>
  <c r="I18" i="98"/>
  <c r="E20" i="98"/>
  <c r="G21" i="98"/>
  <c r="I22" i="98"/>
  <c r="E24" i="98"/>
  <c r="G25" i="98"/>
  <c r="I26" i="98"/>
  <c r="E28" i="98"/>
  <c r="G29" i="98"/>
  <c r="I30" i="98"/>
  <c r="E32" i="98"/>
  <c r="G33" i="98"/>
  <c r="I34" i="98"/>
  <c r="E36" i="98"/>
  <c r="I37" i="98"/>
  <c r="G39" i="98"/>
  <c r="F41" i="98"/>
  <c r="E43" i="98"/>
  <c r="I44" i="98"/>
  <c r="H46" i="98"/>
  <c r="G48" i="98"/>
  <c r="E50" i="98"/>
  <c r="D52" i="98"/>
  <c r="D54" i="98"/>
  <c r="D56" i="98"/>
  <c r="E58" i="98"/>
  <c r="E60" i="98"/>
  <c r="G62" i="98"/>
  <c r="H64" i="98"/>
  <c r="H66" i="98"/>
  <c r="I68" i="98"/>
  <c r="I70" i="98"/>
  <c r="E73" i="98"/>
  <c r="F75" i="98"/>
  <c r="F77" i="98"/>
  <c r="G79" i="98"/>
  <c r="G81" i="98"/>
  <c r="I83" i="98"/>
  <c r="D86" i="98"/>
  <c r="D88" i="98"/>
  <c r="E90" i="98"/>
  <c r="E92" i="98"/>
  <c r="G94" i="98"/>
  <c r="H96" i="98"/>
  <c r="H98" i="98"/>
  <c r="I100" i="98"/>
  <c r="I102" i="98"/>
  <c r="E105" i="98"/>
  <c r="F107" i="98"/>
  <c r="F109" i="98"/>
  <c r="G111" i="98"/>
  <c r="G113" i="98"/>
  <c r="I115" i="98"/>
  <c r="D118" i="98"/>
  <c r="D120" i="98"/>
  <c r="E122" i="98"/>
  <c r="E124" i="98"/>
  <c r="G126" i="98"/>
  <c r="H128" i="98"/>
  <c r="D134" i="98"/>
  <c r="D139" i="98"/>
  <c r="D144" i="98"/>
  <c r="F149" i="98"/>
  <c r="D157" i="98"/>
  <c r="D11" i="98"/>
  <c r="F12" i="98"/>
  <c r="H13" i="98"/>
  <c r="D15" i="98"/>
  <c r="F16" i="98"/>
  <c r="H17" i="98"/>
  <c r="D19" i="98"/>
  <c r="F20" i="98"/>
  <c r="H21" i="98"/>
  <c r="D23" i="98"/>
  <c r="F24" i="98"/>
  <c r="H25" i="98"/>
  <c r="D27" i="98"/>
  <c r="F28" i="98"/>
  <c r="H29" i="98"/>
  <c r="D31" i="98"/>
  <c r="F32" i="98"/>
  <c r="H33" i="98"/>
  <c r="D35" i="98"/>
  <c r="G36" i="98"/>
  <c r="D38" i="98"/>
  <c r="I39" i="98"/>
  <c r="G41" i="98"/>
  <c r="F43" i="98"/>
  <c r="E45" i="98"/>
  <c r="I46" i="98"/>
  <c r="H48" i="98"/>
  <c r="G50" i="98"/>
  <c r="E52" i="98"/>
  <c r="E54" i="98"/>
  <c r="E56" i="98"/>
  <c r="G58" i="98"/>
  <c r="H60" i="98"/>
  <c r="H62" i="98"/>
  <c r="I64" i="98"/>
  <c r="I66" i="98"/>
  <c r="E69" i="98"/>
  <c r="F71" i="98"/>
  <c r="F73" i="98"/>
  <c r="G75" i="98"/>
  <c r="G77" i="98"/>
  <c r="I79" i="98"/>
  <c r="D82" i="98"/>
  <c r="D84" i="98"/>
  <c r="E86" i="98"/>
  <c r="E88" i="98"/>
  <c r="G90" i="98"/>
  <c r="H92" i="98"/>
  <c r="H94" i="98"/>
  <c r="I96" i="98"/>
  <c r="I98" i="98"/>
  <c r="E101" i="98"/>
  <c r="F103" i="98"/>
  <c r="F105" i="98"/>
  <c r="G107" i="98"/>
  <c r="G109" i="98"/>
  <c r="I111" i="98"/>
  <c r="D114" i="98"/>
  <c r="D116" i="98"/>
  <c r="E118" i="98"/>
  <c r="E120" i="98"/>
  <c r="G122" i="98"/>
  <c r="H124" i="98"/>
  <c r="H126" i="98"/>
  <c r="I128" i="98"/>
  <c r="E134" i="98"/>
  <c r="E139" i="98"/>
  <c r="D142" i="98"/>
  <c r="D147" i="98"/>
  <c r="D152" i="98"/>
  <c r="F157" i="98"/>
  <c r="E11" i="98"/>
  <c r="G12" i="98"/>
  <c r="I13" i="98"/>
  <c r="E15" i="98"/>
  <c r="G16" i="98"/>
  <c r="I17" i="98"/>
  <c r="E19" i="98"/>
  <c r="G20" i="98"/>
  <c r="I21" i="98"/>
  <c r="E23" i="98"/>
  <c r="G24" i="98"/>
  <c r="I25" i="98"/>
  <c r="E27" i="98"/>
  <c r="G28" i="98"/>
  <c r="I29" i="98"/>
  <c r="E31" i="98"/>
  <c r="G32" i="98"/>
  <c r="I33" i="98"/>
  <c r="E35" i="98"/>
  <c r="H36" i="98"/>
  <c r="E38" i="98"/>
  <c r="D40" i="98"/>
  <c r="I41" i="98"/>
  <c r="G43" i="98"/>
  <c r="F45" i="98"/>
  <c r="E47" i="98"/>
  <c r="I48" i="98"/>
  <c r="H50" i="98"/>
  <c r="G52" i="98"/>
  <c r="G54" i="98"/>
  <c r="H56" i="98"/>
  <c r="H58" i="98"/>
  <c r="I60" i="98"/>
  <c r="I62" i="98"/>
  <c r="E65" i="98"/>
  <c r="F67" i="98"/>
  <c r="F69" i="98"/>
  <c r="G71" i="98"/>
  <c r="G73" i="98"/>
  <c r="I75" i="98"/>
  <c r="D78" i="98"/>
  <c r="D80" i="98"/>
  <c r="E82" i="98"/>
  <c r="E84" i="98"/>
  <c r="G86" i="98"/>
  <c r="H88" i="98"/>
  <c r="H90" i="98"/>
  <c r="I92" i="98"/>
  <c r="I94" i="98"/>
  <c r="E97" i="98"/>
  <c r="F99" i="98"/>
  <c r="F101" i="98"/>
  <c r="G103" i="98"/>
  <c r="G105" i="98"/>
  <c r="I107" i="98"/>
  <c r="D110" i="98"/>
  <c r="D112" i="98"/>
  <c r="E114" i="98"/>
  <c r="E116" i="98"/>
  <c r="G118" i="98"/>
  <c r="H120" i="98"/>
  <c r="H122" i="98"/>
  <c r="I124" i="98"/>
  <c r="I126" i="98"/>
  <c r="E129" i="98"/>
  <c r="E137" i="98"/>
  <c r="E142" i="98"/>
  <c r="E147" i="98"/>
  <c r="D150" i="98"/>
  <c r="D154" i="98"/>
  <c r="D158" i="98"/>
  <c r="D10" i="98"/>
  <c r="F11" i="98"/>
  <c r="H12" i="98"/>
  <c r="D14" i="98"/>
  <c r="F15" i="98"/>
  <c r="H16" i="98"/>
  <c r="D18" i="98"/>
  <c r="F19" i="98"/>
  <c r="H20" i="98"/>
  <c r="D22" i="98"/>
  <c r="F23" i="98"/>
  <c r="H24" i="98"/>
  <c r="D26" i="98"/>
  <c r="F27" i="98"/>
  <c r="H28" i="98"/>
  <c r="D30" i="98"/>
  <c r="F31" i="98"/>
  <c r="H32" i="98"/>
  <c r="D34" i="98"/>
  <c r="F35" i="98"/>
  <c r="I36" i="98"/>
  <c r="G38" i="98"/>
  <c r="E40" i="98"/>
  <c r="D42" i="98"/>
  <c r="I43" i="98"/>
  <c r="G45" i="98"/>
  <c r="F47" i="98"/>
  <c r="E49" i="98"/>
  <c r="I50" i="98"/>
  <c r="H52" i="98"/>
  <c r="H54" i="98"/>
  <c r="I56" i="98"/>
  <c r="I58" i="98"/>
  <c r="E61" i="98"/>
  <c r="F63" i="98"/>
  <c r="F65" i="98"/>
  <c r="G67" i="98"/>
  <c r="G69" i="98"/>
  <c r="I71" i="98"/>
  <c r="D74" i="98"/>
  <c r="D76" i="98"/>
  <c r="E78" i="98"/>
  <c r="E80" i="98"/>
  <c r="G82" i="98"/>
  <c r="H84" i="98"/>
  <c r="H86" i="98"/>
  <c r="I88" i="98"/>
  <c r="I90" i="98"/>
  <c r="E93" i="98"/>
  <c r="F95" i="98"/>
  <c r="F97" i="98"/>
  <c r="G99" i="98"/>
  <c r="G101" i="98"/>
  <c r="I103" i="98"/>
  <c r="D106" i="98"/>
  <c r="D108" i="98"/>
  <c r="E110" i="98"/>
  <c r="E112" i="98"/>
  <c r="G114" i="98"/>
  <c r="H116" i="98"/>
  <c r="H118" i="98"/>
  <c r="I120" i="98"/>
  <c r="I122" i="98"/>
  <c r="E125" i="98"/>
  <c r="F127" i="98"/>
  <c r="F129" i="98"/>
  <c r="D135" i="98"/>
  <c r="F137" i="98"/>
  <c r="D140" i="98"/>
  <c r="F142" i="98"/>
  <c r="E145" i="98"/>
  <c r="E150" i="98"/>
  <c r="E154" i="98"/>
  <c r="E158" i="98"/>
  <c r="E10" i="98"/>
  <c r="G11" i="98"/>
  <c r="I12" i="98"/>
  <c r="E14" i="98"/>
  <c r="G15" i="98"/>
  <c r="I16" i="98"/>
  <c r="E18" i="98"/>
  <c r="G19" i="98"/>
  <c r="I20" i="98"/>
  <c r="E22" i="98"/>
  <c r="G23" i="98"/>
  <c r="I24" i="98"/>
  <c r="E26" i="98"/>
  <c r="G27" i="98"/>
  <c r="I28" i="98"/>
  <c r="E30" i="98"/>
  <c r="G31" i="98"/>
  <c r="I32" i="98"/>
  <c r="E34" i="98"/>
  <c r="G35" i="98"/>
  <c r="D37" i="98"/>
  <c r="H38" i="98"/>
  <c r="G40" i="98"/>
  <c r="E42" i="98"/>
  <c r="D44" i="98"/>
  <c r="I45" i="98"/>
  <c r="G47" i="98"/>
  <c r="F49" i="98"/>
  <c r="E51" i="98"/>
  <c r="I52" i="98"/>
  <c r="I54" i="98"/>
  <c r="E57" i="98"/>
  <c r="F59" i="98"/>
  <c r="F61" i="98"/>
  <c r="G63" i="98"/>
  <c r="G65" i="98"/>
  <c r="I67" i="98"/>
  <c r="D70" i="98"/>
  <c r="D72" i="98"/>
  <c r="E74" i="98"/>
  <c r="E76" i="98"/>
  <c r="G78" i="98"/>
  <c r="H80" i="98"/>
  <c r="H82" i="98"/>
  <c r="I84" i="98"/>
  <c r="I86" i="98"/>
  <c r="E89" i="98"/>
  <c r="F91" i="98"/>
  <c r="F93" i="98"/>
  <c r="G95" i="98"/>
  <c r="G97" i="98"/>
  <c r="I99" i="98"/>
  <c r="D102" i="98"/>
  <c r="D104" i="98"/>
  <c r="E106" i="98"/>
  <c r="E108" i="98"/>
  <c r="G110" i="98"/>
  <c r="H112" i="98"/>
  <c r="H114" i="98"/>
  <c r="I116" i="98"/>
  <c r="I118" i="98"/>
  <c r="E121" i="98"/>
  <c r="F123" i="98"/>
  <c r="F125" i="98"/>
  <c r="G127" i="98"/>
  <c r="G129" i="98"/>
  <c r="E135" i="98"/>
  <c r="F140" i="98"/>
  <c r="D143" i="98"/>
  <c r="F145" i="98"/>
  <c r="D148" i="98"/>
  <c r="F150" i="98"/>
  <c r="D155" i="98"/>
  <c r="D161" i="98"/>
  <c r="E138" i="98"/>
  <c r="E143" i="98"/>
  <c r="F148" i="98"/>
  <c r="D151" i="98"/>
  <c r="E155" i="98"/>
  <c r="E11" i="97"/>
  <c r="G12" i="97"/>
  <c r="I13" i="97"/>
  <c r="E15" i="97"/>
  <c r="G16" i="97"/>
  <c r="I17" i="97"/>
  <c r="E19" i="97"/>
  <c r="G20" i="97"/>
  <c r="I21" i="97"/>
  <c r="E23" i="97"/>
  <c r="G24" i="97"/>
  <c r="I25" i="97"/>
  <c r="E27" i="97"/>
  <c r="G28" i="97"/>
  <c r="I29" i="97"/>
  <c r="E31" i="97"/>
  <c r="G32" i="97"/>
  <c r="I33" i="97"/>
  <c r="G35" i="97"/>
  <c r="F37" i="97"/>
  <c r="D39" i="97"/>
  <c r="I40" i="97"/>
  <c r="I42" i="97"/>
  <c r="D45" i="97"/>
  <c r="F47" i="97"/>
  <c r="F49" i="97"/>
  <c r="G51" i="97"/>
  <c r="G53" i="97"/>
  <c r="H55" i="97"/>
  <c r="D58" i="97"/>
  <c r="D60" i="97"/>
  <c r="E62" i="97"/>
  <c r="E64" i="97"/>
  <c r="F66" i="97"/>
  <c r="H68" i="97"/>
  <c r="H70" i="97"/>
  <c r="I72" i="97"/>
  <c r="I74" i="97"/>
  <c r="D77" i="97"/>
  <c r="F79" i="97"/>
  <c r="F81" i="97"/>
  <c r="G83" i="97"/>
  <c r="G85" i="97"/>
  <c r="H87" i="97"/>
  <c r="D90" i="97"/>
  <c r="D92" i="97"/>
  <c r="E94" i="97"/>
  <c r="E96" i="97"/>
  <c r="F98" i="97"/>
  <c r="H100" i="97"/>
  <c r="H102" i="97"/>
  <c r="I104" i="97"/>
  <c r="I106" i="97"/>
  <c r="D109" i="97"/>
  <c r="F111" i="97"/>
  <c r="F113" i="97"/>
  <c r="G115" i="97"/>
  <c r="G117" i="97"/>
  <c r="H119" i="97"/>
  <c r="D122" i="97"/>
  <c r="D124" i="97"/>
  <c r="E126" i="97"/>
  <c r="E128" i="97"/>
  <c r="E133" i="97"/>
  <c r="F138" i="97"/>
  <c r="F143" i="97"/>
  <c r="E146" i="97"/>
  <c r="E151" i="97"/>
  <c r="F155" i="97"/>
  <c r="D10" i="97"/>
  <c r="F11" i="97"/>
  <c r="H12" i="97"/>
  <c r="D14" i="97"/>
  <c r="F15" i="97"/>
  <c r="H16" i="97"/>
  <c r="D18" i="97"/>
  <c r="F19" i="97"/>
  <c r="H20" i="97"/>
  <c r="D22" i="97"/>
  <c r="F23" i="97"/>
  <c r="H24" i="97"/>
  <c r="D26" i="97"/>
  <c r="F27" i="97"/>
  <c r="H28" i="97"/>
  <c r="D30" i="97"/>
  <c r="F31" i="97"/>
  <c r="H32" i="97"/>
  <c r="D34" i="97"/>
  <c r="H35" i="97"/>
  <c r="G37" i="97"/>
  <c r="F39" i="97"/>
  <c r="D41" i="97"/>
  <c r="F43" i="97"/>
  <c r="F45" i="97"/>
  <c r="G47" i="97"/>
  <c r="G49" i="97"/>
  <c r="H51" i="97"/>
  <c r="D54" i="97"/>
  <c r="D56" i="97"/>
  <c r="E58" i="97"/>
  <c r="E60" i="97"/>
  <c r="F62" i="97"/>
  <c r="H64" i="97"/>
  <c r="H66" i="97"/>
  <c r="I68" i="97"/>
  <c r="I70" i="97"/>
  <c r="D73" i="97"/>
  <c r="F75" i="97"/>
  <c r="F77" i="97"/>
  <c r="G79" i="97"/>
  <c r="G81" i="97"/>
  <c r="H83" i="97"/>
  <c r="D86" i="97"/>
  <c r="D88" i="97"/>
  <c r="E90" i="97"/>
  <c r="E92" i="97"/>
  <c r="F94" i="97"/>
  <c r="H96" i="97"/>
  <c r="H98" i="97"/>
  <c r="I100" i="97"/>
  <c r="I102" i="97"/>
  <c r="D105" i="97"/>
  <c r="F107" i="97"/>
  <c r="F109" i="97"/>
  <c r="G111" i="97"/>
  <c r="G113" i="97"/>
  <c r="H115" i="97"/>
  <c r="D118" i="97"/>
  <c r="D120" i="97"/>
  <c r="E122" i="97"/>
  <c r="E124" i="97"/>
  <c r="F126" i="97"/>
  <c r="H128" i="97"/>
  <c r="D134" i="97"/>
  <c r="D136" i="97"/>
  <c r="F141" i="97"/>
  <c r="F146" i="97"/>
  <c r="F151" i="97"/>
  <c r="F156" i="97"/>
  <c r="E10" i="97"/>
  <c r="G11" i="97"/>
  <c r="I12" i="97"/>
  <c r="E14" i="97"/>
  <c r="G15" i="97"/>
  <c r="I16" i="97"/>
  <c r="E18" i="97"/>
  <c r="G19" i="97"/>
  <c r="I20" i="97"/>
  <c r="E22" i="97"/>
  <c r="G23" i="97"/>
  <c r="I24" i="97"/>
  <c r="E26" i="97"/>
  <c r="G27" i="97"/>
  <c r="I28" i="97"/>
  <c r="E30" i="97"/>
  <c r="G31" i="97"/>
  <c r="I32" i="97"/>
  <c r="E34" i="97"/>
  <c r="D36" i="97"/>
  <c r="H37" i="97"/>
  <c r="G39" i="97"/>
  <c r="F41" i="97"/>
  <c r="G43" i="97"/>
  <c r="G45" i="97"/>
  <c r="H47" i="97"/>
  <c r="D50" i="97"/>
  <c r="D52" i="97"/>
  <c r="E54" i="97"/>
  <c r="E56" i="97"/>
  <c r="F58" i="97"/>
  <c r="H60" i="97"/>
  <c r="H62" i="97"/>
  <c r="I64" i="97"/>
  <c r="I66" i="97"/>
  <c r="D69" i="97"/>
  <c r="F71" i="97"/>
  <c r="F73" i="97"/>
  <c r="G75" i="97"/>
  <c r="G77" i="97"/>
  <c r="H79" i="97"/>
  <c r="D82" i="97"/>
  <c r="D84" i="97"/>
  <c r="E86" i="97"/>
  <c r="E88" i="97"/>
  <c r="F90" i="97"/>
  <c r="H92" i="97"/>
  <c r="H94" i="97"/>
  <c r="I96" i="97"/>
  <c r="I98" i="97"/>
  <c r="D101" i="97"/>
  <c r="F103" i="97"/>
  <c r="F105" i="97"/>
  <c r="G107" i="97"/>
  <c r="G109" i="97"/>
  <c r="H111" i="97"/>
  <c r="D114" i="97"/>
  <c r="D116" i="97"/>
  <c r="E118" i="97"/>
  <c r="E120" i="97"/>
  <c r="F122" i="97"/>
  <c r="H124" i="97"/>
  <c r="H126" i="97"/>
  <c r="I128" i="97"/>
  <c r="E134" i="97"/>
  <c r="D139" i="97"/>
  <c r="D144" i="97"/>
  <c r="F149" i="97"/>
  <c r="D157" i="97"/>
  <c r="F10" i="97"/>
  <c r="H11" i="97"/>
  <c r="D13" i="97"/>
  <c r="F14" i="97"/>
  <c r="H15" i="97"/>
  <c r="D17" i="97"/>
  <c r="F18" i="97"/>
  <c r="H19" i="97"/>
  <c r="D21" i="97"/>
  <c r="F22" i="97"/>
  <c r="H23" i="97"/>
  <c r="D25" i="97"/>
  <c r="F26" i="97"/>
  <c r="H27" i="97"/>
  <c r="D29" i="97"/>
  <c r="F30" i="97"/>
  <c r="H31" i="97"/>
  <c r="D33" i="97"/>
  <c r="F34" i="97"/>
  <c r="E36" i="97"/>
  <c r="D38" i="97"/>
  <c r="H39" i="97"/>
  <c r="G41" i="97"/>
  <c r="H43" i="97"/>
  <c r="D46" i="97"/>
  <c r="D48" i="97"/>
  <c r="E50" i="97"/>
  <c r="E52" i="97"/>
  <c r="F54" i="97"/>
  <c r="H56" i="97"/>
  <c r="H58" i="97"/>
  <c r="I60" i="97"/>
  <c r="I62" i="97"/>
  <c r="D65" i="97"/>
  <c r="F67" i="97"/>
  <c r="F69" i="97"/>
  <c r="G71" i="97"/>
  <c r="G73" i="97"/>
  <c r="H75" i="97"/>
  <c r="D78" i="97"/>
  <c r="D80" i="97"/>
  <c r="E82" i="97"/>
  <c r="E84" i="97"/>
  <c r="F86" i="97"/>
  <c r="H88" i="97"/>
  <c r="H90" i="97"/>
  <c r="I92" i="97"/>
  <c r="I94" i="97"/>
  <c r="D97" i="97"/>
  <c r="F99" i="97"/>
  <c r="F101" i="97"/>
  <c r="G103" i="97"/>
  <c r="G105" i="97"/>
  <c r="H107" i="97"/>
  <c r="D110" i="97"/>
  <c r="D112" i="97"/>
  <c r="E114" i="97"/>
  <c r="E116" i="97"/>
  <c r="F118" i="97"/>
  <c r="H120" i="97"/>
  <c r="H122" i="97"/>
  <c r="I124" i="97"/>
  <c r="I126" i="97"/>
  <c r="D129" i="97"/>
  <c r="E139" i="97"/>
  <c r="D147" i="97"/>
  <c r="D152" i="97"/>
  <c r="E157" i="97"/>
  <c r="G10" i="97"/>
  <c r="I11" i="97"/>
  <c r="E13" i="97"/>
  <c r="G14" i="97"/>
  <c r="I15" i="97"/>
  <c r="E17" i="97"/>
  <c r="G18" i="97"/>
  <c r="I19" i="97"/>
  <c r="E21" i="97"/>
  <c r="G22" i="97"/>
  <c r="I23" i="97"/>
  <c r="E25" i="97"/>
  <c r="G26" i="97"/>
  <c r="I27" i="97"/>
  <c r="E29" i="97"/>
  <c r="G30" i="97"/>
  <c r="I31" i="97"/>
  <c r="E33" i="97"/>
  <c r="H34" i="97"/>
  <c r="F36" i="97"/>
  <c r="E38" i="97"/>
  <c r="D40" i="97"/>
  <c r="D42" i="97"/>
  <c r="D44" i="97"/>
  <c r="E46" i="97"/>
  <c r="E48" i="97"/>
  <c r="F50" i="97"/>
  <c r="H52" i="97"/>
  <c r="H54" i="97"/>
  <c r="I56" i="97"/>
  <c r="I58" i="97"/>
  <c r="D61" i="97"/>
  <c r="F63" i="97"/>
  <c r="F65" i="97"/>
  <c r="G67" i="97"/>
  <c r="G69" i="97"/>
  <c r="H71" i="97"/>
  <c r="D74" i="97"/>
  <c r="D76" i="97"/>
  <c r="E78" i="97"/>
  <c r="E80" i="97"/>
  <c r="F82" i="97"/>
  <c r="H84" i="97"/>
  <c r="H86" i="97"/>
  <c r="I88" i="97"/>
  <c r="I90" i="97"/>
  <c r="D93" i="97"/>
  <c r="F95" i="97"/>
  <c r="F97" i="97"/>
  <c r="G99" i="97"/>
  <c r="G101" i="97"/>
  <c r="H103" i="97"/>
  <c r="D106" i="97"/>
  <c r="D108" i="97"/>
  <c r="E110" i="97"/>
  <c r="E112" i="97"/>
  <c r="F114" i="97"/>
  <c r="H116" i="97"/>
  <c r="H118" i="97"/>
  <c r="I120" i="97"/>
  <c r="I122" i="97"/>
  <c r="D125" i="97"/>
  <c r="F127" i="97"/>
  <c r="F129" i="97"/>
  <c r="D135" i="97"/>
  <c r="D137" i="97"/>
  <c r="E142" i="97"/>
  <c r="E147" i="97"/>
  <c r="D154" i="97"/>
  <c r="D158" i="97"/>
  <c r="H10" i="97"/>
  <c r="D12" i="97"/>
  <c r="F13" i="97"/>
  <c r="H14" i="97"/>
  <c r="D16" i="97"/>
  <c r="F17" i="97"/>
  <c r="H18" i="97"/>
  <c r="D20" i="97"/>
  <c r="F21" i="97"/>
  <c r="H22" i="97"/>
  <c r="D24" i="97"/>
  <c r="F25" i="97"/>
  <c r="H26" i="97"/>
  <c r="D28" i="97"/>
  <c r="F29" i="97"/>
  <c r="H30" i="97"/>
  <c r="D32" i="97"/>
  <c r="F33" i="97"/>
  <c r="I34" i="97"/>
  <c r="H36" i="97"/>
  <c r="F38" i="97"/>
  <c r="E40" i="97"/>
  <c r="E42" i="97"/>
  <c r="E44" i="97"/>
  <c r="F46" i="97"/>
  <c r="H48" i="97"/>
  <c r="H50" i="97"/>
  <c r="I52" i="97"/>
  <c r="I54" i="97"/>
  <c r="D57" i="97"/>
  <c r="F59" i="97"/>
  <c r="F61" i="97"/>
  <c r="G63" i="97"/>
  <c r="G65" i="97"/>
  <c r="H67" i="97"/>
  <c r="D70" i="97"/>
  <c r="D72" i="97"/>
  <c r="E74" i="97"/>
  <c r="E76" i="97"/>
  <c r="F78" i="97"/>
  <c r="H80" i="97"/>
  <c r="H82" i="97"/>
  <c r="I84" i="97"/>
  <c r="I86" i="97"/>
  <c r="D89" i="97"/>
  <c r="F91" i="97"/>
  <c r="F93" i="97"/>
  <c r="G95" i="97"/>
  <c r="G97" i="97"/>
  <c r="H99" i="97"/>
  <c r="D102" i="97"/>
  <c r="D104" i="97"/>
  <c r="E106" i="97"/>
  <c r="E108" i="97"/>
  <c r="F110" i="97"/>
  <c r="H112" i="97"/>
  <c r="H114" i="97"/>
  <c r="I116" i="97"/>
  <c r="I118" i="97"/>
  <c r="D121" i="97"/>
  <c r="F123" i="97"/>
  <c r="F125" i="97"/>
  <c r="G127" i="97"/>
  <c r="G129" i="97"/>
  <c r="E135" i="97"/>
  <c r="F137" i="97"/>
  <c r="D140" i="97"/>
  <c r="F142" i="97"/>
  <c r="D145" i="97"/>
  <c r="E150" i="97"/>
  <c r="E154" i="97"/>
  <c r="D160" i="97"/>
  <c r="E156" i="97"/>
  <c r="F152" i="97"/>
  <c r="E149" i="97"/>
  <c r="D146" i="97"/>
  <c r="F144" i="97"/>
  <c r="E141" i="97"/>
  <c r="D138" i="97"/>
  <c r="F136" i="97"/>
  <c r="I129" i="97"/>
  <c r="G128" i="97"/>
  <c r="E127" i="97"/>
  <c r="I125" i="97"/>
  <c r="G124" i="97"/>
  <c r="E123" i="97"/>
  <c r="I121" i="97"/>
  <c r="G120" i="97"/>
  <c r="E119" i="97"/>
  <c r="I117" i="97"/>
  <c r="G116" i="97"/>
  <c r="E115" i="97"/>
  <c r="I113" i="97"/>
  <c r="G112" i="97"/>
  <c r="E111" i="97"/>
  <c r="I109" i="97"/>
  <c r="G108" i="97"/>
  <c r="E107" i="97"/>
  <c r="I105" i="97"/>
  <c r="G104" i="97"/>
  <c r="E103" i="97"/>
  <c r="I101" i="97"/>
  <c r="G100" i="97"/>
  <c r="E99" i="97"/>
  <c r="I97" i="97"/>
  <c r="G96" i="97"/>
  <c r="E95" i="97"/>
  <c r="I93" i="97"/>
  <c r="G92" i="97"/>
  <c r="E91" i="97"/>
  <c r="I89" i="97"/>
  <c r="G88" i="97"/>
  <c r="E87" i="97"/>
  <c r="I85" i="97"/>
  <c r="G84" i="97"/>
  <c r="E83" i="97"/>
  <c r="I81" i="97"/>
  <c r="G80" i="97"/>
  <c r="E79" i="97"/>
  <c r="I77" i="97"/>
  <c r="G76" i="97"/>
  <c r="E75" i="97"/>
  <c r="I73" i="97"/>
  <c r="G72" i="97"/>
  <c r="E71" i="97"/>
  <c r="I69" i="97"/>
  <c r="G68" i="97"/>
  <c r="E67" i="97"/>
  <c r="I65" i="97"/>
  <c r="G64" i="97"/>
  <c r="E63" i="97"/>
  <c r="I61" i="97"/>
  <c r="G60" i="97"/>
  <c r="E59" i="97"/>
  <c r="I57" i="97"/>
  <c r="G56" i="97"/>
  <c r="E55" i="97"/>
  <c r="I53" i="97"/>
  <c r="G52" i="97"/>
  <c r="E51" i="97"/>
  <c r="I49" i="97"/>
  <c r="G48" i="97"/>
  <c r="E47" i="97"/>
  <c r="I45" i="97"/>
  <c r="G44" i="97"/>
  <c r="E43" i="97"/>
  <c r="I41" i="97"/>
  <c r="G40" i="97"/>
  <c r="E39" i="97"/>
  <c r="I37" i="97"/>
  <c r="G36" i="97"/>
  <c r="E35" i="97"/>
  <c r="F158" i="97"/>
  <c r="D156" i="97"/>
  <c r="E152" i="97"/>
  <c r="D149" i="97"/>
  <c r="F147" i="97"/>
  <c r="E144" i="97"/>
  <c r="D141" i="97"/>
  <c r="F139" i="97"/>
  <c r="E136" i="97"/>
  <c r="F134" i="97"/>
  <c r="H129" i="97"/>
  <c r="F128" i="97"/>
  <c r="D127" i="97"/>
  <c r="H125" i="97"/>
  <c r="F124" i="97"/>
  <c r="D123" i="97"/>
  <c r="H121" i="97"/>
  <c r="F120" i="97"/>
  <c r="D119" i="97"/>
  <c r="H117" i="97"/>
  <c r="F116" i="97"/>
  <c r="D115" i="97"/>
  <c r="H113" i="97"/>
  <c r="F112" i="97"/>
  <c r="D111" i="97"/>
  <c r="H109" i="97"/>
  <c r="F108" i="97"/>
  <c r="D107" i="97"/>
  <c r="H105" i="97"/>
  <c r="F104" i="97"/>
  <c r="D103" i="97"/>
  <c r="H101" i="97"/>
  <c r="F100" i="97"/>
  <c r="D99" i="97"/>
  <c r="H97" i="97"/>
  <c r="F96" i="97"/>
  <c r="D95" i="97"/>
  <c r="H93" i="97"/>
  <c r="F92" i="97"/>
  <c r="D91" i="97"/>
  <c r="H89" i="97"/>
  <c r="F88" i="97"/>
  <c r="D87" i="97"/>
  <c r="H85" i="97"/>
  <c r="F84" i="97"/>
  <c r="D83" i="97"/>
  <c r="H81" i="97"/>
  <c r="F80" i="97"/>
  <c r="D79" i="97"/>
  <c r="H77" i="97"/>
  <c r="F76" i="97"/>
  <c r="D75" i="97"/>
  <c r="H73" i="97"/>
  <c r="F72" i="97"/>
  <c r="D71" i="97"/>
  <c r="H69" i="97"/>
  <c r="F68" i="97"/>
  <c r="D67" i="97"/>
  <c r="H65" i="97"/>
  <c r="F64" i="97"/>
  <c r="D63" i="97"/>
  <c r="H61" i="97"/>
  <c r="F60" i="97"/>
  <c r="D59" i="97"/>
  <c r="H57" i="97"/>
  <c r="F56" i="97"/>
  <c r="D55" i="97"/>
  <c r="H53" i="97"/>
  <c r="F52" i="97"/>
  <c r="D51" i="97"/>
  <c r="H49" i="97"/>
  <c r="F48" i="97"/>
  <c r="D47" i="97"/>
  <c r="H45" i="97"/>
  <c r="F44" i="97"/>
  <c r="D43" i="97"/>
  <c r="H41" i="97"/>
  <c r="F157" i="97"/>
  <c r="D155" i="97"/>
  <c r="D150" i="97"/>
  <c r="F148" i="97"/>
  <c r="E145" i="97"/>
  <c r="D142" i="97"/>
  <c r="F140" i="97"/>
  <c r="E137" i="97"/>
  <c r="F133" i="97"/>
  <c r="E129" i="97"/>
  <c r="I127" i="97"/>
  <c r="G126" i="97"/>
  <c r="E125" i="97"/>
  <c r="I123" i="97"/>
  <c r="G122" i="97"/>
  <c r="E121" i="97"/>
  <c r="I119" i="97"/>
  <c r="G118" i="97"/>
  <c r="E117" i="97"/>
  <c r="I115" i="97"/>
  <c r="G114" i="97"/>
  <c r="E113" i="97"/>
  <c r="I111" i="97"/>
  <c r="G110" i="97"/>
  <c r="E109" i="97"/>
  <c r="I107" i="97"/>
  <c r="G106" i="97"/>
  <c r="E105" i="97"/>
  <c r="I103" i="97"/>
  <c r="G102" i="97"/>
  <c r="E101" i="97"/>
  <c r="I99" i="97"/>
  <c r="G98" i="97"/>
  <c r="E97" i="97"/>
  <c r="I95" i="97"/>
  <c r="G94" i="97"/>
  <c r="E93" i="97"/>
  <c r="I91" i="97"/>
  <c r="G90" i="97"/>
  <c r="E89" i="97"/>
  <c r="I87" i="97"/>
  <c r="G86" i="97"/>
  <c r="E85" i="97"/>
  <c r="I83" i="97"/>
  <c r="G82" i="97"/>
  <c r="E81" i="97"/>
  <c r="I79" i="97"/>
  <c r="G78" i="97"/>
  <c r="E77" i="97"/>
  <c r="I75" i="97"/>
  <c r="G74" i="97"/>
  <c r="E73" i="97"/>
  <c r="I71" i="97"/>
  <c r="G70" i="97"/>
  <c r="E69" i="97"/>
  <c r="I67" i="97"/>
  <c r="G66" i="97"/>
  <c r="E65" i="97"/>
  <c r="I63" i="97"/>
  <c r="G62" i="97"/>
  <c r="E61" i="97"/>
  <c r="I59" i="97"/>
  <c r="G58" i="97"/>
  <c r="E57" i="97"/>
  <c r="I55" i="97"/>
  <c r="G54" i="97"/>
  <c r="E53" i="97"/>
  <c r="I51" i="97"/>
  <c r="G50" i="97"/>
  <c r="E49" i="97"/>
  <c r="I47" i="97"/>
  <c r="G46" i="97"/>
  <c r="E45" i="97"/>
  <c r="I43" i="97"/>
  <c r="G42" i="97"/>
  <c r="E41" i="97"/>
  <c r="I39" i="97"/>
  <c r="G38" i="97"/>
  <c r="E37" i="97"/>
  <c r="I35" i="97"/>
  <c r="G34" i="97"/>
  <c r="I10" i="97"/>
  <c r="E12" i="97"/>
  <c r="G13" i="97"/>
  <c r="I14" i="97"/>
  <c r="E16" i="97"/>
  <c r="G17" i="97"/>
  <c r="I18" i="97"/>
  <c r="E20" i="97"/>
  <c r="G21" i="97"/>
  <c r="I22" i="97"/>
  <c r="E24" i="97"/>
  <c r="G25" i="97"/>
  <c r="I26" i="97"/>
  <c r="E28" i="97"/>
  <c r="G29" i="97"/>
  <c r="I30" i="97"/>
  <c r="E32" i="97"/>
  <c r="G33" i="97"/>
  <c r="D35" i="97"/>
  <c r="I36" i="97"/>
  <c r="H38" i="97"/>
  <c r="F40" i="97"/>
  <c r="F42" i="97"/>
  <c r="H44" i="97"/>
  <c r="H46" i="97"/>
  <c r="I48" i="97"/>
  <c r="I50" i="97"/>
  <c r="D53" i="97"/>
  <c r="F55" i="97"/>
  <c r="F57" i="97"/>
  <c r="G59" i="97"/>
  <c r="G61" i="97"/>
  <c r="H63" i="97"/>
  <c r="D66" i="97"/>
  <c r="D68" i="97"/>
  <c r="E70" i="97"/>
  <c r="E72" i="97"/>
  <c r="F74" i="97"/>
  <c r="H76" i="97"/>
  <c r="H78" i="97"/>
  <c r="I80" i="97"/>
  <c r="I82" i="97"/>
  <c r="D85" i="97"/>
  <c r="F87" i="97"/>
  <c r="F89" i="97"/>
  <c r="G91" i="97"/>
  <c r="G93" i="97"/>
  <c r="H95" i="97"/>
  <c r="D98" i="97"/>
  <c r="D100" i="97"/>
  <c r="E102" i="97"/>
  <c r="E104" i="97"/>
  <c r="F106" i="97"/>
  <c r="H108" i="97"/>
  <c r="H110" i="97"/>
  <c r="I112" i="97"/>
  <c r="I114" i="97"/>
  <c r="D117" i="97"/>
  <c r="F119" i="97"/>
  <c r="F121" i="97"/>
  <c r="G123" i="97"/>
  <c r="G125" i="97"/>
  <c r="H127" i="97"/>
  <c r="F135" i="97"/>
  <c r="E140" i="97"/>
  <c r="D143" i="97"/>
  <c r="F145" i="97"/>
  <c r="D148" i="97"/>
  <c r="F150" i="97"/>
  <c r="F154" i="97"/>
  <c r="D161" i="97"/>
  <c r="D11" i="97"/>
  <c r="F12" i="97"/>
  <c r="H13" i="97"/>
  <c r="D15" i="97"/>
  <c r="F16" i="97"/>
  <c r="H17" i="97"/>
  <c r="D19" i="97"/>
  <c r="F20" i="97"/>
  <c r="H21" i="97"/>
  <c r="D23" i="97"/>
  <c r="F24" i="97"/>
  <c r="H25" i="97"/>
  <c r="D27" i="97"/>
  <c r="F28" i="97"/>
  <c r="H29" i="97"/>
  <c r="D31" i="97"/>
  <c r="F32" i="97"/>
  <c r="H33" i="97"/>
  <c r="F35" i="97"/>
  <c r="D37" i="97"/>
  <c r="I38" i="97"/>
  <c r="H40" i="97"/>
  <c r="H42" i="97"/>
  <c r="I44" i="97"/>
  <c r="I46" i="97"/>
  <c r="D49" i="97"/>
  <c r="F51" i="97"/>
  <c r="F53" i="97"/>
  <c r="G55" i="97"/>
  <c r="G57" i="97"/>
  <c r="H59" i="97"/>
  <c r="D62" i="97"/>
  <c r="D64" i="97"/>
  <c r="E66" i="97"/>
  <c r="E68" i="97"/>
  <c r="F70" i="97"/>
  <c r="H72" i="97"/>
  <c r="H74" i="97"/>
  <c r="I76" i="97"/>
  <c r="I78" i="97"/>
  <c r="D81" i="97"/>
  <c r="F83" i="97"/>
  <c r="F85" i="97"/>
  <c r="G87" i="97"/>
  <c r="G89" i="97"/>
  <c r="H91" i="97"/>
  <c r="D94" i="97"/>
  <c r="D96" i="97"/>
  <c r="E98" i="97"/>
  <c r="E100" i="97"/>
  <c r="F102" i="97"/>
  <c r="H104" i="97"/>
  <c r="H106" i="97"/>
  <c r="I108" i="97"/>
  <c r="I110" i="97"/>
  <c r="D113" i="97"/>
  <c r="F115" i="97"/>
  <c r="F117" i="97"/>
  <c r="G119" i="97"/>
  <c r="G121" i="97"/>
  <c r="H123" i="97"/>
  <c r="D126" i="97"/>
  <c r="D128" i="97"/>
  <c r="D133" i="97"/>
  <c r="E138" i="97"/>
  <c r="E143" i="97"/>
  <c r="E148" i="97"/>
  <c r="D151" i="97"/>
  <c r="E155" i="97"/>
  <c r="G10" i="96"/>
  <c r="E13" i="96"/>
  <c r="I15" i="96"/>
  <c r="G18" i="96"/>
  <c r="E21" i="96"/>
  <c r="I23" i="96"/>
  <c r="G26" i="96"/>
  <c r="E29" i="96"/>
  <c r="I31" i="96"/>
  <c r="G34" i="96"/>
  <c r="I37" i="96"/>
  <c r="F41" i="96"/>
  <c r="I44" i="96"/>
  <c r="G48" i="96"/>
  <c r="D52" i="96"/>
  <c r="G55" i="96"/>
  <c r="F59" i="96"/>
  <c r="G63" i="96"/>
  <c r="I67" i="96"/>
  <c r="D72" i="96"/>
  <c r="E76" i="96"/>
  <c r="H80" i="96"/>
  <c r="I84" i="96"/>
  <c r="E89" i="96"/>
  <c r="F93" i="96"/>
  <c r="G97" i="96"/>
  <c r="D102" i="96"/>
  <c r="E106" i="96"/>
  <c r="G110" i="96"/>
  <c r="H114" i="96"/>
  <c r="I118" i="96"/>
  <c r="F123" i="96"/>
  <c r="G127" i="96"/>
  <c r="D135" i="96"/>
  <c r="D139" i="96"/>
  <c r="H10" i="96"/>
  <c r="D16" i="96"/>
  <c r="H34" i="96"/>
  <c r="E11" i="96"/>
  <c r="I13" i="96"/>
  <c r="G16" i="96"/>
  <c r="E19" i="96"/>
  <c r="I21" i="96"/>
  <c r="G24" i="96"/>
  <c r="E27" i="96"/>
  <c r="I29" i="96"/>
  <c r="G32" i="96"/>
  <c r="E35" i="96"/>
  <c r="H38" i="96"/>
  <c r="E42" i="96"/>
  <c r="I45" i="96"/>
  <c r="F49" i="96"/>
  <c r="I52" i="96"/>
  <c r="G56" i="96"/>
  <c r="E60" i="96"/>
  <c r="H64" i="96"/>
  <c r="I68" i="96"/>
  <c r="E73" i="96"/>
  <c r="F77" i="96"/>
  <c r="G81" i="96"/>
  <c r="D86" i="96"/>
  <c r="E90" i="96"/>
  <c r="G94" i="96"/>
  <c r="H98" i="96"/>
  <c r="I102" i="96"/>
  <c r="F107" i="96"/>
  <c r="G111" i="96"/>
  <c r="I115" i="96"/>
  <c r="D120" i="96"/>
  <c r="E124" i="96"/>
  <c r="H128" i="96"/>
  <c r="D155" i="96"/>
  <c r="F13" i="96"/>
  <c r="H18" i="96"/>
  <c r="F21" i="96"/>
  <c r="D24" i="96"/>
  <c r="H26" i="96"/>
  <c r="F29" i="96"/>
  <c r="D32" i="96"/>
  <c r="D38" i="96"/>
  <c r="G41" i="96"/>
  <c r="E45" i="96"/>
  <c r="H48" i="96"/>
  <c r="E52" i="96"/>
  <c r="I55" i="96"/>
  <c r="G59" i="96"/>
  <c r="I63" i="96"/>
  <c r="D68" i="96"/>
  <c r="E72" i="96"/>
  <c r="H76" i="96"/>
  <c r="I80" i="96"/>
  <c r="E85" i="96"/>
  <c r="F89" i="96"/>
  <c r="G93" i="96"/>
  <c r="D98" i="96"/>
  <c r="E102" i="96"/>
  <c r="G106" i="96"/>
  <c r="H110" i="96"/>
  <c r="I114" i="96"/>
  <c r="F119" i="96"/>
  <c r="G123" i="96"/>
  <c r="I127" i="96"/>
  <c r="E135" i="96"/>
  <c r="E154" i="96"/>
  <c r="H11" i="96"/>
  <c r="F14" i="96"/>
  <c r="D17" i="96"/>
  <c r="H19" i="96"/>
  <c r="F22" i="96"/>
  <c r="D25" i="96"/>
  <c r="H27" i="96"/>
  <c r="F30" i="96"/>
  <c r="D33" i="96"/>
  <c r="I35" i="96"/>
  <c r="F39" i="96"/>
  <c r="I42" i="96"/>
  <c r="G46" i="96"/>
  <c r="D50" i="96"/>
  <c r="G53" i="96"/>
  <c r="E57" i="96"/>
  <c r="E61" i="96"/>
  <c r="F65" i="96"/>
  <c r="G69" i="96"/>
  <c r="D74" i="96"/>
  <c r="E78" i="96"/>
  <c r="G82" i="96"/>
  <c r="H86" i="96"/>
  <c r="I90" i="96"/>
  <c r="F95" i="96"/>
  <c r="G99" i="96"/>
  <c r="I103" i="96"/>
  <c r="D108" i="96"/>
  <c r="E112" i="96"/>
  <c r="H116" i="96"/>
  <c r="I120" i="96"/>
  <c r="E125" i="96"/>
  <c r="F129" i="96"/>
  <c r="E155" i="96"/>
  <c r="I11" i="96"/>
  <c r="G14" i="96"/>
  <c r="E17" i="96"/>
  <c r="I19" i="96"/>
  <c r="G22" i="96"/>
  <c r="E25" i="96"/>
  <c r="I27" i="96"/>
  <c r="G30" i="96"/>
  <c r="E33" i="96"/>
  <c r="D36" i="96"/>
  <c r="G39" i="96"/>
  <c r="E43" i="96"/>
  <c r="H46" i="96"/>
  <c r="E50" i="96"/>
  <c r="I53" i="96"/>
  <c r="F57" i="96"/>
  <c r="F61" i="96"/>
  <c r="G65" i="96"/>
  <c r="D70" i="96"/>
  <c r="E74" i="96"/>
  <c r="G78" i="96"/>
  <c r="H82" i="96"/>
  <c r="I86" i="96"/>
  <c r="F91" i="96"/>
  <c r="G95" i="96"/>
  <c r="I99" i="96"/>
  <c r="D104" i="96"/>
  <c r="E108" i="96"/>
  <c r="H112" i="96"/>
  <c r="I116" i="96"/>
  <c r="E121" i="96"/>
  <c r="F125" i="96"/>
  <c r="G129" i="96"/>
  <c r="D157" i="96"/>
  <c r="D12" i="96"/>
  <c r="H14" i="96"/>
  <c r="F17" i="96"/>
  <c r="D20" i="96"/>
  <c r="H22" i="96"/>
  <c r="F25" i="96"/>
  <c r="D28" i="96"/>
  <c r="H30" i="96"/>
  <c r="F33" i="96"/>
  <c r="E36" i="96"/>
  <c r="I39" i="96"/>
  <c r="F43" i="96"/>
  <c r="I46" i="96"/>
  <c r="G50" i="96"/>
  <c r="D54" i="96"/>
  <c r="G57" i="96"/>
  <c r="G61" i="96"/>
  <c r="D66" i="96"/>
  <c r="E70" i="96"/>
  <c r="G74" i="96"/>
  <c r="H78" i="96"/>
  <c r="I82" i="96"/>
  <c r="F87" i="96"/>
  <c r="G91" i="96"/>
  <c r="I95" i="96"/>
  <c r="D100" i="96"/>
  <c r="E104" i="96"/>
  <c r="H108" i="96"/>
  <c r="I112" i="96"/>
  <c r="E117" i="96"/>
  <c r="F121" i="96"/>
  <c r="G125" i="96"/>
  <c r="F137" i="96"/>
  <c r="E158" i="96"/>
  <c r="G12" i="96"/>
  <c r="E15" i="96"/>
  <c r="I17" i="96"/>
  <c r="G20" i="96"/>
  <c r="E23" i="96"/>
  <c r="I25" i="96"/>
  <c r="G28" i="96"/>
  <c r="E31" i="96"/>
  <c r="I33" i="96"/>
  <c r="I36" i="96"/>
  <c r="G40" i="96"/>
  <c r="D44" i="96"/>
  <c r="G47" i="96"/>
  <c r="E51" i="96"/>
  <c r="H54" i="96"/>
  <c r="E58" i="96"/>
  <c r="G62" i="96"/>
  <c r="H66" i="96"/>
  <c r="I70" i="96"/>
  <c r="F75" i="96"/>
  <c r="G79" i="96"/>
  <c r="I83" i="96"/>
  <c r="D88" i="96"/>
  <c r="E92" i="96"/>
  <c r="H96" i="96"/>
  <c r="I100" i="96"/>
  <c r="E105" i="96"/>
  <c r="F109" i="96"/>
  <c r="G113" i="96"/>
  <c r="D118" i="96"/>
  <c r="E122" i="96"/>
  <c r="G126" i="96"/>
  <c r="D134" i="96"/>
  <c r="E138" i="96"/>
  <c r="D161" i="96"/>
  <c r="F10" i="96"/>
  <c r="D13" i="96"/>
  <c r="H15" i="96"/>
  <c r="F18" i="96"/>
  <c r="D21" i="96"/>
  <c r="H23" i="96"/>
  <c r="F26" i="96"/>
  <c r="D29" i="96"/>
  <c r="H31" i="96"/>
  <c r="F34" i="96"/>
  <c r="G37" i="96"/>
  <c r="E41" i="96"/>
  <c r="H44" i="96"/>
  <c r="E48" i="96"/>
  <c r="I51" i="96"/>
  <c r="F55" i="96"/>
  <c r="I58" i="96"/>
  <c r="F63" i="96"/>
  <c r="G67" i="96"/>
  <c r="I71" i="96"/>
  <c r="D76" i="96"/>
  <c r="E80" i="96"/>
  <c r="H84" i="96"/>
  <c r="I88" i="96"/>
  <c r="E93" i="96"/>
  <c r="F97" i="96"/>
  <c r="G101" i="96"/>
  <c r="D106" i="96"/>
  <c r="E110" i="96"/>
  <c r="G114" i="96"/>
  <c r="H118" i="96"/>
  <c r="I122" i="96"/>
  <c r="F140" i="96"/>
  <c r="D140" i="96"/>
  <c r="C141" i="96"/>
  <c r="C142" i="96" s="1"/>
  <c r="D160" i="96"/>
  <c r="E156" i="96"/>
  <c r="E141" i="96"/>
  <c r="D138" i="96"/>
  <c r="F136" i="96"/>
  <c r="I129" i="96"/>
  <c r="G128" i="96"/>
  <c r="E127" i="96"/>
  <c r="I125" i="96"/>
  <c r="G124" i="96"/>
  <c r="E123" i="96"/>
  <c r="I121" i="96"/>
  <c r="G120" i="96"/>
  <c r="E119" i="96"/>
  <c r="I117" i="96"/>
  <c r="G116" i="96"/>
  <c r="E115" i="96"/>
  <c r="I113" i="96"/>
  <c r="G112" i="96"/>
  <c r="E111" i="96"/>
  <c r="I109" i="96"/>
  <c r="G108" i="96"/>
  <c r="E107" i="96"/>
  <c r="I105" i="96"/>
  <c r="G104" i="96"/>
  <c r="E103" i="96"/>
  <c r="I101" i="96"/>
  <c r="G100" i="96"/>
  <c r="E99" i="96"/>
  <c r="I97" i="96"/>
  <c r="G96" i="96"/>
  <c r="E95" i="96"/>
  <c r="I93" i="96"/>
  <c r="G92" i="96"/>
  <c r="E91" i="96"/>
  <c r="I89" i="96"/>
  <c r="G88" i="96"/>
  <c r="E87" i="96"/>
  <c r="I85" i="96"/>
  <c r="G84" i="96"/>
  <c r="E83" i="96"/>
  <c r="I81" i="96"/>
  <c r="G80" i="96"/>
  <c r="E79" i="96"/>
  <c r="I77" i="96"/>
  <c r="G76" i="96"/>
  <c r="E75" i="96"/>
  <c r="I73" i="96"/>
  <c r="G72" i="96"/>
  <c r="E71" i="96"/>
  <c r="I69" i="96"/>
  <c r="G68" i="96"/>
  <c r="E67" i="96"/>
  <c r="I65" i="96"/>
  <c r="G64" i="96"/>
  <c r="E63" i="96"/>
  <c r="I61" i="96"/>
  <c r="G60" i="96"/>
  <c r="E59" i="96"/>
  <c r="F158" i="96"/>
  <c r="D156" i="96"/>
  <c r="D141" i="96"/>
  <c r="F139" i="96"/>
  <c r="E136" i="96"/>
  <c r="F134" i="96"/>
  <c r="H129" i="96"/>
  <c r="F128" i="96"/>
  <c r="D127" i="96"/>
  <c r="H125" i="96"/>
  <c r="F124" i="96"/>
  <c r="D123" i="96"/>
  <c r="H121" i="96"/>
  <c r="F120" i="96"/>
  <c r="D119" i="96"/>
  <c r="H117" i="96"/>
  <c r="F116" i="96"/>
  <c r="D115" i="96"/>
  <c r="H113" i="96"/>
  <c r="F112" i="96"/>
  <c r="D111" i="96"/>
  <c r="H109" i="96"/>
  <c r="F108" i="96"/>
  <c r="D107" i="96"/>
  <c r="H105" i="96"/>
  <c r="F104" i="96"/>
  <c r="D103" i="96"/>
  <c r="H101" i="96"/>
  <c r="F100" i="96"/>
  <c r="D99" i="96"/>
  <c r="H97" i="96"/>
  <c r="F96" i="96"/>
  <c r="D95" i="96"/>
  <c r="H93" i="96"/>
  <c r="F92" i="96"/>
  <c r="D91" i="96"/>
  <c r="H89" i="96"/>
  <c r="F88" i="96"/>
  <c r="D87" i="96"/>
  <c r="H85" i="96"/>
  <c r="F84" i="96"/>
  <c r="D83" i="96"/>
  <c r="H81" i="96"/>
  <c r="F80" i="96"/>
  <c r="D79" i="96"/>
  <c r="H77" i="96"/>
  <c r="F76" i="96"/>
  <c r="D75" i="96"/>
  <c r="H73" i="96"/>
  <c r="F72" i="96"/>
  <c r="D71" i="96"/>
  <c r="H69" i="96"/>
  <c r="F68" i="96"/>
  <c r="D67" i="96"/>
  <c r="H65" i="96"/>
  <c r="F64" i="96"/>
  <c r="D63" i="96"/>
  <c r="H61" i="96"/>
  <c r="F60" i="96"/>
  <c r="D59" i="96"/>
  <c r="H57" i="96"/>
  <c r="F56" i="96"/>
  <c r="D55" i="96"/>
  <c r="H53" i="96"/>
  <c r="F52" i="96"/>
  <c r="D51" i="96"/>
  <c r="H49" i="96"/>
  <c r="F48" i="96"/>
  <c r="D47" i="96"/>
  <c r="H45" i="96"/>
  <c r="F44" i="96"/>
  <c r="D43" i="96"/>
  <c r="H41" i="96"/>
  <c r="F40" i="96"/>
  <c r="D39" i="96"/>
  <c r="H37" i="96"/>
  <c r="F36" i="96"/>
  <c r="E157" i="96"/>
  <c r="F154" i="96"/>
  <c r="E140" i="96"/>
  <c r="D137" i="96"/>
  <c r="F135" i="96"/>
  <c r="E133" i="96"/>
  <c r="D129" i="96"/>
  <c r="H127" i="96"/>
  <c r="F126" i="96"/>
  <c r="D125" i="96"/>
  <c r="H123" i="96"/>
  <c r="F122" i="96"/>
  <c r="D121" i="96"/>
  <c r="H119" i="96"/>
  <c r="F118" i="96"/>
  <c r="D117" i="96"/>
  <c r="H115" i="96"/>
  <c r="F114" i="96"/>
  <c r="D113" i="96"/>
  <c r="H111" i="96"/>
  <c r="F110" i="96"/>
  <c r="D109" i="96"/>
  <c r="H107" i="96"/>
  <c r="F106" i="96"/>
  <c r="D105" i="96"/>
  <c r="H103" i="96"/>
  <c r="F102" i="96"/>
  <c r="D101" i="96"/>
  <c r="H99" i="96"/>
  <c r="F98" i="96"/>
  <c r="D97" i="96"/>
  <c r="H95" i="96"/>
  <c r="F94" i="96"/>
  <c r="D93" i="96"/>
  <c r="H91" i="96"/>
  <c r="F90" i="96"/>
  <c r="D89" i="96"/>
  <c r="H87" i="96"/>
  <c r="F86" i="96"/>
  <c r="D85" i="96"/>
  <c r="H83" i="96"/>
  <c r="F82" i="96"/>
  <c r="D81" i="96"/>
  <c r="H79" i="96"/>
  <c r="F78" i="96"/>
  <c r="D77" i="96"/>
  <c r="H75" i="96"/>
  <c r="F74" i="96"/>
  <c r="D73" i="96"/>
  <c r="H71" i="96"/>
  <c r="F70" i="96"/>
  <c r="D69" i="96"/>
  <c r="H67" i="96"/>
  <c r="F66" i="96"/>
  <c r="D65" i="96"/>
  <c r="H63" i="96"/>
  <c r="F62" i="96"/>
  <c r="D61" i="96"/>
  <c r="H59" i="96"/>
  <c r="F58" i="96"/>
  <c r="D57" i="96"/>
  <c r="H55" i="96"/>
  <c r="F54" i="96"/>
  <c r="D53" i="96"/>
  <c r="H51" i="96"/>
  <c r="F50" i="96"/>
  <c r="D49" i="96"/>
  <c r="H47" i="96"/>
  <c r="F46" i="96"/>
  <c r="D45" i="96"/>
  <c r="H43" i="96"/>
  <c r="F42" i="96"/>
  <c r="D41" i="96"/>
  <c r="H39" i="96"/>
  <c r="F38" i="96"/>
  <c r="D37" i="96"/>
  <c r="H35" i="96"/>
  <c r="I10" i="96"/>
  <c r="E12" i="96"/>
  <c r="G13" i="96"/>
  <c r="I14" i="96"/>
  <c r="E16" i="96"/>
  <c r="G17" i="96"/>
  <c r="I18" i="96"/>
  <c r="E20" i="96"/>
  <c r="G21" i="96"/>
  <c r="I22" i="96"/>
  <c r="E24" i="96"/>
  <c r="G25" i="96"/>
  <c r="I26" i="96"/>
  <c r="E28" i="96"/>
  <c r="G29" i="96"/>
  <c r="I30" i="96"/>
  <c r="E32" i="96"/>
  <c r="G33" i="96"/>
  <c r="I34" i="96"/>
  <c r="G36" i="96"/>
  <c r="E38" i="96"/>
  <c r="D40" i="96"/>
  <c r="I41" i="96"/>
  <c r="G43" i="96"/>
  <c r="F45" i="96"/>
  <c r="E47" i="96"/>
  <c r="I48" i="96"/>
  <c r="H50" i="96"/>
  <c r="G52" i="96"/>
  <c r="E54" i="96"/>
  <c r="D56" i="96"/>
  <c r="I57" i="96"/>
  <c r="I59" i="96"/>
  <c r="D62" i="96"/>
  <c r="D64" i="96"/>
  <c r="E66" i="96"/>
  <c r="E68" i="96"/>
  <c r="G70" i="96"/>
  <c r="H72" i="96"/>
  <c r="H74" i="96"/>
  <c r="I76" i="96"/>
  <c r="I78" i="96"/>
  <c r="E81" i="96"/>
  <c r="F83" i="96"/>
  <c r="F85" i="96"/>
  <c r="G87" i="96"/>
  <c r="G89" i="96"/>
  <c r="I91" i="96"/>
  <c r="D94" i="96"/>
  <c r="D96" i="96"/>
  <c r="E98" i="96"/>
  <c r="E100" i="96"/>
  <c r="G102" i="96"/>
  <c r="H104" i="96"/>
  <c r="H106" i="96"/>
  <c r="I108" i="96"/>
  <c r="I110" i="96"/>
  <c r="E113" i="96"/>
  <c r="F115" i="96"/>
  <c r="F117" i="96"/>
  <c r="G119" i="96"/>
  <c r="G121" i="96"/>
  <c r="I123" i="96"/>
  <c r="D126" i="96"/>
  <c r="D128" i="96"/>
  <c r="D133" i="96"/>
  <c r="F138" i="96"/>
  <c r="F155" i="96"/>
  <c r="D11" i="96"/>
  <c r="F12" i="96"/>
  <c r="H13" i="96"/>
  <c r="D15" i="96"/>
  <c r="F16" i="96"/>
  <c r="H17" i="96"/>
  <c r="D19" i="96"/>
  <c r="F20" i="96"/>
  <c r="H21" i="96"/>
  <c r="D23" i="96"/>
  <c r="F24" i="96"/>
  <c r="H25" i="96"/>
  <c r="D27" i="96"/>
  <c r="F28" i="96"/>
  <c r="H29" i="96"/>
  <c r="D31" i="96"/>
  <c r="F32" i="96"/>
  <c r="H33" i="96"/>
  <c r="D35" i="96"/>
  <c r="H36" i="96"/>
  <c r="G38" i="96"/>
  <c r="E40" i="96"/>
  <c r="D42" i="96"/>
  <c r="I43" i="96"/>
  <c r="G45" i="96"/>
  <c r="F47" i="96"/>
  <c r="E49" i="96"/>
  <c r="I50" i="96"/>
  <c r="H52" i="96"/>
  <c r="G54" i="96"/>
  <c r="E56" i="96"/>
  <c r="D58" i="96"/>
  <c r="D60" i="96"/>
  <c r="E62" i="96"/>
  <c r="E64" i="96"/>
  <c r="G66" i="96"/>
  <c r="H68" i="96"/>
  <c r="H70" i="96"/>
  <c r="I72" i="96"/>
  <c r="I74" i="96"/>
  <c r="E77" i="96"/>
  <c r="F79" i="96"/>
  <c r="F81" i="96"/>
  <c r="G83" i="96"/>
  <c r="G85" i="96"/>
  <c r="I87" i="96"/>
  <c r="D90" i="96"/>
  <c r="D92" i="96"/>
  <c r="E94" i="96"/>
  <c r="E96" i="96"/>
  <c r="G98" i="96"/>
  <c r="H100" i="96"/>
  <c r="H102" i="96"/>
  <c r="I104" i="96"/>
  <c r="I106" i="96"/>
  <c r="E109" i="96"/>
  <c r="F111" i="96"/>
  <c r="F113" i="96"/>
  <c r="G115" i="96"/>
  <c r="G117" i="96"/>
  <c r="I119" i="96"/>
  <c r="D122" i="96"/>
  <c r="D124" i="96"/>
  <c r="E126" i="96"/>
  <c r="E128" i="96"/>
  <c r="F133" i="96"/>
  <c r="D136" i="96"/>
  <c r="F141" i="96"/>
  <c r="F156" i="96"/>
  <c r="D10" i="96"/>
  <c r="F11" i="96"/>
  <c r="H12" i="96"/>
  <c r="D14" i="96"/>
  <c r="F15" i="96"/>
  <c r="H16" i="96"/>
  <c r="D18" i="96"/>
  <c r="F19" i="96"/>
  <c r="H20" i="96"/>
  <c r="D22" i="96"/>
  <c r="F23" i="96"/>
  <c r="H24" i="96"/>
  <c r="D26" i="96"/>
  <c r="F27" i="96"/>
  <c r="H28" i="96"/>
  <c r="D30" i="96"/>
  <c r="F31" i="96"/>
  <c r="H32" i="96"/>
  <c r="D34" i="96"/>
  <c r="F35" i="96"/>
  <c r="E37" i="96"/>
  <c r="I38" i="96"/>
  <c r="H40" i="96"/>
  <c r="G42" i="96"/>
  <c r="E44" i="96"/>
  <c r="D46" i="96"/>
  <c r="I47" i="96"/>
  <c r="G49" i="96"/>
  <c r="F51" i="96"/>
  <c r="E53" i="96"/>
  <c r="I54" i="96"/>
  <c r="H56" i="96"/>
  <c r="G58" i="96"/>
  <c r="H60" i="96"/>
  <c r="H62" i="96"/>
  <c r="I64" i="96"/>
  <c r="I66" i="96"/>
  <c r="E69" i="96"/>
  <c r="F71" i="96"/>
  <c r="F73" i="96"/>
  <c r="G75" i="96"/>
  <c r="G77" i="96"/>
  <c r="I79" i="96"/>
  <c r="D82" i="96"/>
  <c r="D84" i="96"/>
  <c r="E86" i="96"/>
  <c r="E88" i="96"/>
  <c r="G90" i="96"/>
  <c r="H92" i="96"/>
  <c r="H94" i="96"/>
  <c r="I96" i="96"/>
  <c r="I98" i="96"/>
  <c r="E101" i="96"/>
  <c r="F103" i="96"/>
  <c r="F105" i="96"/>
  <c r="G107" i="96"/>
  <c r="G109" i="96"/>
  <c r="I111" i="96"/>
  <c r="D114" i="96"/>
  <c r="D116" i="96"/>
  <c r="E118" i="96"/>
  <c r="E120" i="96"/>
  <c r="G122" i="96"/>
  <c r="H124" i="96"/>
  <c r="H126" i="96"/>
  <c r="I128" i="96"/>
  <c r="E134" i="96"/>
  <c r="E139" i="96"/>
  <c r="D142" i="96"/>
  <c r="F157" i="96"/>
  <c r="E10" i="96"/>
  <c r="G11" i="96"/>
  <c r="I12" i="96"/>
  <c r="E14" i="96"/>
  <c r="G15" i="96"/>
  <c r="I16" i="96"/>
  <c r="E18" i="96"/>
  <c r="G19" i="96"/>
  <c r="I20" i="96"/>
  <c r="E22" i="96"/>
  <c r="G23" i="96"/>
  <c r="I24" i="96"/>
  <c r="E26" i="96"/>
  <c r="G27" i="96"/>
  <c r="I28" i="96"/>
  <c r="E30" i="96"/>
  <c r="G31" i="96"/>
  <c r="I32" i="96"/>
  <c r="E34" i="96"/>
  <c r="G35" i="96"/>
  <c r="F37" i="96"/>
  <c r="E39" i="96"/>
  <c r="I40" i="96"/>
  <c r="H42" i="96"/>
  <c r="G44" i="96"/>
  <c r="E46" i="96"/>
  <c r="D48" i="96"/>
  <c r="I49" i="96"/>
  <c r="G51" i="96"/>
  <c r="F53" i="96"/>
  <c r="E55" i="96"/>
  <c r="I56" i="96"/>
  <c r="H58" i="96"/>
  <c r="I60" i="96"/>
  <c r="I62" i="96"/>
  <c r="E65" i="96"/>
  <c r="F67" i="96"/>
  <c r="F69" i="96"/>
  <c r="G71" i="96"/>
  <c r="G73" i="96"/>
  <c r="I75" i="96"/>
  <c r="D78" i="96"/>
  <c r="D80" i="96"/>
  <c r="E82" i="96"/>
  <c r="E84" i="96"/>
  <c r="G86" i="96"/>
  <c r="H88" i="96"/>
  <c r="H90" i="96"/>
  <c r="I92" i="96"/>
  <c r="I94" i="96"/>
  <c r="E97" i="96"/>
  <c r="F99" i="96"/>
  <c r="F101" i="96"/>
  <c r="G103" i="96"/>
  <c r="G105" i="96"/>
  <c r="I107" i="96"/>
  <c r="D110" i="96"/>
  <c r="D112" i="96"/>
  <c r="E114" i="96"/>
  <c r="E116" i="96"/>
  <c r="G118" i="96"/>
  <c r="H120" i="96"/>
  <c r="H122" i="96"/>
  <c r="I124" i="96"/>
  <c r="I126" i="96"/>
  <c r="E129" i="96"/>
  <c r="E137" i="96"/>
  <c r="E142" i="96"/>
  <c r="D154" i="96"/>
  <c r="D158" i="96"/>
  <c r="E10" i="95"/>
  <c r="G13" i="95"/>
  <c r="D17" i="95"/>
  <c r="I20" i="95"/>
  <c r="E24" i="95"/>
  <c r="H27" i="95"/>
  <c r="G31" i="95"/>
  <c r="I34" i="95"/>
  <c r="H38" i="95"/>
  <c r="E43" i="95"/>
  <c r="I46" i="95"/>
  <c r="F51" i="95"/>
  <c r="F57" i="95"/>
  <c r="H62" i="95"/>
  <c r="E68" i="95"/>
  <c r="F74" i="95"/>
  <c r="H79" i="95"/>
  <c r="F85" i="95"/>
  <c r="G91" i="95"/>
  <c r="I96" i="95"/>
  <c r="F102" i="95"/>
  <c r="H108" i="95"/>
  <c r="D114" i="95"/>
  <c r="G119" i="95"/>
  <c r="H126" i="95"/>
  <c r="F10" i="95"/>
  <c r="E14" i="95"/>
  <c r="G17" i="95"/>
  <c r="D21" i="95"/>
  <c r="I24" i="95"/>
  <c r="E28" i="95"/>
  <c r="H31" i="95"/>
  <c r="G35" i="95"/>
  <c r="F39" i="95"/>
  <c r="F43" i="95"/>
  <c r="H47" i="95"/>
  <c r="D52" i="95"/>
  <c r="G57" i="95"/>
  <c r="H63" i="95"/>
  <c r="D69" i="95"/>
  <c r="H74" i="95"/>
  <c r="I80" i="95"/>
  <c r="E86" i="95"/>
  <c r="H91" i="95"/>
  <c r="D98" i="95"/>
  <c r="F103" i="95"/>
  <c r="I108" i="95"/>
  <c r="I114" i="95"/>
  <c r="E120" i="95"/>
  <c r="H127" i="95"/>
  <c r="E18" i="95"/>
  <c r="I28" i="95"/>
  <c r="D40" i="95"/>
  <c r="F58" i="95"/>
  <c r="G75" i="95"/>
  <c r="F87" i="95"/>
  <c r="E98" i="95"/>
  <c r="E104" i="95"/>
  <c r="G109" i="95"/>
  <c r="F115" i="95"/>
  <c r="F121" i="95"/>
  <c r="D139" i="95"/>
  <c r="I10" i="95"/>
  <c r="F14" i="95"/>
  <c r="G21" i="95"/>
  <c r="D25" i="95"/>
  <c r="E32" i="95"/>
  <c r="H35" i="95"/>
  <c r="I43" i="95"/>
  <c r="I47" i="95"/>
  <c r="D53" i="95"/>
  <c r="D64" i="95"/>
  <c r="E70" i="95"/>
  <c r="D81" i="95"/>
  <c r="H92" i="95"/>
  <c r="I128" i="95"/>
  <c r="G11" i="95"/>
  <c r="I14" i="95"/>
  <c r="F18" i="95"/>
  <c r="E22" i="95"/>
  <c r="G25" i="95"/>
  <c r="D29" i="95"/>
  <c r="I32" i="95"/>
  <c r="E36" i="95"/>
  <c r="E40" i="95"/>
  <c r="H44" i="95"/>
  <c r="G48" i="95"/>
  <c r="F53" i="95"/>
  <c r="G59" i="95"/>
  <c r="I64" i="95"/>
  <c r="F70" i="95"/>
  <c r="H76" i="95"/>
  <c r="D82" i="95"/>
  <c r="G87" i="95"/>
  <c r="G93" i="95"/>
  <c r="I98" i="95"/>
  <c r="H104" i="95"/>
  <c r="H110" i="95"/>
  <c r="D116" i="95"/>
  <c r="G121" i="95"/>
  <c r="H11" i="95"/>
  <c r="G15" i="95"/>
  <c r="I18" i="95"/>
  <c r="F22" i="95"/>
  <c r="E26" i="95"/>
  <c r="G29" i="95"/>
  <c r="D33" i="95"/>
  <c r="D37" i="95"/>
  <c r="I40" i="95"/>
  <c r="I44" i="95"/>
  <c r="E49" i="95"/>
  <c r="E54" i="95"/>
  <c r="H59" i="95"/>
  <c r="D66" i="95"/>
  <c r="F71" i="95"/>
  <c r="I76" i="95"/>
  <c r="I82" i="95"/>
  <c r="E88" i="95"/>
  <c r="D94" i="95"/>
  <c r="D100" i="95"/>
  <c r="F105" i="95"/>
  <c r="I110" i="95"/>
  <c r="D117" i="95"/>
  <c r="F122" i="95"/>
  <c r="E134" i="95"/>
  <c r="D160" i="95"/>
  <c r="E156" i="95"/>
  <c r="F152" i="95"/>
  <c r="E149" i="95"/>
  <c r="D146" i="95"/>
  <c r="F144" i="95"/>
  <c r="E141" i="95"/>
  <c r="D138" i="95"/>
  <c r="F136" i="95"/>
  <c r="I129" i="95"/>
  <c r="G128" i="95"/>
  <c r="E127" i="95"/>
  <c r="I125" i="95"/>
  <c r="G124" i="95"/>
  <c r="E123" i="95"/>
  <c r="I121" i="95"/>
  <c r="G120" i="95"/>
  <c r="E119" i="95"/>
  <c r="I117" i="95"/>
  <c r="G116" i="95"/>
  <c r="E115" i="95"/>
  <c r="I113" i="95"/>
  <c r="G112" i="95"/>
  <c r="E111" i="95"/>
  <c r="I109" i="95"/>
  <c r="G108" i="95"/>
  <c r="E107" i="95"/>
  <c r="I105" i="95"/>
  <c r="G104" i="95"/>
  <c r="E103" i="95"/>
  <c r="I101" i="95"/>
  <c r="G100" i="95"/>
  <c r="E99" i="95"/>
  <c r="I97" i="95"/>
  <c r="G96" i="95"/>
  <c r="E95" i="95"/>
  <c r="I93" i="95"/>
  <c r="G92" i="95"/>
  <c r="E91" i="95"/>
  <c r="I89" i="95"/>
  <c r="G88" i="95"/>
  <c r="E87" i="95"/>
  <c r="I85" i="95"/>
  <c r="G84" i="95"/>
  <c r="E83" i="95"/>
  <c r="I81" i="95"/>
  <c r="G80" i="95"/>
  <c r="E79" i="95"/>
  <c r="I77" i="95"/>
  <c r="G76" i="95"/>
  <c r="E75" i="95"/>
  <c r="I73" i="95"/>
  <c r="G72" i="95"/>
  <c r="E71" i="95"/>
  <c r="I69" i="95"/>
  <c r="G68" i="95"/>
  <c r="E67" i="95"/>
  <c r="I65" i="95"/>
  <c r="G64" i="95"/>
  <c r="E63" i="95"/>
  <c r="I61" i="95"/>
  <c r="G60" i="95"/>
  <c r="E59" i="95"/>
  <c r="I57" i="95"/>
  <c r="G56" i="95"/>
  <c r="E55" i="95"/>
  <c r="I53" i="95"/>
  <c r="G52" i="95"/>
  <c r="E51" i="95"/>
  <c r="F158" i="95"/>
  <c r="D156" i="95"/>
  <c r="E152" i="95"/>
  <c r="D149" i="95"/>
  <c r="F147" i="95"/>
  <c r="E144" i="95"/>
  <c r="D141" i="95"/>
  <c r="F139" i="95"/>
  <c r="E136" i="95"/>
  <c r="F134" i="95"/>
  <c r="H129" i="95"/>
  <c r="F128" i="95"/>
  <c r="D127" i="95"/>
  <c r="H125" i="95"/>
  <c r="F124" i="95"/>
  <c r="D123" i="95"/>
  <c r="H121" i="95"/>
  <c r="F120" i="95"/>
  <c r="D119" i="95"/>
  <c r="H117" i="95"/>
  <c r="F116" i="95"/>
  <c r="D115" i="95"/>
  <c r="H113" i="95"/>
  <c r="F112" i="95"/>
  <c r="D111" i="95"/>
  <c r="H109" i="95"/>
  <c r="F108" i="95"/>
  <c r="D107" i="95"/>
  <c r="H105" i="95"/>
  <c r="F104" i="95"/>
  <c r="D103" i="95"/>
  <c r="H101" i="95"/>
  <c r="F100" i="95"/>
  <c r="D99" i="95"/>
  <c r="H97" i="95"/>
  <c r="F96" i="95"/>
  <c r="D95" i="95"/>
  <c r="H93" i="95"/>
  <c r="F92" i="95"/>
  <c r="D91" i="95"/>
  <c r="H89" i="95"/>
  <c r="F88" i="95"/>
  <c r="D87" i="95"/>
  <c r="H85" i="95"/>
  <c r="F84" i="95"/>
  <c r="D83" i="95"/>
  <c r="H81" i="95"/>
  <c r="F80" i="95"/>
  <c r="D79" i="95"/>
  <c r="H77" i="95"/>
  <c r="F76" i="95"/>
  <c r="D75" i="95"/>
  <c r="H73" i="95"/>
  <c r="F72" i="95"/>
  <c r="D71" i="95"/>
  <c r="H69" i="95"/>
  <c r="F68" i="95"/>
  <c r="D67" i="95"/>
  <c r="H65" i="95"/>
  <c r="F64" i="95"/>
  <c r="D63" i="95"/>
  <c r="H61" i="95"/>
  <c r="F60" i="95"/>
  <c r="D59" i="95"/>
  <c r="H57" i="95"/>
  <c r="F56" i="95"/>
  <c r="D55" i="95"/>
  <c r="H53" i="95"/>
  <c r="F52" i="95"/>
  <c r="D51" i="95"/>
  <c r="H49" i="95"/>
  <c r="F48" i="95"/>
  <c r="D47" i="95"/>
  <c r="H45" i="95"/>
  <c r="F44" i="95"/>
  <c r="D43" i="95"/>
  <c r="H41" i="95"/>
  <c r="F40" i="95"/>
  <c r="D39" i="95"/>
  <c r="H37" i="95"/>
  <c r="F36" i="95"/>
  <c r="F157" i="95"/>
  <c r="D155" i="95"/>
  <c r="D150" i="95"/>
  <c r="F148" i="95"/>
  <c r="E145" i="95"/>
  <c r="D142" i="95"/>
  <c r="F140" i="95"/>
  <c r="E137" i="95"/>
  <c r="F133" i="95"/>
  <c r="E129" i="95"/>
  <c r="I127" i="95"/>
  <c r="G126" i="95"/>
  <c r="E125" i="95"/>
  <c r="I123" i="95"/>
  <c r="G122" i="95"/>
  <c r="E121" i="95"/>
  <c r="I119" i="95"/>
  <c r="G118" i="95"/>
  <c r="E117" i="95"/>
  <c r="I115" i="95"/>
  <c r="G114" i="95"/>
  <c r="E113" i="95"/>
  <c r="I111" i="95"/>
  <c r="G110" i="95"/>
  <c r="E109" i="95"/>
  <c r="I107" i="95"/>
  <c r="G106" i="95"/>
  <c r="E105" i="95"/>
  <c r="I103" i="95"/>
  <c r="G102" i="95"/>
  <c r="E101" i="95"/>
  <c r="I99" i="95"/>
  <c r="G98" i="95"/>
  <c r="E97" i="95"/>
  <c r="I95" i="95"/>
  <c r="G94" i="95"/>
  <c r="E93" i="95"/>
  <c r="I91" i="95"/>
  <c r="G90" i="95"/>
  <c r="E89" i="95"/>
  <c r="I87" i="95"/>
  <c r="G86" i="95"/>
  <c r="E85" i="95"/>
  <c r="I83" i="95"/>
  <c r="G82" i="95"/>
  <c r="E81" i="95"/>
  <c r="I79" i="95"/>
  <c r="G78" i="95"/>
  <c r="E77" i="95"/>
  <c r="I75" i="95"/>
  <c r="G74" i="95"/>
  <c r="E73" i="95"/>
  <c r="I71" i="95"/>
  <c r="G70" i="95"/>
  <c r="E69" i="95"/>
  <c r="I67" i="95"/>
  <c r="G66" i="95"/>
  <c r="E65" i="95"/>
  <c r="I63" i="95"/>
  <c r="G62" i="95"/>
  <c r="E61" i="95"/>
  <c r="I59" i="95"/>
  <c r="G58" i="95"/>
  <c r="E57" i="95"/>
  <c r="I55" i="95"/>
  <c r="G54" i="95"/>
  <c r="E53" i="95"/>
  <c r="I51" i="95"/>
  <c r="G50" i="95"/>
  <c r="D161" i="95"/>
  <c r="F154" i="95"/>
  <c r="F150" i="95"/>
  <c r="D148" i="95"/>
  <c r="F145" i="95"/>
  <c r="D143" i="95"/>
  <c r="E140" i="95"/>
  <c r="F135" i="95"/>
  <c r="E158" i="95"/>
  <c r="E154" i="95"/>
  <c r="E150" i="95"/>
  <c r="D145" i="95"/>
  <c r="F142" i="95"/>
  <c r="D140" i="95"/>
  <c r="F137" i="95"/>
  <c r="E135" i="95"/>
  <c r="G129" i="95"/>
  <c r="G127" i="95"/>
  <c r="F125" i="95"/>
  <c r="F123" i="95"/>
  <c r="D121" i="95"/>
  <c r="I118" i="95"/>
  <c r="I116" i="95"/>
  <c r="H114" i="95"/>
  <c r="H112" i="95"/>
  <c r="F110" i="95"/>
  <c r="E108" i="95"/>
  <c r="E106" i="95"/>
  <c r="D104" i="95"/>
  <c r="D102" i="95"/>
  <c r="H99" i="95"/>
  <c r="G97" i="95"/>
  <c r="G95" i="95"/>
  <c r="F93" i="95"/>
  <c r="F91" i="95"/>
  <c r="D89" i="95"/>
  <c r="I86" i="95"/>
  <c r="I84" i="95"/>
  <c r="H82" i="95"/>
  <c r="H80" i="95"/>
  <c r="F78" i="95"/>
  <c r="E76" i="95"/>
  <c r="E74" i="95"/>
  <c r="D72" i="95"/>
  <c r="D70" i="95"/>
  <c r="H67" i="95"/>
  <c r="G65" i="95"/>
  <c r="G63" i="95"/>
  <c r="F61" i="95"/>
  <c r="F59" i="95"/>
  <c r="D57" i="95"/>
  <c r="I54" i="95"/>
  <c r="I52" i="95"/>
  <c r="H50" i="95"/>
  <c r="D49" i="95"/>
  <c r="G47" i="95"/>
  <c r="D46" i="95"/>
  <c r="G44" i="95"/>
  <c r="I42" i="95"/>
  <c r="F41" i="95"/>
  <c r="I39" i="95"/>
  <c r="F38" i="95"/>
  <c r="I36" i="95"/>
  <c r="F35" i="95"/>
  <c r="D34" i="95"/>
  <c r="H32" i="95"/>
  <c r="F31" i="95"/>
  <c r="D30" i="95"/>
  <c r="H28" i="95"/>
  <c r="F27" i="95"/>
  <c r="D26" i="95"/>
  <c r="H24" i="95"/>
  <c r="F23" i="95"/>
  <c r="D22" i="95"/>
  <c r="H20" i="95"/>
  <c r="F19" i="95"/>
  <c r="D18" i="95"/>
  <c r="H16" i="95"/>
  <c r="F15" i="95"/>
  <c r="D14" i="95"/>
  <c r="H12" i="95"/>
  <c r="F11" i="95"/>
  <c r="D10" i="95"/>
  <c r="D158" i="95"/>
  <c r="D154" i="95"/>
  <c r="E147" i="95"/>
  <c r="E142" i="95"/>
  <c r="D137" i="95"/>
  <c r="D135" i="95"/>
  <c r="F129" i="95"/>
  <c r="F127" i="95"/>
  <c r="D125" i="95"/>
  <c r="I122" i="95"/>
  <c r="I120" i="95"/>
  <c r="H118" i="95"/>
  <c r="H116" i="95"/>
  <c r="F114" i="95"/>
  <c r="E112" i="95"/>
  <c r="E110" i="95"/>
  <c r="D108" i="95"/>
  <c r="D106" i="95"/>
  <c r="H103" i="95"/>
  <c r="G101" i="95"/>
  <c r="G99" i="95"/>
  <c r="F97" i="95"/>
  <c r="F95" i="95"/>
  <c r="D93" i="95"/>
  <c r="I90" i="95"/>
  <c r="I88" i="95"/>
  <c r="H86" i="95"/>
  <c r="H84" i="95"/>
  <c r="F82" i="95"/>
  <c r="E80" i="95"/>
  <c r="E78" i="95"/>
  <c r="D76" i="95"/>
  <c r="D74" i="95"/>
  <c r="H71" i="95"/>
  <c r="G69" i="95"/>
  <c r="G67" i="95"/>
  <c r="F65" i="95"/>
  <c r="F63" i="95"/>
  <c r="D61" i="95"/>
  <c r="I58" i="95"/>
  <c r="I56" i="95"/>
  <c r="H54" i="95"/>
  <c r="H52" i="95"/>
  <c r="F50" i="95"/>
  <c r="I48" i="95"/>
  <c r="F47" i="95"/>
  <c r="I45" i="95"/>
  <c r="E44" i="95"/>
  <c r="H42" i="95"/>
  <c r="E41" i="95"/>
  <c r="H39" i="95"/>
  <c r="E38" i="95"/>
  <c r="H36" i="95"/>
  <c r="E35" i="95"/>
  <c r="I33" i="95"/>
  <c r="G32" i="95"/>
  <c r="E31" i="95"/>
  <c r="I29" i="95"/>
  <c r="G28" i="95"/>
  <c r="E27" i="95"/>
  <c r="I25" i="95"/>
  <c r="G24" i="95"/>
  <c r="E23" i="95"/>
  <c r="I21" i="95"/>
  <c r="G20" i="95"/>
  <c r="E19" i="95"/>
  <c r="I17" i="95"/>
  <c r="G16" i="95"/>
  <c r="E15" i="95"/>
  <c r="I13" i="95"/>
  <c r="G12" i="95"/>
  <c r="E11" i="95"/>
  <c r="E157" i="95"/>
  <c r="D152" i="95"/>
  <c r="D147" i="95"/>
  <c r="E139" i="95"/>
  <c r="D129" i="95"/>
  <c r="I126" i="95"/>
  <c r="I124" i="95"/>
  <c r="H122" i="95"/>
  <c r="H120" i="95"/>
  <c r="F118" i="95"/>
  <c r="E116" i="95"/>
  <c r="E114" i="95"/>
  <c r="D112" i="95"/>
  <c r="D110" i="95"/>
  <c r="H107" i="95"/>
  <c r="G105" i="95"/>
  <c r="G103" i="95"/>
  <c r="F101" i="95"/>
  <c r="F99" i="95"/>
  <c r="D97" i="95"/>
  <c r="I94" i="95"/>
  <c r="I92" i="95"/>
  <c r="H90" i="95"/>
  <c r="H88" i="95"/>
  <c r="F86" i="95"/>
  <c r="E84" i="95"/>
  <c r="E82" i="95"/>
  <c r="D80" i="95"/>
  <c r="D78" i="95"/>
  <c r="H75" i="95"/>
  <c r="G73" i="95"/>
  <c r="G71" i="95"/>
  <c r="F69" i="95"/>
  <c r="F67" i="95"/>
  <c r="D65" i="95"/>
  <c r="I62" i="95"/>
  <c r="I60" i="95"/>
  <c r="H58" i="95"/>
  <c r="H56" i="95"/>
  <c r="F54" i="95"/>
  <c r="E52" i="95"/>
  <c r="E50" i="95"/>
  <c r="H48" i="95"/>
  <c r="E47" i="95"/>
  <c r="G45" i="95"/>
  <c r="D44" i="95"/>
  <c r="G42" i="95"/>
  <c r="D41" i="95"/>
  <c r="G39" i="95"/>
  <c r="D38" i="95"/>
  <c r="G36" i="95"/>
  <c r="D35" i="95"/>
  <c r="H33" i="95"/>
  <c r="F32" i="95"/>
  <c r="D31" i="95"/>
  <c r="H29" i="95"/>
  <c r="F28" i="95"/>
  <c r="D27" i="95"/>
  <c r="H25" i="95"/>
  <c r="F24" i="95"/>
  <c r="D23" i="95"/>
  <c r="H21" i="95"/>
  <c r="F20" i="95"/>
  <c r="D19" i="95"/>
  <c r="H17" i="95"/>
  <c r="F16" i="95"/>
  <c r="D15" i="95"/>
  <c r="H13" i="95"/>
  <c r="F12" i="95"/>
  <c r="D11" i="95"/>
  <c r="D157" i="95"/>
  <c r="F156" i="95"/>
  <c r="F151" i="95"/>
  <c r="F146" i="95"/>
  <c r="F141" i="95"/>
  <c r="D136" i="95"/>
  <c r="D134" i="95"/>
  <c r="H128" i="95"/>
  <c r="F126" i="95"/>
  <c r="E124" i="95"/>
  <c r="E122" i="95"/>
  <c r="D120" i="95"/>
  <c r="D118" i="95"/>
  <c r="H115" i="95"/>
  <c r="G113" i="95"/>
  <c r="G111" i="95"/>
  <c r="F109" i="95"/>
  <c r="F107" i="95"/>
  <c r="D105" i="95"/>
  <c r="I102" i="95"/>
  <c r="I100" i="95"/>
  <c r="H98" i="95"/>
  <c r="H96" i="95"/>
  <c r="F94" i="95"/>
  <c r="E92" i="95"/>
  <c r="E90" i="95"/>
  <c r="D88" i="95"/>
  <c r="D86" i="95"/>
  <c r="H83" i="95"/>
  <c r="G81" i="95"/>
  <c r="G79" i="95"/>
  <c r="F77" i="95"/>
  <c r="F75" i="95"/>
  <c r="D73" i="95"/>
  <c r="I70" i="95"/>
  <c r="I68" i="95"/>
  <c r="H66" i="95"/>
  <c r="H64" i="95"/>
  <c r="F62" i="95"/>
  <c r="E60" i="95"/>
  <c r="E58" i="95"/>
  <c r="D56" i="95"/>
  <c r="D54" i="95"/>
  <c r="H51" i="95"/>
  <c r="I49" i="95"/>
  <c r="E48" i="95"/>
  <c r="H46" i="95"/>
  <c r="E45" i="95"/>
  <c r="H43" i="95"/>
  <c r="E42" i="95"/>
  <c r="H40" i="95"/>
  <c r="E39" i="95"/>
  <c r="G37" i="95"/>
  <c r="D36" i="95"/>
  <c r="H34" i="95"/>
  <c r="F33" i="95"/>
  <c r="D32" i="95"/>
  <c r="H30" i="95"/>
  <c r="F29" i="95"/>
  <c r="D28" i="95"/>
  <c r="H26" i="95"/>
  <c r="F25" i="95"/>
  <c r="D24" i="95"/>
  <c r="H22" i="95"/>
  <c r="F21" i="95"/>
  <c r="D20" i="95"/>
  <c r="H18" i="95"/>
  <c r="F17" i="95"/>
  <c r="D16" i="95"/>
  <c r="H14" i="95"/>
  <c r="F13" i="95"/>
  <c r="D12" i="95"/>
  <c r="H10" i="95"/>
  <c r="F155" i="95"/>
  <c r="E151" i="95"/>
  <c r="E146" i="95"/>
  <c r="F143" i="95"/>
  <c r="F138" i="95"/>
  <c r="E133" i="95"/>
  <c r="E128" i="95"/>
  <c r="E126" i="95"/>
  <c r="D124" i="95"/>
  <c r="D122" i="95"/>
  <c r="H119" i="95"/>
  <c r="G117" i="95"/>
  <c r="G115" i="95"/>
  <c r="F113" i="95"/>
  <c r="F111" i="95"/>
  <c r="D109" i="95"/>
  <c r="I106" i="95"/>
  <c r="I104" i="95"/>
  <c r="H102" i="95"/>
  <c r="H100" i="95"/>
  <c r="F98" i="95"/>
  <c r="E96" i="95"/>
  <c r="E94" i="95"/>
  <c r="D92" i="95"/>
  <c r="D90" i="95"/>
  <c r="H87" i="95"/>
  <c r="G85" i="95"/>
  <c r="G83" i="95"/>
  <c r="F81" i="95"/>
  <c r="F79" i="95"/>
  <c r="D77" i="95"/>
  <c r="I74" i="95"/>
  <c r="I72" i="95"/>
  <c r="H70" i="95"/>
  <c r="H68" i="95"/>
  <c r="F66" i="95"/>
  <c r="E64" i="95"/>
  <c r="E62" i="95"/>
  <c r="D60" i="95"/>
  <c r="D58" i="95"/>
  <c r="H55" i="95"/>
  <c r="G53" i="95"/>
  <c r="G51" i="95"/>
  <c r="G49" i="95"/>
  <c r="D48" i="95"/>
  <c r="G46" i="95"/>
  <c r="D45" i="95"/>
  <c r="G43" i="95"/>
  <c r="D42" i="95"/>
  <c r="G40" i="95"/>
  <c r="I38" i="95"/>
  <c r="F37" i="95"/>
  <c r="I35" i="95"/>
  <c r="G34" i="95"/>
  <c r="E33" i="95"/>
  <c r="I31" i="95"/>
  <c r="G30" i="95"/>
  <c r="E29" i="95"/>
  <c r="I27" i="95"/>
  <c r="G26" i="95"/>
  <c r="E25" i="95"/>
  <c r="I23" i="95"/>
  <c r="G22" i="95"/>
  <c r="E21" i="95"/>
  <c r="I19" i="95"/>
  <c r="G18" i="95"/>
  <c r="E17" i="95"/>
  <c r="I15" i="95"/>
  <c r="G14" i="95"/>
  <c r="E13" i="95"/>
  <c r="I11" i="95"/>
  <c r="G10" i="95"/>
  <c r="E155" i="95"/>
  <c r="D151" i="95"/>
  <c r="E148" i="95"/>
  <c r="E143" i="95"/>
  <c r="E138" i="95"/>
  <c r="D133" i="95"/>
  <c r="D128" i="95"/>
  <c r="D126" i="95"/>
  <c r="H123" i="95"/>
  <c r="E12" i="95"/>
  <c r="H15" i="95"/>
  <c r="G19" i="95"/>
  <c r="I22" i="95"/>
  <c r="F26" i="95"/>
  <c r="E30" i="95"/>
  <c r="G33" i="95"/>
  <c r="E37" i="95"/>
  <c r="G41" i="95"/>
  <c r="F45" i="95"/>
  <c r="F49" i="95"/>
  <c r="F55" i="95"/>
  <c r="H60" i="95"/>
  <c r="E66" i="95"/>
  <c r="E72" i="95"/>
  <c r="G77" i="95"/>
  <c r="F83" i="95"/>
  <c r="F89" i="95"/>
  <c r="H94" i="95"/>
  <c r="E100" i="95"/>
  <c r="F106" i="95"/>
  <c r="H111" i="95"/>
  <c r="F117" i="95"/>
  <c r="G123" i="95"/>
  <c r="I12" i="95"/>
  <c r="E16" i="95"/>
  <c r="G23" i="95"/>
  <c r="I26" i="95"/>
  <c r="F30" i="95"/>
  <c r="E34" i="95"/>
  <c r="I37" i="95"/>
  <c r="I41" i="95"/>
  <c r="E46" i="95"/>
  <c r="D50" i="95"/>
  <c r="G55" i="95"/>
  <c r="G61" i="95"/>
  <c r="I66" i="95"/>
  <c r="H72" i="95"/>
  <c r="H78" i="95"/>
  <c r="D84" i="95"/>
  <c r="G89" i="95"/>
  <c r="H95" i="95"/>
  <c r="D101" i="95"/>
  <c r="H106" i="95"/>
  <c r="I112" i="95"/>
  <c r="E118" i="95"/>
  <c r="H124" i="95"/>
  <c r="F149" i="95"/>
  <c r="H19" i="95"/>
  <c r="D13" i="95"/>
  <c r="I16" i="95"/>
  <c r="E20" i="95"/>
  <c r="H23" i="95"/>
  <c r="G27" i="95"/>
  <c r="I30" i="95"/>
  <c r="F34" i="95"/>
  <c r="G38" i="95"/>
  <c r="F42" i="95"/>
  <c r="F46" i="95"/>
  <c r="I50" i="95"/>
  <c r="E56" i="95"/>
  <c r="D62" i="95"/>
  <c r="D68" i="95"/>
  <c r="F73" i="95"/>
  <c r="I78" i="95"/>
  <c r="D85" i="95"/>
  <c r="F90" i="95"/>
  <c r="D96" i="95"/>
  <c r="E102" i="95"/>
  <c r="G107" i="95"/>
  <c r="D113" i="95"/>
  <c r="F119" i="95"/>
  <c r="G125" i="95"/>
  <c r="I24" i="94"/>
  <c r="G42" i="94"/>
  <c r="F68" i="94"/>
  <c r="D94" i="94"/>
  <c r="F114" i="94"/>
  <c r="D15" i="94"/>
  <c r="F20" i="94"/>
  <c r="H25" i="94"/>
  <c r="D31" i="94"/>
  <c r="H36" i="94"/>
  <c r="I43" i="94"/>
  <c r="H52" i="94"/>
  <c r="D61" i="94"/>
  <c r="H69" i="94"/>
  <c r="E78" i="94"/>
  <c r="G86" i="94"/>
  <c r="F95" i="94"/>
  <c r="E105" i="94"/>
  <c r="I115" i="94"/>
  <c r="G126" i="94"/>
  <c r="E10" i="94"/>
  <c r="G15" i="94"/>
  <c r="I20" i="94"/>
  <c r="E26" i="94"/>
  <c r="G31" i="94"/>
  <c r="E37" i="94"/>
  <c r="I44" i="94"/>
  <c r="E53" i="94"/>
  <c r="D62" i="94"/>
  <c r="F70" i="94"/>
  <c r="D79" i="94"/>
  <c r="G87" i="94"/>
  <c r="I95" i="94"/>
  <c r="F106" i="94"/>
  <c r="D117" i="94"/>
  <c r="H127" i="94"/>
  <c r="D137" i="94"/>
  <c r="F24" i="94"/>
  <c r="D42" i="94"/>
  <c r="G67" i="94"/>
  <c r="G102" i="94"/>
  <c r="E14" i="94"/>
  <c r="E30" i="94"/>
  <c r="F51" i="94"/>
  <c r="I76" i="94"/>
  <c r="E85" i="94"/>
  <c r="H103" i="94"/>
  <c r="D11" i="94"/>
  <c r="F16" i="94"/>
  <c r="H21" i="94"/>
  <c r="D27" i="94"/>
  <c r="F32" i="94"/>
  <c r="E38" i="94"/>
  <c r="E46" i="94"/>
  <c r="G54" i="94"/>
  <c r="F63" i="94"/>
  <c r="H71" i="94"/>
  <c r="F80" i="94"/>
  <c r="I88" i="94"/>
  <c r="E97" i="94"/>
  <c r="I107" i="94"/>
  <c r="G118" i="94"/>
  <c r="E129" i="94"/>
  <c r="E154" i="94"/>
  <c r="D19" i="94"/>
  <c r="D35" i="94"/>
  <c r="F50" i="94"/>
  <c r="I75" i="94"/>
  <c r="D93" i="94"/>
  <c r="E113" i="94"/>
  <c r="I123" i="94"/>
  <c r="G19" i="94"/>
  <c r="H59" i="94"/>
  <c r="F12" i="94"/>
  <c r="H17" i="94"/>
  <c r="D23" i="94"/>
  <c r="F28" i="94"/>
  <c r="H33" i="94"/>
  <c r="I39" i="94"/>
  <c r="F48" i="94"/>
  <c r="I56" i="94"/>
  <c r="E65" i="94"/>
  <c r="D74" i="94"/>
  <c r="F82" i="94"/>
  <c r="D91" i="94"/>
  <c r="I99" i="94"/>
  <c r="G110" i="94"/>
  <c r="E121" i="94"/>
  <c r="E133" i="94"/>
  <c r="D157" i="94"/>
  <c r="H13" i="94"/>
  <c r="H29" i="94"/>
  <c r="D59" i="94"/>
  <c r="H84" i="94"/>
  <c r="H35" i="94"/>
  <c r="D125" i="94"/>
  <c r="G11" i="94"/>
  <c r="I16" i="94"/>
  <c r="E22" i="94"/>
  <c r="G27" i="94"/>
  <c r="I32" i="94"/>
  <c r="I38" i="94"/>
  <c r="D47" i="94"/>
  <c r="G55" i="94"/>
  <c r="I63" i="94"/>
  <c r="H72" i="94"/>
  <c r="D81" i="94"/>
  <c r="H89" i="94"/>
  <c r="F98" i="94"/>
  <c r="D109" i="94"/>
  <c r="H119" i="94"/>
  <c r="I12" i="94"/>
  <c r="E18" i="94"/>
  <c r="G23" i="94"/>
  <c r="I28" i="94"/>
  <c r="E34" i="94"/>
  <c r="H40" i="94"/>
  <c r="D49" i="94"/>
  <c r="H57" i="94"/>
  <c r="E66" i="94"/>
  <c r="G74" i="94"/>
  <c r="F83" i="94"/>
  <c r="H91" i="94"/>
  <c r="D101" i="94"/>
  <c r="H111" i="94"/>
  <c r="E145" i="94"/>
  <c r="E148" i="94"/>
  <c r="D140" i="94"/>
  <c r="D161" i="94"/>
  <c r="F156" i="94"/>
  <c r="D154" i="94"/>
  <c r="D151" i="94"/>
  <c r="F149" i="94"/>
  <c r="E146" i="94"/>
  <c r="D143" i="94"/>
  <c r="F141" i="94"/>
  <c r="E138" i="94"/>
  <c r="D135" i="94"/>
  <c r="D160" i="94"/>
  <c r="E156" i="94"/>
  <c r="F152" i="94"/>
  <c r="E149" i="94"/>
  <c r="D146" i="94"/>
  <c r="F144" i="94"/>
  <c r="E141" i="94"/>
  <c r="D138" i="94"/>
  <c r="F136" i="94"/>
  <c r="I129" i="94"/>
  <c r="G128" i="94"/>
  <c r="E127" i="94"/>
  <c r="I125" i="94"/>
  <c r="G124" i="94"/>
  <c r="E123" i="94"/>
  <c r="I121" i="94"/>
  <c r="G120" i="94"/>
  <c r="E119" i="94"/>
  <c r="I117" i="94"/>
  <c r="G116" i="94"/>
  <c r="E115" i="94"/>
  <c r="I113" i="94"/>
  <c r="G112" i="94"/>
  <c r="E111" i="94"/>
  <c r="I109" i="94"/>
  <c r="G108" i="94"/>
  <c r="E107" i="94"/>
  <c r="I105" i="94"/>
  <c r="G104" i="94"/>
  <c r="E103" i="94"/>
  <c r="I101" i="94"/>
  <c r="G100" i="94"/>
  <c r="E99" i="94"/>
  <c r="I97" i="94"/>
  <c r="G96" i="94"/>
  <c r="E95" i="94"/>
  <c r="I93" i="94"/>
  <c r="G92" i="94"/>
  <c r="E91" i="94"/>
  <c r="I89" i="94"/>
  <c r="G88" i="94"/>
  <c r="E87" i="94"/>
  <c r="I85" i="94"/>
  <c r="G84" i="94"/>
  <c r="E83" i="94"/>
  <c r="I81" i="94"/>
  <c r="G80" i="94"/>
  <c r="E79" i="94"/>
  <c r="I77" i="94"/>
  <c r="G76" i="94"/>
  <c r="E75" i="94"/>
  <c r="I73" i="94"/>
  <c r="G72" i="94"/>
  <c r="E71" i="94"/>
  <c r="I69" i="94"/>
  <c r="G68" i="94"/>
  <c r="E67" i="94"/>
  <c r="I65" i="94"/>
  <c r="G64" i="94"/>
  <c r="E63" i="94"/>
  <c r="I61" i="94"/>
  <c r="G60" i="94"/>
  <c r="E59" i="94"/>
  <c r="I57" i="94"/>
  <c r="G56" i="94"/>
  <c r="E55" i="94"/>
  <c r="I53" i="94"/>
  <c r="G52" i="94"/>
  <c r="E51" i="94"/>
  <c r="I49" i="94"/>
  <c r="G48" i="94"/>
  <c r="E47" i="94"/>
  <c r="I45" i="94"/>
  <c r="G44" i="94"/>
  <c r="E43" i="94"/>
  <c r="I41" i="94"/>
  <c r="G40" i="94"/>
  <c r="E39" i="94"/>
  <c r="I37" i="94"/>
  <c r="G36" i="94"/>
  <c r="E35" i="94"/>
  <c r="F158" i="94"/>
  <c r="D156" i="94"/>
  <c r="E152" i="94"/>
  <c r="D149" i="94"/>
  <c r="F147" i="94"/>
  <c r="E144" i="94"/>
  <c r="D141" i="94"/>
  <c r="F139" i="94"/>
  <c r="E136" i="94"/>
  <c r="F134" i="94"/>
  <c r="H129" i="94"/>
  <c r="F128" i="94"/>
  <c r="D127" i="94"/>
  <c r="H125" i="94"/>
  <c r="F124" i="94"/>
  <c r="D123" i="94"/>
  <c r="H121" i="94"/>
  <c r="F120" i="94"/>
  <c r="D119" i="94"/>
  <c r="H117" i="94"/>
  <c r="F116" i="94"/>
  <c r="D115" i="94"/>
  <c r="H113" i="94"/>
  <c r="F112" i="94"/>
  <c r="D111" i="94"/>
  <c r="H109" i="94"/>
  <c r="F108" i="94"/>
  <c r="D107" i="94"/>
  <c r="H105" i="94"/>
  <c r="F104" i="94"/>
  <c r="D103" i="94"/>
  <c r="H101" i="94"/>
  <c r="F100" i="94"/>
  <c r="D99" i="94"/>
  <c r="H97" i="94"/>
  <c r="E158" i="94"/>
  <c r="F155" i="94"/>
  <c r="D152" i="94"/>
  <c r="F150" i="94"/>
  <c r="E147" i="94"/>
  <c r="D144" i="94"/>
  <c r="F142" i="94"/>
  <c r="E139" i="94"/>
  <c r="D136" i="94"/>
  <c r="E134" i="94"/>
  <c r="G129" i="94"/>
  <c r="E128" i="94"/>
  <c r="I126" i="94"/>
  <c r="G125" i="94"/>
  <c r="E124" i="94"/>
  <c r="I122" i="94"/>
  <c r="G121" i="94"/>
  <c r="E120" i="94"/>
  <c r="I118" i="94"/>
  <c r="G117" i="94"/>
  <c r="E116" i="94"/>
  <c r="I114" i="94"/>
  <c r="G113" i="94"/>
  <c r="E112" i="94"/>
  <c r="I110" i="94"/>
  <c r="G109" i="94"/>
  <c r="E108" i="94"/>
  <c r="I106" i="94"/>
  <c r="G105" i="94"/>
  <c r="E104" i="94"/>
  <c r="I102" i="94"/>
  <c r="G101" i="94"/>
  <c r="E100" i="94"/>
  <c r="I98" i="94"/>
  <c r="G97" i="94"/>
  <c r="E96" i="94"/>
  <c r="I94" i="94"/>
  <c r="G93" i="94"/>
  <c r="E92" i="94"/>
  <c r="I90" i="94"/>
  <c r="G89" i="94"/>
  <c r="E88" i="94"/>
  <c r="I86" i="94"/>
  <c r="G85" i="94"/>
  <c r="E84" i="94"/>
  <c r="I82" i="94"/>
  <c r="G81" i="94"/>
  <c r="E80" i="94"/>
  <c r="I78" i="94"/>
  <c r="G77" i="94"/>
  <c r="E76" i="94"/>
  <c r="I74" i="94"/>
  <c r="G73" i="94"/>
  <c r="E72" i="94"/>
  <c r="I70" i="94"/>
  <c r="G69" i="94"/>
  <c r="E68" i="94"/>
  <c r="I66" i="94"/>
  <c r="G65" i="94"/>
  <c r="E64" i="94"/>
  <c r="I62" i="94"/>
  <c r="G61" i="94"/>
  <c r="E60" i="94"/>
  <c r="I58" i="94"/>
  <c r="G57" i="94"/>
  <c r="E56" i="94"/>
  <c r="I54" i="94"/>
  <c r="G53" i="94"/>
  <c r="E52" i="94"/>
  <c r="I50" i="94"/>
  <c r="G49" i="94"/>
  <c r="E48" i="94"/>
  <c r="I46" i="94"/>
  <c r="G45" i="94"/>
  <c r="E44" i="94"/>
  <c r="I42" i="94"/>
  <c r="G41" i="94"/>
  <c r="D158" i="94"/>
  <c r="E155" i="94"/>
  <c r="E150" i="94"/>
  <c r="D147" i="94"/>
  <c r="F145" i="94"/>
  <c r="E142" i="94"/>
  <c r="D139" i="94"/>
  <c r="F137" i="94"/>
  <c r="D134" i="94"/>
  <c r="F129" i="94"/>
  <c r="D128" i="94"/>
  <c r="H126" i="94"/>
  <c r="F125" i="94"/>
  <c r="D124" i="94"/>
  <c r="H122" i="94"/>
  <c r="F121" i="94"/>
  <c r="D120" i="94"/>
  <c r="H118" i="94"/>
  <c r="F117" i="94"/>
  <c r="D116" i="94"/>
  <c r="H114" i="94"/>
  <c r="F113" i="94"/>
  <c r="D112" i="94"/>
  <c r="H110" i="94"/>
  <c r="F109" i="94"/>
  <c r="D108" i="94"/>
  <c r="H106" i="94"/>
  <c r="F105" i="94"/>
  <c r="D104" i="94"/>
  <c r="H102" i="94"/>
  <c r="F101" i="94"/>
  <c r="D100" i="94"/>
  <c r="H98" i="94"/>
  <c r="F97" i="94"/>
  <c r="D96" i="94"/>
  <c r="H94" i="94"/>
  <c r="F93" i="94"/>
  <c r="D92" i="94"/>
  <c r="H90" i="94"/>
  <c r="F89" i="94"/>
  <c r="D88" i="94"/>
  <c r="H86" i="94"/>
  <c r="F85" i="94"/>
  <c r="D84" i="94"/>
  <c r="H82" i="94"/>
  <c r="F81" i="94"/>
  <c r="D80" i="94"/>
  <c r="H78" i="94"/>
  <c r="F77" i="94"/>
  <c r="D76" i="94"/>
  <c r="H74" i="94"/>
  <c r="F73" i="94"/>
  <c r="D72" i="94"/>
  <c r="H70" i="94"/>
  <c r="F69" i="94"/>
  <c r="D68" i="94"/>
  <c r="H66" i="94"/>
  <c r="F65" i="94"/>
  <c r="D64" i="94"/>
  <c r="H62" i="94"/>
  <c r="F61" i="94"/>
  <c r="D60" i="94"/>
  <c r="H58" i="94"/>
  <c r="F57" i="94"/>
  <c r="D56" i="94"/>
  <c r="H54" i="94"/>
  <c r="F53" i="94"/>
  <c r="D52" i="94"/>
  <c r="H50" i="94"/>
  <c r="F49" i="94"/>
  <c r="D48" i="94"/>
  <c r="H46" i="94"/>
  <c r="F45" i="94"/>
  <c r="D44" i="94"/>
  <c r="H42" i="94"/>
  <c r="F41" i="94"/>
  <c r="D40" i="94"/>
  <c r="H38" i="94"/>
  <c r="I10" i="94"/>
  <c r="E12" i="94"/>
  <c r="G13" i="94"/>
  <c r="I14" i="94"/>
  <c r="E16" i="94"/>
  <c r="G17" i="94"/>
  <c r="I18" i="94"/>
  <c r="E20" i="94"/>
  <c r="G21" i="94"/>
  <c r="I22" i="94"/>
  <c r="E24" i="94"/>
  <c r="G25" i="94"/>
  <c r="I26" i="94"/>
  <c r="E28" i="94"/>
  <c r="G29" i="94"/>
  <c r="I30" i="94"/>
  <c r="E32" i="94"/>
  <c r="G33" i="94"/>
  <c r="I34" i="94"/>
  <c r="F36" i="94"/>
  <c r="D38" i="94"/>
  <c r="H39" i="94"/>
  <c r="H41" i="94"/>
  <c r="H43" i="94"/>
  <c r="D46" i="94"/>
  <c r="I47" i="94"/>
  <c r="E50" i="94"/>
  <c r="F52" i="94"/>
  <c r="F54" i="94"/>
  <c r="H56" i="94"/>
  <c r="G58" i="94"/>
  <c r="I60" i="94"/>
  <c r="D63" i="94"/>
  <c r="D65" i="94"/>
  <c r="F67" i="94"/>
  <c r="E69" i="94"/>
  <c r="G71" i="94"/>
  <c r="H73" i="94"/>
  <c r="H75" i="94"/>
  <c r="D78" i="94"/>
  <c r="I79" i="94"/>
  <c r="E82" i="94"/>
  <c r="F84" i="94"/>
  <c r="F86" i="94"/>
  <c r="H88" i="94"/>
  <c r="G90" i="94"/>
  <c r="I92" i="94"/>
  <c r="D95" i="94"/>
  <c r="D97" i="94"/>
  <c r="H99" i="94"/>
  <c r="F102" i="94"/>
  <c r="D105" i="94"/>
  <c r="H107" i="94"/>
  <c r="F110" i="94"/>
  <c r="D113" i="94"/>
  <c r="H115" i="94"/>
  <c r="F118" i="94"/>
  <c r="D121" i="94"/>
  <c r="H123" i="94"/>
  <c r="F126" i="94"/>
  <c r="D129" i="94"/>
  <c r="F135" i="94"/>
  <c r="F143" i="94"/>
  <c r="D148" i="94"/>
  <c r="E11" i="94"/>
  <c r="G12" i="94"/>
  <c r="I13" i="94"/>
  <c r="E15" i="94"/>
  <c r="G16" i="94"/>
  <c r="I17" i="94"/>
  <c r="E19" i="94"/>
  <c r="G20" i="94"/>
  <c r="I21" i="94"/>
  <c r="E23" i="94"/>
  <c r="G24" i="94"/>
  <c r="I25" i="94"/>
  <c r="E27" i="94"/>
  <c r="G28" i="94"/>
  <c r="I29" i="94"/>
  <c r="E31" i="94"/>
  <c r="G32" i="94"/>
  <c r="I33" i="94"/>
  <c r="F35" i="94"/>
  <c r="I36" i="94"/>
  <c r="F38" i="94"/>
  <c r="E40" i="94"/>
  <c r="E42" i="94"/>
  <c r="F44" i="94"/>
  <c r="F46" i="94"/>
  <c r="H48" i="94"/>
  <c r="G50" i="94"/>
  <c r="I52" i="94"/>
  <c r="D55" i="94"/>
  <c r="D57" i="94"/>
  <c r="F59" i="94"/>
  <c r="E61" i="94"/>
  <c r="G63" i="94"/>
  <c r="H65" i="94"/>
  <c r="H67" i="94"/>
  <c r="D70" i="94"/>
  <c r="I71" i="94"/>
  <c r="E74" i="94"/>
  <c r="F76" i="94"/>
  <c r="F78" i="94"/>
  <c r="H80" i="94"/>
  <c r="G82" i="94"/>
  <c r="I84" i="94"/>
  <c r="D87" i="94"/>
  <c r="D89" i="94"/>
  <c r="F91" i="94"/>
  <c r="E93" i="94"/>
  <c r="G95" i="94"/>
  <c r="D98" i="94"/>
  <c r="H100" i="94"/>
  <c r="F103" i="94"/>
  <c r="D106" i="94"/>
  <c r="H108" i="94"/>
  <c r="F111" i="94"/>
  <c r="D114" i="94"/>
  <c r="H116" i="94"/>
  <c r="F119" i="94"/>
  <c r="D122" i="94"/>
  <c r="H124" i="94"/>
  <c r="F127" i="94"/>
  <c r="E140" i="94"/>
  <c r="F148" i="94"/>
  <c r="F154" i="94"/>
  <c r="D10" i="94"/>
  <c r="F11" i="94"/>
  <c r="H12" i="94"/>
  <c r="D14" i="94"/>
  <c r="F15" i="94"/>
  <c r="H16" i="94"/>
  <c r="D18" i="94"/>
  <c r="F19" i="94"/>
  <c r="H20" i="94"/>
  <c r="D22" i="94"/>
  <c r="F23" i="94"/>
  <c r="H24" i="94"/>
  <c r="D26" i="94"/>
  <c r="F27" i="94"/>
  <c r="H28" i="94"/>
  <c r="D30" i="94"/>
  <c r="F31" i="94"/>
  <c r="H32" i="94"/>
  <c r="D34" i="94"/>
  <c r="G35" i="94"/>
  <c r="D37" i="94"/>
  <c r="G38" i="94"/>
  <c r="F40" i="94"/>
  <c r="F42" i="94"/>
  <c r="H44" i="94"/>
  <c r="G46" i="94"/>
  <c r="I48" i="94"/>
  <c r="D51" i="94"/>
  <c r="D53" i="94"/>
  <c r="F55" i="94"/>
  <c r="E57" i="94"/>
  <c r="G59" i="94"/>
  <c r="H61" i="94"/>
  <c r="H63" i="94"/>
  <c r="D66" i="94"/>
  <c r="I67" i="94"/>
  <c r="E70" i="94"/>
  <c r="F72" i="94"/>
  <c r="F74" i="94"/>
  <c r="H76" i="94"/>
  <c r="G78" i="94"/>
  <c r="I80" i="94"/>
  <c r="D83" i="94"/>
  <c r="D85" i="94"/>
  <c r="F87" i="94"/>
  <c r="E89" i="94"/>
  <c r="G91" i="94"/>
  <c r="H93" i="94"/>
  <c r="H95" i="94"/>
  <c r="E98" i="94"/>
  <c r="I100" i="94"/>
  <c r="G103" i="94"/>
  <c r="E106" i="94"/>
  <c r="I108" i="94"/>
  <c r="G111" i="94"/>
  <c r="E114" i="94"/>
  <c r="I116" i="94"/>
  <c r="G119" i="94"/>
  <c r="E122" i="94"/>
  <c r="I124" i="94"/>
  <c r="G127" i="94"/>
  <c r="D133" i="94"/>
  <c r="F140" i="94"/>
  <c r="D145" i="94"/>
  <c r="D155" i="94"/>
  <c r="F10" i="94"/>
  <c r="H11" i="94"/>
  <c r="D13" i="94"/>
  <c r="F14" i="94"/>
  <c r="H15" i="94"/>
  <c r="D17" i="94"/>
  <c r="F18" i="94"/>
  <c r="H19" i="94"/>
  <c r="D21" i="94"/>
  <c r="F22" i="94"/>
  <c r="H23" i="94"/>
  <c r="D25" i="94"/>
  <c r="F26" i="94"/>
  <c r="H27" i="94"/>
  <c r="D29" i="94"/>
  <c r="F30" i="94"/>
  <c r="H31" i="94"/>
  <c r="D33" i="94"/>
  <c r="F34" i="94"/>
  <c r="I35" i="94"/>
  <c r="F37" i="94"/>
  <c r="D39" i="94"/>
  <c r="I40" i="94"/>
  <c r="D43" i="94"/>
  <c r="D45" i="94"/>
  <c r="F47" i="94"/>
  <c r="E49" i="94"/>
  <c r="G51" i="94"/>
  <c r="H53" i="94"/>
  <c r="H55" i="94"/>
  <c r="D58" i="94"/>
  <c r="I59" i="94"/>
  <c r="E62" i="94"/>
  <c r="F64" i="94"/>
  <c r="F66" i="94"/>
  <c r="H68" i="94"/>
  <c r="G70" i="94"/>
  <c r="I72" i="94"/>
  <c r="D75" i="94"/>
  <c r="D77" i="94"/>
  <c r="F79" i="94"/>
  <c r="E81" i="94"/>
  <c r="G83" i="94"/>
  <c r="H85" i="94"/>
  <c r="H87" i="94"/>
  <c r="D90" i="94"/>
  <c r="I91" i="94"/>
  <c r="E94" i="94"/>
  <c r="F96" i="94"/>
  <c r="G98" i="94"/>
  <c r="E101" i="94"/>
  <c r="I103" i="94"/>
  <c r="G106" i="94"/>
  <c r="E109" i="94"/>
  <c r="I111" i="94"/>
  <c r="G114" i="94"/>
  <c r="E117" i="94"/>
  <c r="I119" i="94"/>
  <c r="G122" i="94"/>
  <c r="E125" i="94"/>
  <c r="I127" i="94"/>
  <c r="F133" i="94"/>
  <c r="E137" i="94"/>
  <c r="F146" i="94"/>
  <c r="D150" i="94"/>
  <c r="E157" i="94"/>
  <c r="G10" i="94"/>
  <c r="E13" i="94"/>
  <c r="E17" i="94"/>
  <c r="I19" i="94"/>
  <c r="G22" i="94"/>
  <c r="E25" i="94"/>
  <c r="E29" i="94"/>
  <c r="I31" i="94"/>
  <c r="G34" i="94"/>
  <c r="G37" i="94"/>
  <c r="F43" i="94"/>
  <c r="G47" i="94"/>
  <c r="H51" i="94"/>
  <c r="D54" i="94"/>
  <c r="E58" i="94"/>
  <c r="F60" i="94"/>
  <c r="F62" i="94"/>
  <c r="H64" i="94"/>
  <c r="G66" i="94"/>
  <c r="I68" i="94"/>
  <c r="D71" i="94"/>
  <c r="D73" i="94"/>
  <c r="F75" i="94"/>
  <c r="E77" i="94"/>
  <c r="G79" i="94"/>
  <c r="H81" i="94"/>
  <c r="H83" i="94"/>
  <c r="I87" i="94"/>
  <c r="E90" i="94"/>
  <c r="F92" i="94"/>
  <c r="F94" i="94"/>
  <c r="H96" i="94"/>
  <c r="F99" i="94"/>
  <c r="D102" i="94"/>
  <c r="H104" i="94"/>
  <c r="F107" i="94"/>
  <c r="D110" i="94"/>
  <c r="H112" i="94"/>
  <c r="F115" i="94"/>
  <c r="D118" i="94"/>
  <c r="H120" i="94"/>
  <c r="F123" i="94"/>
  <c r="D126" i="94"/>
  <c r="H128" i="94"/>
  <c r="F138" i="94"/>
  <c r="D142" i="94"/>
  <c r="E151" i="94"/>
  <c r="F157" i="94"/>
  <c r="I11" i="94"/>
  <c r="G14" i="94"/>
  <c r="I15" i="94"/>
  <c r="G18" i="94"/>
  <c r="E21" i="94"/>
  <c r="I23" i="94"/>
  <c r="G26" i="94"/>
  <c r="I27" i="94"/>
  <c r="G30" i="94"/>
  <c r="E33" i="94"/>
  <c r="D36" i="94"/>
  <c r="F39" i="94"/>
  <c r="D41" i="94"/>
  <c r="E45" i="94"/>
  <c r="H49" i="94"/>
  <c r="I55" i="94"/>
  <c r="D86" i="94"/>
  <c r="H10" i="94"/>
  <c r="D12" i="94"/>
  <c r="F13" i="94"/>
  <c r="H14" i="94"/>
  <c r="D16" i="94"/>
  <c r="F17" i="94"/>
  <c r="H18" i="94"/>
  <c r="D20" i="94"/>
  <c r="F21" i="94"/>
  <c r="H22" i="94"/>
  <c r="D24" i="94"/>
  <c r="F25" i="94"/>
  <c r="H26" i="94"/>
  <c r="D28" i="94"/>
  <c r="F29" i="94"/>
  <c r="H30" i="94"/>
  <c r="D32" i="94"/>
  <c r="F33" i="94"/>
  <c r="H34" i="94"/>
  <c r="E36" i="94"/>
  <c r="H37" i="94"/>
  <c r="G39" i="94"/>
  <c r="E41" i="94"/>
  <c r="G43" i="94"/>
  <c r="H45" i="94"/>
  <c r="H47" i="94"/>
  <c r="D50" i="94"/>
  <c r="I51" i="94"/>
  <c r="E54" i="94"/>
  <c r="F56" i="94"/>
  <c r="F58" i="94"/>
  <c r="H60" i="94"/>
  <c r="G62" i="94"/>
  <c r="I64" i="94"/>
  <c r="D67" i="94"/>
  <c r="D69" i="94"/>
  <c r="F71" i="94"/>
  <c r="E73" i="94"/>
  <c r="G75" i="94"/>
  <c r="H77" i="94"/>
  <c r="H79" i="94"/>
  <c r="D82" i="94"/>
  <c r="I83" i="94"/>
  <c r="E86" i="94"/>
  <c r="F88" i="94"/>
  <c r="F90" i="94"/>
  <c r="H92" i="94"/>
  <c r="G94" i="94"/>
  <c r="I96" i="94"/>
  <c r="G99" i="94"/>
  <c r="E102" i="94"/>
  <c r="I104" i="94"/>
  <c r="G107" i="94"/>
  <c r="E110" i="94"/>
  <c r="I112" i="94"/>
  <c r="G115" i="94"/>
  <c r="E118" i="94"/>
  <c r="I120" i="94"/>
  <c r="G123" i="94"/>
  <c r="E126" i="94"/>
  <c r="I128" i="94"/>
  <c r="E135" i="94"/>
  <c r="E143" i="94"/>
  <c r="F151" i="94"/>
  <c r="I19" i="93"/>
  <c r="G30" i="93"/>
  <c r="E42" i="93"/>
  <c r="D58" i="93"/>
  <c r="G86" i="93"/>
  <c r="I107" i="93"/>
  <c r="E13" i="93"/>
  <c r="F27" i="93"/>
  <c r="G38" i="93"/>
  <c r="H59" i="93"/>
  <c r="E110" i="93"/>
  <c r="H20" i="93"/>
  <c r="H34" i="93"/>
  <c r="D39" i="93"/>
  <c r="D43" i="93"/>
  <c r="I46" i="93"/>
  <c r="G51" i="93"/>
  <c r="I59" i="93"/>
  <c r="H68" i="93"/>
  <c r="G78" i="93"/>
  <c r="E89" i="93"/>
  <c r="I99" i="93"/>
  <c r="G110" i="93"/>
  <c r="E121" i="93"/>
  <c r="F17" i="93"/>
  <c r="I31" i="93"/>
  <c r="F39" i="93"/>
  <c r="H43" i="93"/>
  <c r="H47" i="93"/>
  <c r="E53" i="93"/>
  <c r="D62" i="93"/>
  <c r="F70" i="93"/>
  <c r="I80" i="93"/>
  <c r="G91" i="93"/>
  <c r="E102" i="93"/>
  <c r="I112" i="93"/>
  <c r="G123" i="93"/>
  <c r="E135" i="93"/>
  <c r="I23" i="93"/>
  <c r="F42" i="93"/>
  <c r="D68" i="93"/>
  <c r="I88" i="93"/>
  <c r="D10" i="93"/>
  <c r="D24" i="93"/>
  <c r="D14" i="93"/>
  <c r="D28" i="93"/>
  <c r="G14" i="93"/>
  <c r="D18" i="93"/>
  <c r="F21" i="93"/>
  <c r="E25" i="93"/>
  <c r="H28" i="93"/>
  <c r="D32" i="93"/>
  <c r="D36" i="93"/>
  <c r="D40" i="93"/>
  <c r="I43" i="93"/>
  <c r="E48" i="93"/>
  <c r="F53" i="93"/>
  <c r="E62" i="93"/>
  <c r="G70" i="93"/>
  <c r="E81" i="93"/>
  <c r="I91" i="93"/>
  <c r="G102" i="93"/>
  <c r="E113" i="93"/>
  <c r="I123" i="93"/>
  <c r="D16" i="93"/>
  <c r="H26" i="93"/>
  <c r="H37" i="93"/>
  <c r="E46" i="93"/>
  <c r="F66" i="93"/>
  <c r="E97" i="93"/>
  <c r="G118" i="93"/>
  <c r="D20" i="93"/>
  <c r="H30" i="93"/>
  <c r="H46" i="93"/>
  <c r="E78" i="93"/>
  <c r="I120" i="93"/>
  <c r="E17" i="93"/>
  <c r="I27" i="93"/>
  <c r="G10" i="93"/>
  <c r="H24" i="93"/>
  <c r="H10" i="93"/>
  <c r="F11" i="93"/>
  <c r="H14" i="93"/>
  <c r="G18" i="93"/>
  <c r="D22" i="93"/>
  <c r="F25" i="93"/>
  <c r="E29" i="93"/>
  <c r="H32" i="93"/>
  <c r="E36" i="93"/>
  <c r="H40" i="93"/>
  <c r="H44" i="93"/>
  <c r="F48" i="93"/>
  <c r="G55" i="93"/>
  <c r="I63" i="93"/>
  <c r="I72" i="93"/>
  <c r="G83" i="93"/>
  <c r="E94" i="93"/>
  <c r="I104" i="93"/>
  <c r="G115" i="93"/>
  <c r="E126" i="93"/>
  <c r="H12" i="93"/>
  <c r="F23" i="93"/>
  <c r="D34" i="93"/>
  <c r="D50" i="93"/>
  <c r="I75" i="93"/>
  <c r="E129" i="93"/>
  <c r="H16" i="93"/>
  <c r="G34" i="93"/>
  <c r="F51" i="93"/>
  <c r="G99" i="93"/>
  <c r="F13" i="93"/>
  <c r="F31" i="93"/>
  <c r="E21" i="93"/>
  <c r="G35" i="93"/>
  <c r="I11" i="93"/>
  <c r="F15" i="93"/>
  <c r="H18" i="93"/>
  <c r="G22" i="93"/>
  <c r="D26" i="93"/>
  <c r="F29" i="93"/>
  <c r="E33" i="93"/>
  <c r="D37" i="93"/>
  <c r="I40" i="93"/>
  <c r="E45" i="93"/>
  <c r="E49" i="93"/>
  <c r="H55" i="93"/>
  <c r="D64" i="93"/>
  <c r="E73" i="93"/>
  <c r="I83" i="93"/>
  <c r="G94" i="93"/>
  <c r="E105" i="93"/>
  <c r="I115" i="93"/>
  <c r="G126" i="93"/>
  <c r="E154" i="93"/>
  <c r="D12" i="93"/>
  <c r="I15" i="93"/>
  <c r="F19" i="93"/>
  <c r="H22" i="93"/>
  <c r="G26" i="93"/>
  <c r="D30" i="93"/>
  <c r="F33" i="93"/>
  <c r="G37" i="93"/>
  <c r="G41" i="93"/>
  <c r="F45" i="93"/>
  <c r="H49" i="93"/>
  <c r="F57" i="93"/>
  <c r="E66" i="93"/>
  <c r="G75" i="93"/>
  <c r="E86" i="93"/>
  <c r="I96" i="93"/>
  <c r="G107" i="93"/>
  <c r="E118" i="93"/>
  <c r="C149" i="93"/>
  <c r="C150" i="93" s="1"/>
  <c r="C151" i="93" s="1"/>
  <c r="C152" i="93" s="1"/>
  <c r="F148" i="93"/>
  <c r="D148" i="93"/>
  <c r="D140" i="93"/>
  <c r="D139" i="93"/>
  <c r="D161" i="93"/>
  <c r="F156" i="93"/>
  <c r="D154" i="93"/>
  <c r="D151" i="93"/>
  <c r="F149" i="93"/>
  <c r="E146" i="93"/>
  <c r="D143" i="93"/>
  <c r="F141" i="93"/>
  <c r="E138" i="93"/>
  <c r="D135" i="93"/>
  <c r="D160" i="93"/>
  <c r="E156" i="93"/>
  <c r="F152" i="93"/>
  <c r="E149" i="93"/>
  <c r="D146" i="93"/>
  <c r="F144" i="93"/>
  <c r="E141" i="93"/>
  <c r="D138" i="93"/>
  <c r="F136" i="93"/>
  <c r="I129" i="93"/>
  <c r="G128" i="93"/>
  <c r="E127" i="93"/>
  <c r="I125" i="93"/>
  <c r="G124" i="93"/>
  <c r="E123" i="93"/>
  <c r="I121" i="93"/>
  <c r="G120" i="93"/>
  <c r="E119" i="93"/>
  <c r="I117" i="93"/>
  <c r="G116" i="93"/>
  <c r="E115" i="93"/>
  <c r="I113" i="93"/>
  <c r="G112" i="93"/>
  <c r="E111" i="93"/>
  <c r="I109" i="93"/>
  <c r="G108" i="93"/>
  <c r="E107" i="93"/>
  <c r="I105" i="93"/>
  <c r="G104" i="93"/>
  <c r="E103" i="93"/>
  <c r="I101" i="93"/>
  <c r="G100" i="93"/>
  <c r="E99" i="93"/>
  <c r="I97" i="93"/>
  <c r="G96" i="93"/>
  <c r="E95" i="93"/>
  <c r="I93" i="93"/>
  <c r="G92" i="93"/>
  <c r="E91" i="93"/>
  <c r="I89" i="93"/>
  <c r="G88" i="93"/>
  <c r="E87" i="93"/>
  <c r="I85" i="93"/>
  <c r="G84" i="93"/>
  <c r="E83" i="93"/>
  <c r="I81" i="93"/>
  <c r="G80" i="93"/>
  <c r="E79" i="93"/>
  <c r="I77" i="93"/>
  <c r="G76" i="93"/>
  <c r="E75" i="93"/>
  <c r="I73" i="93"/>
  <c r="G72" i="93"/>
  <c r="E71" i="93"/>
  <c r="I69" i="93"/>
  <c r="G68" i="93"/>
  <c r="E67" i="93"/>
  <c r="I65" i="93"/>
  <c r="G64" i="93"/>
  <c r="E63" i="93"/>
  <c r="I61" i="93"/>
  <c r="G60" i="93"/>
  <c r="E59" i="93"/>
  <c r="I57" i="93"/>
  <c r="G56" i="93"/>
  <c r="E55" i="93"/>
  <c r="I53" i="93"/>
  <c r="G52" i="93"/>
  <c r="E51" i="93"/>
  <c r="I49" i="93"/>
  <c r="G48" i="93"/>
  <c r="E47" i="93"/>
  <c r="I45" i="93"/>
  <c r="G44" i="93"/>
  <c r="E43" i="93"/>
  <c r="I41" i="93"/>
  <c r="G40" i="93"/>
  <c r="E39" i="93"/>
  <c r="I37" i="93"/>
  <c r="G36" i="93"/>
  <c r="E35" i="93"/>
  <c r="F158" i="93"/>
  <c r="D156" i="93"/>
  <c r="E152" i="93"/>
  <c r="D149" i="93"/>
  <c r="F147" i="93"/>
  <c r="E144" i="93"/>
  <c r="D141" i="93"/>
  <c r="F139" i="93"/>
  <c r="E136" i="93"/>
  <c r="F134" i="93"/>
  <c r="H129" i="93"/>
  <c r="F128" i="93"/>
  <c r="D127" i="93"/>
  <c r="H125" i="93"/>
  <c r="F124" i="93"/>
  <c r="D123" i="93"/>
  <c r="H121" i="93"/>
  <c r="F120" i="93"/>
  <c r="D119" i="93"/>
  <c r="H117" i="93"/>
  <c r="F116" i="93"/>
  <c r="D115" i="93"/>
  <c r="H113" i="93"/>
  <c r="F112" i="93"/>
  <c r="D111" i="93"/>
  <c r="H109" i="93"/>
  <c r="F108" i="93"/>
  <c r="D107" i="93"/>
  <c r="H105" i="93"/>
  <c r="F104" i="93"/>
  <c r="D103" i="93"/>
  <c r="H101" i="93"/>
  <c r="F100" i="93"/>
  <c r="D99" i="93"/>
  <c r="H97" i="93"/>
  <c r="F96" i="93"/>
  <c r="D95" i="93"/>
  <c r="H93" i="93"/>
  <c r="F92" i="93"/>
  <c r="D91" i="93"/>
  <c r="H89" i="93"/>
  <c r="F88" i="93"/>
  <c r="D87" i="93"/>
  <c r="H85" i="93"/>
  <c r="F84" i="93"/>
  <c r="D83" i="93"/>
  <c r="H81" i="93"/>
  <c r="F80" i="93"/>
  <c r="D79" i="93"/>
  <c r="H77" i="93"/>
  <c r="F76" i="93"/>
  <c r="D75" i="93"/>
  <c r="H73" i="93"/>
  <c r="F72" i="93"/>
  <c r="D71" i="93"/>
  <c r="H69" i="93"/>
  <c r="F68" i="93"/>
  <c r="D67" i="93"/>
  <c r="H65" i="93"/>
  <c r="F64" i="93"/>
  <c r="D63" i="93"/>
  <c r="H61" i="93"/>
  <c r="F60" i="93"/>
  <c r="D59" i="93"/>
  <c r="H57" i="93"/>
  <c r="F56" i="93"/>
  <c r="D55" i="93"/>
  <c r="H53" i="93"/>
  <c r="F52" i="93"/>
  <c r="E158" i="93"/>
  <c r="F155" i="93"/>
  <c r="D152" i="93"/>
  <c r="F150" i="93"/>
  <c r="E147" i="93"/>
  <c r="D144" i="93"/>
  <c r="F142" i="93"/>
  <c r="E139" i="93"/>
  <c r="D136" i="93"/>
  <c r="E134" i="93"/>
  <c r="G129" i="93"/>
  <c r="E128" i="93"/>
  <c r="I126" i="93"/>
  <c r="G125" i="93"/>
  <c r="E124" i="93"/>
  <c r="I122" i="93"/>
  <c r="G121" i="93"/>
  <c r="E120" i="93"/>
  <c r="I118" i="93"/>
  <c r="G117" i="93"/>
  <c r="E116" i="93"/>
  <c r="I114" i="93"/>
  <c r="G113" i="93"/>
  <c r="E112" i="93"/>
  <c r="I110" i="93"/>
  <c r="G109" i="93"/>
  <c r="E108" i="93"/>
  <c r="I106" i="93"/>
  <c r="G105" i="93"/>
  <c r="E104" i="93"/>
  <c r="I102" i="93"/>
  <c r="G101" i="93"/>
  <c r="E100" i="93"/>
  <c r="I98" i="93"/>
  <c r="G97" i="93"/>
  <c r="E96" i="93"/>
  <c r="I94" i="93"/>
  <c r="G93" i="93"/>
  <c r="E92" i="93"/>
  <c r="I90" i="93"/>
  <c r="G89" i="93"/>
  <c r="E88" i="93"/>
  <c r="I86" i="93"/>
  <c r="G85" i="93"/>
  <c r="E84" i="93"/>
  <c r="I82" i="93"/>
  <c r="G81" i="93"/>
  <c r="E80" i="93"/>
  <c r="I78" i="93"/>
  <c r="G77" i="93"/>
  <c r="E76" i="93"/>
  <c r="I74" i="93"/>
  <c r="G73" i="93"/>
  <c r="E72" i="93"/>
  <c r="I70" i="93"/>
  <c r="G69" i="93"/>
  <c r="E68" i="93"/>
  <c r="I66" i="93"/>
  <c r="G65" i="93"/>
  <c r="E64" i="93"/>
  <c r="I62" i="93"/>
  <c r="G61" i="93"/>
  <c r="E60" i="93"/>
  <c r="I58" i="93"/>
  <c r="G57" i="93"/>
  <c r="E56" i="93"/>
  <c r="I54" i="93"/>
  <c r="G53" i="93"/>
  <c r="E52" i="93"/>
  <c r="E157" i="93"/>
  <c r="F154" i="93"/>
  <c r="F151" i="93"/>
  <c r="E148" i="93"/>
  <c r="D145" i="93"/>
  <c r="F143" i="93"/>
  <c r="E140" i="93"/>
  <c r="D137" i="93"/>
  <c r="F135" i="93"/>
  <c r="E133" i="93"/>
  <c r="D129" i="93"/>
  <c r="H127" i="93"/>
  <c r="F126" i="93"/>
  <c r="D125" i="93"/>
  <c r="H123" i="93"/>
  <c r="F122" i="93"/>
  <c r="D121" i="93"/>
  <c r="H119" i="93"/>
  <c r="F118" i="93"/>
  <c r="D117" i="93"/>
  <c r="H115" i="93"/>
  <c r="F114" i="93"/>
  <c r="D113" i="93"/>
  <c r="H111" i="93"/>
  <c r="F110" i="93"/>
  <c r="D109" i="93"/>
  <c r="H107" i="93"/>
  <c r="F106" i="93"/>
  <c r="D105" i="93"/>
  <c r="H103" i="93"/>
  <c r="F102" i="93"/>
  <c r="D101" i="93"/>
  <c r="H99" i="93"/>
  <c r="F98" i="93"/>
  <c r="D97" i="93"/>
  <c r="H95" i="93"/>
  <c r="F94" i="93"/>
  <c r="D93" i="93"/>
  <c r="H91" i="93"/>
  <c r="F90" i="93"/>
  <c r="D89" i="93"/>
  <c r="H87" i="93"/>
  <c r="F86" i="93"/>
  <c r="D85" i="93"/>
  <c r="H83" i="93"/>
  <c r="F82" i="93"/>
  <c r="D81" i="93"/>
  <c r="H79" i="93"/>
  <c r="F78" i="93"/>
  <c r="D77" i="93"/>
  <c r="H75" i="93"/>
  <c r="F74" i="93"/>
  <c r="D73" i="93"/>
  <c r="H71" i="93"/>
  <c r="I10" i="93"/>
  <c r="E12" i="93"/>
  <c r="G13" i="93"/>
  <c r="I14" i="93"/>
  <c r="E16" i="93"/>
  <c r="G17" i="93"/>
  <c r="I18" i="93"/>
  <c r="E20" i="93"/>
  <c r="G21" i="93"/>
  <c r="I22" i="93"/>
  <c r="E24" i="93"/>
  <c r="G25" i="93"/>
  <c r="I26" i="93"/>
  <c r="E28" i="93"/>
  <c r="G29" i="93"/>
  <c r="I30" i="93"/>
  <c r="E32" i="93"/>
  <c r="G33" i="93"/>
  <c r="I34" i="93"/>
  <c r="F36" i="93"/>
  <c r="D38" i="93"/>
  <c r="G39" i="93"/>
  <c r="D41" i="93"/>
  <c r="G42" i="93"/>
  <c r="D44" i="93"/>
  <c r="G45" i="93"/>
  <c r="D47" i="93"/>
  <c r="H48" i="93"/>
  <c r="E50" i="93"/>
  <c r="H51" i="93"/>
  <c r="D54" i="93"/>
  <c r="I55" i="93"/>
  <c r="E58" i="93"/>
  <c r="D60" i="93"/>
  <c r="F62" i="93"/>
  <c r="H64" i="93"/>
  <c r="G66" i="93"/>
  <c r="I68" i="93"/>
  <c r="H70" i="93"/>
  <c r="F73" i="93"/>
  <c r="D76" i="93"/>
  <c r="H78" i="93"/>
  <c r="F81" i="93"/>
  <c r="D84" i="93"/>
  <c r="H86" i="93"/>
  <c r="F89" i="93"/>
  <c r="D92" i="93"/>
  <c r="H94" i="93"/>
  <c r="F97" i="93"/>
  <c r="D100" i="93"/>
  <c r="H102" i="93"/>
  <c r="F105" i="93"/>
  <c r="D108" i="93"/>
  <c r="H110" i="93"/>
  <c r="F113" i="93"/>
  <c r="D116" i="93"/>
  <c r="H118" i="93"/>
  <c r="F121" i="93"/>
  <c r="D124" i="93"/>
  <c r="H126" i="93"/>
  <c r="F129" i="93"/>
  <c r="F140" i="93"/>
  <c r="D155" i="93"/>
  <c r="D11" i="93"/>
  <c r="F12" i="93"/>
  <c r="H13" i="93"/>
  <c r="D15" i="93"/>
  <c r="F16" i="93"/>
  <c r="H17" i="93"/>
  <c r="D19" i="93"/>
  <c r="F20" i="93"/>
  <c r="H21" i="93"/>
  <c r="D23" i="93"/>
  <c r="F24" i="93"/>
  <c r="H25" i="93"/>
  <c r="D27" i="93"/>
  <c r="F28" i="93"/>
  <c r="H29" i="93"/>
  <c r="D31" i="93"/>
  <c r="F32" i="93"/>
  <c r="H33" i="93"/>
  <c r="D35" i="93"/>
  <c r="H36" i="93"/>
  <c r="E38" i="93"/>
  <c r="H39" i="93"/>
  <c r="E41" i="93"/>
  <c r="H42" i="93"/>
  <c r="E44" i="93"/>
  <c r="H45" i="93"/>
  <c r="F47" i="93"/>
  <c r="I48" i="93"/>
  <c r="F50" i="93"/>
  <c r="I51" i="93"/>
  <c r="E54" i="93"/>
  <c r="D56" i="93"/>
  <c r="F58" i="93"/>
  <c r="H60" i="93"/>
  <c r="G62" i="93"/>
  <c r="I64" i="93"/>
  <c r="H66" i="93"/>
  <c r="D69" i="93"/>
  <c r="F71" i="93"/>
  <c r="D74" i="93"/>
  <c r="H76" i="93"/>
  <c r="F79" i="93"/>
  <c r="D82" i="93"/>
  <c r="H84" i="93"/>
  <c r="F87" i="93"/>
  <c r="D90" i="93"/>
  <c r="H92" i="93"/>
  <c r="F95" i="93"/>
  <c r="D98" i="93"/>
  <c r="H100" i="93"/>
  <c r="F103" i="93"/>
  <c r="D106" i="93"/>
  <c r="H108" i="93"/>
  <c r="F111" i="93"/>
  <c r="D114" i="93"/>
  <c r="H116" i="93"/>
  <c r="F119" i="93"/>
  <c r="D122" i="93"/>
  <c r="H124" i="93"/>
  <c r="F127" i="93"/>
  <c r="E145" i="93"/>
  <c r="E155" i="93"/>
  <c r="E11" i="93"/>
  <c r="G12" i="93"/>
  <c r="I13" i="93"/>
  <c r="E15" i="93"/>
  <c r="G16" i="93"/>
  <c r="I17" i="93"/>
  <c r="E19" i="93"/>
  <c r="G20" i="93"/>
  <c r="I21" i="93"/>
  <c r="E23" i="93"/>
  <c r="G24" i="93"/>
  <c r="I25" i="93"/>
  <c r="E27" i="93"/>
  <c r="G28" i="93"/>
  <c r="I29" i="93"/>
  <c r="E31" i="93"/>
  <c r="G32" i="93"/>
  <c r="I33" i="93"/>
  <c r="F35" i="93"/>
  <c r="I36" i="93"/>
  <c r="F38" i="93"/>
  <c r="I39" i="93"/>
  <c r="F41" i="93"/>
  <c r="I42" i="93"/>
  <c r="F44" i="93"/>
  <c r="D46" i="93"/>
  <c r="G47" i="93"/>
  <c r="D49" i="93"/>
  <c r="G50" i="93"/>
  <c r="D52" i="93"/>
  <c r="F54" i="93"/>
  <c r="H56" i="93"/>
  <c r="G58" i="93"/>
  <c r="I60" i="93"/>
  <c r="H62" i="93"/>
  <c r="D65" i="93"/>
  <c r="F67" i="93"/>
  <c r="E69" i="93"/>
  <c r="G71" i="93"/>
  <c r="E74" i="93"/>
  <c r="I76" i="93"/>
  <c r="G79" i="93"/>
  <c r="E82" i="93"/>
  <c r="I84" i="93"/>
  <c r="G87" i="93"/>
  <c r="E90" i="93"/>
  <c r="I92" i="93"/>
  <c r="G95" i="93"/>
  <c r="E98" i="93"/>
  <c r="I100" i="93"/>
  <c r="G103" i="93"/>
  <c r="E106" i="93"/>
  <c r="I108" i="93"/>
  <c r="G111" i="93"/>
  <c r="E114" i="93"/>
  <c r="I116" i="93"/>
  <c r="G119" i="93"/>
  <c r="E122" i="93"/>
  <c r="I124" i="93"/>
  <c r="G127" i="93"/>
  <c r="D133" i="93"/>
  <c r="E137" i="93"/>
  <c r="F145" i="93"/>
  <c r="D150" i="93"/>
  <c r="D157" i="93"/>
  <c r="H52" i="93"/>
  <c r="I56" i="93"/>
  <c r="D61" i="93"/>
  <c r="G67" i="93"/>
  <c r="I71" i="93"/>
  <c r="E77" i="93"/>
  <c r="G82" i="93"/>
  <c r="G90" i="93"/>
  <c r="I95" i="93"/>
  <c r="E101" i="93"/>
  <c r="G106" i="93"/>
  <c r="I111" i="93"/>
  <c r="E117" i="93"/>
  <c r="G122" i="93"/>
  <c r="I127" i="93"/>
  <c r="F137" i="93"/>
  <c r="F146" i="93"/>
  <c r="E150" i="93"/>
  <c r="E10" i="93"/>
  <c r="G11" i="93"/>
  <c r="I12" i="93"/>
  <c r="E14" i="93"/>
  <c r="G15" i="93"/>
  <c r="I16" i="93"/>
  <c r="E18" i="93"/>
  <c r="G19" i="93"/>
  <c r="I20" i="93"/>
  <c r="E22" i="93"/>
  <c r="G23" i="93"/>
  <c r="I24" i="93"/>
  <c r="E26" i="93"/>
  <c r="G27" i="93"/>
  <c r="I28" i="93"/>
  <c r="E30" i="93"/>
  <c r="G31" i="93"/>
  <c r="I32" i="93"/>
  <c r="E34" i="93"/>
  <c r="H35" i="93"/>
  <c r="E37" i="93"/>
  <c r="H38" i="93"/>
  <c r="E40" i="93"/>
  <c r="H41" i="93"/>
  <c r="F43" i="93"/>
  <c r="I44" i="93"/>
  <c r="F46" i="93"/>
  <c r="I47" i="93"/>
  <c r="F49" i="93"/>
  <c r="I50" i="93"/>
  <c r="I52" i="93"/>
  <c r="H54" i="93"/>
  <c r="D57" i="93"/>
  <c r="F59" i="93"/>
  <c r="E61" i="93"/>
  <c r="G63" i="93"/>
  <c r="F65" i="93"/>
  <c r="H67" i="93"/>
  <c r="D70" i="93"/>
  <c r="D72" i="93"/>
  <c r="H74" i="93"/>
  <c r="F77" i="93"/>
  <c r="D80" i="93"/>
  <c r="H82" i="93"/>
  <c r="F85" i="93"/>
  <c r="D88" i="93"/>
  <c r="H90" i="93"/>
  <c r="F93" i="93"/>
  <c r="D96" i="93"/>
  <c r="H98" i="93"/>
  <c r="F101" i="93"/>
  <c r="D104" i="93"/>
  <c r="H106" i="93"/>
  <c r="F109" i="93"/>
  <c r="D112" i="93"/>
  <c r="H114" i="93"/>
  <c r="F117" i="93"/>
  <c r="D120" i="93"/>
  <c r="H122" i="93"/>
  <c r="F125" i="93"/>
  <c r="D128" i="93"/>
  <c r="D134" i="93"/>
  <c r="F138" i="93"/>
  <c r="E142" i="93"/>
  <c r="E151" i="93"/>
  <c r="D158" i="93"/>
  <c r="H50" i="93"/>
  <c r="G54" i="93"/>
  <c r="H58" i="93"/>
  <c r="F63" i="93"/>
  <c r="E65" i="93"/>
  <c r="F69" i="93"/>
  <c r="G74" i="93"/>
  <c r="I79" i="93"/>
  <c r="E85" i="93"/>
  <c r="I87" i="93"/>
  <c r="E93" i="93"/>
  <c r="G98" i="93"/>
  <c r="I103" i="93"/>
  <c r="E109" i="93"/>
  <c r="G114" i="93"/>
  <c r="I119" i="93"/>
  <c r="E125" i="93"/>
  <c r="F133" i="93"/>
  <c r="D142" i="93"/>
  <c r="F157" i="93"/>
  <c r="F10" i="93"/>
  <c r="H11" i="93"/>
  <c r="D13" i="93"/>
  <c r="F14" i="93"/>
  <c r="H15" i="93"/>
  <c r="D17" i="93"/>
  <c r="F18" i="93"/>
  <c r="H19" i="93"/>
  <c r="D21" i="93"/>
  <c r="F22" i="93"/>
  <c r="H23" i="93"/>
  <c r="D25" i="93"/>
  <c r="F26" i="93"/>
  <c r="H27" i="93"/>
  <c r="D29" i="93"/>
  <c r="F30" i="93"/>
  <c r="H31" i="93"/>
  <c r="D33" i="93"/>
  <c r="F34" i="93"/>
  <c r="I35" i="93"/>
  <c r="F37" i="93"/>
  <c r="I38" i="93"/>
  <c r="F40" i="93"/>
  <c r="D42" i="93"/>
  <c r="G43" i="93"/>
  <c r="D45" i="93"/>
  <c r="G46" i="93"/>
  <c r="D48" i="93"/>
  <c r="G49" i="93"/>
  <c r="D51" i="93"/>
  <c r="D53" i="93"/>
  <c r="F55" i="93"/>
  <c r="E57" i="93"/>
  <c r="G59" i="93"/>
  <c r="F61" i="93"/>
  <c r="H63" i="93"/>
  <c r="D66" i="93"/>
  <c r="I67" i="93"/>
  <c r="E70" i="93"/>
  <c r="H72" i="93"/>
  <c r="F75" i="93"/>
  <c r="D78" i="93"/>
  <c r="H80" i="93"/>
  <c r="F83" i="93"/>
  <c r="D86" i="93"/>
  <c r="H88" i="93"/>
  <c r="F91" i="93"/>
  <c r="D94" i="93"/>
  <c r="H96" i="93"/>
  <c r="F99" i="93"/>
  <c r="D102" i="93"/>
  <c r="H104" i="93"/>
  <c r="F107" i="93"/>
  <c r="D110" i="93"/>
  <c r="H112" i="93"/>
  <c r="F115" i="93"/>
  <c r="D118" i="93"/>
  <c r="H120" i="93"/>
  <c r="F123" i="93"/>
  <c r="D126" i="93"/>
  <c r="H128" i="93"/>
  <c r="E143" i="93"/>
  <c r="D147" i="93"/>
  <c r="F10" i="33"/>
  <c r="P23" i="33"/>
  <c r="T23" i="33"/>
  <c r="P24" i="33"/>
  <c r="T24" i="33"/>
  <c r="P25" i="33"/>
  <c r="T25" i="33"/>
  <c r="R26" i="33"/>
  <c r="P26" i="33"/>
  <c r="T26" i="33"/>
  <c r="Q27" i="33"/>
  <c r="P27" i="33"/>
  <c r="T27" i="33"/>
  <c r="S28" i="33"/>
  <c r="P28" i="33"/>
  <c r="T28" i="33"/>
  <c r="T22" i="33"/>
  <c r="C12" i="57"/>
  <c r="P22" i="33"/>
  <c r="C139" i="110" l="1"/>
  <c r="E138" i="110"/>
  <c r="F138" i="110"/>
  <c r="C139" i="109"/>
  <c r="E138" i="109"/>
  <c r="E143" i="108"/>
  <c r="C144" i="108"/>
  <c r="C142" i="102"/>
  <c r="F141" i="102"/>
  <c r="C144" i="101"/>
  <c r="E143" i="101"/>
  <c r="D143" i="101"/>
  <c r="D141" i="100"/>
  <c r="E143" i="100"/>
  <c r="C144" i="100"/>
  <c r="C143" i="96"/>
  <c r="F142" i="96"/>
  <c r="Q26" i="33"/>
  <c r="Q28" i="33"/>
  <c r="R28" i="33"/>
  <c r="S26" i="33"/>
  <c r="R27" i="33"/>
  <c r="S27" i="33" s="1"/>
  <c r="D162" i="40"/>
  <c r="A1" i="40"/>
  <c r="D21" i="68"/>
  <c r="I4" i="40"/>
  <c r="I3" i="40"/>
  <c r="A4" i="40"/>
  <c r="B4" i="40" s="1"/>
  <c r="A3" i="40"/>
  <c r="B3" i="40" s="1"/>
  <c r="C140" i="110" l="1"/>
  <c r="F139" i="110"/>
  <c r="D139" i="110"/>
  <c r="E139" i="110"/>
  <c r="C140" i="109"/>
  <c r="F139" i="109"/>
  <c r="D139" i="109"/>
  <c r="E139" i="109"/>
  <c r="C145" i="108"/>
  <c r="D144" i="108"/>
  <c r="E144" i="108"/>
  <c r="F144" i="108"/>
  <c r="C143" i="102"/>
  <c r="E142" i="102"/>
  <c r="D142" i="102"/>
  <c r="F142" i="102"/>
  <c r="C145" i="101"/>
  <c r="D144" i="101"/>
  <c r="E144" i="101"/>
  <c r="F144" i="101"/>
  <c r="C145" i="100"/>
  <c r="F144" i="100"/>
  <c r="D144" i="100"/>
  <c r="E144" i="100"/>
  <c r="E143" i="96"/>
  <c r="D143" i="96"/>
  <c r="C144" i="96"/>
  <c r="F143" i="96"/>
  <c r="K22" i="33"/>
  <c r="L22" i="33" s="1"/>
  <c r="M22" i="33"/>
  <c r="C141" i="110" l="1"/>
  <c r="E140" i="110"/>
  <c r="D140" i="110"/>
  <c r="F140" i="110"/>
  <c r="C141" i="109"/>
  <c r="E140" i="109"/>
  <c r="D140" i="109"/>
  <c r="F140" i="109"/>
  <c r="C146" i="108"/>
  <c r="D145" i="108"/>
  <c r="E145" i="108"/>
  <c r="F145" i="108"/>
  <c r="C144" i="102"/>
  <c r="E143" i="102"/>
  <c r="D143" i="102"/>
  <c r="F143" i="102"/>
  <c r="C146" i="101"/>
  <c r="D145" i="101"/>
  <c r="E145" i="101"/>
  <c r="F145" i="101"/>
  <c r="C146" i="100"/>
  <c r="F145" i="100"/>
  <c r="E145" i="100"/>
  <c r="D145" i="100"/>
  <c r="C145" i="96"/>
  <c r="D144" i="96"/>
  <c r="F144" i="96"/>
  <c r="E144" i="96"/>
  <c r="N28" i="33"/>
  <c r="M28" i="33"/>
  <c r="L28" i="33"/>
  <c r="K28" i="33"/>
  <c r="C28" i="57"/>
  <c r="C26" i="57"/>
  <c r="C24" i="57"/>
  <c r="C17" i="57"/>
  <c r="C10" i="57"/>
  <c r="N23" i="33"/>
  <c r="N24" i="33"/>
  <c r="N25" i="33"/>
  <c r="N26" i="33"/>
  <c r="N27" i="33"/>
  <c r="M23" i="33"/>
  <c r="M24" i="33"/>
  <c r="M25" i="33"/>
  <c r="M26" i="33"/>
  <c r="M27" i="33"/>
  <c r="E14" i="33"/>
  <c r="C142" i="110" l="1"/>
  <c r="F141" i="110"/>
  <c r="E141" i="110"/>
  <c r="D141" i="110"/>
  <c r="C142" i="109"/>
  <c r="F141" i="109"/>
  <c r="E141" i="109"/>
  <c r="D141" i="109"/>
  <c r="C147" i="108"/>
  <c r="F146" i="108"/>
  <c r="E146" i="108"/>
  <c r="D146" i="108"/>
  <c r="C145" i="102"/>
  <c r="D144" i="102"/>
  <c r="F144" i="102"/>
  <c r="E144" i="102"/>
  <c r="C147" i="101"/>
  <c r="E146" i="101"/>
  <c r="D146" i="101"/>
  <c r="F146" i="101"/>
  <c r="C147" i="100"/>
  <c r="F146" i="100"/>
  <c r="D146" i="100"/>
  <c r="E146" i="100"/>
  <c r="C146" i="96"/>
  <c r="F145" i="96"/>
  <c r="E145" i="96"/>
  <c r="D145" i="96"/>
  <c r="C30" i="57"/>
  <c r="L26" i="33"/>
  <c r="L27" i="33"/>
  <c r="C143" i="110" l="1"/>
  <c r="E142" i="110"/>
  <c r="F142" i="110"/>
  <c r="D142" i="110"/>
  <c r="C143" i="109"/>
  <c r="E142" i="109"/>
  <c r="D142" i="109"/>
  <c r="F142" i="109"/>
  <c r="C148" i="108"/>
  <c r="F147" i="108"/>
  <c r="D147" i="108"/>
  <c r="E147" i="108"/>
  <c r="C146" i="102"/>
  <c r="F145" i="102"/>
  <c r="E145" i="102"/>
  <c r="D145" i="102"/>
  <c r="C148" i="101"/>
  <c r="F147" i="101"/>
  <c r="E147" i="101"/>
  <c r="D147" i="101"/>
  <c r="C148" i="100"/>
  <c r="F147" i="100"/>
  <c r="E147" i="100"/>
  <c r="D147" i="100"/>
  <c r="C147" i="96"/>
  <c r="F146" i="96"/>
  <c r="D146" i="96"/>
  <c r="E146" i="96"/>
  <c r="K23" i="33"/>
  <c r="L23" i="33" s="1"/>
  <c r="K24" i="33"/>
  <c r="L24" i="33" s="1"/>
  <c r="K25" i="33"/>
  <c r="L25" i="33" s="1"/>
  <c r="K26" i="33"/>
  <c r="K27" i="33"/>
  <c r="C18" i="32"/>
  <c r="E143" i="110" l="1"/>
  <c r="C144" i="110"/>
  <c r="F143" i="110"/>
  <c r="D143" i="110"/>
  <c r="E143" i="109"/>
  <c r="C144" i="109"/>
  <c r="D143" i="109"/>
  <c r="F143" i="109"/>
  <c r="F148" i="108"/>
  <c r="C149" i="108"/>
  <c r="E148" i="108"/>
  <c r="D148" i="108"/>
  <c r="C147" i="102"/>
  <c r="F146" i="102"/>
  <c r="E146" i="102"/>
  <c r="D146" i="102"/>
  <c r="E148" i="101"/>
  <c r="D148" i="101"/>
  <c r="C149" i="101"/>
  <c r="F148" i="101"/>
  <c r="C149" i="100"/>
  <c r="F148" i="100"/>
  <c r="D148" i="100"/>
  <c r="E148" i="100"/>
  <c r="C148" i="96"/>
  <c r="E147" i="96"/>
  <c r="D147" i="96"/>
  <c r="F147" i="96"/>
  <c r="Q25" i="33"/>
  <c r="R25" i="33"/>
  <c r="S25" i="33"/>
  <c r="R24" i="33"/>
  <c r="S24" i="33" s="1"/>
  <c r="Q24" i="33"/>
  <c r="Q23" i="33"/>
  <c r="R23" i="33"/>
  <c r="S23" i="33" s="1"/>
  <c r="N22" i="33"/>
  <c r="O22" i="33" s="1"/>
  <c r="E12" i="33"/>
  <c r="C145" i="110" l="1"/>
  <c r="D144" i="110"/>
  <c r="F144" i="110"/>
  <c r="E144" i="110"/>
  <c r="C145" i="109"/>
  <c r="F144" i="109"/>
  <c r="D144" i="109"/>
  <c r="E144" i="109"/>
  <c r="C150" i="108"/>
  <c r="F149" i="108"/>
  <c r="D149" i="108"/>
  <c r="E149" i="108"/>
  <c r="C148" i="102"/>
  <c r="E147" i="102"/>
  <c r="F147" i="102"/>
  <c r="D147" i="102"/>
  <c r="C150" i="101"/>
  <c r="D149" i="101"/>
  <c r="E149" i="101"/>
  <c r="F149" i="101"/>
  <c r="C150" i="100"/>
  <c r="F149" i="100"/>
  <c r="D149" i="100"/>
  <c r="E149" i="100"/>
  <c r="F148" i="96"/>
  <c r="D148" i="96"/>
  <c r="C149" i="96"/>
  <c r="E148" i="96"/>
  <c r="C146" i="110" l="1"/>
  <c r="F145" i="110"/>
  <c r="E145" i="110"/>
  <c r="D145" i="110"/>
  <c r="C146" i="109"/>
  <c r="F145" i="109"/>
  <c r="E145" i="109"/>
  <c r="D145" i="109"/>
  <c r="C151" i="108"/>
  <c r="F150" i="108"/>
  <c r="E150" i="108"/>
  <c r="D150" i="108"/>
  <c r="C149" i="102"/>
  <c r="E148" i="102"/>
  <c r="D148" i="102"/>
  <c r="F148" i="102"/>
  <c r="C151" i="101"/>
  <c r="F150" i="101"/>
  <c r="E150" i="101"/>
  <c r="D150" i="101"/>
  <c r="C151" i="100"/>
  <c r="E150" i="100"/>
  <c r="F150" i="100"/>
  <c r="D150" i="100"/>
  <c r="C150" i="96"/>
  <c r="F149" i="96"/>
  <c r="D149" i="96"/>
  <c r="E149" i="96"/>
  <c r="R22" i="33"/>
  <c r="S22" i="33" s="1"/>
  <c r="O32" i="33"/>
  <c r="Q22" i="33"/>
  <c r="P32" i="33"/>
  <c r="C147" i="110" l="1"/>
  <c r="E146" i="110"/>
  <c r="D146" i="110"/>
  <c r="F146" i="110"/>
  <c r="C147" i="109"/>
  <c r="F146" i="109"/>
  <c r="E146" i="109"/>
  <c r="D146" i="109"/>
  <c r="D151" i="108"/>
  <c r="C152" i="108"/>
  <c r="F151" i="108"/>
  <c r="E151" i="108"/>
  <c r="C150" i="102"/>
  <c r="F149" i="102"/>
  <c r="E149" i="102"/>
  <c r="D149" i="102"/>
  <c r="C152" i="101"/>
  <c r="D151" i="101"/>
  <c r="E151" i="101"/>
  <c r="F151" i="101"/>
  <c r="D151" i="100"/>
  <c r="C152" i="100"/>
  <c r="E151" i="100"/>
  <c r="F151" i="100"/>
  <c r="C151" i="96"/>
  <c r="F150" i="96"/>
  <c r="E150" i="96"/>
  <c r="D150" i="96"/>
  <c r="Q32" i="33"/>
  <c r="R32" i="33"/>
  <c r="C148" i="110" l="1"/>
  <c r="E147" i="110"/>
  <c r="F147" i="110"/>
  <c r="D147" i="110"/>
  <c r="C148" i="109"/>
  <c r="E147" i="109"/>
  <c r="F147" i="109"/>
  <c r="D147" i="109"/>
  <c r="D152" i="108"/>
  <c r="F152" i="108"/>
  <c r="E152" i="108"/>
  <c r="C151" i="102"/>
  <c r="F150" i="102"/>
  <c r="E150" i="102"/>
  <c r="D150" i="102"/>
  <c r="D152" i="101"/>
  <c r="F152" i="101"/>
  <c r="E152" i="101"/>
  <c r="F152" i="100"/>
  <c r="D152" i="100"/>
  <c r="E152" i="100"/>
  <c r="D151" i="96"/>
  <c r="C152" i="96"/>
  <c r="E151" i="96"/>
  <c r="F151" i="96"/>
  <c r="S32" i="33"/>
  <c r="S33" i="33" s="1"/>
  <c r="S34" i="33" s="1"/>
  <c r="S35" i="33" s="1"/>
  <c r="S36" i="33" s="1"/>
  <c r="F64" i="32"/>
  <c r="F65" i="32" s="1"/>
  <c r="F66" i="32" s="1"/>
  <c r="F67" i="32" s="1"/>
  <c r="F68" i="32" s="1"/>
  <c r="F69" i="32" s="1"/>
  <c r="F70" i="32" s="1"/>
  <c r="F71" i="32" s="1"/>
  <c r="F72" i="32" s="1"/>
  <c r="F73" i="32" s="1"/>
  <c r="D64" i="32"/>
  <c r="D65" i="32"/>
  <c r="D66" i="32"/>
  <c r="D67" i="32"/>
  <c r="D68" i="32"/>
  <c r="D69" i="32"/>
  <c r="D70" i="32"/>
  <c r="D71" i="32"/>
  <c r="D72" i="32"/>
  <c r="D73" i="32"/>
  <c r="D63" i="32"/>
  <c r="C36" i="57" s="1"/>
  <c r="E29" i="37"/>
  <c r="E28" i="37"/>
  <c r="E27" i="37"/>
  <c r="E26" i="37"/>
  <c r="E25" i="37"/>
  <c r="E24" i="37"/>
  <c r="E32" i="37"/>
  <c r="E33" i="37"/>
  <c r="E30" i="37"/>
  <c r="E34" i="37"/>
  <c r="E22" i="37"/>
  <c r="E23" i="37"/>
  <c r="E31" i="37"/>
  <c r="E11" i="37"/>
  <c r="E4" i="37"/>
  <c r="E5" i="37"/>
  <c r="E6" i="37"/>
  <c r="E7" i="37"/>
  <c r="E8" i="37"/>
  <c r="E9" i="37"/>
  <c r="E10" i="37"/>
  <c r="E13" i="37"/>
  <c r="E12" i="37"/>
  <c r="E16" i="37"/>
  <c r="E17" i="37"/>
  <c r="E15" i="37"/>
  <c r="E14" i="37"/>
  <c r="E20" i="37"/>
  <c r="E18" i="37"/>
  <c r="E19" i="37"/>
  <c r="E21" i="37"/>
  <c r="E3" i="37"/>
  <c r="E148" i="110" l="1"/>
  <c r="C149" i="110"/>
  <c r="F148" i="110"/>
  <c r="D148" i="110"/>
  <c r="E148" i="109"/>
  <c r="C149" i="109"/>
  <c r="F148" i="109"/>
  <c r="D148" i="109"/>
  <c r="C152" i="102"/>
  <c r="D151" i="102"/>
  <c r="F151" i="102"/>
  <c r="E151" i="102"/>
  <c r="E152" i="96"/>
  <c r="F152" i="96"/>
  <c r="D152" i="96"/>
  <c r="C123" i="41"/>
  <c r="C124" i="41"/>
  <c r="C125" i="41"/>
  <c r="C126" i="41"/>
  <c r="C127" i="41"/>
  <c r="C128" i="41"/>
  <c r="C129" i="41"/>
  <c r="C130" i="41"/>
  <c r="C131" i="41"/>
  <c r="C132" i="41"/>
  <c r="C133" i="41"/>
  <c r="C134" i="41"/>
  <c r="C135" i="41"/>
  <c r="C136" i="41"/>
  <c r="C137" i="41"/>
  <c r="C138" i="41"/>
  <c r="C139" i="41"/>
  <c r="C140" i="41"/>
  <c r="C141" i="41"/>
  <c r="C142" i="41"/>
  <c r="B127" i="41"/>
  <c r="B128" i="41" s="1"/>
  <c r="B129" i="41" s="1"/>
  <c r="B130" i="41" s="1"/>
  <c r="B131" i="41" s="1"/>
  <c r="B132" i="41" s="1"/>
  <c r="B133" i="41" s="1"/>
  <c r="B134" i="41" s="1"/>
  <c r="B135" i="41" s="1"/>
  <c r="B136" i="41" s="1"/>
  <c r="B137" i="41" s="1"/>
  <c r="B138" i="41" s="1"/>
  <c r="B139" i="41" s="1"/>
  <c r="B140" i="41" s="1"/>
  <c r="B141" i="41" s="1"/>
  <c r="B142" i="41" s="1"/>
  <c r="D126" i="41"/>
  <c r="D127" i="41" s="1"/>
  <c r="D128" i="41" s="1"/>
  <c r="D129" i="41" s="1"/>
  <c r="D130" i="41" s="1"/>
  <c r="D131" i="41" s="1"/>
  <c r="D132" i="41" s="1"/>
  <c r="D133" i="41" s="1"/>
  <c r="D134" i="41" s="1"/>
  <c r="D135" i="41" s="1"/>
  <c r="D136" i="41" s="1"/>
  <c r="D137" i="41" s="1"/>
  <c r="D138" i="41" s="1"/>
  <c r="D139" i="41" s="1"/>
  <c r="D140" i="41" s="1"/>
  <c r="D141" i="41" s="1"/>
  <c r="D142" i="41" s="1"/>
  <c r="B126" i="41"/>
  <c r="D125" i="41"/>
  <c r="D131" i="40"/>
  <c r="D24" i="32"/>
  <c r="D25" i="32"/>
  <c r="D26" i="32"/>
  <c r="D27" i="32"/>
  <c r="D28" i="32"/>
  <c r="D29" i="32"/>
  <c r="D23" i="32"/>
  <c r="C135" i="40"/>
  <c r="C136" i="40" s="1"/>
  <c r="C137" i="40" s="1"/>
  <c r="C138" i="40" s="1"/>
  <c r="C139" i="40" s="1"/>
  <c r="C140" i="40" s="1"/>
  <c r="C141" i="40" s="1"/>
  <c r="C142" i="40" s="1"/>
  <c r="C143" i="40" s="1"/>
  <c r="C144" i="40" s="1"/>
  <c r="C145" i="40" s="1"/>
  <c r="C146" i="40" s="1"/>
  <c r="C147" i="40" s="1"/>
  <c r="C148" i="40" s="1"/>
  <c r="C149" i="40" s="1"/>
  <c r="C150" i="40" s="1"/>
  <c r="C151" i="40" s="1"/>
  <c r="C152" i="40" s="1"/>
  <c r="B136" i="40"/>
  <c r="B137" i="40" s="1"/>
  <c r="B138" i="40" s="1"/>
  <c r="B139" i="40" s="1"/>
  <c r="B140" i="40" s="1"/>
  <c r="B141" i="40" s="1"/>
  <c r="B142" i="40" s="1"/>
  <c r="B143" i="40" s="1"/>
  <c r="B144" i="40" s="1"/>
  <c r="B145" i="40" s="1"/>
  <c r="B146" i="40" s="1"/>
  <c r="B147" i="40" s="1"/>
  <c r="B148" i="40" s="1"/>
  <c r="B149" i="40" s="1"/>
  <c r="B150" i="40" s="1"/>
  <c r="B151" i="40" s="1"/>
  <c r="B152" i="40" s="1"/>
  <c r="C150" i="110" l="1"/>
  <c r="F149" i="110"/>
  <c r="E149" i="110"/>
  <c r="D149" i="110"/>
  <c r="C150" i="109"/>
  <c r="E149" i="109"/>
  <c r="D149" i="109"/>
  <c r="F149" i="109"/>
  <c r="F152" i="102"/>
  <c r="E152" i="102"/>
  <c r="D152" i="102"/>
  <c r="H5" i="44"/>
  <c r="H6" i="44" s="1"/>
  <c r="H7" i="44" s="1"/>
  <c r="H8" i="44" s="1"/>
  <c r="H9" i="44" s="1"/>
  <c r="H10" i="44" s="1"/>
  <c r="H11" i="44" s="1"/>
  <c r="H12" i="44" s="1"/>
  <c r="I5" i="44"/>
  <c r="I6" i="44" s="1"/>
  <c r="I7" i="44" s="1"/>
  <c r="I8" i="44" s="1"/>
  <c r="I9" i="44" s="1"/>
  <c r="I10" i="44" s="1"/>
  <c r="I11" i="44" s="1"/>
  <c r="I12" i="44" s="1"/>
  <c r="I13" i="44" s="1"/>
  <c r="I14" i="44" s="1"/>
  <c r="I15" i="44" s="1"/>
  <c r="I16" i="44" s="1"/>
  <c r="I17" i="44" s="1"/>
  <c r="I18" i="44" s="1"/>
  <c r="I19" i="44" s="1"/>
  <c r="I20" i="44" s="1"/>
  <c r="I21" i="44" s="1"/>
  <c r="F122" i="42"/>
  <c r="G122" i="42" s="1"/>
  <c r="F121" i="42"/>
  <c r="G121" i="42" s="1"/>
  <c r="F120" i="42"/>
  <c r="H120" i="42" s="1"/>
  <c r="F119" i="42"/>
  <c r="G119" i="42" s="1"/>
  <c r="F118" i="42"/>
  <c r="H118" i="42" s="1"/>
  <c r="F117" i="42"/>
  <c r="G117" i="42" s="1"/>
  <c r="F116" i="42"/>
  <c r="H116" i="42" s="1"/>
  <c r="F115" i="42"/>
  <c r="H115" i="42" s="1"/>
  <c r="F114" i="42"/>
  <c r="G114" i="42" s="1"/>
  <c r="F113" i="42"/>
  <c r="H113" i="42" s="1"/>
  <c r="F112" i="42"/>
  <c r="H112" i="42" s="1"/>
  <c r="F111" i="42"/>
  <c r="G111" i="42" s="1"/>
  <c r="F110" i="42"/>
  <c r="H110" i="42" s="1"/>
  <c r="F109" i="42"/>
  <c r="G109" i="42" s="1"/>
  <c r="F108" i="42"/>
  <c r="H108" i="42" s="1"/>
  <c r="F107" i="42"/>
  <c r="H107" i="42" s="1"/>
  <c r="F106" i="42"/>
  <c r="H106" i="42" s="1"/>
  <c r="F105" i="42"/>
  <c r="G105" i="42" s="1"/>
  <c r="F104" i="42"/>
  <c r="H104" i="42" s="1"/>
  <c r="F103" i="42"/>
  <c r="G103" i="42" s="1"/>
  <c r="F102" i="42"/>
  <c r="H102" i="42" s="1"/>
  <c r="F101" i="42"/>
  <c r="G101" i="42" s="1"/>
  <c r="F100" i="42"/>
  <c r="H100" i="42" s="1"/>
  <c r="F99" i="42"/>
  <c r="H99" i="42" s="1"/>
  <c r="F98" i="42"/>
  <c r="H98" i="42" s="1"/>
  <c r="F97" i="42"/>
  <c r="G97" i="42" s="1"/>
  <c r="F96" i="42"/>
  <c r="H96" i="42" s="1"/>
  <c r="F95" i="42"/>
  <c r="G95" i="42" s="1"/>
  <c r="F94" i="42"/>
  <c r="H94" i="42" s="1"/>
  <c r="F93" i="42"/>
  <c r="G93" i="42" s="1"/>
  <c r="F92" i="42"/>
  <c r="H92" i="42" s="1"/>
  <c r="F91" i="42"/>
  <c r="H91" i="42" s="1"/>
  <c r="F90" i="42"/>
  <c r="H90" i="42" s="1"/>
  <c r="F89" i="42"/>
  <c r="G89" i="42" s="1"/>
  <c r="F88" i="42"/>
  <c r="H88" i="42" s="1"/>
  <c r="F87" i="42"/>
  <c r="G87" i="42" s="1"/>
  <c r="F86" i="42"/>
  <c r="H86" i="42" s="1"/>
  <c r="F85" i="42"/>
  <c r="G85" i="42" s="1"/>
  <c r="F84" i="42"/>
  <c r="H84" i="42" s="1"/>
  <c r="F83" i="42"/>
  <c r="H83" i="42" s="1"/>
  <c r="F82" i="42"/>
  <c r="H82" i="42" s="1"/>
  <c r="F81" i="42"/>
  <c r="G81" i="42" s="1"/>
  <c r="F80" i="42"/>
  <c r="H80" i="42" s="1"/>
  <c r="F79" i="42"/>
  <c r="G79" i="42" s="1"/>
  <c r="F78" i="42"/>
  <c r="H78" i="42" s="1"/>
  <c r="F77" i="42"/>
  <c r="G77" i="42" s="1"/>
  <c r="F76" i="42"/>
  <c r="H76" i="42" s="1"/>
  <c r="F75" i="42"/>
  <c r="H75" i="42" s="1"/>
  <c r="F74" i="42"/>
  <c r="H74" i="42" s="1"/>
  <c r="F73" i="42"/>
  <c r="G73" i="42" s="1"/>
  <c r="F72" i="42"/>
  <c r="H72" i="42" s="1"/>
  <c r="F71" i="42"/>
  <c r="G71" i="42" s="1"/>
  <c r="F70" i="42"/>
  <c r="H70" i="42" s="1"/>
  <c r="F69" i="42"/>
  <c r="G69" i="42" s="1"/>
  <c r="F68" i="42"/>
  <c r="H68" i="42" s="1"/>
  <c r="F67" i="42"/>
  <c r="H67" i="42" s="1"/>
  <c r="F66" i="42"/>
  <c r="H66" i="42" s="1"/>
  <c r="F65" i="42"/>
  <c r="G65" i="42" s="1"/>
  <c r="F64" i="42"/>
  <c r="H64" i="42" s="1"/>
  <c r="F63" i="42"/>
  <c r="G63" i="42" s="1"/>
  <c r="F62" i="42"/>
  <c r="H62" i="42" s="1"/>
  <c r="F61" i="42"/>
  <c r="G61" i="42" s="1"/>
  <c r="F60" i="42"/>
  <c r="H60" i="42" s="1"/>
  <c r="F59" i="42"/>
  <c r="H59" i="42" s="1"/>
  <c r="F58" i="42"/>
  <c r="H58" i="42" s="1"/>
  <c r="F57" i="42"/>
  <c r="G57" i="42" s="1"/>
  <c r="F56" i="42"/>
  <c r="H56" i="42" s="1"/>
  <c r="F55" i="42"/>
  <c r="G55" i="42" s="1"/>
  <c r="F54" i="42"/>
  <c r="H54" i="42" s="1"/>
  <c r="F53" i="42"/>
  <c r="G53" i="42" s="1"/>
  <c r="F52" i="42"/>
  <c r="H52" i="42" s="1"/>
  <c r="F51" i="42"/>
  <c r="H51" i="42" s="1"/>
  <c r="F50" i="42"/>
  <c r="G50" i="42" s="1"/>
  <c r="F49" i="42"/>
  <c r="G49" i="42" s="1"/>
  <c r="F48" i="42"/>
  <c r="H48" i="42" s="1"/>
  <c r="F47" i="42"/>
  <c r="G47" i="42" s="1"/>
  <c r="F46" i="42"/>
  <c r="H46" i="42" s="1"/>
  <c r="F45" i="42"/>
  <c r="G45" i="42" s="1"/>
  <c r="F44" i="42"/>
  <c r="H44" i="42" s="1"/>
  <c r="F43" i="42"/>
  <c r="H43" i="42" s="1"/>
  <c r="F42" i="42"/>
  <c r="G42" i="42" s="1"/>
  <c r="F41" i="42"/>
  <c r="G41" i="42" s="1"/>
  <c r="F40" i="42"/>
  <c r="H40" i="42" s="1"/>
  <c r="F39" i="42"/>
  <c r="G39" i="42" s="1"/>
  <c r="F38" i="42"/>
  <c r="H38" i="42" s="1"/>
  <c r="F37" i="42"/>
  <c r="G37" i="42" s="1"/>
  <c r="F36" i="42"/>
  <c r="H36" i="42" s="1"/>
  <c r="F35" i="42"/>
  <c r="H35" i="42" s="1"/>
  <c r="F34" i="42"/>
  <c r="G34" i="42" s="1"/>
  <c r="F33" i="42"/>
  <c r="G33" i="42" s="1"/>
  <c r="F32" i="42"/>
  <c r="H32" i="42" s="1"/>
  <c r="F31" i="42"/>
  <c r="G31" i="42" s="1"/>
  <c r="F30" i="42"/>
  <c r="G30" i="42" s="1"/>
  <c r="F29" i="42"/>
  <c r="G29" i="42" s="1"/>
  <c r="F28" i="42"/>
  <c r="H28" i="42" s="1"/>
  <c r="F27" i="42"/>
  <c r="H27" i="42" s="1"/>
  <c r="F26" i="42"/>
  <c r="H26" i="42" s="1"/>
  <c r="F25" i="42"/>
  <c r="H25" i="42" s="1"/>
  <c r="F24" i="42"/>
  <c r="H24" i="42" s="1"/>
  <c r="F23" i="42"/>
  <c r="H23" i="42" s="1"/>
  <c r="F22" i="42"/>
  <c r="H22" i="42" s="1"/>
  <c r="F21" i="42"/>
  <c r="G21" i="42" s="1"/>
  <c r="F20" i="42"/>
  <c r="H20" i="42" s="1"/>
  <c r="F19" i="42"/>
  <c r="H19" i="42" s="1"/>
  <c r="F18" i="42"/>
  <c r="H18" i="42" s="1"/>
  <c r="F17" i="42"/>
  <c r="G17" i="42" s="1"/>
  <c r="F16" i="42"/>
  <c r="H16" i="42" s="1"/>
  <c r="F15" i="42"/>
  <c r="G15" i="42" s="1"/>
  <c r="F14" i="42"/>
  <c r="G14" i="42" s="1"/>
  <c r="F13" i="42"/>
  <c r="G13" i="42" s="1"/>
  <c r="F12" i="42"/>
  <c r="H12" i="42" s="1"/>
  <c r="F11" i="42"/>
  <c r="H11" i="42" s="1"/>
  <c r="F10" i="42"/>
  <c r="G10" i="42" s="1"/>
  <c r="F9" i="42"/>
  <c r="G9" i="42" s="1"/>
  <c r="F8" i="42"/>
  <c r="H8" i="42" s="1"/>
  <c r="F7" i="42"/>
  <c r="G7" i="42" s="1"/>
  <c r="F6" i="42"/>
  <c r="G6" i="42" s="1"/>
  <c r="F5" i="42"/>
  <c r="G5" i="42" s="1"/>
  <c r="F4" i="42"/>
  <c r="H4" i="42" s="1"/>
  <c r="F3" i="42"/>
  <c r="H3" i="42" s="1"/>
  <c r="C4" i="41"/>
  <c r="C5" i="41"/>
  <c r="C6" i="41"/>
  <c r="C7" i="41"/>
  <c r="C8" i="41"/>
  <c r="C9" i="41"/>
  <c r="C10" i="41"/>
  <c r="C11" i="41"/>
  <c r="C12" i="41"/>
  <c r="C13" i="41"/>
  <c r="C14" i="41"/>
  <c r="C15" i="41"/>
  <c r="C16" i="41"/>
  <c r="C17" i="41"/>
  <c r="C18" i="41"/>
  <c r="C19" i="41"/>
  <c r="C20" i="41"/>
  <c r="C21" i="41"/>
  <c r="C22" i="41"/>
  <c r="C23" i="41"/>
  <c r="C24" i="41"/>
  <c r="C25" i="41"/>
  <c r="C26" i="41"/>
  <c r="C27" i="41"/>
  <c r="C28" i="41"/>
  <c r="C29" i="41"/>
  <c r="C30" i="41"/>
  <c r="C31" i="41"/>
  <c r="C32" i="41"/>
  <c r="C33" i="41"/>
  <c r="C34" i="41"/>
  <c r="C35" i="41"/>
  <c r="C36" i="41"/>
  <c r="C37" i="41"/>
  <c r="C38" i="41"/>
  <c r="C39" i="41"/>
  <c r="C40" i="41"/>
  <c r="C41" i="41"/>
  <c r="C42" i="41"/>
  <c r="C43" i="41"/>
  <c r="C44" i="41"/>
  <c r="C45" i="41"/>
  <c r="C46" i="41"/>
  <c r="C47" i="41"/>
  <c r="C48" i="41"/>
  <c r="C49" i="41"/>
  <c r="C50" i="41"/>
  <c r="C51" i="41"/>
  <c r="C52" i="41"/>
  <c r="C53" i="41"/>
  <c r="C54" i="41"/>
  <c r="C55" i="41"/>
  <c r="C56" i="41"/>
  <c r="C57" i="41"/>
  <c r="C58" i="41"/>
  <c r="C59" i="41"/>
  <c r="C60" i="41"/>
  <c r="C61" i="41"/>
  <c r="C62" i="41"/>
  <c r="C63" i="41"/>
  <c r="C64" i="41"/>
  <c r="C65" i="41"/>
  <c r="C66" i="41"/>
  <c r="C67" i="41"/>
  <c r="C68" i="41"/>
  <c r="C69" i="41"/>
  <c r="C70" i="41"/>
  <c r="C71" i="41"/>
  <c r="C72" i="41"/>
  <c r="C73" i="41"/>
  <c r="C74" i="41"/>
  <c r="C75" i="41"/>
  <c r="C76" i="41"/>
  <c r="C77" i="41"/>
  <c r="C78" i="41"/>
  <c r="C79" i="41"/>
  <c r="C80" i="41"/>
  <c r="C81" i="41"/>
  <c r="C82" i="41"/>
  <c r="C83" i="41"/>
  <c r="C84" i="41"/>
  <c r="C85" i="41"/>
  <c r="C86" i="41"/>
  <c r="C87" i="41"/>
  <c r="C88" i="41"/>
  <c r="C89" i="41"/>
  <c r="C90" i="41"/>
  <c r="C91" i="41"/>
  <c r="C92" i="41"/>
  <c r="C93" i="41"/>
  <c r="C94" i="41"/>
  <c r="C95" i="41"/>
  <c r="C96" i="41"/>
  <c r="C97" i="41"/>
  <c r="C98" i="41"/>
  <c r="C99" i="41"/>
  <c r="C100" i="41"/>
  <c r="C101" i="41"/>
  <c r="C102" i="41"/>
  <c r="C103" i="41"/>
  <c r="C104" i="41"/>
  <c r="C105" i="41"/>
  <c r="C106" i="41"/>
  <c r="C107" i="41"/>
  <c r="C108" i="41"/>
  <c r="C109" i="41"/>
  <c r="C110" i="41"/>
  <c r="C111" i="41"/>
  <c r="C112" i="41"/>
  <c r="C113" i="41"/>
  <c r="C114" i="41"/>
  <c r="C115" i="41"/>
  <c r="C116" i="41"/>
  <c r="C117" i="41"/>
  <c r="C118" i="41"/>
  <c r="C119" i="41"/>
  <c r="C120" i="41"/>
  <c r="C121" i="41"/>
  <c r="C122" i="41"/>
  <c r="C3" i="41"/>
  <c r="G8" i="40"/>
  <c r="D8" i="40"/>
  <c r="A6" i="40"/>
  <c r="C151" i="110" l="1"/>
  <c r="D150" i="110"/>
  <c r="E150" i="110"/>
  <c r="F150" i="110"/>
  <c r="C151" i="109"/>
  <c r="E150" i="109"/>
  <c r="D150" i="109"/>
  <c r="F150" i="109"/>
  <c r="F10" i="40"/>
  <c r="F129" i="40"/>
  <c r="F121" i="40"/>
  <c r="F113" i="40"/>
  <c r="F105" i="40"/>
  <c r="F97" i="40"/>
  <c r="F89" i="40"/>
  <c r="F81" i="40"/>
  <c r="F73" i="40"/>
  <c r="F65" i="40"/>
  <c r="F57" i="40"/>
  <c r="F49" i="40"/>
  <c r="F41" i="40"/>
  <c r="F25" i="40"/>
  <c r="F104" i="40"/>
  <c r="F88" i="40"/>
  <c r="F64" i="40"/>
  <c r="F40" i="40"/>
  <c r="F24" i="40"/>
  <c r="F79" i="40"/>
  <c r="F55" i="40"/>
  <c r="F15" i="40"/>
  <c r="F110" i="40"/>
  <c r="F94" i="40"/>
  <c r="F70" i="40"/>
  <c r="F38" i="40"/>
  <c r="F14" i="40"/>
  <c r="F109" i="40"/>
  <c r="F85" i="40"/>
  <c r="F61" i="40"/>
  <c r="F45" i="40"/>
  <c r="F21" i="40"/>
  <c r="F128" i="40"/>
  <c r="F127" i="40"/>
  <c r="F119" i="40"/>
  <c r="F111" i="40"/>
  <c r="F103" i="40"/>
  <c r="F95" i="40"/>
  <c r="F87" i="40"/>
  <c r="F126" i="40"/>
  <c r="F125" i="40"/>
  <c r="F124" i="40"/>
  <c r="F116" i="40"/>
  <c r="F108" i="40"/>
  <c r="F100" i="40"/>
  <c r="F92" i="40"/>
  <c r="F84" i="40"/>
  <c r="F76" i="40"/>
  <c r="F68" i="40"/>
  <c r="F60" i="40"/>
  <c r="F52" i="40"/>
  <c r="F44" i="40"/>
  <c r="F36" i="40"/>
  <c r="F28" i="40"/>
  <c r="F20" i="40"/>
  <c r="F12" i="40"/>
  <c r="F115" i="40"/>
  <c r="F107" i="40"/>
  <c r="F99" i="40"/>
  <c r="F91" i="40"/>
  <c r="F83" i="40"/>
  <c r="F75" i="40"/>
  <c r="F67" i="40"/>
  <c r="F59" i="40"/>
  <c r="F51" i="40"/>
  <c r="F43" i="40"/>
  <c r="F35" i="40"/>
  <c r="F27" i="40"/>
  <c r="F19" i="40"/>
  <c r="F11" i="40"/>
  <c r="F122" i="40"/>
  <c r="F114" i="40"/>
  <c r="F106" i="40"/>
  <c r="F98" i="40"/>
  <c r="F90" i="40"/>
  <c r="F82" i="40"/>
  <c r="F66" i="40"/>
  <c r="F50" i="40"/>
  <c r="F42" i="40"/>
  <c r="F26" i="40"/>
  <c r="F18" i="40"/>
  <c r="F17" i="40"/>
  <c r="F112" i="40"/>
  <c r="F80" i="40"/>
  <c r="F56" i="40"/>
  <c r="F32" i="40"/>
  <c r="F71" i="40"/>
  <c r="F47" i="40"/>
  <c r="F31" i="40"/>
  <c r="F102" i="40"/>
  <c r="F78" i="40"/>
  <c r="F62" i="40"/>
  <c r="F30" i="40"/>
  <c r="F117" i="40"/>
  <c r="F93" i="40"/>
  <c r="F69" i="40"/>
  <c r="F37" i="40"/>
  <c r="F13" i="40"/>
  <c r="F123" i="40"/>
  <c r="F74" i="40"/>
  <c r="F58" i="40"/>
  <c r="F34" i="40"/>
  <c r="F33" i="40"/>
  <c r="F120" i="40"/>
  <c r="F96" i="40"/>
  <c r="F72" i="40"/>
  <c r="F48" i="40"/>
  <c r="F16" i="40"/>
  <c r="F63" i="40"/>
  <c r="F39" i="40"/>
  <c r="F23" i="40"/>
  <c r="F118" i="40"/>
  <c r="F86" i="40"/>
  <c r="F54" i="40"/>
  <c r="F46" i="40"/>
  <c r="F22" i="40"/>
  <c r="F101" i="40"/>
  <c r="F77" i="40"/>
  <c r="F53" i="40"/>
  <c r="F29" i="40"/>
  <c r="F157" i="40"/>
  <c r="F158" i="40"/>
  <c r="F155" i="40"/>
  <c r="F156" i="40"/>
  <c r="E158" i="40"/>
  <c r="F154" i="40"/>
  <c r="E157" i="40"/>
  <c r="E155" i="40"/>
  <c r="E156" i="40"/>
  <c r="D158" i="40"/>
  <c r="E154" i="40"/>
  <c r="D156" i="40"/>
  <c r="D157" i="40"/>
  <c r="D154" i="40"/>
  <c r="D155" i="40"/>
  <c r="D152" i="40"/>
  <c r="E152" i="40"/>
  <c r="F149" i="40"/>
  <c r="D147" i="40"/>
  <c r="E144" i="40"/>
  <c r="F141" i="40"/>
  <c r="D139" i="40"/>
  <c r="E136" i="40"/>
  <c r="E149" i="40"/>
  <c r="D144" i="40"/>
  <c r="E141" i="40"/>
  <c r="F138" i="40"/>
  <c r="D136" i="40"/>
  <c r="F151" i="40"/>
  <c r="D149" i="40"/>
  <c r="E146" i="40"/>
  <c r="F143" i="40"/>
  <c r="D141" i="40"/>
  <c r="F135" i="40"/>
  <c r="E135" i="40"/>
  <c r="D151" i="40"/>
  <c r="D143" i="40"/>
  <c r="D135" i="40"/>
  <c r="F150" i="40"/>
  <c r="E145" i="40"/>
  <c r="E137" i="40"/>
  <c r="D145" i="40"/>
  <c r="F139" i="40"/>
  <c r="E134" i="40"/>
  <c r="E147" i="40"/>
  <c r="D142" i="40"/>
  <c r="D134" i="40"/>
  <c r="F146" i="40"/>
  <c r="E138" i="40"/>
  <c r="E148" i="40"/>
  <c r="F137" i="40"/>
  <c r="D140" i="40"/>
  <c r="E150" i="40"/>
  <c r="E142" i="40"/>
  <c r="D150" i="40"/>
  <c r="E139" i="40"/>
  <c r="E151" i="40"/>
  <c r="F148" i="40"/>
  <c r="D146" i="40"/>
  <c r="E143" i="40"/>
  <c r="F140" i="40"/>
  <c r="D138" i="40"/>
  <c r="F145" i="40"/>
  <c r="E140" i="40"/>
  <c r="D148" i="40"/>
  <c r="F142" i="40"/>
  <c r="F134" i="40"/>
  <c r="F147" i="40"/>
  <c r="D137" i="40"/>
  <c r="F152" i="40"/>
  <c r="F144" i="40"/>
  <c r="F136" i="40"/>
  <c r="E133" i="40"/>
  <c r="F133" i="40"/>
  <c r="D10" i="40"/>
  <c r="D133" i="40"/>
  <c r="D160" i="40"/>
  <c r="D161" i="40"/>
  <c r="I129" i="40"/>
  <c r="G129" i="40"/>
  <c r="E128" i="40"/>
  <c r="I126" i="40"/>
  <c r="G125" i="40"/>
  <c r="E124" i="40"/>
  <c r="I122" i="40"/>
  <c r="G121" i="40"/>
  <c r="E120" i="40"/>
  <c r="I118" i="40"/>
  <c r="G117" i="40"/>
  <c r="E116" i="40"/>
  <c r="I114" i="40"/>
  <c r="G113" i="40"/>
  <c r="E112" i="40"/>
  <c r="I110" i="40"/>
  <c r="G109" i="40"/>
  <c r="E108" i="40"/>
  <c r="I106" i="40"/>
  <c r="G105" i="40"/>
  <c r="E104" i="40"/>
  <c r="I102" i="40"/>
  <c r="G101" i="40"/>
  <c r="E100" i="40"/>
  <c r="I98" i="40"/>
  <c r="G97" i="40"/>
  <c r="E96" i="40"/>
  <c r="I94" i="40"/>
  <c r="G93" i="40"/>
  <c r="E92" i="40"/>
  <c r="I90" i="40"/>
  <c r="G89" i="40"/>
  <c r="E88" i="40"/>
  <c r="I86" i="40"/>
  <c r="G85" i="40"/>
  <c r="E84" i="40"/>
  <c r="I82" i="40"/>
  <c r="G81" i="40"/>
  <c r="E80" i="40"/>
  <c r="I78" i="40"/>
  <c r="G77" i="40"/>
  <c r="E76" i="40"/>
  <c r="I74" i="40"/>
  <c r="G73" i="40"/>
  <c r="E72" i="40"/>
  <c r="I70" i="40"/>
  <c r="G69" i="40"/>
  <c r="E68" i="40"/>
  <c r="I66" i="40"/>
  <c r="G65" i="40"/>
  <c r="E64" i="40"/>
  <c r="I62" i="40"/>
  <c r="G61" i="40"/>
  <c r="E60" i="40"/>
  <c r="I58" i="40"/>
  <c r="G57" i="40"/>
  <c r="E56" i="40"/>
  <c r="I54" i="40"/>
  <c r="G53" i="40"/>
  <c r="E52" i="40"/>
  <c r="I50" i="40"/>
  <c r="G49" i="40"/>
  <c r="E48" i="40"/>
  <c r="I46" i="40"/>
  <c r="G45" i="40"/>
  <c r="E44" i="40"/>
  <c r="I42" i="40"/>
  <c r="G41" i="40"/>
  <c r="E40" i="40"/>
  <c r="I38" i="40"/>
  <c r="G37" i="40"/>
  <c r="E36" i="40"/>
  <c r="I34" i="40"/>
  <c r="G33" i="40"/>
  <c r="E32" i="40"/>
  <c r="I30" i="40"/>
  <c r="G29" i="40"/>
  <c r="E28" i="40"/>
  <c r="I26" i="40"/>
  <c r="G25" i="40"/>
  <c r="E24" i="40"/>
  <c r="I22" i="40"/>
  <c r="G21" i="40"/>
  <c r="E20" i="40"/>
  <c r="I18" i="40"/>
  <c r="G17" i="40"/>
  <c r="E129" i="40"/>
  <c r="I127" i="40"/>
  <c r="G126" i="40"/>
  <c r="E125" i="40"/>
  <c r="I123" i="40"/>
  <c r="G122" i="40"/>
  <c r="E121" i="40"/>
  <c r="I119" i="40"/>
  <c r="G118" i="40"/>
  <c r="E117" i="40"/>
  <c r="I115" i="40"/>
  <c r="G114" i="40"/>
  <c r="E113" i="40"/>
  <c r="I111" i="40"/>
  <c r="G110" i="40"/>
  <c r="E109" i="40"/>
  <c r="I107" i="40"/>
  <c r="G106" i="40"/>
  <c r="E105" i="40"/>
  <c r="I103" i="40"/>
  <c r="G102" i="40"/>
  <c r="E101" i="40"/>
  <c r="I99" i="40"/>
  <c r="G98" i="40"/>
  <c r="E97" i="40"/>
  <c r="I95" i="40"/>
  <c r="G94" i="40"/>
  <c r="E93" i="40"/>
  <c r="I91" i="40"/>
  <c r="G90" i="40"/>
  <c r="E89" i="40"/>
  <c r="I87" i="40"/>
  <c r="G86" i="40"/>
  <c r="E85" i="40"/>
  <c r="I83" i="40"/>
  <c r="G82" i="40"/>
  <c r="E81" i="40"/>
  <c r="I79" i="40"/>
  <c r="G78" i="40"/>
  <c r="E77" i="40"/>
  <c r="I75" i="40"/>
  <c r="G74" i="40"/>
  <c r="E73" i="40"/>
  <c r="I71" i="40"/>
  <c r="G70" i="40"/>
  <c r="E69" i="40"/>
  <c r="I67" i="40"/>
  <c r="G66" i="40"/>
  <c r="E65" i="40"/>
  <c r="I63" i="40"/>
  <c r="G62" i="40"/>
  <c r="E61" i="40"/>
  <c r="I59" i="40"/>
  <c r="G58" i="40"/>
  <c r="E57" i="40"/>
  <c r="I55" i="40"/>
  <c r="G54" i="40"/>
  <c r="E53" i="40"/>
  <c r="I51" i="40"/>
  <c r="G50" i="40"/>
  <c r="E49" i="40"/>
  <c r="I47" i="40"/>
  <c r="G46" i="40"/>
  <c r="E45" i="40"/>
  <c r="I43" i="40"/>
  <c r="G42" i="40"/>
  <c r="E41" i="40"/>
  <c r="I39" i="40"/>
  <c r="G38" i="40"/>
  <c r="E37" i="40"/>
  <c r="I35" i="40"/>
  <c r="G34" i="40"/>
  <c r="E33" i="40"/>
  <c r="I31" i="40"/>
  <c r="G30" i="40"/>
  <c r="E29" i="40"/>
  <c r="I128" i="40"/>
  <c r="G127" i="40"/>
  <c r="E126" i="40"/>
  <c r="I124" i="40"/>
  <c r="G123" i="40"/>
  <c r="E122" i="40"/>
  <c r="I120" i="40"/>
  <c r="G119" i="40"/>
  <c r="E118" i="40"/>
  <c r="I116" i="40"/>
  <c r="G115" i="40"/>
  <c r="E114" i="40"/>
  <c r="I112" i="40"/>
  <c r="G111" i="40"/>
  <c r="E110" i="40"/>
  <c r="I108" i="40"/>
  <c r="G107" i="40"/>
  <c r="E106" i="40"/>
  <c r="I104" i="40"/>
  <c r="G103" i="40"/>
  <c r="E102" i="40"/>
  <c r="I100" i="40"/>
  <c r="G99" i="40"/>
  <c r="E98" i="40"/>
  <c r="I96" i="40"/>
  <c r="G95" i="40"/>
  <c r="E94" i="40"/>
  <c r="I92" i="40"/>
  <c r="G91" i="40"/>
  <c r="E90" i="40"/>
  <c r="I88" i="40"/>
  <c r="G87" i="40"/>
  <c r="E86" i="40"/>
  <c r="I84" i="40"/>
  <c r="G83" i="40"/>
  <c r="E82" i="40"/>
  <c r="I80" i="40"/>
  <c r="G79" i="40"/>
  <c r="E78" i="40"/>
  <c r="I76" i="40"/>
  <c r="G75" i="40"/>
  <c r="E74" i="40"/>
  <c r="I72" i="40"/>
  <c r="G71" i="40"/>
  <c r="E70" i="40"/>
  <c r="I68" i="40"/>
  <c r="G67" i="40"/>
  <c r="E66" i="40"/>
  <c r="I64" i="40"/>
  <c r="G63" i="40"/>
  <c r="E62" i="40"/>
  <c r="I60" i="40"/>
  <c r="G59" i="40"/>
  <c r="E58" i="40"/>
  <c r="I56" i="40"/>
  <c r="G55" i="40"/>
  <c r="E54" i="40"/>
  <c r="I52" i="40"/>
  <c r="G51" i="40"/>
  <c r="E50" i="40"/>
  <c r="I48" i="40"/>
  <c r="G47" i="40"/>
  <c r="E46" i="40"/>
  <c r="I44" i="40"/>
  <c r="G43" i="40"/>
  <c r="E42" i="40"/>
  <c r="I40" i="40"/>
  <c r="G39" i="40"/>
  <c r="E38" i="40"/>
  <c r="I36" i="40"/>
  <c r="G35" i="40"/>
  <c r="E34" i="40"/>
  <c r="I32" i="40"/>
  <c r="G31" i="40"/>
  <c r="E30" i="40"/>
  <c r="I28" i="40"/>
  <c r="G27" i="40"/>
  <c r="E26" i="40"/>
  <c r="I24" i="40"/>
  <c r="G23" i="40"/>
  <c r="E22" i="40"/>
  <c r="I20" i="40"/>
  <c r="G19" i="40"/>
  <c r="E127" i="40"/>
  <c r="D125" i="40"/>
  <c r="D123" i="40"/>
  <c r="H120" i="40"/>
  <c r="H118" i="40"/>
  <c r="G116" i="40"/>
  <c r="D110" i="40"/>
  <c r="D108" i="40"/>
  <c r="I105" i="40"/>
  <c r="H103" i="40"/>
  <c r="H101" i="40"/>
  <c r="E95" i="40"/>
  <c r="D93" i="40"/>
  <c r="D91" i="40"/>
  <c r="H88" i="40"/>
  <c r="H86" i="40"/>
  <c r="G84" i="40"/>
  <c r="D78" i="40"/>
  <c r="D76" i="40"/>
  <c r="I73" i="40"/>
  <c r="H71" i="40"/>
  <c r="H69" i="40"/>
  <c r="E63" i="40"/>
  <c r="D61" i="40"/>
  <c r="D59" i="40"/>
  <c r="H56" i="40"/>
  <c r="H54" i="40"/>
  <c r="G52" i="40"/>
  <c r="D46" i="40"/>
  <c r="D44" i="40"/>
  <c r="I41" i="40"/>
  <c r="H39" i="40"/>
  <c r="H37" i="40"/>
  <c r="E31" i="40"/>
  <c r="D29" i="40"/>
  <c r="E27" i="40"/>
  <c r="H23" i="40"/>
  <c r="I21" i="40"/>
  <c r="D20" i="40"/>
  <c r="I16" i="40"/>
  <c r="G15" i="40"/>
  <c r="E14" i="40"/>
  <c r="I12" i="40"/>
  <c r="G11" i="40"/>
  <c r="D129" i="40"/>
  <c r="D127" i="40"/>
  <c r="H124" i="40"/>
  <c r="H122" i="40"/>
  <c r="G120" i="40"/>
  <c r="D114" i="40"/>
  <c r="D112" i="40"/>
  <c r="I109" i="40"/>
  <c r="H107" i="40"/>
  <c r="H105" i="40"/>
  <c r="E99" i="40"/>
  <c r="D97" i="40"/>
  <c r="D95" i="40"/>
  <c r="H92" i="40"/>
  <c r="H90" i="40"/>
  <c r="G88" i="40"/>
  <c r="D82" i="40"/>
  <c r="D80" i="40"/>
  <c r="I77" i="40"/>
  <c r="H75" i="40"/>
  <c r="H73" i="40"/>
  <c r="E67" i="40"/>
  <c r="D65" i="40"/>
  <c r="H128" i="40"/>
  <c r="H126" i="40"/>
  <c r="G124" i="40"/>
  <c r="D118" i="40"/>
  <c r="D116" i="40"/>
  <c r="I113" i="40"/>
  <c r="H111" i="40"/>
  <c r="H109" i="40"/>
  <c r="E103" i="40"/>
  <c r="D101" i="40"/>
  <c r="D99" i="40"/>
  <c r="H96" i="40"/>
  <c r="H94" i="40"/>
  <c r="G92" i="40"/>
  <c r="D86" i="40"/>
  <c r="D84" i="40"/>
  <c r="I81" i="40"/>
  <c r="H79" i="40"/>
  <c r="H77" i="40"/>
  <c r="E71" i="40"/>
  <c r="D69" i="40"/>
  <c r="D67" i="40"/>
  <c r="H64" i="40"/>
  <c r="H62" i="40"/>
  <c r="G60" i="40"/>
  <c r="D54" i="40"/>
  <c r="D52" i="40"/>
  <c r="I49" i="40"/>
  <c r="H47" i="40"/>
  <c r="H45" i="40"/>
  <c r="E39" i="40"/>
  <c r="D37" i="40"/>
  <c r="D35" i="40"/>
  <c r="H32" i="40"/>
  <c r="H30" i="40"/>
  <c r="G28" i="40"/>
  <c r="H26" i="40"/>
  <c r="D25" i="40"/>
  <c r="E23" i="40"/>
  <c r="H19" i="40"/>
  <c r="D18" i="40"/>
  <c r="G16" i="40"/>
  <c r="E15" i="40"/>
  <c r="I13" i="40"/>
  <c r="G12" i="40"/>
  <c r="E11" i="40"/>
  <c r="G128" i="40"/>
  <c r="D122" i="40"/>
  <c r="D120" i="40"/>
  <c r="I117" i="40"/>
  <c r="H115" i="40"/>
  <c r="H113" i="40"/>
  <c r="E107" i="40"/>
  <c r="D105" i="40"/>
  <c r="D103" i="40"/>
  <c r="H100" i="40"/>
  <c r="H98" i="40"/>
  <c r="G96" i="40"/>
  <c r="D126" i="40"/>
  <c r="D124" i="40"/>
  <c r="I121" i="40"/>
  <c r="H119" i="40"/>
  <c r="H117" i="40"/>
  <c r="E111" i="40"/>
  <c r="D109" i="40"/>
  <c r="D107" i="40"/>
  <c r="H104" i="40"/>
  <c r="H102" i="40"/>
  <c r="G100" i="40"/>
  <c r="D94" i="40"/>
  <c r="D92" i="40"/>
  <c r="I89" i="40"/>
  <c r="H87" i="40"/>
  <c r="H85" i="40"/>
  <c r="E79" i="40"/>
  <c r="D77" i="40"/>
  <c r="D75" i="40"/>
  <c r="H72" i="40"/>
  <c r="H70" i="40"/>
  <c r="G68" i="40"/>
  <c r="D62" i="40"/>
  <c r="D60" i="40"/>
  <c r="I57" i="40"/>
  <c r="H55" i="40"/>
  <c r="H53" i="40"/>
  <c r="E47" i="40"/>
  <c r="D45" i="40"/>
  <c r="D43" i="40"/>
  <c r="H40" i="40"/>
  <c r="H38" i="40"/>
  <c r="G36" i="40"/>
  <c r="D30" i="40"/>
  <c r="D28" i="40"/>
  <c r="G24" i="40"/>
  <c r="H22" i="40"/>
  <c r="D21" i="40"/>
  <c r="E19" i="40"/>
  <c r="H17" i="40"/>
  <c r="E16" i="40"/>
  <c r="I14" i="40"/>
  <c r="G13" i="40"/>
  <c r="E12" i="40"/>
  <c r="D128" i="40"/>
  <c r="I125" i="40"/>
  <c r="H123" i="40"/>
  <c r="H121" i="40"/>
  <c r="E115" i="40"/>
  <c r="D113" i="40"/>
  <c r="D111" i="40"/>
  <c r="H108" i="40"/>
  <c r="H106" i="40"/>
  <c r="G104" i="40"/>
  <c r="D98" i="40"/>
  <c r="D96" i="40"/>
  <c r="I93" i="40"/>
  <c r="H91" i="40"/>
  <c r="H89" i="40"/>
  <c r="E83" i="40"/>
  <c r="D81" i="40"/>
  <c r="D79" i="40"/>
  <c r="H76" i="40"/>
  <c r="H74" i="40"/>
  <c r="G72" i="40"/>
  <c r="H129" i="40"/>
  <c r="D121" i="40"/>
  <c r="G112" i="40"/>
  <c r="D104" i="40"/>
  <c r="D89" i="40"/>
  <c r="D83" i="40"/>
  <c r="D72" i="40"/>
  <c r="H67" i="40"/>
  <c r="H59" i="40"/>
  <c r="G56" i="40"/>
  <c r="D53" i="40"/>
  <c r="H49" i="40"/>
  <c r="H42" i="40"/>
  <c r="D36" i="40"/>
  <c r="G32" i="40"/>
  <c r="D26" i="40"/>
  <c r="G20" i="40"/>
  <c r="I17" i="40"/>
  <c r="H15" i="40"/>
  <c r="D11" i="40"/>
  <c r="H81" i="40"/>
  <c r="H48" i="40"/>
  <c r="D42" i="40"/>
  <c r="E35" i="40"/>
  <c r="G22" i="40"/>
  <c r="E17" i="40"/>
  <c r="D13" i="40"/>
  <c r="D57" i="40"/>
  <c r="E43" i="40"/>
  <c r="G26" i="40"/>
  <c r="H13" i="40"/>
  <c r="H127" i="40"/>
  <c r="E119" i="40"/>
  <c r="H110" i="40"/>
  <c r="D102" i="40"/>
  <c r="H93" i="40"/>
  <c r="D88" i="40"/>
  <c r="H82" i="40"/>
  <c r="G76" i="40"/>
  <c r="D71" i="40"/>
  <c r="H66" i="40"/>
  <c r="D63" i="40"/>
  <c r="D56" i="40"/>
  <c r="H52" i="40"/>
  <c r="D49" i="40"/>
  <c r="I45" i="40"/>
  <c r="D39" i="40"/>
  <c r="H35" i="40"/>
  <c r="D32" i="40"/>
  <c r="H28" i="40"/>
  <c r="I25" i="40"/>
  <c r="D23" i="40"/>
  <c r="E13" i="40"/>
  <c r="D119" i="40"/>
  <c r="I101" i="40"/>
  <c r="E87" i="40"/>
  <c r="D66" i="40"/>
  <c r="E59" i="40"/>
  <c r="H31" i="40"/>
  <c r="H25" i="40"/>
  <c r="I19" i="40"/>
  <c r="D15" i="40"/>
  <c r="I11" i="40"/>
  <c r="H95" i="40"/>
  <c r="H83" i="40"/>
  <c r="H63" i="40"/>
  <c r="H46" i="40"/>
  <c r="H29" i="40"/>
  <c r="I15" i="40"/>
  <c r="H125" i="40"/>
  <c r="D117" i="40"/>
  <c r="G108" i="40"/>
  <c r="D100" i="40"/>
  <c r="D87" i="40"/>
  <c r="H80" i="40"/>
  <c r="E75" i="40"/>
  <c r="D70" i="40"/>
  <c r="I65" i="40"/>
  <c r="I61" i="40"/>
  <c r="H58" i="40"/>
  <c r="E55" i="40"/>
  <c r="H51" i="40"/>
  <c r="G48" i="40"/>
  <c r="H44" i="40"/>
  <c r="H41" i="40"/>
  <c r="D38" i="40"/>
  <c r="H34" i="40"/>
  <c r="I27" i="40"/>
  <c r="E25" i="40"/>
  <c r="D17" i="40"/>
  <c r="H14" i="40"/>
  <c r="H12" i="40"/>
  <c r="D12" i="40"/>
  <c r="H114" i="40"/>
  <c r="H84" i="40"/>
  <c r="D47" i="40"/>
  <c r="H36" i="40"/>
  <c r="D27" i="40"/>
  <c r="G18" i="40"/>
  <c r="H112" i="40"/>
  <c r="D68" i="40"/>
  <c r="D50" i="40"/>
  <c r="D33" i="40"/>
  <c r="E18" i="40"/>
  <c r="H116" i="40"/>
  <c r="H99" i="40"/>
  <c r="I85" i="40"/>
  <c r="G80" i="40"/>
  <c r="I69" i="40"/>
  <c r="H65" i="40"/>
  <c r="H61" i="40"/>
  <c r="D58" i="40"/>
  <c r="D55" i="40"/>
  <c r="E51" i="40"/>
  <c r="D48" i="40"/>
  <c r="G44" i="40"/>
  <c r="D41" i="40"/>
  <c r="I37" i="40"/>
  <c r="D34" i="40"/>
  <c r="D31" i="40"/>
  <c r="H27" i="40"/>
  <c r="H24" i="40"/>
  <c r="D22" i="40"/>
  <c r="D19" i="40"/>
  <c r="H16" i="40"/>
  <c r="G14" i="40"/>
  <c r="H18" i="40"/>
  <c r="E123" i="40"/>
  <c r="H97" i="40"/>
  <c r="H78" i="40"/>
  <c r="H60" i="40"/>
  <c r="H50" i="40"/>
  <c r="I29" i="40"/>
  <c r="D24" i="40"/>
  <c r="D16" i="40"/>
  <c r="D40" i="40"/>
  <c r="I23" i="40"/>
  <c r="H11" i="40"/>
  <c r="D115" i="40"/>
  <c r="I97" i="40"/>
  <c r="E91" i="40"/>
  <c r="D85" i="40"/>
  <c r="D74" i="40"/>
  <c r="H68" i="40"/>
  <c r="G64" i="40"/>
  <c r="H57" i="40"/>
  <c r="D51" i="40"/>
  <c r="G40" i="40"/>
  <c r="I33" i="40"/>
  <c r="H21" i="40"/>
  <c r="D106" i="40"/>
  <c r="D90" i="40"/>
  <c r="D73" i="40"/>
  <c r="D64" i="40"/>
  <c r="I53" i="40"/>
  <c r="H43" i="40"/>
  <c r="H33" i="40"/>
  <c r="E21" i="40"/>
  <c r="D14" i="40"/>
  <c r="H20" i="40"/>
  <c r="H10" i="40"/>
  <c r="I10" i="40"/>
  <c r="G10" i="40"/>
  <c r="E10" i="40"/>
  <c r="H14" i="42"/>
  <c r="H71" i="42"/>
  <c r="G18" i="42"/>
  <c r="H34" i="42"/>
  <c r="H42" i="42"/>
  <c r="H95" i="42"/>
  <c r="H73" i="42"/>
  <c r="H103" i="42"/>
  <c r="H105" i="42"/>
  <c r="H63" i="42"/>
  <c r="G24" i="42"/>
  <c r="H41" i="42"/>
  <c r="H47" i="42"/>
  <c r="H9" i="42"/>
  <c r="H30" i="42"/>
  <c r="H79" i="42"/>
  <c r="H111" i="42"/>
  <c r="G4" i="42"/>
  <c r="G26" i="42"/>
  <c r="H49" i="42"/>
  <c r="H55" i="42"/>
  <c r="H87" i="42"/>
  <c r="H17" i="42"/>
  <c r="G22" i="42"/>
  <c r="H81" i="42"/>
  <c r="G113" i="42"/>
  <c r="H119" i="42"/>
  <c r="H33" i="42"/>
  <c r="H39" i="42"/>
  <c r="H50" i="42"/>
  <c r="H57" i="42"/>
  <c r="H89" i="42"/>
  <c r="H114" i="42"/>
  <c r="H65" i="42"/>
  <c r="H97" i="42"/>
  <c r="H122" i="42"/>
  <c r="H6" i="42"/>
  <c r="H10" i="42"/>
  <c r="G28" i="42"/>
  <c r="G116" i="42"/>
  <c r="G120" i="42"/>
  <c r="G32" i="42"/>
  <c r="G44" i="42"/>
  <c r="G60" i="42"/>
  <c r="G76" i="42"/>
  <c r="G84" i="42"/>
  <c r="G92" i="42"/>
  <c r="G104" i="42"/>
  <c r="G108" i="42"/>
  <c r="G16" i="42"/>
  <c r="G20" i="42"/>
  <c r="G38" i="42"/>
  <c r="G46" i="42"/>
  <c r="G54" i="42"/>
  <c r="G62" i="42"/>
  <c r="G70" i="42"/>
  <c r="G78" i="42"/>
  <c r="G86" i="42"/>
  <c r="G94" i="42"/>
  <c r="G102" i="42"/>
  <c r="G110" i="42"/>
  <c r="H121" i="42"/>
  <c r="G36" i="42"/>
  <c r="G52" i="42"/>
  <c r="G68" i="42"/>
  <c r="G8" i="42"/>
  <c r="G12" i="42"/>
  <c r="G58" i="42"/>
  <c r="G66" i="42"/>
  <c r="G74" i="42"/>
  <c r="G82" i="42"/>
  <c r="G90" i="42"/>
  <c r="G98" i="42"/>
  <c r="G106" i="42"/>
  <c r="G118" i="42"/>
  <c r="G40" i="42"/>
  <c r="G48" i="42"/>
  <c r="G56" i="42"/>
  <c r="G64" i="42"/>
  <c r="G72" i="42"/>
  <c r="G80" i="42"/>
  <c r="G88" i="42"/>
  <c r="G96" i="42"/>
  <c r="G112" i="42"/>
  <c r="G100" i="42"/>
  <c r="H15" i="42"/>
  <c r="H31" i="42"/>
  <c r="H5" i="42"/>
  <c r="H13" i="42"/>
  <c r="H21" i="42"/>
  <c r="H29" i="42"/>
  <c r="H37" i="42"/>
  <c r="H45" i="42"/>
  <c r="H53" i="42"/>
  <c r="H61" i="42"/>
  <c r="H69" i="42"/>
  <c r="H77" i="42"/>
  <c r="H85" i="42"/>
  <c r="H93" i="42"/>
  <c r="H101" i="42"/>
  <c r="H109" i="42"/>
  <c r="H117" i="42"/>
  <c r="G3" i="42"/>
  <c r="G11" i="42"/>
  <c r="G19" i="42"/>
  <c r="G27" i="42"/>
  <c r="G35" i="42"/>
  <c r="G43" i="42"/>
  <c r="G51" i="42"/>
  <c r="G59" i="42"/>
  <c r="G67" i="42"/>
  <c r="G75" i="42"/>
  <c r="G83" i="42"/>
  <c r="G91" i="42"/>
  <c r="G99" i="42"/>
  <c r="G107" i="42"/>
  <c r="G115" i="42"/>
  <c r="H7" i="42"/>
  <c r="G25" i="42"/>
  <c r="G23" i="42"/>
  <c r="D151" i="110" l="1"/>
  <c r="C152" i="110"/>
  <c r="E151" i="110"/>
  <c r="F151" i="110"/>
  <c r="D151" i="109"/>
  <c r="C152" i="109"/>
  <c r="F151" i="109"/>
  <c r="E151" i="109"/>
  <c r="F152" i="110" l="1"/>
  <c r="E152" i="110"/>
  <c r="D152" i="110"/>
  <c r="F152" i="109"/>
  <c r="E152" i="109"/>
  <c r="D152" i="109"/>
</calcChain>
</file>

<file path=xl/sharedStrings.xml><?xml version="1.0" encoding="utf-8"?>
<sst xmlns="http://schemas.openxmlformats.org/spreadsheetml/2006/main" count="1331" uniqueCount="254">
  <si>
    <t>Extensions calculées par 5 mm à partir de 31,5 mm par côté, 4 mm la première, 5 mm les suivantes</t>
  </si>
  <si>
    <t>Dimensions</t>
  </si>
  <si>
    <t>x</t>
  </si>
  <si>
    <t>Nbre extensions</t>
  </si>
  <si>
    <t>Calculette CESfrance - Détail des rallonges</t>
  </si>
  <si>
    <t>Cylindres doubles (réf. 610) et à bouton (Réf. 615)</t>
  </si>
  <si>
    <t xml:space="preserve">Demi-cylindres (réf. 651½) </t>
  </si>
  <si>
    <t>Profil</t>
  </si>
  <si>
    <t>Type de cylindre</t>
  </si>
  <si>
    <t>Dimension intérieure (côté bouton)</t>
  </si>
  <si>
    <t>Finition</t>
  </si>
  <si>
    <t>Cylindres</t>
  </si>
  <si>
    <t>Type de bouton</t>
  </si>
  <si>
    <t>Plus-value plan de + de 6 mois</t>
  </si>
  <si>
    <t>Oui</t>
  </si>
  <si>
    <t>Le plan a-t-il + de 6 mois?</t>
  </si>
  <si>
    <t>S'agit-il d'une extension sur plan existant?</t>
  </si>
  <si>
    <t>SP</t>
  </si>
  <si>
    <t>Double entrée</t>
  </si>
  <si>
    <t>Plus-value non initiateur</t>
  </si>
  <si>
    <t>Références</t>
  </si>
  <si>
    <t>Bouton</t>
  </si>
  <si>
    <t>Finitions</t>
  </si>
  <si>
    <t>Plus-values</t>
  </si>
  <si>
    <t>MMVG</t>
  </si>
  <si>
    <t>Types de bouton</t>
  </si>
  <si>
    <t>H/NF</t>
  </si>
  <si>
    <t>Dimension extérieure (côté clé)</t>
  </si>
  <si>
    <t>Profils</t>
  </si>
  <si>
    <t>Type</t>
  </si>
  <si>
    <t>DU</t>
  </si>
  <si>
    <t>WO</t>
  </si>
  <si>
    <t>WD</t>
  </si>
  <si>
    <t>UDM</t>
  </si>
  <si>
    <t>PSM</t>
  </si>
  <si>
    <t>RHM</t>
  </si>
  <si>
    <t>KM</t>
  </si>
  <si>
    <t>MKM</t>
  </si>
  <si>
    <t>WM</t>
  </si>
  <si>
    <t>WSM</t>
  </si>
  <si>
    <t>Profil usine</t>
  </si>
  <si>
    <t>Profil réservé client / centre service</t>
  </si>
  <si>
    <t>Plus-value 6ème goupille</t>
  </si>
  <si>
    <t>Plus-value 7ème goupille</t>
  </si>
  <si>
    <t>Plus-value finition</t>
  </si>
  <si>
    <t>Varié ou sur OC</t>
  </si>
  <si>
    <t>PG simple</t>
  </si>
  <si>
    <t>PG/PP</t>
  </si>
  <si>
    <t>Anciens profils disponibles uniquement pour des extensions :</t>
  </si>
  <si>
    <t>Nombre d'extension</t>
  </si>
  <si>
    <t>Variés</t>
  </si>
  <si>
    <t>Gap de 110 à 115mm</t>
  </si>
  <si>
    <t>Plus-value par extension de 5mm (de 115 à 150mm)</t>
  </si>
  <si>
    <t>Plus-value par extension de 5mm (de 55 à 115mm)</t>
  </si>
  <si>
    <t>Intérieure</t>
  </si>
  <si>
    <t>Extérieure</t>
  </si>
  <si>
    <t>Concatener</t>
  </si>
  <si>
    <t>Systèmes</t>
  </si>
  <si>
    <t>Plus-values liées au plan :</t>
  </si>
  <si>
    <t>Plus-value liée au nombre de goupille :</t>
  </si>
  <si>
    <t>Plus-value liée au système :</t>
  </si>
  <si>
    <t>Plus-value selon le nombre d'extension(s) :</t>
  </si>
  <si>
    <t>Plus-value du cylindre à bouton :</t>
  </si>
  <si>
    <t>Données sources</t>
  </si>
  <si>
    <t>sur OC</t>
  </si>
  <si>
    <t>Dont plus-value autre distributeur</t>
  </si>
  <si>
    <t>Dont plus-value plan de + de 6 mois</t>
  </si>
  <si>
    <t>Prix de base des profils :</t>
  </si>
  <si>
    <t>Non</t>
  </si>
  <si>
    <t>Plus-value forme du bouton</t>
  </si>
  <si>
    <t>5 (standard)</t>
  </si>
  <si>
    <t>Quantité</t>
  </si>
  <si>
    <t>Total HT</t>
  </si>
  <si>
    <t>TVA</t>
  </si>
  <si>
    <t>Total TTC</t>
  </si>
  <si>
    <t>Participation aux frais de port</t>
  </si>
  <si>
    <t xml:space="preserve">Votre taux de remise </t>
  </si>
  <si>
    <t xml:space="preserve">Profil </t>
  </si>
  <si>
    <t xml:space="preserve">Système </t>
  </si>
  <si>
    <t xml:space="preserve">Nombre de goupilles </t>
  </si>
  <si>
    <t>Référence que vous pouvez utiliser sur votre bon de commande</t>
  </si>
  <si>
    <t>Partcipation aux frais de port</t>
  </si>
  <si>
    <t>1 à 5 cylindres</t>
  </si>
  <si>
    <t>Clés</t>
  </si>
  <si>
    <t>6 à 20 cylindres</t>
  </si>
  <si>
    <t>A partir de 21 cylindres</t>
  </si>
  <si>
    <t>1 clé</t>
  </si>
  <si>
    <t>De 2 à 5 clés</t>
  </si>
  <si>
    <t>De 6 à 20 clés</t>
  </si>
  <si>
    <t>A partir de 21 clés</t>
  </si>
  <si>
    <t>Franco de port</t>
  </si>
  <si>
    <t>Commande supérieure à</t>
  </si>
  <si>
    <t>Frais de port</t>
  </si>
  <si>
    <t>Franco</t>
  </si>
  <si>
    <t>851½</t>
  </si>
  <si>
    <t>Demi-cylindre</t>
  </si>
  <si>
    <t>NA</t>
  </si>
  <si>
    <t>Cylindre</t>
  </si>
  <si>
    <t>Type d'article</t>
  </si>
  <si>
    <t>Article</t>
  </si>
  <si>
    <t>Clé</t>
  </si>
  <si>
    <t>Prix des clés</t>
  </si>
  <si>
    <t>Clé supplémentaire avec cylindre</t>
  </si>
  <si>
    <t>Clé individuelle ou passe en réassort sur plan de + de 6 mois</t>
  </si>
  <si>
    <t>Laiton velours mat nickelé</t>
  </si>
  <si>
    <t>MGV</t>
  </si>
  <si>
    <t>Laiton chromé satiné</t>
  </si>
  <si>
    <t>MMCR</t>
  </si>
  <si>
    <t>Laiton mat brossé laqué</t>
  </si>
  <si>
    <t>MMGB</t>
  </si>
  <si>
    <t>Laiton mat brossé</t>
  </si>
  <si>
    <t>MMVB</t>
  </si>
  <si>
    <t>Laiton poli non laqué</t>
  </si>
  <si>
    <t>MPOU</t>
  </si>
  <si>
    <t>Laiton couleur inox</t>
  </si>
  <si>
    <t>M_SS</t>
  </si>
  <si>
    <t>Laiton chromé  mat brossé</t>
  </si>
  <si>
    <t>MGCR</t>
  </si>
  <si>
    <t>Laiton brun</t>
  </si>
  <si>
    <t>MBR</t>
  </si>
  <si>
    <t>Laiton brun pâle</t>
  </si>
  <si>
    <t>MBRH</t>
  </si>
  <si>
    <t>Laiton antique</t>
  </si>
  <si>
    <t>MANT</t>
  </si>
  <si>
    <t>Laiton lisse antique</t>
  </si>
  <si>
    <t>MALT</t>
  </si>
  <si>
    <t>Laiton brun mat laqué</t>
  </si>
  <si>
    <t>MBRA</t>
  </si>
  <si>
    <t>Laqué blanc</t>
  </si>
  <si>
    <t>C500</t>
  </si>
  <si>
    <t>Lacqué gris caillou</t>
  </si>
  <si>
    <t>C510</t>
  </si>
  <si>
    <t>Laiton oil rubbed</t>
  </si>
  <si>
    <t>F79</t>
  </si>
  <si>
    <t>Laiton poli</t>
  </si>
  <si>
    <t>MPOL</t>
  </si>
  <si>
    <t>Laiton poli chromé</t>
  </si>
  <si>
    <t>MPCR</t>
  </si>
  <si>
    <t>Laiton poli nickelé</t>
  </si>
  <si>
    <t>MPV</t>
  </si>
  <si>
    <t>PVD</t>
  </si>
  <si>
    <t>Laiton noir</t>
  </si>
  <si>
    <t>MMSW</t>
  </si>
  <si>
    <t>Laiton brun sombre</t>
  </si>
  <si>
    <t>MBRD</t>
  </si>
  <si>
    <t>Laiton cuivré poli</t>
  </si>
  <si>
    <t>KPOL</t>
  </si>
  <si>
    <t>Laiton cuivré antique</t>
  </si>
  <si>
    <t>KANT</t>
  </si>
  <si>
    <t>Laiton noir nickelé</t>
  </si>
  <si>
    <t>F50R</t>
  </si>
  <si>
    <t>Laiton nickel antique</t>
  </si>
  <si>
    <t>F44R</t>
  </si>
  <si>
    <t>Sunset Bronze</t>
  </si>
  <si>
    <t>C640</t>
  </si>
  <si>
    <t>Rising Bronze</t>
  </si>
  <si>
    <t>C650</t>
  </si>
  <si>
    <t>Dawn Bronze</t>
  </si>
  <si>
    <t>C660</t>
  </si>
  <si>
    <t>Moonlight Silver</t>
  </si>
  <si>
    <t>C670</t>
  </si>
  <si>
    <t>Dusk Grey</t>
  </si>
  <si>
    <t>C680</t>
  </si>
  <si>
    <t>Midnight Black</t>
  </si>
  <si>
    <t>C690</t>
  </si>
  <si>
    <t>Laiton couleur PVD</t>
  </si>
  <si>
    <t>https://www.cesflavours.com/</t>
  </si>
  <si>
    <t>CES France - Mon devis en quelques clics</t>
  </si>
  <si>
    <t>Standard (Laiton nickelé satiné)</t>
  </si>
  <si>
    <t>Prix net total</t>
  </si>
  <si>
    <t>Standard (forme H)</t>
  </si>
  <si>
    <t>S/F1</t>
  </si>
  <si>
    <t>E/F1</t>
  </si>
  <si>
    <t>Forme S</t>
  </si>
  <si>
    <t>Forme E</t>
  </si>
  <si>
    <t>Forme CR</t>
  </si>
  <si>
    <t>CR/F1</t>
  </si>
  <si>
    <t>Forme CT</t>
  </si>
  <si>
    <t>CT/F1</t>
  </si>
  <si>
    <t>Forme ET</t>
  </si>
  <si>
    <t>ET/MV</t>
  </si>
  <si>
    <t>Si oui, êtes-vous à l'origine du plan?</t>
  </si>
  <si>
    <t>Plus-value sur cylindre :</t>
  </si>
  <si>
    <t>Prix unitaire brut</t>
  </si>
  <si>
    <t>Prix unitaire net</t>
  </si>
  <si>
    <t>CES France - Mon prix en quelques clics</t>
  </si>
  <si>
    <t>Je veux connaître le prix d'un cylindre :</t>
  </si>
  <si>
    <t>Informations générales</t>
  </si>
  <si>
    <t>Mon prix net HT pièce</t>
  </si>
  <si>
    <t>Je veux connaître le prix d'une clé :</t>
  </si>
  <si>
    <t>Type de clé</t>
  </si>
  <si>
    <t>Plus-value bouton</t>
  </si>
  <si>
    <t>Plus-value goupilles</t>
  </si>
  <si>
    <t>Plus-value système</t>
  </si>
  <si>
    <t>Prix d'une clé individuelle ou passe sur plan de + de 6 mois</t>
  </si>
  <si>
    <t>5,10€ par extension de 5mm jusqu'à la 10ème extension incluse</t>
  </si>
  <si>
    <t>au-delà de 10 extension 10,20€ par extension (même pour les 10 premières)</t>
  </si>
  <si>
    <t>Plus-value extension(s)</t>
  </si>
  <si>
    <t>Cadenas</t>
  </si>
  <si>
    <t>Batteuse</t>
  </si>
  <si>
    <t>Batteuse sans ressort de rappel</t>
  </si>
  <si>
    <t>Contacteur à clé</t>
  </si>
  <si>
    <t>Cylindre rond à languette</t>
  </si>
  <si>
    <t>Clé individuelle</t>
  </si>
  <si>
    <t>Clé de passe</t>
  </si>
  <si>
    <t>Clé en réassort après 6 mois</t>
  </si>
  <si>
    <t>Calculette CESfrance</t>
  </si>
  <si>
    <t>1 - Veuillez remplir les zones colorées</t>
  </si>
  <si>
    <t>2 - Veuillez sélectionner une option pour les plus-values</t>
  </si>
  <si>
    <r>
      <t>Mode</t>
    </r>
    <r>
      <rPr>
        <b/>
        <sz val="11"/>
        <color indexed="8"/>
        <rFont val="TheSansSemiLight-Plain"/>
      </rPr>
      <t xml:space="preserve"> "Tarif net"</t>
    </r>
    <r>
      <rPr>
        <sz val="11"/>
        <color indexed="8"/>
        <rFont val="TheSansSemiLight-Plain"/>
      </rPr>
      <t xml:space="preserve"> : renseigner seulement votre taux de remise consenti sur le tarif brut (case bleue)</t>
    </r>
  </si>
  <si>
    <t>Mode Tarif Net</t>
  </si>
  <si>
    <t xml:space="preserve">Votre remise sur le tarif brut : </t>
  </si>
  <si>
    <t>Plus-value autre distributeur :</t>
  </si>
  <si>
    <t>Organigramme en date de création de plus de 6 mois :</t>
  </si>
  <si>
    <t>Votre taux de marge :</t>
  </si>
  <si>
    <t>Le nom de votre entreprise :</t>
  </si>
  <si>
    <t>Date du devis :</t>
  </si>
  <si>
    <t>Le nom de votre client final :</t>
  </si>
  <si>
    <t>Devis valable jusqu'au :</t>
  </si>
  <si>
    <t>Le nom du projet du client final :</t>
  </si>
  <si>
    <t>Mode Devis client final</t>
  </si>
  <si>
    <r>
      <rPr>
        <u/>
        <sz val="11"/>
        <color indexed="8"/>
        <rFont val="TheSansSemiLight-Plain"/>
      </rPr>
      <t>OU</t>
    </r>
    <r>
      <rPr>
        <sz val="11"/>
        <color indexed="8"/>
        <rFont val="TheSansSemiLight-Plain"/>
      </rPr>
      <t xml:space="preserve">  Votre coefficient de renvente :</t>
    </r>
  </si>
  <si>
    <r>
      <t>Mode</t>
    </r>
    <r>
      <rPr>
        <b/>
        <sz val="11"/>
        <color indexed="8"/>
        <rFont val="TheSansSemiLight-Plain"/>
      </rPr>
      <t xml:space="preserve"> "Devis client final" </t>
    </r>
    <r>
      <rPr>
        <sz val="11"/>
        <color indexed="8"/>
        <rFont val="TheSansSemiLight-Plain"/>
      </rPr>
      <t>: renseigner également les cases grises (pour obtenir votre prix client, veuillez indiquer votre taux de marge ou votre coefficient de revente)</t>
    </r>
  </si>
  <si>
    <t xml:space="preserve"> Création plus de 6 mois :</t>
  </si>
  <si>
    <t>Autre distributeur :</t>
  </si>
  <si>
    <t>Clé passe</t>
  </si>
  <si>
    <t>Distributeur :</t>
  </si>
  <si>
    <t>Client final :</t>
  </si>
  <si>
    <t>Projet :</t>
  </si>
  <si>
    <t>Tarif extension sur la brochure</t>
  </si>
  <si>
    <t>SP5</t>
  </si>
  <si>
    <t>SP6</t>
  </si>
  <si>
    <t>DU5</t>
  </si>
  <si>
    <t>DU6</t>
  </si>
  <si>
    <t>WO5</t>
  </si>
  <si>
    <t>WO6</t>
  </si>
  <si>
    <t>WD5</t>
  </si>
  <si>
    <t>WD6</t>
  </si>
  <si>
    <t>UDM5</t>
  </si>
  <si>
    <t>UDM6</t>
  </si>
  <si>
    <t>PSM5</t>
  </si>
  <si>
    <t>PSM6</t>
  </si>
  <si>
    <t>RHM5</t>
  </si>
  <si>
    <t>RHM6</t>
  </si>
  <si>
    <t>KM5</t>
  </si>
  <si>
    <t>KM6</t>
  </si>
  <si>
    <t>MKM5</t>
  </si>
  <si>
    <t>MKM6</t>
  </si>
  <si>
    <t>WM5</t>
  </si>
  <si>
    <t>WM6</t>
  </si>
  <si>
    <t>WSM5</t>
  </si>
  <si>
    <t>WSM6</t>
  </si>
  <si>
    <t>Décocher cette case pour enlever la PV PG/PP</t>
  </si>
  <si>
    <t>Résultat case à cocher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</si>
</sst>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0.0"/>
  </numFmts>
  <fonts count="28">
    <font>
      <sz val="11"/>
      <color theme="1"/>
      <name val="Calibri"/>
      <family val="2"/>
      <scheme val="minor"/>
    </font>
    <font>
      <sz val="11"/>
      <color indexed="8"/>
      <name val="TheSansSemiLight-Plain"/>
    </font>
    <font>
      <sz val="10"/>
      <color indexed="8"/>
      <name val="TheSansSemiLight-Plain"/>
    </font>
    <font>
      <sz val="14"/>
      <color indexed="8"/>
      <name val="TheSansSemiLight-Plain"/>
    </font>
    <font>
      <sz val="11"/>
      <color indexed="8"/>
      <name val="Calibri"/>
      <family val="2"/>
    </font>
    <font>
      <sz val="8"/>
      <name val="Calibri"/>
      <family val="2"/>
    </font>
    <font>
      <sz val="11"/>
      <color indexed="8"/>
      <name val="TheSansSemiLight-Plain"/>
    </font>
    <font>
      <sz val="7.5"/>
      <color indexed="8"/>
      <name val="TheSansSemiLight-Plain"/>
    </font>
    <font>
      <b/>
      <sz val="7.5"/>
      <color indexed="8"/>
      <name val="TheSansSemiLight-Plain"/>
    </font>
    <font>
      <sz val="9"/>
      <color indexed="8"/>
      <name val="TheSansSemiLight-Plain"/>
    </font>
    <font>
      <sz val="10"/>
      <color indexed="8"/>
      <name val="TheSansSemiLight-Plain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8"/>
      <color indexed="8"/>
      <name val="TheSansSemiLight-Plain"/>
    </font>
    <font>
      <b/>
      <sz val="11"/>
      <color indexed="8"/>
      <name val="TheSansSemiLight-Plain"/>
    </font>
    <font>
      <u/>
      <sz val="11"/>
      <color indexed="8"/>
      <name val="TheSansSemiLight-Plain"/>
    </font>
    <font>
      <b/>
      <sz val="14"/>
      <color indexed="10"/>
      <name val="TheSansSemiLight-Plain"/>
    </font>
    <font>
      <b/>
      <sz val="12"/>
      <color indexed="10"/>
      <name val="TheSansSemiLight-Plain"/>
    </font>
    <font>
      <sz val="11"/>
      <color indexed="9"/>
      <name val="TheSansSemiLight-Plain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indexed="10"/>
      <name val="TheSansSemiLight-Plain"/>
    </font>
    <font>
      <i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36609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/>
      <right style="thin">
        <color indexed="23"/>
      </right>
      <top/>
      <bottom/>
      <diagonal/>
    </border>
    <border>
      <left/>
      <right/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23"/>
      </left>
      <right/>
      <top style="double">
        <color indexed="23"/>
      </top>
      <bottom/>
      <diagonal/>
    </border>
    <border>
      <left/>
      <right/>
      <top style="double">
        <color indexed="23"/>
      </top>
      <bottom/>
      <diagonal/>
    </border>
    <border>
      <left/>
      <right style="double">
        <color indexed="23"/>
      </right>
      <top style="double">
        <color indexed="23"/>
      </top>
      <bottom/>
      <diagonal/>
    </border>
    <border>
      <left style="double">
        <color indexed="23"/>
      </left>
      <right/>
      <top/>
      <bottom/>
      <diagonal/>
    </border>
    <border>
      <left/>
      <right style="double">
        <color indexed="23"/>
      </right>
      <top/>
      <bottom/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23"/>
      </left>
      <right/>
      <top/>
      <bottom style="double">
        <color indexed="23"/>
      </bottom>
      <diagonal/>
    </border>
    <border>
      <left/>
      <right/>
      <top/>
      <bottom style="double">
        <color indexed="23"/>
      </bottom>
      <diagonal/>
    </border>
    <border>
      <left/>
      <right style="double">
        <color indexed="23"/>
      </right>
      <top/>
      <bottom style="double">
        <color indexed="23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227">
    <xf numFmtId="0" fontId="0" fillId="0" borderId="0" xfId="0"/>
    <xf numFmtId="0" fontId="3" fillId="2" borderId="0" xfId="0" applyFont="1" applyFill="1" applyProtection="1">
      <protection hidden="1"/>
    </xf>
    <xf numFmtId="0" fontId="1" fillId="2" borderId="0" xfId="0" applyFont="1" applyFill="1" applyProtection="1">
      <protection hidden="1"/>
    </xf>
    <xf numFmtId="0" fontId="7" fillId="3" borderId="8" xfId="0" applyFont="1" applyFill="1" applyBorder="1" applyAlignment="1">
      <alignment horizontal="right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center"/>
    </xf>
    <xf numFmtId="0" fontId="7" fillId="3" borderId="9" xfId="0" applyFont="1" applyFill="1" applyBorder="1" applyAlignment="1">
      <alignment horizontal="right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left" vertical="center"/>
    </xf>
    <xf numFmtId="0" fontId="8" fillId="3" borderId="8" xfId="0" applyFont="1" applyFill="1" applyBorder="1" applyAlignment="1">
      <alignment horizontal="right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7" fillId="3" borderId="12" xfId="0" applyFont="1" applyFill="1" applyBorder="1" applyAlignment="1">
      <alignment horizontal="right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left" vertical="center"/>
    </xf>
    <xf numFmtId="0" fontId="8" fillId="3" borderId="12" xfId="0" applyFont="1" applyFill="1" applyBorder="1" applyAlignment="1">
      <alignment horizontal="right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/>
    </xf>
    <xf numFmtId="0" fontId="8" fillId="3" borderId="9" xfId="0" applyFont="1" applyFill="1" applyBorder="1" applyAlignment="1">
      <alignment horizontal="right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2" fillId="2" borderId="0" xfId="0" applyFont="1" applyFill="1" applyAlignment="1" applyProtection="1">
      <protection hidden="1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2" borderId="0" xfId="0" applyFont="1" applyFill="1" applyAlignment="1" applyProtection="1">
      <alignment horizontal="center"/>
      <protection hidden="1"/>
    </xf>
    <xf numFmtId="0" fontId="6" fillId="0" borderId="0" xfId="0" applyFont="1"/>
    <xf numFmtId="0" fontId="10" fillId="2" borderId="0" xfId="0" applyFont="1" applyFill="1"/>
    <xf numFmtId="0" fontId="6" fillId="2" borderId="0" xfId="0" applyFont="1" applyFill="1"/>
    <xf numFmtId="0" fontId="7" fillId="2" borderId="8" xfId="0" applyFont="1" applyFill="1" applyBorder="1" applyAlignment="1">
      <alignment horizontal="right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12" xfId="0" applyFont="1" applyFill="1" applyBorder="1" applyAlignment="1">
      <alignment horizontal="right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left" vertical="center"/>
    </xf>
    <xf numFmtId="0" fontId="7" fillId="2" borderId="9" xfId="0" applyFont="1" applyFill="1" applyBorder="1" applyAlignment="1">
      <alignment horizontal="right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righ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left" vertical="center"/>
    </xf>
    <xf numFmtId="0" fontId="8" fillId="2" borderId="12" xfId="0" applyFont="1" applyFill="1" applyBorder="1" applyAlignment="1">
      <alignment horizontal="right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right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44" fontId="0" fillId="0" borderId="0" xfId="2" applyFont="1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44" fontId="0" fillId="0" borderId="0" xfId="2" applyFont="1" applyAlignment="1">
      <alignment horizontal="center"/>
    </xf>
    <xf numFmtId="9" fontId="0" fillId="0" borderId="0" xfId="1" applyFont="1" applyAlignment="1">
      <alignment horizontal="center"/>
    </xf>
    <xf numFmtId="0" fontId="13" fillId="4" borderId="16" xfId="0" applyFont="1" applyFill="1" applyBorder="1" applyAlignment="1">
      <alignment horizontal="center" vertical="center" wrapText="1"/>
    </xf>
    <xf numFmtId="44" fontId="0" fillId="0" borderId="0" xfId="0" applyNumberFormat="1"/>
    <xf numFmtId="44" fontId="0" fillId="0" borderId="0" xfId="0" applyNumberFormat="1" applyAlignment="1">
      <alignment horizontal="center"/>
    </xf>
    <xf numFmtId="0" fontId="0" fillId="0" borderId="0" xfId="0" applyFill="1"/>
    <xf numFmtId="0" fontId="14" fillId="5" borderId="0" xfId="0" applyFont="1" applyFill="1"/>
    <xf numFmtId="0" fontId="14" fillId="5" borderId="0" xfId="0" applyFont="1" applyFill="1" applyBorder="1"/>
    <xf numFmtId="0" fontId="14" fillId="5" borderId="14" xfId="0" applyFont="1" applyFill="1" applyBorder="1" applyAlignment="1">
      <alignment horizontal="center"/>
    </xf>
    <xf numFmtId="0" fontId="14" fillId="5" borderId="0" xfId="0" applyFont="1" applyFill="1" applyAlignment="1">
      <alignment horizontal="center" vertical="center" wrapText="1"/>
    </xf>
    <xf numFmtId="0" fontId="14" fillId="5" borderId="0" xfId="0" applyFont="1" applyFill="1" applyAlignment="1">
      <alignment horizontal="center"/>
    </xf>
    <xf numFmtId="164" fontId="14" fillId="5" borderId="0" xfId="0" applyNumberFormat="1" applyFont="1" applyFill="1" applyAlignment="1">
      <alignment horizontal="center"/>
    </xf>
    <xf numFmtId="164" fontId="14" fillId="5" borderId="0" xfId="0" applyNumberFormat="1" applyFont="1" applyFill="1" applyAlignment="1">
      <alignment horizontal="right"/>
    </xf>
    <xf numFmtId="0" fontId="14" fillId="5" borderId="0" xfId="0" applyFont="1" applyFill="1" applyBorder="1" applyAlignment="1">
      <alignment horizontal="right"/>
    </xf>
    <xf numFmtId="164" fontId="14" fillId="5" borderId="15" xfId="0" applyNumberFormat="1" applyFont="1" applyFill="1" applyBorder="1" applyAlignment="1">
      <alignment horizontal="right"/>
    </xf>
    <xf numFmtId="164" fontId="14" fillId="5" borderId="14" xfId="0" applyNumberFormat="1" applyFont="1" applyFill="1" applyBorder="1" applyAlignment="1">
      <alignment horizontal="center"/>
    </xf>
    <xf numFmtId="0" fontId="14" fillId="6" borderId="14" xfId="0" applyFont="1" applyFill="1" applyBorder="1" applyAlignment="1">
      <alignment horizontal="center"/>
    </xf>
    <xf numFmtId="0" fontId="13" fillId="8" borderId="14" xfId="0" applyFont="1" applyFill="1" applyBorder="1" applyAlignment="1">
      <alignment horizontal="center" vertical="center" wrapText="1"/>
    </xf>
    <xf numFmtId="9" fontId="14" fillId="7" borderId="0" xfId="0" applyNumberFormat="1" applyFont="1" applyFill="1" applyBorder="1" applyAlignment="1">
      <alignment horizontal="center"/>
    </xf>
    <xf numFmtId="0" fontId="14" fillId="7" borderId="0" xfId="0" applyFont="1" applyFill="1" applyBorder="1" applyAlignment="1">
      <alignment horizontal="center"/>
    </xf>
    <xf numFmtId="0" fontId="13" fillId="8" borderId="16" xfId="0" applyFont="1" applyFill="1" applyBorder="1" applyAlignment="1">
      <alignment horizontal="center" vertical="center" wrapText="1"/>
    </xf>
    <xf numFmtId="0" fontId="12" fillId="8" borderId="0" xfId="0" applyFont="1" applyFill="1" applyAlignment="1">
      <alignment horizontal="center"/>
    </xf>
    <xf numFmtId="10" fontId="0" fillId="0" borderId="0" xfId="1" applyNumberFormat="1" applyFont="1"/>
    <xf numFmtId="164" fontId="12" fillId="8" borderId="15" xfId="0" applyNumberFormat="1" applyFont="1" applyFill="1" applyBorder="1" applyAlignment="1">
      <alignment horizontal="right"/>
    </xf>
    <xf numFmtId="0" fontId="1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44" fontId="14" fillId="0" borderId="0" xfId="2" applyFont="1" applyFill="1" applyAlignment="1"/>
    <xf numFmtId="0" fontId="14" fillId="5" borderId="0" xfId="0" applyFont="1" applyFill="1" applyAlignment="1">
      <alignment horizontal="center" vertical="center"/>
    </xf>
    <xf numFmtId="164" fontId="14" fillId="5" borderId="0" xfId="0" applyNumberFormat="1" applyFont="1" applyFill="1" applyAlignment="1">
      <alignment horizontal="center" vertical="center"/>
    </xf>
    <xf numFmtId="164" fontId="14" fillId="5" borderId="0" xfId="3" applyNumberFormat="1" applyFont="1" applyFill="1" applyAlignment="1">
      <alignment horizontal="right" vertical="center"/>
    </xf>
    <xf numFmtId="0" fontId="12" fillId="8" borderId="0" xfId="0" applyFont="1" applyFill="1" applyAlignment="1">
      <alignment horizontal="center" vertical="center" wrapText="1"/>
    </xf>
    <xf numFmtId="0" fontId="12" fillId="8" borderId="23" xfId="0" applyFont="1" applyFill="1" applyBorder="1" applyAlignment="1">
      <alignment horizontal="center" vertical="center" wrapText="1"/>
    </xf>
    <xf numFmtId="0" fontId="14" fillId="5" borderId="0" xfId="0" applyFont="1" applyFill="1" applyAlignment="1">
      <alignment vertical="center"/>
    </xf>
    <xf numFmtId="44" fontId="0" fillId="0" borderId="0" xfId="2" applyNumberFormat="1" applyFont="1"/>
    <xf numFmtId="0" fontId="0" fillId="0" borderId="0" xfId="0" applyAlignment="1">
      <alignment horizontal="left"/>
    </xf>
    <xf numFmtId="0" fontId="12" fillId="9" borderId="23" xfId="0" applyFont="1" applyFill="1" applyBorder="1" applyAlignment="1">
      <alignment horizontal="center" vertical="center" wrapText="1"/>
    </xf>
    <xf numFmtId="0" fontId="0" fillId="9" borderId="0" xfId="0" applyFill="1" applyAlignment="1">
      <alignment vertical="center" wrapText="1"/>
    </xf>
    <xf numFmtId="0" fontId="0" fillId="9" borderId="0" xfId="0" applyFill="1"/>
    <xf numFmtId="0" fontId="12" fillId="0" borderId="0" xfId="0" applyFont="1" applyFill="1" applyBorder="1" applyAlignment="1">
      <alignment horizontal="center" vertical="center" wrapText="1"/>
    </xf>
    <xf numFmtId="44" fontId="0" fillId="0" borderId="0" xfId="2" applyFont="1" applyFill="1"/>
    <xf numFmtId="44" fontId="0" fillId="0" borderId="0" xfId="2" applyNumberFormat="1" applyFont="1" applyFill="1"/>
    <xf numFmtId="0" fontId="15" fillId="0" borderId="0" xfId="3"/>
    <xf numFmtId="0" fontId="0" fillId="0" borderId="0" xfId="0" applyAlignment="1">
      <alignment vertical="center"/>
    </xf>
    <xf numFmtId="0" fontId="0" fillId="0" borderId="0" xfId="0" applyBorder="1"/>
    <xf numFmtId="44" fontId="0" fillId="0" borderId="0" xfId="2" applyFont="1" applyBorder="1"/>
    <xf numFmtId="0" fontId="12" fillId="8" borderId="0" xfId="0" applyFont="1" applyFill="1" applyAlignment="1">
      <alignment horizontal="center" vertical="center" wrapText="1"/>
    </xf>
    <xf numFmtId="0" fontId="12" fillId="9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Fill="1" applyAlignment="1">
      <alignment horizontal="right"/>
    </xf>
    <xf numFmtId="0" fontId="14" fillId="0" borderId="0" xfId="0" applyFont="1" applyFill="1" applyBorder="1" applyAlignment="1">
      <alignment horizontal="center"/>
    </xf>
    <xf numFmtId="44" fontId="14" fillId="0" borderId="0" xfId="2" applyFont="1" applyFill="1" applyBorder="1" applyAlignment="1">
      <alignment horizontal="center"/>
    </xf>
    <xf numFmtId="0" fontId="14" fillId="0" borderId="0" xfId="0" applyFont="1" applyFill="1" applyBorder="1"/>
    <xf numFmtId="44" fontId="0" fillId="0" borderId="0" xfId="1" applyNumberFormat="1" applyFont="1"/>
    <xf numFmtId="0" fontId="12" fillId="9" borderId="0" xfId="0" applyFont="1" applyFill="1" applyAlignment="1">
      <alignment horizontal="left"/>
    </xf>
    <xf numFmtId="44" fontId="14" fillId="5" borderId="0" xfId="2" applyFont="1" applyFill="1" applyBorder="1" applyAlignment="1">
      <alignment horizontal="center"/>
    </xf>
    <xf numFmtId="0" fontId="12" fillId="0" borderId="0" xfId="0" applyFont="1" applyFill="1" applyAlignment="1"/>
    <xf numFmtId="0" fontId="0" fillId="0" borderId="0" xfId="0" quotePrefix="1" applyFill="1"/>
    <xf numFmtId="44" fontId="0" fillId="10" borderId="0" xfId="2" applyFont="1" applyFill="1" applyProtection="1">
      <protection hidden="1"/>
    </xf>
    <xf numFmtId="164" fontId="14" fillId="5" borderId="14" xfId="0" applyNumberFormat="1" applyFont="1" applyFill="1" applyBorder="1" applyAlignment="1" applyProtection="1">
      <alignment horizontal="center"/>
      <protection hidden="1"/>
    </xf>
    <xf numFmtId="164" fontId="14" fillId="5" borderId="14" xfId="0" applyNumberFormat="1" applyFont="1" applyFill="1" applyBorder="1" applyAlignment="1" applyProtection="1">
      <alignment horizontal="left"/>
      <protection hidden="1"/>
    </xf>
    <xf numFmtId="164" fontId="14" fillId="5" borderId="0" xfId="0" applyNumberFormat="1" applyFont="1" applyFill="1" applyAlignment="1" applyProtection="1">
      <alignment horizontal="center" vertical="center"/>
      <protection hidden="1"/>
    </xf>
    <xf numFmtId="164" fontId="13" fillId="8" borderId="21" xfId="0" applyNumberFormat="1" applyFont="1" applyFill="1" applyBorder="1" applyAlignment="1" applyProtection="1">
      <alignment horizontal="center"/>
      <protection hidden="1"/>
    </xf>
    <xf numFmtId="164" fontId="12" fillId="8" borderId="15" xfId="0" applyNumberFormat="1" applyFont="1" applyFill="1" applyBorder="1" applyAlignment="1" applyProtection="1">
      <alignment horizontal="center"/>
      <protection hidden="1"/>
    </xf>
    <xf numFmtId="164" fontId="14" fillId="5" borderId="0" xfId="0" applyNumberFormat="1" applyFont="1" applyFill="1" applyAlignment="1" applyProtection="1">
      <alignment horizontal="center"/>
      <protection hidden="1"/>
    </xf>
    <xf numFmtId="164" fontId="14" fillId="5" borderId="15" xfId="0" applyNumberFormat="1" applyFont="1" applyFill="1" applyBorder="1" applyAlignment="1" applyProtection="1">
      <alignment horizontal="center"/>
      <protection hidden="1"/>
    </xf>
    <xf numFmtId="0" fontId="13" fillId="8" borderId="28" xfId="0" applyFont="1" applyFill="1" applyBorder="1" applyAlignment="1">
      <alignment horizontal="center" vertical="center" wrapText="1"/>
    </xf>
    <xf numFmtId="0" fontId="12" fillId="8" borderId="0" xfId="0" applyFont="1" applyFill="1" applyAlignment="1">
      <alignment horizontal="center" vertical="center" wrapText="1"/>
    </xf>
    <xf numFmtId="0" fontId="1" fillId="2" borderId="0" xfId="0" applyFont="1" applyFill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1" fillId="2" borderId="0" xfId="0" applyFont="1" applyFill="1" applyAlignment="1" applyProtection="1">
      <alignment horizontal="left" vertical="center"/>
      <protection hidden="1"/>
    </xf>
    <xf numFmtId="0" fontId="1" fillId="2" borderId="29" xfId="0" applyFont="1" applyFill="1" applyBorder="1" applyAlignment="1" applyProtection="1">
      <alignment vertical="center"/>
      <protection hidden="1"/>
    </xf>
    <xf numFmtId="0" fontId="1" fillId="2" borderId="30" xfId="0" applyFont="1" applyFill="1" applyBorder="1" applyAlignment="1" applyProtection="1">
      <alignment vertical="center"/>
      <protection hidden="1"/>
    </xf>
    <xf numFmtId="0" fontId="1" fillId="2" borderId="31" xfId="0" applyFont="1" applyFill="1" applyBorder="1" applyAlignment="1" applyProtection="1">
      <alignment vertical="center"/>
      <protection hidden="1"/>
    </xf>
    <xf numFmtId="0" fontId="1" fillId="2" borderId="32" xfId="0" applyFont="1" applyFill="1" applyBorder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vertical="center"/>
      <protection hidden="1"/>
    </xf>
    <xf numFmtId="0" fontId="1" fillId="2" borderId="33" xfId="0" applyFont="1" applyFill="1" applyBorder="1" applyAlignment="1" applyProtection="1">
      <alignment vertical="center"/>
      <protection hidden="1"/>
    </xf>
    <xf numFmtId="0" fontId="20" fillId="2" borderId="32" xfId="0" applyFont="1" applyFill="1" applyBorder="1" applyAlignment="1" applyProtection="1">
      <alignment horizontal="left" vertical="center"/>
      <protection hidden="1"/>
    </xf>
    <xf numFmtId="0" fontId="21" fillId="2" borderId="0" xfId="0" applyFont="1" applyFill="1" applyAlignment="1" applyProtection="1">
      <alignment vertical="center" wrapText="1"/>
      <protection hidden="1"/>
    </xf>
    <xf numFmtId="0" fontId="20" fillId="2" borderId="0" xfId="0" applyFont="1" applyFill="1" applyBorder="1" applyAlignment="1" applyProtection="1">
      <alignment horizontal="left" vertical="center"/>
      <protection hidden="1"/>
    </xf>
    <xf numFmtId="0" fontId="1" fillId="2" borderId="0" xfId="0" applyFont="1" applyFill="1" applyBorder="1" applyAlignment="1" applyProtection="1">
      <alignment horizontal="right" vertical="center"/>
      <protection hidden="1"/>
    </xf>
    <xf numFmtId="9" fontId="1" fillId="11" borderId="1" xfId="1" applyFont="1" applyFill="1" applyBorder="1" applyAlignment="1" applyProtection="1">
      <alignment horizontal="center" vertical="center"/>
      <protection locked="0"/>
    </xf>
    <xf numFmtId="0" fontId="1" fillId="11" borderId="14" xfId="0" applyFont="1" applyFill="1" applyBorder="1" applyAlignment="1" applyProtection="1">
      <alignment horizontal="center" vertical="center"/>
      <protection hidden="1"/>
    </xf>
    <xf numFmtId="0" fontId="22" fillId="2" borderId="0" xfId="0" applyFont="1" applyFill="1" applyAlignment="1" applyProtection="1">
      <alignment vertical="center" wrapText="1"/>
      <protection hidden="1"/>
    </xf>
    <xf numFmtId="9" fontId="1" fillId="7" borderId="1" xfId="1" applyFont="1" applyFill="1" applyBorder="1" applyAlignment="1" applyProtection="1">
      <alignment vertical="center"/>
      <protection locked="0"/>
    </xf>
    <xf numFmtId="0" fontId="20" fillId="2" borderId="0" xfId="0" applyFont="1" applyFill="1" applyAlignment="1" applyProtection="1">
      <alignment horizontal="left" vertical="center"/>
      <protection hidden="1"/>
    </xf>
    <xf numFmtId="2" fontId="1" fillId="7" borderId="1" xfId="1" applyNumberFormat="1" applyFont="1" applyFill="1" applyBorder="1" applyAlignment="1" applyProtection="1">
      <alignment vertical="center"/>
      <protection locked="0"/>
    </xf>
    <xf numFmtId="0" fontId="23" fillId="2" borderId="0" xfId="0" applyFont="1" applyFill="1" applyAlignment="1" applyProtection="1">
      <alignment vertical="center"/>
      <protection hidden="1"/>
    </xf>
    <xf numFmtId="14" fontId="1" fillId="7" borderId="1" xfId="0" applyNumberFormat="1" applyFont="1" applyFill="1" applyBorder="1" applyAlignment="1" applyProtection="1">
      <alignment vertical="center"/>
      <protection locked="0"/>
    </xf>
    <xf numFmtId="0" fontId="1" fillId="2" borderId="37" xfId="0" applyFont="1" applyFill="1" applyBorder="1" applyAlignment="1" applyProtection="1">
      <alignment vertical="center"/>
      <protection hidden="1"/>
    </xf>
    <xf numFmtId="0" fontId="1" fillId="2" borderId="38" xfId="0" applyFont="1" applyFill="1" applyBorder="1" applyAlignment="1" applyProtection="1">
      <alignment vertical="center"/>
      <protection hidden="1"/>
    </xf>
    <xf numFmtId="0" fontId="1" fillId="2" borderId="39" xfId="0" applyFont="1" applyFill="1" applyBorder="1" applyAlignment="1" applyProtection="1">
      <alignment vertical="center"/>
      <protection hidden="1"/>
    </xf>
    <xf numFmtId="9" fontId="0" fillId="0" borderId="0" xfId="0" applyNumberFormat="1" applyAlignment="1">
      <alignment horizontal="center"/>
    </xf>
    <xf numFmtId="0" fontId="25" fillId="0" borderId="0" xfId="0" applyFont="1" applyProtection="1">
      <protection hidden="1"/>
    </xf>
    <xf numFmtId="0" fontId="0" fillId="0" borderId="0" xfId="0" applyAlignment="1" applyProtection="1">
      <alignment horizontal="left"/>
      <protection hidden="1"/>
    </xf>
    <xf numFmtId="0" fontId="17" fillId="0" borderId="0" xfId="0" applyFont="1" applyAlignment="1" applyProtection="1">
      <alignment horizontal="left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right"/>
      <protection hidden="1"/>
    </xf>
    <xf numFmtId="0" fontId="0" fillId="0" borderId="0" xfId="0" applyFont="1" applyProtection="1">
      <protection hidden="1"/>
    </xf>
    <xf numFmtId="0" fontId="13" fillId="8" borderId="16" xfId="0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Alignment="1" applyProtection="1">
      <alignment horizontal="center" vertical="center" wrapText="1"/>
      <protection hidden="1"/>
    </xf>
    <xf numFmtId="44" fontId="0" fillId="0" borderId="0" xfId="0" applyNumberFormat="1" applyAlignment="1" applyProtection="1">
      <alignment horizontal="center"/>
      <protection hidden="1"/>
    </xf>
    <xf numFmtId="44" fontId="0" fillId="0" borderId="0" xfId="0" applyNumberFormat="1" applyProtection="1">
      <protection hidden="1"/>
    </xf>
    <xf numFmtId="0" fontId="0" fillId="12" borderId="0" xfId="0" applyFill="1" applyAlignment="1" applyProtection="1">
      <alignment horizontal="center"/>
      <protection hidden="1"/>
    </xf>
    <xf numFmtId="44" fontId="0" fillId="12" borderId="0" xfId="0" applyNumberFormat="1" applyFill="1" applyAlignment="1" applyProtection="1">
      <alignment horizontal="center"/>
      <protection hidden="1"/>
    </xf>
    <xf numFmtId="44" fontId="0" fillId="12" borderId="0" xfId="0" applyNumberFormat="1" applyFill="1" applyProtection="1">
      <protection hidden="1"/>
    </xf>
    <xf numFmtId="0" fontId="14" fillId="5" borderId="0" xfId="0" applyFont="1" applyFill="1" applyAlignment="1">
      <alignment horizontal="right"/>
    </xf>
    <xf numFmtId="0" fontId="27" fillId="5" borderId="0" xfId="0" applyFont="1" applyFill="1" applyBorder="1"/>
    <xf numFmtId="0" fontId="14" fillId="6" borderId="14" xfId="0" applyNumberFormat="1" applyFont="1" applyFill="1" applyBorder="1" applyAlignment="1">
      <alignment horizontal="center"/>
    </xf>
    <xf numFmtId="165" fontId="14" fillId="7" borderId="0" xfId="0" applyNumberFormat="1" applyFont="1" applyFill="1" applyBorder="1" applyAlignment="1">
      <alignment horizontal="center"/>
    </xf>
    <xf numFmtId="0" fontId="12" fillId="9" borderId="0" xfId="0" applyFont="1" applyFill="1" applyAlignment="1">
      <alignment horizontal="center"/>
    </xf>
    <xf numFmtId="0" fontId="13" fillId="8" borderId="14" xfId="0" applyFont="1" applyFill="1" applyBorder="1" applyAlignment="1">
      <alignment horizontal="center" vertical="center" wrapText="1"/>
    </xf>
    <xf numFmtId="0" fontId="13" fillId="8" borderId="28" xfId="0" applyFont="1" applyFill="1" applyBorder="1" applyAlignment="1">
      <alignment horizontal="center"/>
    </xf>
    <xf numFmtId="0" fontId="13" fillId="8" borderId="15" xfId="0" applyFont="1" applyFill="1" applyBorder="1" applyAlignment="1">
      <alignment horizontal="center"/>
    </xf>
    <xf numFmtId="0" fontId="13" fillId="8" borderId="26" xfId="0" applyFont="1" applyFill="1" applyBorder="1" applyAlignment="1">
      <alignment horizontal="center" vertical="center" wrapText="1"/>
    </xf>
    <xf numFmtId="0" fontId="13" fillId="8" borderId="27" xfId="0" applyFont="1" applyFill="1" applyBorder="1" applyAlignment="1">
      <alignment horizontal="center" vertical="center" wrapText="1"/>
    </xf>
    <xf numFmtId="0" fontId="14" fillId="7" borderId="0" xfId="0" applyFont="1" applyFill="1" applyAlignment="1">
      <alignment horizontal="center"/>
    </xf>
    <xf numFmtId="0" fontId="12" fillId="8" borderId="28" xfId="0" applyFont="1" applyFill="1" applyBorder="1" applyAlignment="1">
      <alignment horizontal="center" vertical="center"/>
    </xf>
    <xf numFmtId="0" fontId="12" fillId="8" borderId="15" xfId="0" applyFont="1" applyFill="1" applyBorder="1" applyAlignment="1">
      <alignment horizontal="center" vertical="center"/>
    </xf>
    <xf numFmtId="0" fontId="12" fillId="8" borderId="22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horizontal="center" vertical="center"/>
    </xf>
    <xf numFmtId="0" fontId="12" fillId="8" borderId="0" xfId="0" applyFont="1" applyFill="1" applyAlignment="1">
      <alignment horizontal="center"/>
    </xf>
    <xf numFmtId="0" fontId="12" fillId="8" borderId="0" xfId="0" applyFont="1" applyFill="1" applyAlignment="1">
      <alignment horizontal="center" vertical="center"/>
    </xf>
    <xf numFmtId="0" fontId="12" fillId="8" borderId="0" xfId="0" applyFont="1" applyFill="1" applyBorder="1" applyAlignment="1">
      <alignment horizontal="center"/>
    </xf>
    <xf numFmtId="0" fontId="12" fillId="8" borderId="0" xfId="0" applyFont="1" applyFill="1" applyAlignment="1">
      <alignment horizontal="center" vertical="center" wrapText="1"/>
    </xf>
    <xf numFmtId="0" fontId="12" fillId="8" borderId="24" xfId="0" applyFont="1" applyFill="1" applyBorder="1" applyAlignment="1">
      <alignment horizontal="center" vertical="center" wrapText="1"/>
    </xf>
    <xf numFmtId="0" fontId="12" fillId="8" borderId="25" xfId="0" applyFont="1" applyFill="1" applyBorder="1" applyAlignment="1">
      <alignment horizontal="center" vertical="center" wrapText="1"/>
    </xf>
    <xf numFmtId="0" fontId="12" fillId="8" borderId="23" xfId="0" applyFont="1" applyFill="1" applyBorder="1" applyAlignment="1">
      <alignment horizontal="center" vertical="center" wrapText="1"/>
    </xf>
    <xf numFmtId="0" fontId="13" fillId="8" borderId="17" xfId="0" applyFont="1" applyFill="1" applyBorder="1" applyAlignment="1">
      <alignment horizontal="center"/>
    </xf>
    <xf numFmtId="0" fontId="13" fillId="8" borderId="18" xfId="0" applyFont="1" applyFill="1" applyBorder="1" applyAlignment="1">
      <alignment horizontal="center"/>
    </xf>
    <xf numFmtId="0" fontId="13" fillId="8" borderId="19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3" fillId="3" borderId="0" xfId="0" applyFont="1" applyFill="1" applyAlignment="1" applyProtection="1">
      <alignment horizontal="center"/>
      <protection hidden="1"/>
    </xf>
    <xf numFmtId="0" fontId="1" fillId="3" borderId="0" xfId="0" applyFont="1" applyFill="1" applyAlignment="1" applyProtection="1">
      <alignment horizontal="center"/>
      <protection hidden="1"/>
    </xf>
    <xf numFmtId="0" fontId="10" fillId="3" borderId="13" xfId="0" applyFont="1" applyFill="1" applyBorder="1" applyAlignment="1">
      <alignment horizontal="center" vertical="center" wrapText="1"/>
    </xf>
    <xf numFmtId="0" fontId="12" fillId="4" borderId="20" xfId="0" applyFont="1" applyFill="1" applyBorder="1" applyAlignment="1">
      <alignment horizontal="center"/>
    </xf>
    <xf numFmtId="0" fontId="18" fillId="2" borderId="0" xfId="0" applyFont="1" applyFill="1" applyAlignment="1" applyProtection="1">
      <alignment horizontal="center" vertical="center"/>
      <protection hidden="1"/>
    </xf>
    <xf numFmtId="0" fontId="26" fillId="2" borderId="0" xfId="0" applyFont="1" applyFill="1" applyAlignment="1" applyProtection="1">
      <alignment horizontal="center" vertical="center" wrapText="1"/>
      <protection hidden="1"/>
    </xf>
    <xf numFmtId="0" fontId="1" fillId="7" borderId="34" xfId="0" applyFont="1" applyFill="1" applyBorder="1" applyAlignment="1" applyProtection="1">
      <alignment horizontal="left" vertical="center"/>
      <protection locked="0"/>
    </xf>
    <xf numFmtId="0" fontId="1" fillId="7" borderId="35" xfId="0" applyFont="1" applyFill="1" applyBorder="1" applyAlignment="1" applyProtection="1">
      <alignment horizontal="left" vertical="center"/>
      <protection locked="0"/>
    </xf>
    <xf numFmtId="0" fontId="1" fillId="7" borderId="36" xfId="0" applyFont="1" applyFill="1" applyBorder="1" applyAlignment="1" applyProtection="1">
      <alignment horizontal="left" vertical="center"/>
      <protection locked="0"/>
    </xf>
    <xf numFmtId="0" fontId="24" fillId="8" borderId="0" xfId="0" applyFont="1" applyFill="1" applyAlignment="1" applyProtection="1">
      <alignment horizontal="center"/>
      <protection hidden="1"/>
    </xf>
    <xf numFmtId="0" fontId="12" fillId="8" borderId="0" xfId="0" applyFont="1" applyFill="1" applyAlignment="1" applyProtection="1">
      <alignment horizontal="center"/>
      <protection hidden="1"/>
    </xf>
    <xf numFmtId="0" fontId="13" fillId="8" borderId="16" xfId="0" applyFont="1" applyFill="1" applyBorder="1" applyAlignment="1" applyProtection="1">
      <alignment horizontal="center"/>
      <protection hidden="1"/>
    </xf>
    <xf numFmtId="0" fontId="13" fillId="8" borderId="17" xfId="0" applyFont="1" applyFill="1" applyBorder="1" applyAlignment="1" applyProtection="1">
      <alignment horizontal="center"/>
      <protection hidden="1"/>
    </xf>
    <xf numFmtId="0" fontId="13" fillId="8" borderId="18" xfId="0" applyFont="1" applyFill="1" applyBorder="1" applyAlignment="1" applyProtection="1">
      <alignment horizontal="center"/>
      <protection hidden="1"/>
    </xf>
    <xf numFmtId="0" fontId="13" fillId="8" borderId="19" xfId="0" applyFont="1" applyFill="1" applyBorder="1" applyAlignment="1" applyProtection="1">
      <alignment horizontal="center"/>
      <protection hidden="1"/>
    </xf>
    <xf numFmtId="0" fontId="12" fillId="9" borderId="0" xfId="0" applyFont="1" applyFill="1" applyAlignment="1" applyProtection="1">
      <alignment horizontal="left"/>
      <protection hidden="1"/>
    </xf>
    <xf numFmtId="0" fontId="0" fillId="0" borderId="0" xfId="2" applyNumberFormat="1" applyFont="1" applyAlignment="1" applyProtection="1">
      <alignment horizontal="center" vertical="center"/>
      <protection hidden="1"/>
    </xf>
    <xf numFmtId="0" fontId="0" fillId="12" borderId="0" xfId="2" applyNumberFormat="1" applyFont="1" applyFill="1" applyAlignment="1" applyProtection="1">
      <alignment horizontal="center" vertical="center"/>
      <protection hidden="1"/>
    </xf>
  </cellXfs>
  <cellStyles count="4">
    <cellStyle name="Lien hypertexte" xfId="3" builtinId="8"/>
    <cellStyle name="Monétaire" xfId="2" builtinId="4"/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366092"/>
      <color rgb="FF1C5DA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fmlaLink="$J22" lockText="1" noThreeD="1"/>
</file>

<file path=xl/ctrlProps/ctrlProp3.xml><?xml version="1.0" encoding="utf-8"?>
<formControlPr xmlns="http://schemas.microsoft.com/office/spreadsheetml/2009/9/main" objectType="CheckBox" checked="Checked" fmlaLink="$J$23" lockText="1" noThreeD="1"/>
</file>

<file path=xl/ctrlProps/ctrlProp4.xml><?xml version="1.0" encoding="utf-8"?>
<formControlPr xmlns="http://schemas.microsoft.com/office/spreadsheetml/2009/9/main" objectType="CheckBox" checked="Checked" fmlaLink="$J$24" lockText="1" noThreeD="1"/>
</file>

<file path=xl/ctrlProps/ctrlProp5.xml><?xml version="1.0" encoding="utf-8"?>
<formControlPr xmlns="http://schemas.microsoft.com/office/spreadsheetml/2009/9/main" objectType="CheckBox" checked="Checked" fmlaLink="$J$25" lockText="1" noThreeD="1"/>
</file>

<file path=xl/ctrlProps/ctrlProp6.xml><?xml version="1.0" encoding="utf-8"?>
<formControlPr xmlns="http://schemas.microsoft.com/office/spreadsheetml/2009/9/main" objectType="CheckBox" checked="Checked" fmlaLink="$J$26" lockText="1" noThreeD="1"/>
</file>

<file path=xl/ctrlProps/ctrlProp7.xml><?xml version="1.0" encoding="utf-8"?>
<formControlPr xmlns="http://schemas.microsoft.com/office/spreadsheetml/2009/9/main" objectType="CheckBox" checked="Checked" fmlaLink="$J$27" lockText="1" noThreeD="1"/>
</file>

<file path=xl/ctrlProps/ctrlProp8.xml><?xml version="1.0" encoding="utf-8"?>
<formControlPr xmlns="http://schemas.microsoft.com/office/spreadsheetml/2009/9/main" objectType="CheckBox" checked="Checked" fmlaLink="$J$28" lockText="1" noThreeD="1"/>
</file>

<file path=xl/ctrlProps/ctrlProp9.xml><?xml version="1.0" encoding="utf-8"?>
<formControlPr xmlns="http://schemas.microsoft.com/office/spreadsheetml/2009/9/main" objectType="CheckBox" checked="Checked" fmlaLink="$J$29" lockText="1" noThreeD="1"/>
</file>

<file path=xl/ctrlProps/ctrlProp10.xml><?xml version="1.0" encoding="utf-8"?>
<formControlPr xmlns="http://schemas.microsoft.com/office/spreadsheetml/2009/9/main" objectType="CheckBox" checked="Checked" fmlaLink="#REF!" lockText="1" noThreeD="1"/>
</file>

<file path=xl/ctrlProps/ctrlProp1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304800</xdr:colOff>
      <xdr:row>6</xdr:row>
      <xdr:rowOff>167640</xdr:rowOff>
    </xdr:from>
    <xdr:to>
      <xdr:col>6</xdr:col>
      <xdr:colOff>784860</xdr:colOff>
      <xdr:row>18</xdr:row>
      <xdr:rowOff>30480</xdr:rowOff>
    </xdr:to>
    <xdr:sp macro="" textlink="">
      <xdr:nvSpPr>
        <xdr:cNvPr id="2" name="Rectangle avec flèche vers la gauche 1"/>
        <xdr:cNvSpPr/>
      </xdr:nvSpPr>
      <xdr:spPr>
        <a:xfrm>
          <a:off x="5029200" y="1264920"/>
          <a:ext cx="2065020" cy="1508760"/>
        </a:xfrm>
        <a:prstGeom prst="leftArrowCallou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Remplir les zones grises.</a:t>
          </a:r>
        </a:p>
        <a:p>
          <a:pPr algn="l"/>
          <a:endParaRPr lang="fr-FR" sz="1100"/>
        </a:p>
        <a:p>
          <a:pPr algn="l"/>
          <a:r>
            <a:rPr lang="fr-FR" sz="1100"/>
            <a:t>Ne</a:t>
          </a:r>
          <a:r>
            <a:rPr lang="fr-FR" sz="1100" baseline="0"/>
            <a:t> pas oublier de mettre à jour les 3 cellules relatives aux extensions afin d'avoir le bon prix.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835038</xdr:colOff>
      <xdr:row>2</xdr:row>
      <xdr:rowOff>122981</xdr:rowOff>
    </xdr:from>
    <xdr:to>
      <xdr:col>20</xdr:col>
      <xdr:colOff>12055</xdr:colOff>
      <xdr:row>4</xdr:row>
      <xdr:rowOff>168564</xdr:rowOff>
    </xdr:to>
    <xdr:pic>
      <xdr:nvPicPr>
        <xdr:cNvPr id="4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327506" y="810228"/>
          <a:ext cx="1479897" cy="4314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198120</xdr:colOff>
          <xdr:row>31</xdr:row>
          <xdr:rowOff>182880</xdr:rowOff>
        </xdr:from>
        <xdr:to>
          <xdr:col>2</xdr:col>
          <xdr:colOff>411480</xdr:colOff>
          <xdr:row>33</xdr:row>
          <xdr:rowOff>30480</xdr:rowOff>
        </xdr:to>
        <xdr:sp macro="" textlink="">
          <xdr:nvSpPr>
            <xdr:cNvPr id="1025" name="Ajouter des lignes au devi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ligne(s)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24114</xdr:colOff>
      <xdr:row>3</xdr:row>
      <xdr:rowOff>156741</xdr:rowOff>
    </xdr:from>
    <xdr:to>
      <xdr:col>2</xdr:col>
      <xdr:colOff>337595</xdr:colOff>
      <xdr:row>9</xdr:row>
      <xdr:rowOff>72342</xdr:rowOff>
    </xdr:to>
    <xdr:sp macro="" textlink="">
      <xdr:nvSpPr>
        <xdr:cNvPr id="3" name="Rectangle avec flèche vers la droite 2"/>
        <xdr:cNvSpPr/>
      </xdr:nvSpPr>
      <xdr:spPr>
        <a:xfrm>
          <a:off x="229082" y="1036899"/>
          <a:ext cx="1085127" cy="1073070"/>
        </a:xfrm>
        <a:prstGeom prst="rightArrowCallou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Remplir les cellules grises.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381000</xdr:colOff>
          <xdr:row>20</xdr:row>
          <xdr:rowOff>792480</xdr:rowOff>
        </xdr:from>
        <xdr:to>
          <xdr:col>8</xdr:col>
          <xdr:colOff>754380</xdr:colOff>
          <xdr:row>21</xdr:row>
          <xdr:rowOff>182880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381000</xdr:colOff>
          <xdr:row>21</xdr:row>
          <xdr:rowOff>182880</xdr:rowOff>
        </xdr:from>
        <xdr:to>
          <xdr:col>8</xdr:col>
          <xdr:colOff>754380</xdr:colOff>
          <xdr:row>23</xdr:row>
          <xdr:rowOff>22860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388620</xdr:colOff>
          <xdr:row>22</xdr:row>
          <xdr:rowOff>190500</xdr:rowOff>
        </xdr:from>
        <xdr:to>
          <xdr:col>8</xdr:col>
          <xdr:colOff>762000</xdr:colOff>
          <xdr:row>24</xdr:row>
          <xdr:rowOff>30480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388620</xdr:colOff>
          <xdr:row>23</xdr:row>
          <xdr:rowOff>190500</xdr:rowOff>
        </xdr:from>
        <xdr:to>
          <xdr:col>8</xdr:col>
          <xdr:colOff>762000</xdr:colOff>
          <xdr:row>25</xdr:row>
          <xdr:rowOff>30480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388620</xdr:colOff>
          <xdr:row>24</xdr:row>
          <xdr:rowOff>190500</xdr:rowOff>
        </xdr:from>
        <xdr:to>
          <xdr:col>8</xdr:col>
          <xdr:colOff>762000</xdr:colOff>
          <xdr:row>26</xdr:row>
          <xdr:rowOff>30480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388620</xdr:colOff>
          <xdr:row>25</xdr:row>
          <xdr:rowOff>190500</xdr:rowOff>
        </xdr:from>
        <xdr:to>
          <xdr:col>8</xdr:col>
          <xdr:colOff>762000</xdr:colOff>
          <xdr:row>27</xdr:row>
          <xdr:rowOff>30480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388620</xdr:colOff>
          <xdr:row>26</xdr:row>
          <xdr:rowOff>190500</xdr:rowOff>
        </xdr:from>
        <xdr:to>
          <xdr:col>8</xdr:col>
          <xdr:colOff>762000</xdr:colOff>
          <xdr:row>28</xdr:row>
          <xdr:rowOff>30480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388620</xdr:colOff>
          <xdr:row>27</xdr:row>
          <xdr:rowOff>190500</xdr:rowOff>
        </xdr:from>
        <xdr:to>
          <xdr:col>8</xdr:col>
          <xdr:colOff>762000</xdr:colOff>
          <xdr:row>29</xdr:row>
          <xdr:rowOff>30480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388620</xdr:colOff>
          <xdr:row>28</xdr:row>
          <xdr:rowOff>190500</xdr:rowOff>
        </xdr:from>
        <xdr:to>
          <xdr:col>8</xdr:col>
          <xdr:colOff>762000</xdr:colOff>
          <xdr:row>30</xdr:row>
          <xdr:rowOff>30480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784860</xdr:colOff>
          <xdr:row>23</xdr:row>
          <xdr:rowOff>0</xdr:rowOff>
        </xdr:from>
        <xdr:to>
          <xdr:col>12</xdr:col>
          <xdr:colOff>7620</xdr:colOff>
          <xdr:row>24</xdr:row>
          <xdr:rowOff>22860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Dupliquer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</xdr:colOff>
      <xdr:row>1</xdr:row>
      <xdr:rowOff>1</xdr:rowOff>
    </xdr:from>
    <xdr:to>
      <xdr:col>14</xdr:col>
      <xdr:colOff>7621</xdr:colOff>
      <xdr:row>33</xdr:row>
      <xdr:rowOff>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44541" y="182881"/>
          <a:ext cx="5181600" cy="60579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1</xdr:rowOff>
    </xdr:from>
    <xdr:to>
      <xdr:col>13</xdr:col>
      <xdr:colOff>0</xdr:colOff>
      <xdr:row>39</xdr:row>
      <xdr:rowOff>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49880" y="182881"/>
          <a:ext cx="6339840" cy="694944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180975</xdr:colOff>
      <xdr:row>0</xdr:row>
      <xdr:rowOff>123825</xdr:rowOff>
    </xdr:from>
    <xdr:to>
      <xdr:col>13</xdr:col>
      <xdr:colOff>158115</xdr:colOff>
      <xdr:row>2</xdr:row>
      <xdr:rowOff>160020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82915" y="123825"/>
          <a:ext cx="1562100" cy="401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6949440" y="68581"/>
          <a:ext cx="1975485" cy="960120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472440</xdr:colOff>
      <xdr:row>0</xdr:row>
      <xdr:rowOff>68581</xdr:rowOff>
    </xdr:from>
    <xdr:to>
      <xdr:col>12</xdr:col>
      <xdr:colOff>133350</xdr:colOff>
      <xdr:row>5</xdr:row>
      <xdr:rowOff>28576</xdr:rowOff>
    </xdr:to>
    <xdr:sp macro="" textlink="">
      <xdr:nvSpPr>
        <xdr:cNvPr id="2" name="Rectangle avec coin rogné 1"/>
        <xdr:cNvSpPr/>
      </xdr:nvSpPr>
      <xdr:spPr>
        <a:xfrm>
          <a:off x="7124700" y="68581"/>
          <a:ext cx="2038350" cy="920115"/>
        </a:xfrm>
        <a:prstGeom prst="snip1Rect">
          <a:avLst/>
        </a:prstGeom>
        <a:solidFill>
          <a:srgbClr val="36609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Vous</a:t>
          </a:r>
          <a:r>
            <a:rPr lang="fr-FR" sz="1100" baseline="0">
              <a:solidFill>
                <a:schemeClr val="bg1"/>
              </a:solidFill>
            </a:rPr>
            <a:t> pouvez modifier le nom de la feuille/onglet pour mettre à jour les tarifs (ex : SP5 =&gt; WSM6)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cesflavours.com/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8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0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1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2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3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4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5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6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7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8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9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pageSetUpPr fitToPage="1"/>
  </sheetPr>
  <dimension ref="B2:C36"/>
  <sheetViews>
    <sheetView workbookViewId="0"/>
  </sheetViews>
  <sheetFormatPr baseColWidth="10" defaultRowHeight="14.4"/>
  <cols>
    <col min="1" max="1" width="3" customWidth="1"/>
    <col min="2" max="2" width="35.109375" bestFit="1" customWidth="1"/>
    <col min="3" max="3" width="30.6640625" customWidth="1"/>
    <col min="4" max="4" width="2.88671875" customWidth="1"/>
  </cols>
  <sheetData>
    <row r="2" spans="2:3">
      <c r="B2" s="171" t="s">
        <v>185</v>
      </c>
      <c r="C2" s="171"/>
    </row>
    <row r="4" spans="2:3">
      <c r="B4" s="171" t="s">
        <v>187</v>
      </c>
      <c r="C4" s="171"/>
    </row>
    <row r="6" spans="2:3">
      <c r="B6" s="106" t="s">
        <v>76</v>
      </c>
      <c r="C6" s="76">
        <v>0.5</v>
      </c>
    </row>
    <row r="7" spans="2:3">
      <c r="B7" s="106"/>
      <c r="C7" s="65"/>
    </row>
    <row r="8" spans="2:3">
      <c r="B8" s="106" t="s">
        <v>77</v>
      </c>
      <c r="C8" s="77" t="s">
        <v>17</v>
      </c>
    </row>
    <row r="9" spans="2:3">
      <c r="B9" s="106" t="s">
        <v>79</v>
      </c>
      <c r="C9" s="77" t="s">
        <v>70</v>
      </c>
    </row>
    <row r="10" spans="2:3" s="63" customFormat="1" hidden="1">
      <c r="B10" s="106" t="s">
        <v>192</v>
      </c>
      <c r="C10" s="110">
        <f>+IF($C$9=6,PV_6_goupille,IF($C$9=7,PV_7_goupille,0))</f>
        <v>0</v>
      </c>
    </row>
    <row r="11" spans="2:3">
      <c r="B11" s="106" t="s">
        <v>78</v>
      </c>
      <c r="C11" s="77" t="s">
        <v>50</v>
      </c>
    </row>
    <row r="12" spans="2:3" s="63" customFormat="1" hidden="1">
      <c r="B12" s="106" t="s">
        <v>193</v>
      </c>
      <c r="C12" s="110">
        <f>+IF($C$11="PG simple",PV_PGsimple,IF($C$11="PG/PP",PV_PGPP,0))</f>
        <v>0</v>
      </c>
    </row>
    <row r="13" spans="2:3" s="63" customFormat="1">
      <c r="B13" s="106"/>
      <c r="C13" s="111"/>
    </row>
    <row r="14" spans="2:3">
      <c r="B14" s="106" t="s">
        <v>16</v>
      </c>
      <c r="C14" s="77" t="s">
        <v>68</v>
      </c>
    </row>
    <row r="15" spans="2:3">
      <c r="B15" s="106" t="s">
        <v>181</v>
      </c>
      <c r="C15" s="77" t="s">
        <v>96</v>
      </c>
    </row>
    <row r="16" spans="2:3">
      <c r="B16" s="106" t="s">
        <v>15</v>
      </c>
      <c r="C16" s="77" t="s">
        <v>96</v>
      </c>
    </row>
    <row r="17" spans="2:3" s="63" customFormat="1" hidden="1">
      <c r="B17" s="106" t="s">
        <v>13</v>
      </c>
      <c r="C17" s="110">
        <f>+IF(AND(C14="Oui",C16="Oui"),PV_plusde6mois,0)</f>
        <v>0</v>
      </c>
    </row>
    <row r="19" spans="2:3">
      <c r="B19" s="171" t="s">
        <v>186</v>
      </c>
      <c r="C19" s="171"/>
    </row>
    <row r="21" spans="2:3">
      <c r="B21" s="107" t="s">
        <v>8</v>
      </c>
      <c r="C21" s="77" t="s">
        <v>18</v>
      </c>
    </row>
    <row r="22" spans="2:3">
      <c r="B22" s="107" t="s">
        <v>9</v>
      </c>
      <c r="C22" s="170">
        <v>31.5</v>
      </c>
    </row>
    <row r="23" spans="2:3">
      <c r="B23" s="107" t="s">
        <v>27</v>
      </c>
      <c r="C23" s="77">
        <v>31.5</v>
      </c>
    </row>
    <row r="24" spans="2:3" s="63" customFormat="1" hidden="1">
      <c r="B24" s="108" t="s">
        <v>49</v>
      </c>
      <c r="C24" s="109">
        <f>+VLOOKUP(CONCATENATE(MIN($C$22,$C$23),MAX($C$22,$C$23)),bdd_concat_extensions,2,FALSE)</f>
        <v>0</v>
      </c>
    </row>
    <row r="25" spans="2:3">
      <c r="B25" s="107" t="s">
        <v>10</v>
      </c>
      <c r="C25" s="77" t="s">
        <v>168</v>
      </c>
    </row>
    <row r="26" spans="2:3" s="63" customFormat="1" hidden="1">
      <c r="B26" s="108" t="s">
        <v>44</v>
      </c>
      <c r="C26" s="110">
        <f>+INDEX(bdd_PV_finition_cyl,MATCH($C$25,liste_finitions,0),MATCH($C$21,Finitions!$C$2:$E$2,0))</f>
        <v>0</v>
      </c>
    </row>
    <row r="27" spans="2:3">
      <c r="B27" s="107" t="s">
        <v>12</v>
      </c>
      <c r="C27" s="77" t="s">
        <v>96</v>
      </c>
    </row>
    <row r="28" spans="2:3" s="63" customFormat="1" hidden="1">
      <c r="B28" s="108" t="s">
        <v>191</v>
      </c>
      <c r="C28" s="110">
        <f>+IF(ISERROR(IF($C$21="Bouton",VLOOKUP($C$27,bdd_PV_bouton,3,FALSE),0)),0,IF($C$21="Bouton",VLOOKUP($C$27,bdd_PV_bouton,3,FALSE),0))</f>
        <v>0</v>
      </c>
    </row>
    <row r="30" spans="2:3">
      <c r="B30" s="107" t="s">
        <v>188</v>
      </c>
      <c r="C30" s="117">
        <f>IF(ISERROR((INDEX(bdd_prix_base_profil,MATCH($C$8,data_src!$B$23:$B$33,0),MATCH($C$21,data_src!$C$22:$E$22,0))+IF($C$24&lt;11,$C$24*cout_extension_011,$C$24*cout_extension_1218)+$C$10+$C$12+$C$17+$C$26+$C$28)*(1-$C$6)*(1+IF(AND($C$14="Oui",$C$15="Non"),PV_non_initiateur,0))),"",(INDEX(bdd_prix_base_profil,MATCH($C$8,data_src!$B$23:$B$33,0),MATCH($C$21,data_src!$C$22:$E$22,0))+IF($C$24&lt;11,$C$24*cout_extension_011,$C$24*cout_extension_1218)+$C$10+$C$12+$C$17+$C$26+$C$28)*(1-$C$6)*(1+IF(AND($C$14="Oui",$C$15="Non"),PV_non_initiateur,0)))</f>
        <v>22.594999999999999</v>
      </c>
    </row>
    <row r="32" spans="2:3">
      <c r="B32" s="171" t="s">
        <v>189</v>
      </c>
      <c r="C32" s="171"/>
    </row>
    <row r="34" spans="2:3">
      <c r="B34" s="107" t="s">
        <v>190</v>
      </c>
      <c r="C34" s="77" t="s">
        <v>203</v>
      </c>
    </row>
    <row r="36" spans="2:3">
      <c r="B36" s="107" t="s">
        <v>188</v>
      </c>
      <c r="C36" s="117">
        <f>+IF(AND($C$14="Oui",$C$16="Oui",C34&lt;&gt;"Clé supplémentaire avec cylindre"),prix_cle_plusde6mois,INDEX(bdd_prix_cle_profil,MATCH($C$8,data_src!$B$63:$B$73,0),MATCH($C$34,data_src!$C$62:$E$62,0)))*(1-$C$6)*(1+IF(AND($C$14="Oui",$C$15="Non"),PV_non_initiateur,0))</f>
        <v>5.4349999999999996</v>
      </c>
    </row>
  </sheetData>
  <sheetProtection algorithmName="SHA-512" hashValue="tRuIAcpN5pmRo2aY9S9QNttprjrEe84gmHzaQfggu1bmCX2C+3dSF/y+aGnX60Wmg9bzOtwrhknPRMzmRtcBxg==" saltValue="upuNbC26OoTQrGgXrDj1sQ==" spinCount="100000" sheet="1" objects="1" scenarios="1"/>
  <protectedRanges>
    <protectedRange sqref="C6 C8 C8:C9 C11 C14:C16 C21:C23 C25 C27 C34" name="Plage6"/>
    <protectedRange sqref="C27:C28" name="saisie_devis_3"/>
    <protectedRange sqref="C25:C26" name="saisie_devis_2"/>
    <protectedRange sqref="C23:C24" name="saisie_devis_1"/>
    <protectedRange sqref="C22" name="saisie_devis"/>
    <protectedRange sqref="C6 C8:C12 C14:C17" name="saisie_entête"/>
  </protectedRanges>
  <mergeCells count="4">
    <mergeCell ref="B19:C19"/>
    <mergeCell ref="B2:C2"/>
    <mergeCell ref="B4:C4"/>
    <mergeCell ref="B32:C32"/>
  </mergeCells>
  <dataValidations count="10">
    <dataValidation type="list" showInputMessage="1" showErrorMessage="1" sqref="C11">
      <formula1>liste_systemes</formula1>
    </dataValidation>
    <dataValidation type="list" errorStyle="warning" showInputMessage="1" showErrorMessage="1" errorTitle="Donnée non valide" error="Veuillez svp renseigner un profil existant." sqref="C9">
      <formula1>liste_goupille</formula1>
    </dataValidation>
    <dataValidation type="list" showInputMessage="1" showErrorMessage="1" sqref="C14">
      <formula1>"Oui,Non"</formula1>
    </dataValidation>
    <dataValidation type="list" showInputMessage="1" showErrorMessage="1" sqref="C15:C16">
      <formula1>IF($C$14="Non",liste_NA,liste_ouinon)</formula1>
    </dataValidation>
    <dataValidation type="list" allowBlank="1" showInputMessage="1" showErrorMessage="1" sqref="C21">
      <formula1>liste_cylindres</formula1>
    </dataValidation>
    <dataValidation type="list" showInputMessage="1" showErrorMessage="1" sqref="C22">
      <formula1>IF(C21="Demi-cylindre",liste_10,liste_dim_int)</formula1>
    </dataValidation>
    <dataValidation type="list" allowBlank="1" showInputMessage="1" showErrorMessage="1" sqref="C23">
      <formula1>IF(XFD23="Clé",liste_NA,liste_dim_ext)</formula1>
    </dataValidation>
    <dataValidation type="list" allowBlank="1" showInputMessage="1" showErrorMessage="1" sqref="C25">
      <formula1>liste_finitions</formula1>
    </dataValidation>
    <dataValidation type="list" allowBlank="1" showInputMessage="1" showErrorMessage="1" sqref="C27">
      <formula1>IF($C$21="Bouton",liste_boutons,liste_NA)</formula1>
    </dataValidation>
    <dataValidation type="list" allowBlank="1" showInputMessage="1" showErrorMessage="1" sqref="C34">
      <formula1>liste_cle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InputMessage="1" showErrorMessage="1" errorTitle="Donnée non valide" error="Veuillez svp renseigner un profil existant.">
          <x14:formula1>
            <xm:f>data_src!$B$36:$B$46</xm:f>
          </x14:formula1>
          <xm:sqref>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B2:T37"/>
  <sheetViews>
    <sheetView tabSelected="1" topLeftCell="A10" zoomScale="79" zoomScaleNormal="90" workbookViewId="0">
      <selection activeCell="A31" sqref="A31:XFD31"/>
    </sheetView>
  </sheetViews>
  <sheetFormatPr baseColWidth="10" defaultColWidth="11.5546875" defaultRowHeight="14.4" outlineLevelCol="1"/>
  <cols>
    <col min="1" max="1" width="3.109375" style="64" customWidth="1"/>
    <col min="2" max="3" width="11.5546875" style="64" customWidth="1"/>
    <col min="4" max="4" width="35" style="64" customWidth="1"/>
    <col min="5" max="5" width="14.33203125" style="64" customWidth="1"/>
    <col min="6" max="6" width="16.109375" style="64" customWidth="1"/>
    <col min="7" max="7" width="33.33203125" style="64" customWidth="1"/>
    <col min="8" max="8" width="16.44140625" style="64" bestFit="1" customWidth="1"/>
    <col min="9" max="9" width="14.88671875" style="64" customWidth="1"/>
    <col min="10" max="10" width="12.109375" style="64" hidden="1" customWidth="1"/>
    <col min="11" max="11" width="21.33203125" style="64" hidden="1" customWidth="1"/>
    <col min="12" max="12" width="24.6640625" style="64" hidden="1" customWidth="1"/>
    <col min="13" max="14" width="15.88671875" style="64" hidden="1" customWidth="1" outlineLevel="1"/>
    <col min="15" max="15" width="13.5546875" style="64" customWidth="1" collapsed="1"/>
    <col min="16" max="17" width="14.33203125" style="64" customWidth="1"/>
    <col min="18" max="18" width="14.33203125" style="64" customWidth="1" collapsed="1"/>
    <col min="19" max="19" width="16.44140625" style="64" customWidth="1"/>
    <col min="20" max="20" width="34.5546875" style="64" customWidth="1"/>
    <col min="21" max="21" width="3.109375" style="64" customWidth="1"/>
    <col min="22" max="16384" width="11.5546875" style="64"/>
  </cols>
  <sheetData>
    <row r="2" spans="2:20" s="91" customFormat="1" ht="39.6" customHeight="1">
      <c r="B2" s="178" t="s">
        <v>167</v>
      </c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80"/>
    </row>
    <row r="4" spans="2:20">
      <c r="D4" s="167" t="s">
        <v>226</v>
      </c>
      <c r="E4" s="177"/>
      <c r="F4" s="177"/>
    </row>
    <row r="5" spans="2:20">
      <c r="D5" s="167" t="s">
        <v>227</v>
      </c>
      <c r="E5" s="177"/>
      <c r="F5" s="177"/>
    </row>
    <row r="6" spans="2:20">
      <c r="D6" s="167" t="s">
        <v>228</v>
      </c>
      <c r="E6" s="177"/>
      <c r="F6" s="177"/>
    </row>
    <row r="8" spans="2:20" s="65" customFormat="1">
      <c r="D8" s="71" t="s">
        <v>76</v>
      </c>
      <c r="E8" s="76">
        <v>0.5</v>
      </c>
      <c r="G8" s="71"/>
    </row>
    <row r="9" spans="2:20" s="65" customFormat="1">
      <c r="D9" s="71"/>
      <c r="G9" s="71"/>
    </row>
    <row r="10" spans="2:20" s="65" customFormat="1">
      <c r="D10" s="71" t="s">
        <v>77</v>
      </c>
      <c r="E10" s="77" t="s">
        <v>17</v>
      </c>
      <c r="F10" s="168" t="str">
        <f>+IF(OR(devis_profil="KM",devis_profil="MKM",devis_profil="WM"),"*Attention, ce profil ne sera bientôt plus disponible en création de plan car il existe dans notre gamme de produit un équivalent plus récent","")</f>
        <v/>
      </c>
    </row>
    <row r="11" spans="2:20" s="65" customFormat="1">
      <c r="D11" s="71" t="s">
        <v>79</v>
      </c>
      <c r="E11" s="77" t="s">
        <v>70</v>
      </c>
    </row>
    <row r="12" spans="2:20" s="65" customFormat="1" hidden="1">
      <c r="D12" s="71" t="s">
        <v>192</v>
      </c>
      <c r="E12" s="114">
        <f>+IF(devis_goupille=6,PV_6_goupille,IF(devis_goupille=7,PV_7_goupille,0))</f>
        <v>0</v>
      </c>
    </row>
    <row r="13" spans="2:20" s="65" customFormat="1">
      <c r="D13" s="71" t="s">
        <v>78</v>
      </c>
      <c r="E13" s="77" t="s">
        <v>50</v>
      </c>
    </row>
    <row r="14" spans="2:20" s="65" customFormat="1" hidden="1">
      <c r="D14" s="71" t="s">
        <v>193</v>
      </c>
      <c r="E14" s="114">
        <f>+IF(devis_systeme="PG simple",PV_PGsimple,IF(devis_systeme="PG/PP",PV_PGPP,0))</f>
        <v>0</v>
      </c>
    </row>
    <row r="15" spans="2:20" s="65" customFormat="1">
      <c r="D15" s="71"/>
    </row>
    <row r="16" spans="2:20" s="65" customFormat="1">
      <c r="D16" s="71" t="s">
        <v>16</v>
      </c>
      <c r="E16" s="77" t="s">
        <v>68</v>
      </c>
    </row>
    <row r="17" spans="2:20" s="65" customFormat="1">
      <c r="D17" s="71" t="s">
        <v>181</v>
      </c>
      <c r="E17" s="77" t="s">
        <v>96</v>
      </c>
    </row>
    <row r="18" spans="2:20" s="65" customFormat="1">
      <c r="D18" s="71" t="s">
        <v>15</v>
      </c>
      <c r="E18" s="77" t="s">
        <v>96</v>
      </c>
    </row>
    <row r="19" spans="2:20"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</row>
    <row r="20" spans="2:20">
      <c r="B20" s="181" t="s">
        <v>71</v>
      </c>
      <c r="C20" s="172" t="s">
        <v>98</v>
      </c>
      <c r="D20" s="172" t="s">
        <v>99</v>
      </c>
      <c r="E20" s="173" t="s">
        <v>97</v>
      </c>
      <c r="F20" s="174"/>
      <c r="G20" s="174"/>
      <c r="H20" s="174"/>
      <c r="I20" s="174"/>
      <c r="J20" s="175" t="s">
        <v>253</v>
      </c>
      <c r="K20" s="172" t="s">
        <v>49</v>
      </c>
      <c r="L20" s="172" t="s">
        <v>197</v>
      </c>
      <c r="M20" s="172" t="s">
        <v>44</v>
      </c>
      <c r="N20" s="172" t="s">
        <v>69</v>
      </c>
      <c r="O20" s="172" t="s">
        <v>183</v>
      </c>
      <c r="P20" s="175" t="s">
        <v>66</v>
      </c>
      <c r="Q20" s="175" t="s">
        <v>65</v>
      </c>
      <c r="R20" s="172" t="s">
        <v>184</v>
      </c>
      <c r="S20" s="172" t="s">
        <v>169</v>
      </c>
      <c r="T20" s="175" t="s">
        <v>80</v>
      </c>
    </row>
    <row r="21" spans="2:20" s="67" customFormat="1" ht="65.25" customHeight="1">
      <c r="B21" s="181"/>
      <c r="C21" s="172"/>
      <c r="D21" s="172"/>
      <c r="E21" s="75" t="s">
        <v>9</v>
      </c>
      <c r="F21" s="75" t="s">
        <v>27</v>
      </c>
      <c r="G21" s="75" t="s">
        <v>10</v>
      </c>
      <c r="H21" s="125" t="s">
        <v>12</v>
      </c>
      <c r="I21" s="125" t="s">
        <v>252</v>
      </c>
      <c r="J21" s="176"/>
      <c r="K21" s="172"/>
      <c r="L21" s="172"/>
      <c r="M21" s="172"/>
      <c r="N21" s="172"/>
      <c r="O21" s="172"/>
      <c r="P21" s="176"/>
      <c r="Q21" s="176"/>
      <c r="R21" s="172"/>
      <c r="S21" s="172"/>
      <c r="T21" s="176"/>
    </row>
    <row r="22" spans="2:20" s="68" customFormat="1">
      <c r="B22" s="74"/>
      <c r="C22" s="74"/>
      <c r="D22" s="74"/>
      <c r="E22" s="74"/>
      <c r="F22" s="169"/>
      <c r="G22" s="74"/>
      <c r="H22" s="74"/>
      <c r="I22" s="74"/>
      <c r="J22" s="66" t="b">
        <v>1</v>
      </c>
      <c r="K22" s="66" t="str">
        <f t="shared" ref="K22:K28" si="0">IF(D22="","",IF(C22="Clé","NA",VLOOKUP(CONCATENATE(MIN(E22,F22),MAX(E22,F22)),bdd_concat_extensions,2,FALSE)))</f>
        <v/>
      </c>
      <c r="L22" s="66" t="str">
        <f t="shared" ref="L22:L28" si="1">+IF(D22="","",IF(C22="Cylindre",IF(K22&lt;11,K22*cout_extension_011,K22*cout_extension_1218),0))</f>
        <v/>
      </c>
      <c r="M22" s="73" t="str">
        <f>+IF(D22="","",IF(C22="Cylindre",INDEX(bdd_PV_finition_cyl,MATCH(G22,liste_finitions,0),MATCH(D22,Finitions!$C$2:$E$2,0)),0))</f>
        <v/>
      </c>
      <c r="N22" s="73" t="str">
        <f t="shared" ref="N22:N28" si="2">+IF(D22="","",IF(D22="Bouton",VLOOKUP(H22,bdd_PV_bouton,3,FALSE),0))</f>
        <v/>
      </c>
      <c r="O22" s="118" t="str">
        <f>IF(ISERROR(IF(D22="","",(IF(C22="Clé",INDEX(bdd_prix_cle_profil,MATCH(devis_profil,data_src!$B$63:$B$73,0),MATCH(D22,data_src!$C$62:$E$62,0)),INDEX(bdd_prix_base_profil,MATCH(devis_profil,data_src!$B$23:$B$33,0),MATCH(D22,data_src!$C$22:$E$22,0))+devis_PV_goupille+IF(J22=FALSE,0,devis_PV_systeme)+L22+M22+N22)+P22)*(1+IF(AND(devis_extension_on="Oui",devis_initiateur_on="Non"),PV_non_initiateur,0)))),"",IF(D22="","",(IF(C22="Clé",INDEX(bdd_prix_cle_profil,MATCH(devis_profil,data_src!$B$63:$B$73,0),MATCH(D22,data_src!$C$62:$E$62,0)),INDEX(bdd_prix_base_profil,MATCH(devis_profil,data_src!$B$23:$B$33,0),MATCH(D22,data_src!$C$22:$E$22,0))+devis_PV_goupille+IF(J22=FALSE,0,devis_PV_systeme)+L22+M22+N22)+P22)*(1+IF(AND(devis_extension_on="Oui",devis_initiateur_on="Non"),PV_non_initiateur,0))))</f>
        <v/>
      </c>
      <c r="P22" s="118" t="str">
        <f>IF(D22="","",IF(ISERROR(IF(AND(devis_extension_on="Oui",devis_plusde6mois_on="Oui"),IF(C22="Cylindre",PV_plusde6mois,IF(AND(C22="Clé",D22&lt;&gt;"Clé supplémentaire avec cylindre"),prix_cle_plusde6mois-INDEX(bdd_prix_cle_profil,MATCH(devis_profil,data_src!$B$63:$B$73,0),MATCH(D22,data_src!$C$62:$E$62,0)),0)),0)),0,IF(AND(devis_extension_on="Oui",devis_plusde6mois_on="Oui"),IF(C22="Cylindre",PV_plusde6mois,IF(AND(C22="Clé",D22&lt;&gt;"Clé supplémentaire avec cylindre"),prix_cle_plusde6mois-INDEX(bdd_prix_cle_profil,MATCH(devis_profil,data_src!$B$63:$B$73,0),MATCH(D22,data_src!$C$62:$E$62,0)),0)),0)))</f>
        <v/>
      </c>
      <c r="Q22" s="118" t="str">
        <f t="shared" ref="Q22" si="3">+IF(O22="","",IF(AND(devis_extension_on="Oui",devis_initiateur_on="Non"),O22/(1+PV_non_initiateur)*PV_non_initiateur,0))</f>
        <v/>
      </c>
      <c r="R22" s="118" t="str">
        <f t="shared" ref="R22:R28" si="4">IF(O22="","",O22*(1-devis_taux_remise))</f>
        <v/>
      </c>
      <c r="S22" s="118" t="str">
        <f>IF(O22="","",B22*R22)</f>
        <v/>
      </c>
      <c r="T22" s="119" t="str">
        <f>IF(D22="","",IF(ISERROR(IF(D22="","",IF(C22="Clé",IF(AND(devis_extension_on="Oui",devis_plusde6mois_on="Oui",D22&lt;&gt;"Clé supplémentaire avec cylindre"),D22&amp;" "&amp;$E$10&amp;MID($E$11,1,1)&amp;" en réassort",D22&amp;" "&amp;$E$10&amp;MID($E$11,1,1)),CONCATENATE(VLOOKUP(D22,Cylindres!$A$2:$B$100,2,FALSE),"-",Devis!$E$10,MID(Devis!$E$11,1,1)," ",IF(Devis!D22="Bouton","(B)",""),Devis!E22,"x",Devis!F22," ",IF(D22="Bouton",VLOOKUP(H22,Boutons!$A$2:$B$50,2,FALSE)&amp;" ",""),VLOOKUP(Devis!G22,Finitions!$A$3:$B$34,2,FALSE)," ")))),"",IF(D22="","",IF(C22="Clé",IF(AND(devis_extension_on="Oui",devis_plusde6mois_on="Oui",D22&lt;&gt;"Clé supplémentaire avec cylindre"),D22&amp;" "&amp;$E$10&amp;MID($E$11,1,1)&amp;" en réassort",D22&amp;" "&amp;$E$10&amp;MID($E$11,1,1)),CONCATENATE(VLOOKUP(D22,Cylindres!$A$2:$B$100,2,FALSE),"-",Devis!$E$10,MID(Devis!$E$11,1,1)," ",IF(Devis!D22="Bouton","(B)",""),Devis!E22,"x",Devis!F22," ",IF(D22="Bouton",VLOOKUP(H22,Boutons!$A$2:$B$50,2,FALSE)&amp;" ",""),VLOOKUP(Devis!G22,Finitions!$A$3:$B$34,2,FALSE)," ")))))</f>
        <v/>
      </c>
    </row>
    <row r="23" spans="2:20" s="68" customFormat="1">
      <c r="B23" s="74"/>
      <c r="C23" s="74"/>
      <c r="D23" s="74"/>
      <c r="E23" s="74"/>
      <c r="F23" s="74"/>
      <c r="G23" s="74"/>
      <c r="H23" s="74"/>
      <c r="I23" s="74"/>
      <c r="J23" s="66" t="b">
        <v>1</v>
      </c>
      <c r="K23" s="66" t="str">
        <f t="shared" si="0"/>
        <v/>
      </c>
      <c r="L23" s="66" t="str">
        <f t="shared" si="1"/>
        <v/>
      </c>
      <c r="M23" s="73" t="str">
        <f>+IF(D23="","",IF(C23="Cylindre",INDEX(bdd_PV_finition_cyl,MATCH(G23,liste_finitions,0),MATCH(D23,Finitions!$C$2:$E$2,0)),0))</f>
        <v/>
      </c>
      <c r="N23" s="73" t="str">
        <f t="shared" si="2"/>
        <v/>
      </c>
      <c r="O23" s="118" t="str">
        <f>IF(ISERROR(IF(D23="","",(IF(C23="Clé",INDEX(bdd_prix_cle_profil,MATCH(devis_profil,data_src!$B$63:$B$73,0),MATCH(D23,data_src!$C$62:$E$62,0)),INDEX(bdd_prix_base_profil,MATCH(devis_profil,data_src!$B$23:$B$33,0),MATCH(D23,data_src!$C$22:$E$22,0))+devis_PV_goupille+IF(J23=FALSE,0,devis_PV_systeme)+L23+M23+N23)+P23)*(1+IF(AND(devis_extension_on="Oui",devis_initiateur_on="Non"),PV_non_initiateur,0)))),"",IF(D23="","",(IF(C23="Clé",INDEX(bdd_prix_cle_profil,MATCH(devis_profil,data_src!$B$63:$B$73,0),MATCH(D23,data_src!$C$62:$E$62,0)),INDEX(bdd_prix_base_profil,MATCH(devis_profil,data_src!$B$23:$B$33,0),MATCH(D23,data_src!$C$22:$E$22,0))+devis_PV_goupille+IF(J23=FALSE,0,devis_PV_systeme)+L23+M23+N23)+P23)*(1+IF(AND(devis_extension_on="Oui",devis_initiateur_on="Non"),PV_non_initiateur,0))))</f>
        <v/>
      </c>
      <c r="P23" s="118" t="str">
        <f>IF(D23="","",IF(ISERROR(IF(AND(devis_extension_on="Oui",devis_plusde6mois_on="Oui"),IF(C23="Cylindre",PV_plusde6mois,IF(AND(C23="Clé",D23&lt;&gt;"Clé supplémentaire avec cylindre"),prix_cle_plusde6mois-INDEX(bdd_prix_cle_profil,MATCH(devis_profil,data_src!$B$63:$B$73,0),MATCH(D23,data_src!$C$62:$E$62,0)),0)),0)),0,IF(AND(devis_extension_on="Oui",devis_plusde6mois_on="Oui"),IF(C23="Cylindre",PV_plusde6mois,IF(AND(C23="Clé",D23&lt;&gt;"Clé supplémentaire avec cylindre"),prix_cle_plusde6mois-INDEX(bdd_prix_cle_profil,MATCH(devis_profil,data_src!$B$63:$B$73,0),MATCH(D23,data_src!$C$62:$E$62,0)),0)),0)))</f>
        <v/>
      </c>
      <c r="Q23" s="118" t="str">
        <f t="shared" ref="Q23:Q28" si="5">+IF(O23="","",IF(AND(devis_extension_on="Oui",devis_initiateur_on="Non"),O23/(1+PV_non_initiateur)*PV_non_initiateur,0))</f>
        <v/>
      </c>
      <c r="R23" s="118" t="str">
        <f t="shared" si="4"/>
        <v/>
      </c>
      <c r="S23" s="118" t="str">
        <f t="shared" ref="S23:S28" si="6">IF(O23="","",B23*R23)</f>
        <v/>
      </c>
      <c r="T23" s="119" t="str">
        <f>IF(D23="","",IF(ISERROR(IF(D23="","",IF(C23="Clé",IF(AND(devis_extension_on="Oui",devis_plusde6mois_on="Oui",D23&lt;&gt;"Clé supplémentaire avec cylindre"),D23&amp;" "&amp;$E$10&amp;MID($E$11,1,1)&amp;" en réassort",D23&amp;" "&amp;$E$10&amp;MID($E$11,1,1)),CONCATENATE(VLOOKUP(D23,Cylindres!$A$2:$B$100,2,FALSE),"-",Devis!$E$10,MID(Devis!$E$11,1,1)," ",IF(Devis!D23="Bouton","(B)",""),Devis!E23,"x",Devis!F23," ",IF(D23="Bouton",VLOOKUP(H23,Boutons!$A$2:$B$50,2,FALSE)&amp;" ",""),VLOOKUP(Devis!G23,Finitions!$A$3:$B$34,2,FALSE)," ")))),"",IF(D23="","",IF(C23="Clé",IF(AND(devis_extension_on="Oui",devis_plusde6mois_on="Oui",D23&lt;&gt;"Clé supplémentaire avec cylindre"),D23&amp;" "&amp;$E$10&amp;MID($E$11,1,1)&amp;" en réassort",D23&amp;" "&amp;$E$10&amp;MID($E$11,1,1)),CONCATENATE(VLOOKUP(D23,Cylindres!$A$2:$B$100,2,FALSE),"-",Devis!$E$10,MID(Devis!$E$11,1,1)," ",IF(Devis!D23="Bouton","(B)",""),Devis!E23,"x",Devis!F23," ",IF(D23="Bouton",VLOOKUP(H23,Boutons!$A$2:$B$50,2,FALSE)&amp;" ",""),VLOOKUP(Devis!G23,Finitions!$A$3:$B$34,2,FALSE)," ")))))</f>
        <v/>
      </c>
    </row>
    <row r="24" spans="2:20" s="68" customFormat="1">
      <c r="B24" s="74"/>
      <c r="C24" s="74"/>
      <c r="D24" s="74"/>
      <c r="E24" s="74"/>
      <c r="F24" s="74"/>
      <c r="G24" s="74"/>
      <c r="H24" s="74"/>
      <c r="I24" s="74"/>
      <c r="J24" s="66" t="b">
        <v>1</v>
      </c>
      <c r="K24" s="66" t="str">
        <f t="shared" si="0"/>
        <v/>
      </c>
      <c r="L24" s="66" t="str">
        <f t="shared" si="1"/>
        <v/>
      </c>
      <c r="M24" s="73" t="str">
        <f>+IF(D24="","",IF(C24="Cylindre",INDEX(bdd_PV_finition_cyl,MATCH(G24,liste_finitions,0),MATCH(D24,Finitions!$C$2:$E$2,0)),0))</f>
        <v/>
      </c>
      <c r="N24" s="73" t="str">
        <f t="shared" si="2"/>
        <v/>
      </c>
      <c r="O24" s="118" t="str">
        <f>IF(ISERROR(IF(D24="","",(IF(C24="Clé",INDEX(bdd_prix_cle_profil,MATCH(devis_profil,data_src!$B$63:$B$73,0),MATCH(D24,data_src!$C$62:$E$62,0)),INDEX(bdd_prix_base_profil,MATCH(devis_profil,data_src!$B$23:$B$33,0),MATCH(D24,data_src!$C$22:$E$22,0))+devis_PV_goupille+IF(J24=FALSE,0,devis_PV_systeme)+L24+M24+N24)+P24)*(1+IF(AND(devis_extension_on="Oui",devis_initiateur_on="Non"),PV_non_initiateur,0)))),"",IF(D24="","",(IF(C24="Clé",INDEX(bdd_prix_cle_profil,MATCH(devis_profil,data_src!$B$63:$B$73,0),MATCH(D24,data_src!$C$62:$E$62,0)),INDEX(bdd_prix_base_profil,MATCH(devis_profil,data_src!$B$23:$B$33,0),MATCH(D24,data_src!$C$22:$E$22,0))+devis_PV_goupille+IF(J24=FALSE,0,devis_PV_systeme)+L24+M24+N24)+P24)*(1+IF(AND(devis_extension_on="Oui",devis_initiateur_on="Non"),PV_non_initiateur,0))))</f>
        <v/>
      </c>
      <c r="P24" s="118" t="str">
        <f>IF(D24="","",IF(ISERROR(IF(AND(devis_extension_on="Oui",devis_plusde6mois_on="Oui"),IF(C24="Cylindre",PV_plusde6mois,IF(AND(C24="Clé",D24&lt;&gt;"Clé supplémentaire avec cylindre"),prix_cle_plusde6mois-INDEX(bdd_prix_cle_profil,MATCH(devis_profil,data_src!$B$63:$B$73,0),MATCH(D24,data_src!$C$62:$E$62,0)),0)),0)),0,IF(AND(devis_extension_on="Oui",devis_plusde6mois_on="Oui"),IF(C24="Cylindre",PV_plusde6mois,IF(AND(C24="Clé",D24&lt;&gt;"Clé supplémentaire avec cylindre"),prix_cle_plusde6mois-INDEX(bdd_prix_cle_profil,MATCH(devis_profil,data_src!$B$63:$B$73,0),MATCH(D24,data_src!$C$62:$E$62,0)),0)),0)))</f>
        <v/>
      </c>
      <c r="Q24" s="118" t="str">
        <f t="shared" si="5"/>
        <v/>
      </c>
      <c r="R24" s="118" t="str">
        <f t="shared" si="4"/>
        <v/>
      </c>
      <c r="S24" s="118" t="str">
        <f t="shared" si="6"/>
        <v/>
      </c>
      <c r="T24" s="119" t="str">
        <f>IF(D24="","",IF(ISERROR(IF(D24="","",IF(C24="Clé",IF(AND(devis_extension_on="Oui",devis_plusde6mois_on="Oui",D24&lt;&gt;"Clé supplémentaire avec cylindre"),D24&amp;" "&amp;$E$10&amp;MID($E$11,1,1)&amp;" en réassort",D24&amp;" "&amp;$E$10&amp;MID($E$11,1,1)),CONCATENATE(VLOOKUP(D24,Cylindres!$A$2:$B$100,2,FALSE),"-",Devis!$E$10,MID(Devis!$E$11,1,1)," ",IF(Devis!D24="Bouton","(B)",""),Devis!E24,"x",Devis!F24," ",IF(D24="Bouton",VLOOKUP(H24,Boutons!$A$2:$B$50,2,FALSE)&amp;" ",""),VLOOKUP(Devis!G24,Finitions!$A$3:$B$34,2,FALSE)," ")))),"",IF(D24="","",IF(C24="Clé",IF(AND(devis_extension_on="Oui",devis_plusde6mois_on="Oui",D24&lt;&gt;"Clé supplémentaire avec cylindre"),D24&amp;" "&amp;$E$10&amp;MID($E$11,1,1)&amp;" en réassort",D24&amp;" "&amp;$E$10&amp;MID($E$11,1,1)),CONCATENATE(VLOOKUP(D24,Cylindres!$A$2:$B$100,2,FALSE),"-",Devis!$E$10,MID(Devis!$E$11,1,1)," ",IF(Devis!D24="Bouton","(B)",""),Devis!E24,"x",Devis!F24," ",IF(D24="Bouton",VLOOKUP(H24,Boutons!$A$2:$B$50,2,FALSE)&amp;" ",""),VLOOKUP(Devis!G24,Finitions!$A$3:$B$34,2,FALSE)," ")))))</f>
        <v/>
      </c>
    </row>
    <row r="25" spans="2:20" s="68" customFormat="1">
      <c r="B25" s="74"/>
      <c r="C25" s="74"/>
      <c r="D25" s="74"/>
      <c r="E25" s="74"/>
      <c r="F25" s="74"/>
      <c r="G25" s="74"/>
      <c r="H25" s="74"/>
      <c r="I25" s="74"/>
      <c r="J25" s="66" t="b">
        <v>1</v>
      </c>
      <c r="K25" s="66" t="str">
        <f t="shared" si="0"/>
        <v/>
      </c>
      <c r="L25" s="66" t="str">
        <f t="shared" si="1"/>
        <v/>
      </c>
      <c r="M25" s="73" t="str">
        <f>+IF(D25="","",IF(C25="Cylindre",INDEX(bdd_PV_finition_cyl,MATCH(G25,liste_finitions,0),MATCH(D25,Finitions!$C$2:$E$2,0)),0))</f>
        <v/>
      </c>
      <c r="N25" s="73" t="str">
        <f t="shared" si="2"/>
        <v/>
      </c>
      <c r="O25" s="118" t="str">
        <f>IF(ISERROR(IF(D25="","",(IF(C25="Clé",INDEX(bdd_prix_cle_profil,MATCH(devis_profil,data_src!$B$63:$B$73,0),MATCH(D25,data_src!$C$62:$E$62,0)),INDEX(bdd_prix_base_profil,MATCH(devis_profil,data_src!$B$23:$B$33,0),MATCH(D25,data_src!$C$22:$E$22,0))+devis_PV_goupille+IF(J25=FALSE,0,devis_PV_systeme)+L25+M25+N25)+P25)*(1+IF(AND(devis_extension_on="Oui",devis_initiateur_on="Non"),PV_non_initiateur,0)))),"",IF(D25="","",(IF(C25="Clé",INDEX(bdd_prix_cle_profil,MATCH(devis_profil,data_src!$B$63:$B$73,0),MATCH(D25,data_src!$C$62:$E$62,0)),INDEX(bdd_prix_base_profil,MATCH(devis_profil,data_src!$B$23:$B$33,0),MATCH(D25,data_src!$C$22:$E$22,0))+devis_PV_goupille+IF(J25=FALSE,0,devis_PV_systeme)+L25+M25+N25)+P25)*(1+IF(AND(devis_extension_on="Oui",devis_initiateur_on="Non"),PV_non_initiateur,0))))</f>
        <v/>
      </c>
      <c r="P25" s="118" t="str">
        <f>IF(D25="","",IF(ISERROR(IF(AND(devis_extension_on="Oui",devis_plusde6mois_on="Oui"),IF(C25="Cylindre",PV_plusde6mois,IF(AND(C25="Clé",D25&lt;&gt;"Clé supplémentaire avec cylindre"),prix_cle_plusde6mois-INDEX(bdd_prix_cle_profil,MATCH(devis_profil,data_src!$B$63:$B$73,0),MATCH(D25,data_src!$C$62:$E$62,0)),0)),0)),0,IF(AND(devis_extension_on="Oui",devis_plusde6mois_on="Oui"),IF(C25="Cylindre",PV_plusde6mois,IF(AND(C25="Clé",D25&lt;&gt;"Clé supplémentaire avec cylindre"),prix_cle_plusde6mois-INDEX(bdd_prix_cle_profil,MATCH(devis_profil,data_src!$B$63:$B$73,0),MATCH(D25,data_src!$C$62:$E$62,0)),0)),0)))</f>
        <v/>
      </c>
      <c r="Q25" s="118" t="str">
        <f t="shared" si="5"/>
        <v/>
      </c>
      <c r="R25" s="118" t="str">
        <f t="shared" si="4"/>
        <v/>
      </c>
      <c r="S25" s="118" t="str">
        <f t="shared" si="6"/>
        <v/>
      </c>
      <c r="T25" s="119" t="str">
        <f>IF(D25="","",IF(ISERROR(IF(D25="","",IF(C25="Clé",IF(AND(devis_extension_on="Oui",devis_plusde6mois_on="Oui",D25&lt;&gt;"Clé supplémentaire avec cylindre"),D25&amp;" "&amp;$E$10&amp;MID($E$11,1,1)&amp;" en réassort",D25&amp;" "&amp;$E$10&amp;MID($E$11,1,1)),CONCATENATE(VLOOKUP(D25,Cylindres!$A$2:$B$100,2,FALSE),"-",Devis!$E$10,MID(Devis!$E$11,1,1)," ",IF(Devis!D25="Bouton","(B)",""),Devis!E25,"x",Devis!F25," ",IF(D25="Bouton",VLOOKUP(H25,Boutons!$A$2:$B$50,2,FALSE)&amp;" ",""),VLOOKUP(Devis!G25,Finitions!$A$3:$B$34,2,FALSE)," ")))),"",IF(D25="","",IF(C25="Clé",IF(AND(devis_extension_on="Oui",devis_plusde6mois_on="Oui",D25&lt;&gt;"Clé supplémentaire avec cylindre"),D25&amp;" "&amp;$E$10&amp;MID($E$11,1,1)&amp;" en réassort",D25&amp;" "&amp;$E$10&amp;MID($E$11,1,1)),CONCATENATE(VLOOKUP(D25,Cylindres!$A$2:$B$100,2,FALSE),"-",Devis!$E$10,MID(Devis!$E$11,1,1)," ",IF(Devis!D25="Bouton","(B)",""),Devis!E25,"x",Devis!F25," ",IF(D25="Bouton",VLOOKUP(H25,Boutons!$A$2:$B$50,2,FALSE)&amp;" ",""),VLOOKUP(Devis!G25,Finitions!$A$3:$B$34,2,FALSE)," ")))))</f>
        <v/>
      </c>
    </row>
    <row r="26" spans="2:20" s="68" customFormat="1">
      <c r="B26" s="74"/>
      <c r="C26" s="74"/>
      <c r="D26" s="74"/>
      <c r="E26" s="74"/>
      <c r="F26" s="74"/>
      <c r="G26" s="74"/>
      <c r="H26" s="74"/>
      <c r="I26" s="74"/>
      <c r="J26" s="66" t="b">
        <v>1</v>
      </c>
      <c r="K26" s="66" t="str">
        <f t="shared" si="0"/>
        <v/>
      </c>
      <c r="L26" s="66" t="str">
        <f t="shared" si="1"/>
        <v/>
      </c>
      <c r="M26" s="73" t="str">
        <f>+IF(D26="","",IF(C26="Cylindre",INDEX(bdd_PV_finition_cyl,MATCH(G26,liste_finitions,0),MATCH(D26,Finitions!$C$2:$E$2,0)),0))</f>
        <v/>
      </c>
      <c r="N26" s="73" t="str">
        <f t="shared" si="2"/>
        <v/>
      </c>
      <c r="O26" s="118" t="str">
        <f>IF(ISERROR(IF(D26="","",(IF(C26="Clé",INDEX(bdd_prix_cle_profil,MATCH(devis_profil,data_src!$B$63:$B$73,0),MATCH(D26,data_src!$C$62:$E$62,0)),INDEX(bdd_prix_base_profil,MATCH(devis_profil,data_src!$B$23:$B$33,0),MATCH(D26,data_src!$C$22:$E$22,0))+devis_PV_goupille+IF(J26=FALSE,0,devis_PV_systeme)+L26+M26+N26)+P26)*(1+IF(AND(devis_extension_on="Oui",devis_initiateur_on="Non"),PV_non_initiateur,0)))),"",IF(D26="","",(IF(C26="Clé",INDEX(bdd_prix_cle_profil,MATCH(devis_profil,data_src!$B$63:$B$73,0),MATCH(D26,data_src!$C$62:$E$62,0)),INDEX(bdd_prix_base_profil,MATCH(devis_profil,data_src!$B$23:$B$33,0),MATCH(D26,data_src!$C$22:$E$22,0))+devis_PV_goupille+IF(J26=FALSE,0,devis_PV_systeme)+L26+M26+N26)+P26)*(1+IF(AND(devis_extension_on="Oui",devis_initiateur_on="Non"),PV_non_initiateur,0))))</f>
        <v/>
      </c>
      <c r="P26" s="118" t="str">
        <f>IF(D26="","",IF(ISERROR(IF(AND(devis_extension_on="Oui",devis_plusde6mois_on="Oui"),IF(C26="Cylindre",PV_plusde6mois,IF(AND(C26="Clé",D26&lt;&gt;"Clé supplémentaire avec cylindre"),prix_cle_plusde6mois-INDEX(bdd_prix_cle_profil,MATCH(devis_profil,data_src!$B$63:$B$73,0),MATCH(D26,data_src!$C$62:$E$62,0)),0)),0)),0,IF(AND(devis_extension_on="Oui",devis_plusde6mois_on="Oui"),IF(C26="Cylindre",PV_plusde6mois,IF(AND(C26="Clé",D26&lt;&gt;"Clé supplémentaire avec cylindre"),prix_cle_plusde6mois-INDEX(bdd_prix_cle_profil,MATCH(devis_profil,data_src!$B$63:$B$73,0),MATCH(D26,data_src!$C$62:$E$62,0)),0)),0)))</f>
        <v/>
      </c>
      <c r="Q26" s="118" t="str">
        <f t="shared" si="5"/>
        <v/>
      </c>
      <c r="R26" s="118" t="str">
        <f t="shared" si="4"/>
        <v/>
      </c>
      <c r="S26" s="118" t="str">
        <f t="shared" si="6"/>
        <v/>
      </c>
      <c r="T26" s="119" t="str">
        <f>IF(D26="","",IF(ISERROR(IF(D26="","",IF(C26="Clé",IF(AND(devis_extension_on="Oui",devis_plusde6mois_on="Oui",D26&lt;&gt;"Clé supplémentaire avec cylindre"),D26&amp;" "&amp;$E$10&amp;MID($E$11,1,1)&amp;" en réassort",D26&amp;" "&amp;$E$10&amp;MID($E$11,1,1)),CONCATENATE(VLOOKUP(D26,Cylindres!$A$2:$B$100,2,FALSE),"-",Devis!$E$10,MID(Devis!$E$11,1,1)," ",IF(Devis!D26="Bouton","(B)",""),Devis!E26,"x",Devis!F26," ",IF(D26="Bouton",VLOOKUP(H26,Boutons!$A$2:$B$50,2,FALSE)&amp;" ",""),VLOOKUP(Devis!G26,Finitions!$A$3:$B$34,2,FALSE)," ")))),"",IF(D26="","",IF(C26="Clé",IF(AND(devis_extension_on="Oui",devis_plusde6mois_on="Oui",D26&lt;&gt;"Clé supplémentaire avec cylindre"),D26&amp;" "&amp;$E$10&amp;MID($E$11,1,1)&amp;" en réassort",D26&amp;" "&amp;$E$10&amp;MID($E$11,1,1)),CONCATENATE(VLOOKUP(D26,Cylindres!$A$2:$B$100,2,FALSE),"-",Devis!$E$10,MID(Devis!$E$11,1,1)," ",IF(Devis!D26="Bouton","(B)",""),Devis!E26,"x",Devis!F26," ",IF(D26="Bouton",VLOOKUP(H26,Boutons!$A$2:$B$50,2,FALSE)&amp;" ",""),VLOOKUP(Devis!G26,Finitions!$A$3:$B$34,2,FALSE)," ")))))</f>
        <v/>
      </c>
    </row>
    <row r="27" spans="2:20" s="68" customFormat="1">
      <c r="B27" s="74"/>
      <c r="C27" s="74"/>
      <c r="D27" s="74"/>
      <c r="E27" s="74"/>
      <c r="F27" s="74"/>
      <c r="G27" s="74"/>
      <c r="H27" s="74"/>
      <c r="I27" s="74"/>
      <c r="J27" s="66" t="b">
        <v>1</v>
      </c>
      <c r="K27" s="66" t="str">
        <f t="shared" si="0"/>
        <v/>
      </c>
      <c r="L27" s="66" t="str">
        <f t="shared" si="1"/>
        <v/>
      </c>
      <c r="M27" s="73" t="str">
        <f>+IF(D27="","",IF(C27="Cylindre",INDEX(bdd_PV_finition_cyl,MATCH(G27,liste_finitions,0),MATCH(D27,Finitions!$C$2:$E$2,0)),0))</f>
        <v/>
      </c>
      <c r="N27" s="73" t="str">
        <f t="shared" si="2"/>
        <v/>
      </c>
      <c r="O27" s="118" t="str">
        <f>IF(ISERROR(IF(D27="","",(IF(C27="Clé",INDEX(bdd_prix_cle_profil,MATCH(devis_profil,data_src!$B$63:$B$73,0),MATCH(D27,data_src!$C$62:$E$62,0)),INDEX(bdd_prix_base_profil,MATCH(devis_profil,data_src!$B$23:$B$33,0),MATCH(D27,data_src!$C$22:$E$22,0))+devis_PV_goupille+IF(J27=FALSE,0,devis_PV_systeme)+L27+M27+N27)+P27)*(1+IF(AND(devis_extension_on="Oui",devis_initiateur_on="Non"),PV_non_initiateur,0)))),"",IF(D27="","",(IF(C27="Clé",INDEX(bdd_prix_cle_profil,MATCH(devis_profil,data_src!$B$63:$B$73,0),MATCH(D27,data_src!$C$62:$E$62,0)),INDEX(bdd_prix_base_profil,MATCH(devis_profil,data_src!$B$23:$B$33,0),MATCH(D27,data_src!$C$22:$E$22,0))+devis_PV_goupille+IF(J27=FALSE,0,devis_PV_systeme)+L27+M27+N27)+P27)*(1+IF(AND(devis_extension_on="Oui",devis_initiateur_on="Non"),PV_non_initiateur,0))))</f>
        <v/>
      </c>
      <c r="P27" s="118" t="str">
        <f>IF(D27="","",IF(ISERROR(IF(AND(devis_extension_on="Oui",devis_plusde6mois_on="Oui"),IF(C27="Cylindre",PV_plusde6mois,IF(AND(C27="Clé",D27&lt;&gt;"Clé supplémentaire avec cylindre"),prix_cle_plusde6mois-INDEX(bdd_prix_cle_profil,MATCH(devis_profil,data_src!$B$63:$B$73,0),MATCH(D27,data_src!$C$62:$E$62,0)),0)),0)),0,IF(AND(devis_extension_on="Oui",devis_plusde6mois_on="Oui"),IF(C27="Cylindre",PV_plusde6mois,IF(AND(C27="Clé",D27&lt;&gt;"Clé supplémentaire avec cylindre"),prix_cle_plusde6mois-INDEX(bdd_prix_cle_profil,MATCH(devis_profil,data_src!$B$63:$B$73,0),MATCH(D27,data_src!$C$62:$E$62,0)),0)),0)))</f>
        <v/>
      </c>
      <c r="Q27" s="118" t="str">
        <f t="shared" si="5"/>
        <v/>
      </c>
      <c r="R27" s="118" t="str">
        <f t="shared" si="4"/>
        <v/>
      </c>
      <c r="S27" s="118" t="str">
        <f t="shared" si="6"/>
        <v/>
      </c>
      <c r="T27" s="119" t="str">
        <f>IF(D27="","",IF(ISERROR(IF(D27="","",IF(C27="Clé",IF(AND(devis_extension_on="Oui",devis_plusde6mois_on="Oui",D27&lt;&gt;"Clé supplémentaire avec cylindre"),D27&amp;" "&amp;$E$10&amp;MID($E$11,1,1)&amp;" en réassort",D27&amp;" "&amp;$E$10&amp;MID($E$11,1,1)),CONCATENATE(VLOOKUP(D27,Cylindres!$A$2:$B$100,2,FALSE),"-",Devis!$E$10,MID(Devis!$E$11,1,1)," ",IF(Devis!D27="Bouton","(B)",""),Devis!E27,"x",Devis!F27," ",IF(D27="Bouton",VLOOKUP(H27,Boutons!$A$2:$B$50,2,FALSE)&amp;" ",""),VLOOKUP(Devis!G27,Finitions!$A$3:$B$34,2,FALSE)," ")))),"",IF(D27="","",IF(C27="Clé",IF(AND(devis_extension_on="Oui",devis_plusde6mois_on="Oui",D27&lt;&gt;"Clé supplémentaire avec cylindre"),D27&amp;" "&amp;$E$10&amp;MID($E$11,1,1)&amp;" en réassort",D27&amp;" "&amp;$E$10&amp;MID($E$11,1,1)),CONCATENATE(VLOOKUP(D27,Cylindres!$A$2:$B$100,2,FALSE),"-",Devis!$E$10,MID(Devis!$E$11,1,1)," ",IF(Devis!D27="Bouton","(B)",""),Devis!E27,"x",Devis!F27," ",IF(D27="Bouton",VLOOKUP(H27,Boutons!$A$2:$B$50,2,FALSE)&amp;" ",""),VLOOKUP(Devis!G27,Finitions!$A$3:$B$34,2,FALSE)," ")))))</f>
        <v/>
      </c>
    </row>
    <row r="28" spans="2:20" s="68" customFormat="1">
      <c r="B28" s="74"/>
      <c r="C28" s="74"/>
      <c r="D28" s="74"/>
      <c r="E28" s="74"/>
      <c r="F28" s="74"/>
      <c r="G28" s="74"/>
      <c r="H28" s="74"/>
      <c r="I28" s="74"/>
      <c r="J28" s="66" t="b">
        <v>1</v>
      </c>
      <c r="K28" s="66" t="str">
        <f t="shared" si="0"/>
        <v/>
      </c>
      <c r="L28" s="66" t="str">
        <f t="shared" si="1"/>
        <v/>
      </c>
      <c r="M28" s="73" t="str">
        <f>+IF(D28="","",IF(C28="Cylindre",INDEX(bdd_PV_finition_cyl,MATCH(G28,liste_finitions,0),MATCH(D28,Finitions!$C$2:$E$2,0)),0))</f>
        <v/>
      </c>
      <c r="N28" s="73" t="str">
        <f t="shared" si="2"/>
        <v/>
      </c>
      <c r="O28" s="118" t="str">
        <f>IF(ISERROR(IF(D28="","",(IF(C28="Clé",INDEX(bdd_prix_cle_profil,MATCH(devis_profil,data_src!$B$63:$B$73,0),MATCH(D28,data_src!$C$62:$E$62,0)),INDEX(bdd_prix_base_profil,MATCH(devis_profil,data_src!$B$23:$B$33,0),MATCH(D28,data_src!$C$22:$E$22,0))+devis_PV_goupille+IF(J28=FALSE,0,devis_PV_systeme)+L28+M28+N28)+P28)*(1+IF(AND(devis_extension_on="Oui",devis_initiateur_on="Non"),PV_non_initiateur,0)))),"",IF(D28="","",(IF(C28="Clé",INDEX(bdd_prix_cle_profil,MATCH(devis_profil,data_src!$B$63:$B$73,0),MATCH(D28,data_src!$C$62:$E$62,0)),INDEX(bdd_prix_base_profil,MATCH(devis_profil,data_src!$B$23:$B$33,0),MATCH(D28,data_src!$C$22:$E$22,0))+devis_PV_goupille+IF(J28=FALSE,0,devis_PV_systeme)+L28+M28+N28)+P28)*(1+IF(AND(devis_extension_on="Oui",devis_initiateur_on="Non"),PV_non_initiateur,0))))</f>
        <v/>
      </c>
      <c r="P28" s="118" t="str">
        <f>IF(D28="","",IF(ISERROR(IF(AND(devis_extension_on="Oui",devis_plusde6mois_on="Oui"),IF(C28="Cylindre",PV_plusde6mois,IF(AND(C28="Clé",D28&lt;&gt;"Clé supplémentaire avec cylindre"),prix_cle_plusde6mois-INDEX(bdd_prix_cle_profil,MATCH(devis_profil,data_src!$B$63:$B$73,0),MATCH(D28,data_src!$C$62:$E$62,0)),0)),0)),0,IF(AND(devis_extension_on="Oui",devis_plusde6mois_on="Oui"),IF(C28="Cylindre",PV_plusde6mois,IF(AND(C28="Clé",D28&lt;&gt;"Clé supplémentaire avec cylindre"),prix_cle_plusde6mois-INDEX(bdd_prix_cle_profil,MATCH(devis_profil,data_src!$B$63:$B$73,0),MATCH(D28,data_src!$C$62:$E$62,0)),0)),0)))</f>
        <v/>
      </c>
      <c r="Q28" s="118" t="str">
        <f t="shared" si="5"/>
        <v/>
      </c>
      <c r="R28" s="118" t="str">
        <f t="shared" si="4"/>
        <v/>
      </c>
      <c r="S28" s="118" t="str">
        <f t="shared" si="6"/>
        <v/>
      </c>
      <c r="T28" s="119" t="str">
        <f>IF(D28="","",IF(ISERROR(IF(D28="","",IF(C28="Clé",IF(AND(devis_extension_on="Oui",devis_plusde6mois_on="Oui",D28&lt;&gt;"Clé supplémentaire avec cylindre"),D28&amp;" "&amp;$E$10&amp;MID($E$11,1,1)&amp;" en réassort",D28&amp;" "&amp;$E$10&amp;MID($E$11,1,1)),CONCATENATE(VLOOKUP(D28,Cylindres!$A$2:$B$100,2,FALSE),"-",Devis!$E$10,MID(Devis!$E$11,1,1)," ",IF(Devis!D28="Bouton","(B)",""),Devis!E28,"x",Devis!F28," ",IF(D28="Bouton",VLOOKUP(H28,Boutons!$A$2:$B$50,2,FALSE)&amp;" ",""),VLOOKUP(Devis!G28,Finitions!$A$3:$B$34,2,FALSE)," ")))),"",IF(D28="","",IF(C28="Clé",IF(AND(devis_extension_on="Oui",devis_plusde6mois_on="Oui",D28&lt;&gt;"Clé supplémentaire avec cylindre"),D28&amp;" "&amp;$E$10&amp;MID($E$11,1,1)&amp;" en réassort",D28&amp;" "&amp;$E$10&amp;MID($E$11,1,1)),CONCATENATE(VLOOKUP(D28,Cylindres!$A$2:$B$100,2,FALSE),"-",Devis!$E$10,MID(Devis!$E$11,1,1)," ",IF(Devis!D28="Bouton","(B)",""),Devis!E28,"x",Devis!F28," ",IF(D28="Bouton",VLOOKUP(H28,Boutons!$A$2:$B$50,2,FALSE)&amp;" ",""),VLOOKUP(Devis!G28,Finitions!$A$3:$B$34,2,FALSE)," ")))))</f>
        <v/>
      </c>
    </row>
    <row r="29" spans="2:20" s="68" customFormat="1">
      <c r="B29" s="74"/>
      <c r="C29" s="74"/>
      <c r="D29" s="74"/>
      <c r="E29" s="74"/>
      <c r="F29" s="74"/>
      <c r="G29" s="74"/>
      <c r="H29" s="74"/>
      <c r="I29" s="74"/>
      <c r="J29" s="66" t="b">
        <v>1</v>
      </c>
      <c r="K29" s="66" t="str">
        <f t="shared" ref="K29:K31" si="7">IF(D29="","",IF(C29="Clé","NA",VLOOKUP(CONCATENATE(MIN(E29,F29),MAX(E29,F29)),bdd_concat_extensions,2,FALSE)))</f>
        <v/>
      </c>
      <c r="L29" s="66" t="str">
        <f t="shared" ref="L29:L31" si="8">+IF(D29="","",IF(C29="Cylindre",IF(K29&lt;11,K29*cout_extension_011,K29*cout_extension_1218),0))</f>
        <v/>
      </c>
      <c r="M29" s="73" t="str">
        <f>+IF(D29="","",IF(C29="Cylindre",INDEX(bdd_PV_finition_cyl,MATCH(G29,liste_finitions,0),MATCH(D29,Finitions!$C$2:$E$2,0)),0))</f>
        <v/>
      </c>
      <c r="N29" s="73" t="str">
        <f t="shared" ref="N29:N31" si="9">+IF(D29="","",IF(D29="Bouton",VLOOKUP(H29,bdd_PV_bouton,3,FALSE),0))</f>
        <v/>
      </c>
      <c r="O29" s="118" t="str">
        <f>IF(ISERROR(IF(D29="","",(IF(C29="Clé",INDEX(bdd_prix_cle_profil,MATCH(devis_profil,data_src!$B$63:$B$73,0),MATCH(D29,data_src!$C$62:$E$62,0)),INDEX(bdd_prix_base_profil,MATCH(devis_profil,data_src!$B$23:$B$33,0),MATCH(D29,data_src!$C$22:$E$22,0))+devis_PV_goupille+IF(J29=FALSE,0,devis_PV_systeme)+L29+M29+N29)+P29)*(1+IF(AND(devis_extension_on="Oui",devis_initiateur_on="Non"),PV_non_initiateur,0)))),"",IF(D29="","",(IF(C29="Clé",INDEX(bdd_prix_cle_profil,MATCH(devis_profil,data_src!$B$63:$B$73,0),MATCH(D29,data_src!$C$62:$E$62,0)),INDEX(bdd_prix_base_profil,MATCH(devis_profil,data_src!$B$23:$B$33,0),MATCH(D29,data_src!$C$22:$E$22,0))+devis_PV_goupille+IF(J29=FALSE,0,devis_PV_systeme)+L29+M29+N29)+P29)*(1+IF(AND(devis_extension_on="Oui",devis_initiateur_on="Non"),PV_non_initiateur,0))))</f>
        <v/>
      </c>
      <c r="P29" s="118" t="str">
        <f>IF(D29="","",IF(ISERROR(IF(AND(devis_extension_on="Oui",devis_plusde6mois_on="Oui"),IF(C29="Cylindre",PV_plusde6mois,IF(AND(C29="Clé",D29&lt;&gt;"Clé supplémentaire avec cylindre"),prix_cle_plusde6mois-INDEX(bdd_prix_cle_profil,MATCH(devis_profil,data_src!$B$63:$B$73,0),MATCH(D29,data_src!$C$62:$E$62,0)),0)),0)),0,IF(AND(devis_extension_on="Oui",devis_plusde6mois_on="Oui"),IF(C29="Cylindre",PV_plusde6mois,IF(AND(C29="Clé",D29&lt;&gt;"Clé supplémentaire avec cylindre"),prix_cle_plusde6mois-INDEX(bdd_prix_cle_profil,MATCH(devis_profil,data_src!$B$63:$B$73,0),MATCH(D29,data_src!$C$62:$E$62,0)),0)),0)))</f>
        <v/>
      </c>
      <c r="Q29" s="118" t="str">
        <f t="shared" ref="Q29:Q31" si="10">+IF(O29="","",IF(AND(devis_extension_on="Oui",devis_initiateur_on="Non"),O29/(1+PV_non_initiateur)*PV_non_initiateur,0))</f>
        <v/>
      </c>
      <c r="R29" s="118" t="str">
        <f t="shared" ref="R29:R31" si="11">IF(O29="","",O29*(1-devis_taux_remise))</f>
        <v/>
      </c>
      <c r="S29" s="118" t="str">
        <f t="shared" ref="S29:S31" si="12">IF(O29="","",B29*R29)</f>
        <v/>
      </c>
      <c r="T29" s="119" t="str">
        <f>IF(D29="","",IF(ISERROR(IF(D29="","",IF(C29="Clé",IF(AND(devis_extension_on="Oui",devis_plusde6mois_on="Oui",D29&lt;&gt;"Clé supplémentaire avec cylindre"),D29&amp;" "&amp;$E$10&amp;MID($E$11,1,1)&amp;" en réassort",D29&amp;" "&amp;$E$10&amp;MID($E$11,1,1)),CONCATENATE(VLOOKUP(D29,Cylindres!$A$2:$B$100,2,FALSE),"-",Devis!$E$10,MID(Devis!$E$11,1,1)," ",IF(Devis!D29="Bouton","(B)",""),Devis!E29,"x",Devis!F29," ",IF(D29="Bouton",VLOOKUP(H29,Boutons!$A$2:$B$50,2,FALSE)&amp;" ",""),VLOOKUP(Devis!G29,Finitions!$A$3:$B$34,2,FALSE)," ")))),"",IF(D29="","",IF(C29="Clé",IF(AND(devis_extension_on="Oui",devis_plusde6mois_on="Oui",D29&lt;&gt;"Clé supplémentaire avec cylindre"),D29&amp;" "&amp;$E$10&amp;MID($E$11,1,1)&amp;" en réassort",D29&amp;" "&amp;$E$10&amp;MID($E$11,1,1)),CONCATENATE(VLOOKUP(D29,Cylindres!$A$2:$B$100,2,FALSE),"-",Devis!$E$10,MID(Devis!$E$11,1,1)," ",IF(Devis!D29="Bouton","(B)",""),Devis!E29,"x",Devis!F29," ",IF(D29="Bouton",VLOOKUP(H29,Boutons!$A$2:$B$50,2,FALSE)&amp;" ",""),VLOOKUP(Devis!G29,Finitions!$A$3:$B$34,2,FALSE)," ")))))</f>
        <v/>
      </c>
    </row>
    <row r="30" spans="2:20" s="68" customFormat="1">
      <c r="B30" s="74"/>
      <c r="C30" s="74"/>
      <c r="D30" s="74"/>
      <c r="E30" s="74"/>
      <c r="F30" s="74"/>
      <c r="G30" s="74"/>
      <c r="H30" s="74"/>
      <c r="I30" s="74"/>
      <c r="J30" s="66" t="b">
        <v>1</v>
      </c>
      <c r="K30" s="66" t="str">
        <f t="shared" ref="K30" si="13">IF(D30="","",IF(C30="Clé","NA",VLOOKUP(CONCATENATE(MIN(E30,F30),MAX(E30,F30)),bdd_concat_extensions,2,FALSE)))</f>
        <v/>
      </c>
      <c r="L30" s="66" t="str">
        <f t="shared" ref="L30" si="14">+IF(D30="","",IF(C30="Cylindre",IF(K30&lt;11,K30*cout_extension_011,K30*cout_extension_1218),0))</f>
        <v/>
      </c>
      <c r="M30" s="73" t="str">
        <f>+IF(D30="","",IF(C30="Cylindre",INDEX(bdd_PV_finition_cyl,MATCH(G30,liste_finitions,0),MATCH(D30,Finitions!$C$2:$E$2,0)),0))</f>
        <v/>
      </c>
      <c r="N30" s="73" t="str">
        <f t="shared" ref="N30" si="15">+IF(D30="","",IF(D30="Bouton",VLOOKUP(H30,bdd_PV_bouton,3,FALSE),0))</f>
        <v/>
      </c>
      <c r="O30" s="118" t="str">
        <f>IF(ISERROR(IF(D30="","",(IF(C30="Clé",INDEX(bdd_prix_cle_profil,MATCH(devis_profil,data_src!$B$63:$B$73,0),MATCH(D30,data_src!$C$62:$E$62,0)),INDEX(bdd_prix_base_profil,MATCH(devis_profil,data_src!$B$23:$B$33,0),MATCH(D30,data_src!$C$22:$E$22,0))+devis_PV_goupille+IF(J30=FALSE,0,devis_PV_systeme)+L30+M30+N30)+P30)*(1+IF(AND(devis_extension_on="Oui",devis_initiateur_on="Non"),PV_non_initiateur,0)))),"",IF(D30="","",(IF(C30="Clé",INDEX(bdd_prix_cle_profil,MATCH(devis_profil,data_src!$B$63:$B$73,0),MATCH(D30,data_src!$C$62:$E$62,0)),INDEX(bdd_prix_base_profil,MATCH(devis_profil,data_src!$B$23:$B$33,0),MATCH(D30,data_src!$C$22:$E$22,0))+devis_PV_goupille+IF(J30=FALSE,0,devis_PV_systeme)+L30+M30+N30)+P30)*(1+IF(AND(devis_extension_on="Oui",devis_initiateur_on="Non"),PV_non_initiateur,0))))</f>
        <v/>
      </c>
      <c r="P30" s="118" t="str">
        <f>IF(D30="","",IF(ISERROR(IF(AND(devis_extension_on="Oui",devis_plusde6mois_on="Oui"),IF(C30="Cylindre",PV_plusde6mois,IF(AND(C30="Clé",D30&lt;&gt;"Clé supplémentaire avec cylindre"),prix_cle_plusde6mois-INDEX(bdd_prix_cle_profil,MATCH(devis_profil,data_src!$B$63:$B$73,0),MATCH(D30,data_src!$C$62:$E$62,0)),0)),0)),0,IF(AND(devis_extension_on="Oui",devis_plusde6mois_on="Oui"),IF(C30="Cylindre",PV_plusde6mois,IF(AND(C30="Clé",D30&lt;&gt;"Clé supplémentaire avec cylindre"),prix_cle_plusde6mois-INDEX(bdd_prix_cle_profil,MATCH(devis_profil,data_src!$B$63:$B$73,0),MATCH(D30,data_src!$C$62:$E$62,0)),0)),0)))</f>
        <v/>
      </c>
      <c r="Q30" s="118" t="str">
        <f t="shared" ref="Q30" si="16">+IF(O30="","",IF(AND(devis_extension_on="Oui",devis_initiateur_on="Non"),O30/(1+PV_non_initiateur)*PV_non_initiateur,0))</f>
        <v/>
      </c>
      <c r="R30" s="118" t="str">
        <f t="shared" ref="R30" si="17">IF(O30="","",O30*(1-devis_taux_remise))</f>
        <v/>
      </c>
      <c r="S30" s="118" t="str">
        <f t="shared" ref="S30" si="18">IF(O30="","",B30*R30)</f>
        <v/>
      </c>
      <c r="T30" s="119" t="str">
        <f>IF(D30="","",IF(ISERROR(IF(D30="","",IF(C30="Clé",IF(AND(devis_extension_on="Oui",devis_plusde6mois_on="Oui",D30&lt;&gt;"Clé supplémentaire avec cylindre"),D30&amp;" "&amp;$E$10&amp;MID($E$11,1,1)&amp;" en réassort",D30&amp;" "&amp;$E$10&amp;MID($E$11,1,1)),CONCATENATE(VLOOKUP(D30,Cylindres!$A$2:$B$100,2,FALSE),"-",Devis!$E$10,MID(Devis!$E$11,1,1)," ",IF(Devis!D30="Bouton","(B)",""),Devis!E30,"x",Devis!F30," ",IF(D30="Bouton",VLOOKUP(H30,Boutons!$A$2:$B$50,2,FALSE)&amp;" ",""),VLOOKUP(Devis!G30,Finitions!$A$3:$B$34,2,FALSE)," ")))),"",IF(D30="","",IF(C30="Clé",IF(AND(devis_extension_on="Oui",devis_plusde6mois_on="Oui",D30&lt;&gt;"Clé supplémentaire avec cylindre"),D30&amp;" "&amp;$E$10&amp;MID($E$11,1,1)&amp;" en réassort",D30&amp;" "&amp;$E$10&amp;MID($E$11,1,1)),CONCATENATE(VLOOKUP(D30,Cylindres!$A$2:$B$100,2,FALSE),"-",Devis!$E$10,MID(Devis!$E$11,1,1)," ",IF(Devis!D30="Bouton","(B)",""),Devis!E30,"x",Devis!F30," ",IF(D30="Bouton",VLOOKUP(H30,Boutons!$A$2:$B$50,2,FALSE)&amp;" ",""),VLOOKUP(Devis!G30,Finitions!$A$3:$B$34,2,FALSE)," ")))))</f>
        <v/>
      </c>
    </row>
    <row r="31" spans="2:20" s="68" customFormat="1">
      <c r="B31" s="74"/>
      <c r="C31" s="74"/>
      <c r="D31" s="74"/>
      <c r="E31" s="74"/>
      <c r="F31" s="74"/>
      <c r="G31" s="74"/>
      <c r="H31" s="74"/>
      <c r="I31" s="74"/>
      <c r="J31" s="66" t="b">
        <v>1</v>
      </c>
      <c r="K31" s="66" t="str">
        <f t="shared" si="7"/>
        <v/>
      </c>
      <c r="L31" s="66" t="str">
        <f t="shared" si="8"/>
        <v/>
      </c>
      <c r="M31" s="73" t="str">
        <f>+IF(D31="","",IF(C31="Cylindre",INDEX(bdd_PV_finition_cyl,MATCH(G31,liste_finitions,0),MATCH(D31,Finitions!$C$2:$E$2,0)),0))</f>
        <v/>
      </c>
      <c r="N31" s="73" t="str">
        <f t="shared" si="9"/>
        <v/>
      </c>
      <c r="O31" s="118" t="str">
        <f>IF(ISERROR(IF(D31="","",(IF(C31="Clé",INDEX(bdd_prix_cle_profil,MATCH(devis_profil,data_src!$B$63:$B$73,0),MATCH(D31,data_src!$C$62:$E$62,0)),INDEX(bdd_prix_base_profil,MATCH(devis_profil,data_src!$B$23:$B$33,0),MATCH(D31,data_src!$C$22:$E$22,0))+devis_PV_goupille+IF(J31=FALSE,0,devis_PV_systeme)+L31+M31+N31)+P31)*(1+IF(AND(devis_extension_on="Oui",devis_initiateur_on="Non"),PV_non_initiateur,0)))),"",IF(D31="","",(IF(C31="Clé",INDEX(bdd_prix_cle_profil,MATCH(devis_profil,data_src!$B$63:$B$73,0),MATCH(D31,data_src!$C$62:$E$62,0)),INDEX(bdd_prix_base_profil,MATCH(devis_profil,data_src!$B$23:$B$33,0),MATCH(D31,data_src!$C$22:$E$22,0))+devis_PV_goupille+IF(J31=FALSE,0,devis_PV_systeme)+L31+M31+N31)+P31)*(1+IF(AND(devis_extension_on="Oui",devis_initiateur_on="Non"),PV_non_initiateur,0))))</f>
        <v/>
      </c>
      <c r="P31" s="118" t="str">
        <f>IF(D31="","",IF(ISERROR(IF(AND(devis_extension_on="Oui",devis_plusde6mois_on="Oui"),IF(C31="Cylindre",PV_plusde6mois,IF(AND(C31="Clé",D31&lt;&gt;"Clé supplémentaire avec cylindre"),prix_cle_plusde6mois-INDEX(bdd_prix_cle_profil,MATCH(devis_profil,data_src!$B$63:$B$73,0),MATCH(D31,data_src!$C$62:$E$62,0)),0)),0)),0,IF(AND(devis_extension_on="Oui",devis_plusde6mois_on="Oui"),IF(C31="Cylindre",PV_plusde6mois,IF(AND(C31="Clé",D31&lt;&gt;"Clé supplémentaire avec cylindre"),prix_cle_plusde6mois-INDEX(bdd_prix_cle_profil,MATCH(devis_profil,data_src!$B$63:$B$73,0),MATCH(D31,data_src!$C$62:$E$62,0)),0)),0)))</f>
        <v/>
      </c>
      <c r="Q31" s="118" t="str">
        <f t="shared" si="10"/>
        <v/>
      </c>
      <c r="R31" s="118" t="str">
        <f t="shared" si="11"/>
        <v/>
      </c>
      <c r="S31" s="118" t="str">
        <f t="shared" si="12"/>
        <v/>
      </c>
      <c r="T31" s="119" t="str">
        <f>IF(D31="","",IF(ISERROR(IF(D31="","",IF(C31="Clé",IF(AND(devis_extension_on="Oui",devis_plusde6mois_on="Oui",D31&lt;&gt;"Clé supplémentaire avec cylindre"),D31&amp;" "&amp;$E$10&amp;MID($E$11,1,1)&amp;" en réassort",D31&amp;" "&amp;$E$10&amp;MID($E$11,1,1)),CONCATENATE(VLOOKUP(D31,Cylindres!$A$2:$B$100,2,FALSE),"-",Devis!$E$10,MID(Devis!$E$11,1,1)," ",IF(Devis!D31="Bouton","(B)",""),Devis!E31,"x",Devis!F31," ",IF(D31="Bouton",VLOOKUP(H31,Boutons!$A$2:$B$50,2,FALSE)&amp;" ",""),VLOOKUP(Devis!G31,Finitions!$A$3:$B$34,2,FALSE)," ")))),"",IF(D31="","",IF(C31="Clé",IF(AND(devis_extension_on="Oui",devis_plusde6mois_on="Oui",D31&lt;&gt;"Clé supplémentaire avec cylindre"),D31&amp;" "&amp;$E$10&amp;MID($E$11,1,1)&amp;" en réassort",D31&amp;" "&amp;$E$10&amp;MID($E$11,1,1)),CONCATENATE(VLOOKUP(D31,Cylindres!$A$2:$B$100,2,FALSE),"-",Devis!$E$10,MID(Devis!$E$11,1,1)," ",IF(Devis!D31="Bouton","(B)",""),Devis!E31,"x",Devis!F31," ",IF(D31="Bouton",VLOOKUP(H31,Boutons!$A$2:$B$50,2,FALSE)&amp;" ",""),VLOOKUP(Devis!G31,Finitions!$A$3:$B$34,2,FALSE)," ")))))</f>
        <v/>
      </c>
    </row>
    <row r="32" spans="2:20" s="68" customFormat="1" ht="15" thickBot="1">
      <c r="M32" s="69"/>
      <c r="N32" s="69"/>
      <c r="O32" s="121">
        <f>SUM(O22:O31)</f>
        <v>0</v>
      </c>
      <c r="P32" s="121">
        <f>SUM(P22:P31)</f>
        <v>0</v>
      </c>
      <c r="Q32" s="121">
        <f>SUM(Q22:Q31)</f>
        <v>0</v>
      </c>
      <c r="R32" s="121">
        <f>SUM(R22:R31)</f>
        <v>0</v>
      </c>
      <c r="S32" s="121">
        <f>SUM(S22:S31)</f>
        <v>0</v>
      </c>
    </row>
    <row r="33" spans="13:20" s="86" customFormat="1" ht="15" thickTop="1">
      <c r="M33" s="87"/>
      <c r="N33" s="87"/>
      <c r="O33" s="87"/>
      <c r="P33" s="87"/>
      <c r="Q33" s="87"/>
      <c r="R33" s="88" t="s">
        <v>75</v>
      </c>
      <c r="S33" s="120">
        <f>+IF($S$32&gt;=data_src!$C$59,0,MAX(IF(SUMPRODUCT(($C$22:$C$31="Clé")*($B$22:$B$31))=0,0,(IF(SUMPRODUCT(($C$22:$C$31="Clé")*($B$22:$B$31))=data_src!$C$50,data_src!$E$54,IF(AND(SUMPRODUCT(($C$22:$C$31="Clé")*($B$22:$B$31))&gt;data_src!$C$50,SUMPRODUCT(($C$22:$C$31="Clé")*($B$22:$B$31))&lt;data_src!$C$56),data_src!$E$55,IF(AND(SUMPRODUCT(($C$22:$C$31="Clé")*($B$22:$B$31))&gt;data_src!$D$55,SUMPRODUCT(($C$22:$C$31="Clé")*($B$22:$B$31))&lt;data_src!$C$57),data_src!$E$56,data_src!$E$57))))),IF(SUMPRODUCT(($C$22:$C$31="Cylindre")*($B$22:$B$31))=0,0,IF(AND(SUMPRODUCT(($C$22:$C$31="Cylindre")*($B$22:$B$31))&gt;0,SUMPRODUCT(($C$22:$C$31="Cylindre")*($B$22:$B$31))&lt;data_src!$C$51),data_src!$E$50,IF(AND(SUMPRODUCT(($C$22:$C$31="Cylindre")*($B$22:$B$31))&gt;data_src!$D$50,SUMPRODUCT(($C$22:$C$31="Cylindre")*($B$22:$B$31))&lt;data_src!$C$52),data_src!$E$51,data_src!$E$52)))))</f>
        <v>0</v>
      </c>
    </row>
    <row r="34" spans="13:20" s="68" customFormat="1">
      <c r="M34" s="69"/>
      <c r="N34" s="69"/>
      <c r="O34" s="69"/>
      <c r="P34" s="69"/>
      <c r="Q34" s="69"/>
      <c r="R34" s="81" t="s">
        <v>72</v>
      </c>
      <c r="S34" s="122">
        <f>+S32+S33</f>
        <v>0</v>
      </c>
    </row>
    <row r="35" spans="13:20" s="68" customFormat="1">
      <c r="M35" s="69"/>
      <c r="N35" s="69"/>
      <c r="O35" s="69"/>
      <c r="P35" s="69"/>
      <c r="Q35" s="69"/>
      <c r="R35" s="70" t="s">
        <v>73</v>
      </c>
      <c r="S35" s="123">
        <f>+S34*20%</f>
        <v>0</v>
      </c>
    </row>
    <row r="36" spans="13:20" s="68" customFormat="1">
      <c r="M36" s="69"/>
      <c r="N36" s="69"/>
      <c r="O36" s="69"/>
      <c r="P36" s="69"/>
      <c r="Q36" s="69"/>
      <c r="R36" s="72" t="s">
        <v>74</v>
      </c>
      <c r="S36" s="124">
        <f>+S34+S35</f>
        <v>0</v>
      </c>
    </row>
    <row r="37" spans="13:20" s="68" customFormat="1">
      <c r="M37" s="69"/>
      <c r="N37" s="69"/>
      <c r="O37" s="69"/>
      <c r="P37" s="69"/>
      <c r="Q37" s="69"/>
      <c r="R37" s="69"/>
      <c r="S37" s="69"/>
      <c r="T37" s="69"/>
    </row>
  </sheetData>
  <sheetProtection algorithmName="SHA-512" hashValue="GHq5P9S9R21tdpp6OSdQUeanenxpuaoW5AjOjVZxzrpE9lZcgWruVEgH6kpXM/QsjTy0nzb/G6H2g/C1STSvxQ==" saltValue="vURrfBlTF/Lw9dG6G62zmg==" spinCount="100000" sheet="1" objects="1" scenarios="1" deleteRows="0"/>
  <protectedRanges>
    <protectedRange sqref="E16:E18 E13 E10:E11 E8 E4:F6 B22:J31" name="saisie_devis"/>
    <protectedRange sqref="E8 E10:E14 E16:E18" name="saisie_entête"/>
  </protectedRanges>
  <mergeCells count="19">
    <mergeCell ref="E4:F4"/>
    <mergeCell ref="B2:T2"/>
    <mergeCell ref="N20:N21"/>
    <mergeCell ref="T20:T21"/>
    <mergeCell ref="B20:B21"/>
    <mergeCell ref="C20:C21"/>
    <mergeCell ref="D20:D21"/>
    <mergeCell ref="O20:O21"/>
    <mergeCell ref="R20:R21"/>
    <mergeCell ref="S20:S21"/>
    <mergeCell ref="P20:P21"/>
    <mergeCell ref="Q20:Q21"/>
    <mergeCell ref="M20:M21"/>
    <mergeCell ref="L20:L21"/>
    <mergeCell ref="K20:K21"/>
    <mergeCell ref="E20:I20"/>
    <mergeCell ref="J20:J21"/>
    <mergeCell ref="E6:F6"/>
    <mergeCell ref="E5:F5"/>
  </mergeCells>
  <dataValidations count="11">
    <dataValidation type="list" showInputMessage="1" showErrorMessage="1" sqref="E16">
      <formula1>"Oui,Non"</formula1>
    </dataValidation>
    <dataValidation type="list" showInputMessage="1" showErrorMessage="1" sqref="E17:E18">
      <formula1>IF($E$16="Non",liste_NA,liste_ouinon)</formula1>
    </dataValidation>
    <dataValidation type="list" errorStyle="warning" showInputMessage="1" showErrorMessage="1" errorTitle="Donnée non valide" error="Veuillez svp renseigner un profil existant." sqref="E11">
      <formula1>liste_goupille</formula1>
    </dataValidation>
    <dataValidation type="list" showInputMessage="1" showErrorMessage="1" sqref="E13">
      <formula1>liste_systemes</formula1>
    </dataValidation>
    <dataValidation type="list" allowBlank="1" showInputMessage="1" showErrorMessage="1" sqref="B22:B31">
      <formula1>liste_quantite</formula1>
    </dataValidation>
    <dataValidation type="list" showInputMessage="1" showErrorMessage="1" sqref="C22:C31">
      <formula1>liste_articles</formula1>
    </dataValidation>
    <dataValidation type="list" allowBlank="1" showInputMessage="1" showErrorMessage="1" sqref="G22:G31">
      <formula1>liste_finitions</formula1>
    </dataValidation>
    <dataValidation type="list" allowBlank="1" showInputMessage="1" showErrorMessage="1" sqref="F22:F31">
      <formula1>IF(C22="Clé",liste_NA,liste_dim_ext)</formula1>
    </dataValidation>
    <dataValidation type="list" showInputMessage="1" showErrorMessage="1" sqref="E22:E31">
      <formula1>IF(C22="Clé",liste_NA,IF(D22="Demi-cylindre",liste_10,liste_dim_int))</formula1>
    </dataValidation>
    <dataValidation type="list" allowBlank="1" showInputMessage="1" showErrorMessage="1" sqref="D22:D31">
      <formula1>IF(C22="Cylindre",liste_cylindres,liste_cle)</formula1>
    </dataValidation>
    <dataValidation type="list" allowBlank="1" showInputMessage="1" showErrorMessage="1" sqref="H22:H31">
      <formula1>IF(C22="Clé",liste_NA,IF(D22="Bouton",liste_boutons,liste_NA))</formula1>
    </dataValidation>
  </dataValidations>
  <hyperlinks>
    <hyperlink ref="R33" location="'Frais de port'!B2" display="Participation aux frais de port"/>
  </hyperlinks>
  <printOptions horizontalCentered="1"/>
  <pageMargins left="0" right="0" top="0.74803149606299213" bottom="0.74803149606299213" header="0.31496062992125984" footer="0.31496062992125984"/>
  <pageSetup paperSize="9" scale="5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Ajouter des lignes au devis">
              <controlPr defaultSize="0" print="0" autoFill="0" autoPict="0" macro="[0]!AjoutLigne">
                <anchor moveWithCells="1" sizeWithCells="1">
                  <from>
                    <xdr:col>0</xdr:col>
                    <xdr:colOff>198120</xdr:colOff>
                    <xdr:row>31</xdr:row>
                    <xdr:rowOff>182880</xdr:rowOff>
                  </from>
                  <to>
                    <xdr:col>2</xdr:col>
                    <xdr:colOff>411480</xdr:colOff>
                    <xdr:row>33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8</xdr:col>
                    <xdr:colOff>381000</xdr:colOff>
                    <xdr:row>20</xdr:row>
                    <xdr:rowOff>792480</xdr:rowOff>
                  </from>
                  <to>
                    <xdr:col>8</xdr:col>
                    <xdr:colOff>754380</xdr:colOff>
                    <xdr:row>21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8</xdr:col>
                    <xdr:colOff>381000</xdr:colOff>
                    <xdr:row>21</xdr:row>
                    <xdr:rowOff>182880</xdr:rowOff>
                  </from>
                  <to>
                    <xdr:col>8</xdr:col>
                    <xdr:colOff>754380</xdr:colOff>
                    <xdr:row>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8</xdr:col>
                    <xdr:colOff>388620</xdr:colOff>
                    <xdr:row>22</xdr:row>
                    <xdr:rowOff>190500</xdr:rowOff>
                  </from>
                  <to>
                    <xdr:col>8</xdr:col>
                    <xdr:colOff>762000</xdr:colOff>
                    <xdr:row>24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8</xdr:col>
                    <xdr:colOff>388620</xdr:colOff>
                    <xdr:row>23</xdr:row>
                    <xdr:rowOff>190500</xdr:rowOff>
                  </from>
                  <to>
                    <xdr:col>8</xdr:col>
                    <xdr:colOff>762000</xdr:colOff>
                    <xdr:row>25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8</xdr:col>
                    <xdr:colOff>388620</xdr:colOff>
                    <xdr:row>24</xdr:row>
                    <xdr:rowOff>190500</xdr:rowOff>
                  </from>
                  <to>
                    <xdr:col>8</xdr:col>
                    <xdr:colOff>762000</xdr:colOff>
                    <xdr:row>26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8</xdr:col>
                    <xdr:colOff>388620</xdr:colOff>
                    <xdr:row>25</xdr:row>
                    <xdr:rowOff>190500</xdr:rowOff>
                  </from>
                  <to>
                    <xdr:col>8</xdr:col>
                    <xdr:colOff>762000</xdr:colOff>
                    <xdr:row>27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8</xdr:col>
                    <xdr:colOff>388620</xdr:colOff>
                    <xdr:row>26</xdr:row>
                    <xdr:rowOff>190500</xdr:rowOff>
                  </from>
                  <to>
                    <xdr:col>8</xdr:col>
                    <xdr:colOff>762000</xdr:colOff>
                    <xdr:row>28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8</xdr:col>
                    <xdr:colOff>388620</xdr:colOff>
                    <xdr:row>27</xdr:row>
                    <xdr:rowOff>190500</xdr:rowOff>
                  </from>
                  <to>
                    <xdr:col>8</xdr:col>
                    <xdr:colOff>762000</xdr:colOff>
                    <xdr:row>29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8</xdr:col>
                    <xdr:colOff>388620</xdr:colOff>
                    <xdr:row>28</xdr:row>
                    <xdr:rowOff>190500</xdr:rowOff>
                  </from>
                  <to>
                    <xdr:col>8</xdr:col>
                    <xdr:colOff>762000</xdr:colOff>
                    <xdr:row>30</xdr:row>
                    <xdr:rowOff>30480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InputMessage="1" showErrorMessage="1" errorTitle="Donnée non valide" error="Veuillez svp re⡀鍶Ǎ_x0000__x0000__x0000__x001e__x0000__x0000__x0010__x0000__x0000_㿿_x0000__xffff__xffff__x0000__x0000_ existant.">
          <x14:formula1>
            <xm:f>data_src!$B$36:$B$46</xm:f>
          </x14:formula1>
          <xm:sqref>E10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R75"/>
  <sheetViews>
    <sheetView topLeftCell="B5" workbookViewId="0">
      <selection activeCell="B23" sqref="B23:B33"/>
    </sheetView>
  </sheetViews>
  <sheetFormatPr baseColWidth="10" defaultRowHeight="14.4"/>
  <cols>
    <col min="1" max="1" width="3.109375" customWidth="1"/>
    <col min="2" max="2" width="43.33203125" style="54" bestFit="1" customWidth="1"/>
    <col min="3" max="3" width="11.5546875" style="54"/>
  </cols>
  <sheetData>
    <row r="2" spans="2:10">
      <c r="B2" s="182" t="s">
        <v>63</v>
      </c>
      <c r="C2" s="182"/>
      <c r="D2" s="182"/>
      <c r="E2" s="182"/>
      <c r="F2" s="182"/>
      <c r="G2" s="182"/>
      <c r="H2" s="182"/>
      <c r="I2" s="182"/>
      <c r="J2" s="182"/>
    </row>
    <row r="4" spans="2:10">
      <c r="B4" s="182" t="s">
        <v>58</v>
      </c>
      <c r="C4" s="182"/>
      <c r="D4" s="63"/>
    </row>
    <row r="5" spans="2:10">
      <c r="B5" s="54" t="s">
        <v>19</v>
      </c>
      <c r="C5" s="59">
        <v>0.22</v>
      </c>
      <c r="D5" s="63"/>
    </row>
    <row r="6" spans="2:10">
      <c r="B6" s="54" t="s">
        <v>13</v>
      </c>
      <c r="C6" s="58">
        <v>7.98</v>
      </c>
      <c r="D6" s="63"/>
    </row>
    <row r="7" spans="2:10">
      <c r="C7" s="58"/>
      <c r="D7" s="63"/>
    </row>
    <row r="8" spans="2:10">
      <c r="B8" s="182" t="s">
        <v>59</v>
      </c>
      <c r="C8" s="182"/>
      <c r="D8" s="63"/>
    </row>
    <row r="9" spans="2:10">
      <c r="B9" s="54" t="s">
        <v>42</v>
      </c>
      <c r="C9" s="58">
        <v>4.8</v>
      </c>
      <c r="D9" s="63"/>
    </row>
    <row r="10" spans="2:10">
      <c r="B10" s="54" t="s">
        <v>43</v>
      </c>
      <c r="C10" s="58">
        <v>8.02</v>
      </c>
      <c r="D10" s="63"/>
    </row>
    <row r="11" spans="2:10">
      <c r="C11" s="58"/>
      <c r="D11" s="63"/>
    </row>
    <row r="12" spans="2:10">
      <c r="B12" s="182" t="s">
        <v>60</v>
      </c>
      <c r="C12" s="182"/>
      <c r="D12" s="63"/>
    </row>
    <row r="13" spans="2:10">
      <c r="B13" s="54" t="s">
        <v>46</v>
      </c>
      <c r="C13" s="58">
        <v>1.51</v>
      </c>
      <c r="D13" s="63"/>
    </row>
    <row r="14" spans="2:10">
      <c r="B14" s="54" t="s">
        <v>47</v>
      </c>
      <c r="C14" s="58">
        <v>6.56</v>
      </c>
      <c r="D14" s="63"/>
    </row>
    <row r="15" spans="2:10">
      <c r="C15" s="58"/>
      <c r="D15" s="63"/>
    </row>
    <row r="16" spans="2:10">
      <c r="B16" s="182" t="s">
        <v>61</v>
      </c>
      <c r="C16" s="182"/>
      <c r="D16" s="63"/>
    </row>
    <row r="17" spans="2:18">
      <c r="B17" s="54" t="s">
        <v>53</v>
      </c>
      <c r="C17" s="58">
        <v>5.0999999999999996</v>
      </c>
      <c r="D17" s="116" t="s">
        <v>195</v>
      </c>
    </row>
    <row r="18" spans="2:18" hidden="1">
      <c r="B18" s="54" t="s">
        <v>51</v>
      </c>
      <c r="C18" s="58">
        <f>+cout_extension_011*11</f>
        <v>56.099999999999994</v>
      </c>
      <c r="D18" s="63"/>
    </row>
    <row r="19" spans="2:18">
      <c r="B19" s="54" t="s">
        <v>52</v>
      </c>
      <c r="C19" s="58">
        <v>10.199999999999999</v>
      </c>
      <c r="D19" s="116" t="s">
        <v>196</v>
      </c>
    </row>
    <row r="20" spans="2:18">
      <c r="C20" s="58"/>
      <c r="D20" s="63"/>
    </row>
    <row r="21" spans="2:18">
      <c r="B21" s="182" t="s">
        <v>67</v>
      </c>
      <c r="C21" s="182"/>
      <c r="D21" s="182"/>
      <c r="E21" s="182"/>
      <c r="F21" s="182"/>
      <c r="G21" s="182"/>
      <c r="H21" s="182"/>
      <c r="I21" s="182"/>
      <c r="J21" s="182"/>
    </row>
    <row r="22" spans="2:18" s="57" customFormat="1" ht="43.2">
      <c r="B22" s="104"/>
      <c r="C22" s="104" t="s">
        <v>18</v>
      </c>
      <c r="D22" s="104" t="s">
        <v>21</v>
      </c>
      <c r="E22" s="104" t="s">
        <v>95</v>
      </c>
      <c r="F22" s="126" t="s">
        <v>198</v>
      </c>
      <c r="G22" s="126" t="s">
        <v>199</v>
      </c>
      <c r="H22" s="126" t="s">
        <v>200</v>
      </c>
      <c r="I22" s="126" t="s">
        <v>201</v>
      </c>
      <c r="J22" s="126" t="s">
        <v>202</v>
      </c>
    </row>
    <row r="23" spans="2:18">
      <c r="B23" s="54" t="s">
        <v>17</v>
      </c>
      <c r="C23" s="58">
        <v>45.19</v>
      </c>
      <c r="D23" s="61">
        <f t="shared" ref="D23:D29" si="0">+C23+C36</f>
        <v>46.65</v>
      </c>
      <c r="E23" s="61">
        <v>33.72</v>
      </c>
      <c r="F23" s="61">
        <v>62.56</v>
      </c>
      <c r="G23" s="61">
        <v>36.119999999999997</v>
      </c>
      <c r="H23" s="61">
        <v>65.38</v>
      </c>
      <c r="I23" s="61">
        <v>76.55</v>
      </c>
      <c r="J23" s="61">
        <v>47.78</v>
      </c>
    </row>
    <row r="24" spans="2:18">
      <c r="B24" s="54" t="s">
        <v>30</v>
      </c>
      <c r="C24" s="58">
        <v>67.790000000000006</v>
      </c>
      <c r="D24" s="61">
        <f t="shared" si="0"/>
        <v>69.98</v>
      </c>
      <c r="E24" s="61">
        <v>50.58</v>
      </c>
      <c r="F24" s="61">
        <v>93.84</v>
      </c>
      <c r="G24" s="61">
        <v>54.18</v>
      </c>
      <c r="H24" s="61">
        <v>98.07</v>
      </c>
      <c r="I24" s="61">
        <v>114.83</v>
      </c>
      <c r="J24" s="61">
        <v>71.67</v>
      </c>
    </row>
    <row r="25" spans="2:18">
      <c r="B25" s="54" t="s">
        <v>31</v>
      </c>
      <c r="C25" s="58">
        <v>84.51</v>
      </c>
      <c r="D25" s="61">
        <f t="shared" si="0"/>
        <v>87.240000000000009</v>
      </c>
      <c r="E25" s="61">
        <v>63.06</v>
      </c>
      <c r="F25" s="61">
        <v>116.99</v>
      </c>
      <c r="G25" s="61">
        <v>67.540000000000006</v>
      </c>
      <c r="H25" s="61">
        <v>122.28</v>
      </c>
      <c r="I25" s="61">
        <v>143.15</v>
      </c>
      <c r="J25" s="61">
        <v>89.35</v>
      </c>
    </row>
    <row r="26" spans="2:18">
      <c r="B26" s="54" t="s">
        <v>32</v>
      </c>
      <c r="C26" s="58">
        <v>93.54</v>
      </c>
      <c r="D26" s="61">
        <f t="shared" si="0"/>
        <v>96.570000000000007</v>
      </c>
      <c r="E26" s="61">
        <v>69.8</v>
      </c>
      <c r="F26" s="61">
        <v>129.5</v>
      </c>
      <c r="G26" s="61">
        <v>74.77</v>
      </c>
      <c r="H26" s="61">
        <v>135.34</v>
      </c>
      <c r="I26" s="61">
        <v>158.46</v>
      </c>
      <c r="J26" s="61">
        <v>98.91</v>
      </c>
    </row>
    <row r="27" spans="2:18">
      <c r="B27" s="54" t="s">
        <v>33</v>
      </c>
      <c r="C27" s="58">
        <v>67.790000000000006</v>
      </c>
      <c r="D27" s="61">
        <f t="shared" si="0"/>
        <v>69.970000000000013</v>
      </c>
      <c r="E27" s="61">
        <v>50.57</v>
      </c>
      <c r="F27" s="61">
        <v>93.84</v>
      </c>
      <c r="G27" s="61">
        <v>54.19</v>
      </c>
      <c r="H27" s="61">
        <v>98.07</v>
      </c>
      <c r="I27" s="61">
        <v>114.83</v>
      </c>
      <c r="J27" s="61">
        <v>71.67</v>
      </c>
    </row>
    <row r="28" spans="2:18">
      <c r="B28" s="54" t="s">
        <v>34</v>
      </c>
      <c r="C28" s="58">
        <v>46.65</v>
      </c>
      <c r="D28" s="61">
        <f t="shared" si="0"/>
        <v>48.04</v>
      </c>
      <c r="E28" s="61">
        <v>37.9</v>
      </c>
      <c r="F28" s="61">
        <v>86.03</v>
      </c>
      <c r="G28" s="61">
        <v>47.88</v>
      </c>
      <c r="H28" s="61">
        <v>115.4</v>
      </c>
      <c r="I28" s="61">
        <v>98.42</v>
      </c>
      <c r="J28" s="61">
        <v>47.88</v>
      </c>
    </row>
    <row r="29" spans="2:18">
      <c r="B29" s="54" t="s">
        <v>35</v>
      </c>
      <c r="C29" s="58">
        <v>95.76</v>
      </c>
      <c r="D29" s="61">
        <f t="shared" si="0"/>
        <v>98.59</v>
      </c>
      <c r="E29" s="61">
        <v>78.16</v>
      </c>
      <c r="F29" s="61">
        <v>176.59</v>
      </c>
      <c r="G29" s="61">
        <v>98.28</v>
      </c>
      <c r="H29" s="61">
        <v>236.98</v>
      </c>
      <c r="I29" s="61">
        <v>202.02</v>
      </c>
      <c r="J29" s="61">
        <v>98.28</v>
      </c>
      <c r="K29" s="171" t="s">
        <v>229</v>
      </c>
      <c r="L29" s="171"/>
      <c r="M29" s="171"/>
      <c r="N29" s="115"/>
      <c r="O29" s="115"/>
      <c r="P29" s="115"/>
      <c r="Q29" s="115"/>
      <c r="R29" s="115"/>
    </row>
    <row r="30" spans="2:18">
      <c r="B30" s="54" t="s">
        <v>36</v>
      </c>
      <c r="C30" s="58">
        <v>47</v>
      </c>
      <c r="D30" s="61">
        <v>48.519999999999996</v>
      </c>
      <c r="E30" s="61">
        <v>35.069999999999993</v>
      </c>
      <c r="F30" s="61">
        <v>65.06</v>
      </c>
      <c r="G30" s="61">
        <v>37.57</v>
      </c>
      <c r="H30" s="61">
        <v>68</v>
      </c>
      <c r="I30" s="61">
        <v>79.61</v>
      </c>
      <c r="J30" s="61">
        <v>49.69</v>
      </c>
      <c r="K30" s="55">
        <v>54.98</v>
      </c>
      <c r="L30" s="55">
        <v>56.5</v>
      </c>
      <c r="M30" s="55">
        <v>43.05</v>
      </c>
      <c r="N30" s="55"/>
      <c r="O30" s="55"/>
      <c r="P30" s="55"/>
      <c r="Q30" s="55"/>
      <c r="R30" s="55"/>
    </row>
    <row r="31" spans="2:18">
      <c r="B31" s="54" t="s">
        <v>37</v>
      </c>
      <c r="C31" s="58">
        <v>49.11</v>
      </c>
      <c r="D31" s="61">
        <v>50.56</v>
      </c>
      <c r="E31" s="61">
        <v>40.08</v>
      </c>
      <c r="F31" s="61">
        <v>98.54</v>
      </c>
      <c r="G31" s="61">
        <v>58.38</v>
      </c>
      <c r="H31" s="61">
        <v>129.51</v>
      </c>
      <c r="I31" s="61">
        <v>111.58</v>
      </c>
      <c r="J31" s="61">
        <v>8.3800000000000008</v>
      </c>
      <c r="K31" s="55">
        <v>57.09</v>
      </c>
      <c r="L31" s="55">
        <v>58.540000000000006</v>
      </c>
      <c r="M31" s="55">
        <v>48.06</v>
      </c>
      <c r="N31" s="55"/>
      <c r="O31" s="55"/>
      <c r="P31" s="55"/>
      <c r="Q31" s="55"/>
      <c r="R31" s="55"/>
    </row>
    <row r="32" spans="2:18">
      <c r="B32" s="54" t="s">
        <v>38</v>
      </c>
      <c r="C32" s="58">
        <v>87.22</v>
      </c>
      <c r="D32" s="61">
        <v>90.039999999999992</v>
      </c>
      <c r="E32" s="61">
        <v>65.08</v>
      </c>
      <c r="F32" s="61">
        <v>120.74</v>
      </c>
      <c r="G32" s="61">
        <v>69.709999999999994</v>
      </c>
      <c r="H32" s="61">
        <v>126.18</v>
      </c>
      <c r="I32" s="61">
        <v>147.74</v>
      </c>
      <c r="J32" s="61">
        <v>92.22</v>
      </c>
      <c r="K32" s="55">
        <v>95.2</v>
      </c>
      <c r="L32" s="55">
        <v>98.02</v>
      </c>
      <c r="M32" s="55">
        <v>73.06</v>
      </c>
      <c r="N32" s="55"/>
      <c r="O32" s="55"/>
      <c r="P32" s="55"/>
      <c r="Q32" s="55"/>
      <c r="R32" s="55"/>
    </row>
    <row r="33" spans="2:18">
      <c r="B33" s="54" t="s">
        <v>39</v>
      </c>
      <c r="C33" s="58">
        <v>83.47999999999999</v>
      </c>
      <c r="D33" s="61">
        <v>85.949999999999989</v>
      </c>
      <c r="E33" s="61">
        <v>68.14</v>
      </c>
      <c r="F33" s="61">
        <v>161.93</v>
      </c>
      <c r="G33" s="61">
        <v>93.66</v>
      </c>
      <c r="H33" s="61">
        <v>138.36000000000001</v>
      </c>
      <c r="I33" s="61">
        <v>184.1</v>
      </c>
      <c r="J33" s="61">
        <v>93.66</v>
      </c>
      <c r="K33" s="55">
        <v>91.46</v>
      </c>
      <c r="L33" s="55">
        <v>93.929999999999993</v>
      </c>
      <c r="M33" s="55">
        <v>76.12</v>
      </c>
      <c r="N33" s="55"/>
      <c r="O33" s="55"/>
      <c r="P33" s="55"/>
      <c r="Q33" s="55"/>
      <c r="R33" s="55"/>
    </row>
    <row r="35" spans="2:18">
      <c r="B35" s="182" t="s">
        <v>62</v>
      </c>
      <c r="C35" s="182"/>
      <c r="D35" s="115"/>
    </row>
    <row r="36" spans="2:18">
      <c r="B36" s="54" t="s">
        <v>17</v>
      </c>
      <c r="C36" s="58">
        <v>1.46</v>
      </c>
      <c r="D36" s="58"/>
      <c r="E36" s="112"/>
      <c r="F36" s="80"/>
    </row>
    <row r="37" spans="2:18">
      <c r="B37" s="54" t="s">
        <v>30</v>
      </c>
      <c r="C37" s="58">
        <v>2.19</v>
      </c>
      <c r="D37" s="58"/>
      <c r="E37" s="80"/>
      <c r="F37" s="58"/>
    </row>
    <row r="38" spans="2:18">
      <c r="B38" s="54" t="s">
        <v>31</v>
      </c>
      <c r="C38" s="58">
        <v>2.73</v>
      </c>
      <c r="D38" s="58"/>
      <c r="E38" s="80"/>
      <c r="F38" s="80"/>
    </row>
    <row r="39" spans="2:18">
      <c r="B39" s="54" t="s">
        <v>32</v>
      </c>
      <c r="C39" s="58">
        <v>3.03</v>
      </c>
      <c r="D39" s="58"/>
      <c r="E39" s="80"/>
      <c r="F39" s="80"/>
    </row>
    <row r="40" spans="2:18">
      <c r="B40" s="54" t="s">
        <v>33</v>
      </c>
      <c r="C40" s="58">
        <v>2.1800000000000002</v>
      </c>
      <c r="D40" s="58"/>
      <c r="E40" s="80"/>
      <c r="F40" s="80"/>
    </row>
    <row r="41" spans="2:18">
      <c r="B41" s="54" t="s">
        <v>34</v>
      </c>
      <c r="C41" s="58">
        <v>1.39</v>
      </c>
      <c r="D41" s="58"/>
      <c r="E41" s="80"/>
      <c r="F41" s="80"/>
    </row>
    <row r="42" spans="2:18">
      <c r="B42" s="54" t="s">
        <v>35</v>
      </c>
      <c r="C42" s="58">
        <v>2.83</v>
      </c>
      <c r="D42" s="58"/>
      <c r="E42" s="80"/>
      <c r="F42" s="80"/>
    </row>
    <row r="43" spans="2:18">
      <c r="B43" s="54" t="s">
        <v>36</v>
      </c>
      <c r="C43" s="58">
        <v>1.52</v>
      </c>
      <c r="D43" s="58"/>
      <c r="E43" s="80"/>
      <c r="F43" s="80"/>
    </row>
    <row r="44" spans="2:18">
      <c r="B44" s="54" t="s">
        <v>37</v>
      </c>
      <c r="C44" s="58">
        <v>1.45</v>
      </c>
      <c r="D44" s="58"/>
      <c r="E44" s="80"/>
      <c r="F44" s="80"/>
    </row>
    <row r="45" spans="2:18">
      <c r="B45" s="54" t="s">
        <v>38</v>
      </c>
      <c r="C45" s="58">
        <v>2.82</v>
      </c>
      <c r="D45" s="58"/>
      <c r="E45" s="80"/>
      <c r="F45" s="80"/>
    </row>
    <row r="46" spans="2:18">
      <c r="B46" s="54" t="s">
        <v>39</v>
      </c>
      <c r="C46" s="58">
        <v>2.4700000000000002</v>
      </c>
      <c r="D46" s="58"/>
      <c r="E46" s="80"/>
      <c r="F46" s="80"/>
    </row>
    <row r="47" spans="2:18">
      <c r="C47" s="58"/>
      <c r="D47" s="58"/>
      <c r="E47" s="80"/>
      <c r="F47" s="80"/>
    </row>
    <row r="48" spans="2:18">
      <c r="B48" s="182" t="s">
        <v>92</v>
      </c>
      <c r="C48" s="182"/>
      <c r="D48" s="182"/>
      <c r="E48" s="182"/>
    </row>
    <row r="50" spans="2:6">
      <c r="B50" s="183" t="s">
        <v>11</v>
      </c>
      <c r="C50" s="83">
        <v>1</v>
      </c>
      <c r="D50" s="83">
        <v>5</v>
      </c>
      <c r="E50" s="55">
        <v>16.5</v>
      </c>
    </row>
    <row r="51" spans="2:6">
      <c r="B51" s="183"/>
      <c r="C51" s="83">
        <v>6</v>
      </c>
      <c r="D51" s="83">
        <v>20</v>
      </c>
      <c r="E51" s="55">
        <v>24.5</v>
      </c>
    </row>
    <row r="52" spans="2:6">
      <c r="B52" s="183"/>
      <c r="C52" s="83">
        <v>21</v>
      </c>
      <c r="D52" s="83">
        <v>1000</v>
      </c>
      <c r="E52" s="55">
        <v>30.5</v>
      </c>
    </row>
    <row r="53" spans="2:6" s="63" customFormat="1">
      <c r="B53" s="82"/>
      <c r="C53" s="84"/>
      <c r="D53" s="84"/>
    </row>
    <row r="54" spans="2:6">
      <c r="B54" s="183" t="s">
        <v>83</v>
      </c>
      <c r="C54" s="83">
        <v>0</v>
      </c>
      <c r="D54" s="83">
        <v>1</v>
      </c>
      <c r="E54" s="55">
        <v>9.5</v>
      </c>
    </row>
    <row r="55" spans="2:6">
      <c r="B55" s="183"/>
      <c r="C55" s="83">
        <v>2</v>
      </c>
      <c r="D55" s="83">
        <v>5</v>
      </c>
      <c r="E55" s="55">
        <v>13.5</v>
      </c>
    </row>
    <row r="56" spans="2:6">
      <c r="B56" s="183"/>
      <c r="C56" s="83">
        <v>6</v>
      </c>
      <c r="D56" s="83">
        <v>20</v>
      </c>
      <c r="E56" s="55">
        <v>20.5</v>
      </c>
    </row>
    <row r="57" spans="2:6">
      <c r="B57" s="183"/>
      <c r="C57" s="83">
        <v>21</v>
      </c>
      <c r="D57" s="83">
        <v>1000</v>
      </c>
      <c r="E57" s="55">
        <v>24.5</v>
      </c>
    </row>
    <row r="59" spans="2:6">
      <c r="B59" s="79" t="s">
        <v>93</v>
      </c>
      <c r="C59" s="85">
        <v>700</v>
      </c>
      <c r="D59" s="85"/>
    </row>
    <row r="61" spans="2:6">
      <c r="B61" s="182" t="s">
        <v>101</v>
      </c>
      <c r="C61" s="182"/>
      <c r="D61" s="182"/>
      <c r="E61" s="182"/>
      <c r="F61" s="182"/>
    </row>
    <row r="62" spans="2:6" s="57" customFormat="1" ht="86.4">
      <c r="B62" s="89" t="s">
        <v>7</v>
      </c>
      <c r="C62" s="89" t="s">
        <v>102</v>
      </c>
      <c r="D62" s="89" t="s">
        <v>203</v>
      </c>
      <c r="E62" s="89" t="s">
        <v>225</v>
      </c>
      <c r="F62" s="89" t="s">
        <v>103</v>
      </c>
    </row>
    <row r="63" spans="2:6">
      <c r="B63" s="54" t="s">
        <v>17</v>
      </c>
      <c r="C63" s="58">
        <v>10.87</v>
      </c>
      <c r="D63" s="58">
        <f>+C63</f>
        <v>10.87</v>
      </c>
      <c r="E63" s="55">
        <v>22.08</v>
      </c>
      <c r="F63" s="55">
        <v>42.74</v>
      </c>
    </row>
    <row r="64" spans="2:6">
      <c r="B64" s="54" t="s">
        <v>30</v>
      </c>
      <c r="C64" s="58">
        <v>13.07</v>
      </c>
      <c r="D64" s="58">
        <f t="shared" ref="D64:D73" si="1">+C64</f>
        <v>13.07</v>
      </c>
      <c r="E64" s="55">
        <v>24.28</v>
      </c>
      <c r="F64" s="55">
        <f>+F63</f>
        <v>42.74</v>
      </c>
    </row>
    <row r="65" spans="2:6">
      <c r="B65" s="54" t="s">
        <v>31</v>
      </c>
      <c r="C65" s="58">
        <v>15.14</v>
      </c>
      <c r="D65" s="58">
        <f t="shared" si="1"/>
        <v>15.14</v>
      </c>
      <c r="E65" s="55">
        <v>26.33</v>
      </c>
      <c r="F65" s="55">
        <f t="shared" ref="F65:F73" si="2">+F64</f>
        <v>42.74</v>
      </c>
    </row>
    <row r="66" spans="2:6">
      <c r="B66" s="54" t="s">
        <v>32</v>
      </c>
      <c r="C66" s="58">
        <v>15.14</v>
      </c>
      <c r="D66" s="58">
        <f t="shared" si="1"/>
        <v>15.14</v>
      </c>
      <c r="E66" s="55">
        <v>26.33</v>
      </c>
      <c r="F66" s="55">
        <f t="shared" si="2"/>
        <v>42.74</v>
      </c>
    </row>
    <row r="67" spans="2:6">
      <c r="B67" s="54" t="s">
        <v>33</v>
      </c>
      <c r="C67" s="58">
        <v>13.07</v>
      </c>
      <c r="D67" s="58">
        <f t="shared" si="1"/>
        <v>13.07</v>
      </c>
      <c r="E67" s="55">
        <v>24.28</v>
      </c>
      <c r="F67" s="55">
        <f t="shared" si="2"/>
        <v>42.74</v>
      </c>
    </row>
    <row r="68" spans="2:6">
      <c r="B68" s="54" t="s">
        <v>34</v>
      </c>
      <c r="C68" s="58">
        <v>10.87</v>
      </c>
      <c r="D68" s="58">
        <f t="shared" si="1"/>
        <v>10.87</v>
      </c>
      <c r="E68" s="55">
        <v>21.97</v>
      </c>
      <c r="F68" s="55">
        <f t="shared" si="2"/>
        <v>42.74</v>
      </c>
    </row>
    <row r="69" spans="2:6">
      <c r="B69" s="54" t="s">
        <v>35</v>
      </c>
      <c r="C69" s="58">
        <v>15.14</v>
      </c>
      <c r="D69" s="58">
        <f t="shared" si="1"/>
        <v>15.14</v>
      </c>
      <c r="E69" s="55">
        <v>26.33</v>
      </c>
      <c r="F69" s="55">
        <f t="shared" si="2"/>
        <v>42.74</v>
      </c>
    </row>
    <row r="70" spans="2:6">
      <c r="B70" s="54" t="s">
        <v>36</v>
      </c>
      <c r="C70" s="58">
        <v>10.87</v>
      </c>
      <c r="D70" s="58">
        <f t="shared" si="1"/>
        <v>10.87</v>
      </c>
      <c r="E70" s="55">
        <v>22.08</v>
      </c>
      <c r="F70" s="55">
        <f t="shared" si="2"/>
        <v>42.74</v>
      </c>
    </row>
    <row r="71" spans="2:6">
      <c r="B71" s="54" t="s">
        <v>37</v>
      </c>
      <c r="C71" s="58">
        <v>10.87</v>
      </c>
      <c r="D71" s="58">
        <f t="shared" si="1"/>
        <v>10.87</v>
      </c>
      <c r="E71" s="55">
        <v>22.08</v>
      </c>
      <c r="F71" s="55">
        <f t="shared" si="2"/>
        <v>42.74</v>
      </c>
    </row>
    <row r="72" spans="2:6">
      <c r="B72" s="54" t="s">
        <v>38</v>
      </c>
      <c r="C72" s="58">
        <v>15.14</v>
      </c>
      <c r="D72" s="58">
        <f t="shared" si="1"/>
        <v>15.14</v>
      </c>
      <c r="E72" s="55">
        <v>26.33</v>
      </c>
      <c r="F72" s="55">
        <f t="shared" si="2"/>
        <v>42.74</v>
      </c>
    </row>
    <row r="73" spans="2:6">
      <c r="B73" s="54" t="s">
        <v>39</v>
      </c>
      <c r="C73" s="58">
        <v>15.14</v>
      </c>
      <c r="D73" s="58">
        <f t="shared" si="1"/>
        <v>15.14</v>
      </c>
      <c r="E73" s="55">
        <v>26.33</v>
      </c>
      <c r="F73" s="55">
        <f t="shared" si="2"/>
        <v>42.74</v>
      </c>
    </row>
    <row r="75" spans="2:6">
      <c r="B75" s="113" t="s">
        <v>194</v>
      </c>
      <c r="C75" s="105"/>
      <c r="D75" s="55">
        <v>42.74</v>
      </c>
    </row>
  </sheetData>
  <mergeCells count="12">
    <mergeCell ref="B2:J2"/>
    <mergeCell ref="K29:M29"/>
    <mergeCell ref="B21:J21"/>
    <mergeCell ref="B61:F61"/>
    <mergeCell ref="B48:E48"/>
    <mergeCell ref="B50:B52"/>
    <mergeCell ref="B54:B57"/>
    <mergeCell ref="B35:C35"/>
    <mergeCell ref="B4:C4"/>
    <mergeCell ref="B8:C8"/>
    <mergeCell ref="B16:C16"/>
    <mergeCell ref="B12:C1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1001"/>
  <sheetViews>
    <sheetView workbookViewId="0">
      <selection activeCell="L22" sqref="L22"/>
    </sheetView>
  </sheetViews>
  <sheetFormatPr baseColWidth="10" defaultRowHeight="14.4"/>
  <cols>
    <col min="1" max="4" width="11.5546875" style="54"/>
    <col min="5" max="5" width="30" style="54" customWidth="1"/>
    <col min="6" max="6" width="3.44140625" style="54" bestFit="1" customWidth="1"/>
    <col min="7" max="11" width="11.5546875" style="54"/>
  </cols>
  <sheetData>
    <row r="1" spans="1:12">
      <c r="A1" s="54" t="s">
        <v>14</v>
      </c>
      <c r="B1" s="54" t="s">
        <v>70</v>
      </c>
      <c r="J1" s="54" t="s">
        <v>50</v>
      </c>
      <c r="K1" s="152">
        <v>0</v>
      </c>
      <c r="L1" t="s">
        <v>230</v>
      </c>
    </row>
    <row r="2" spans="1:12">
      <c r="A2" s="54" t="s">
        <v>68</v>
      </c>
      <c r="B2" s="54">
        <v>6</v>
      </c>
      <c r="C2" s="54">
        <v>1</v>
      </c>
      <c r="D2" s="54" t="s">
        <v>97</v>
      </c>
      <c r="E2" s="54" t="s">
        <v>203</v>
      </c>
      <c r="F2" s="54" t="s">
        <v>96</v>
      </c>
      <c r="G2" s="54">
        <v>10</v>
      </c>
      <c r="H2" s="54">
        <v>27.5</v>
      </c>
      <c r="I2" s="54">
        <v>27.5</v>
      </c>
      <c r="J2" s="54" t="s">
        <v>64</v>
      </c>
      <c r="K2" s="152">
        <v>0.01</v>
      </c>
      <c r="L2" t="s">
        <v>232</v>
      </c>
    </row>
    <row r="3" spans="1:12">
      <c r="B3" s="54">
        <v>7</v>
      </c>
      <c r="C3" s="54">
        <v>2</v>
      </c>
      <c r="D3" s="54" t="s">
        <v>100</v>
      </c>
      <c r="E3" s="54" t="s">
        <v>225</v>
      </c>
      <c r="H3" s="54">
        <v>31.5</v>
      </c>
      <c r="I3" s="54">
        <v>31.5</v>
      </c>
      <c r="J3" s="54" t="s">
        <v>46</v>
      </c>
      <c r="K3" s="152">
        <v>0.02</v>
      </c>
      <c r="L3" t="s">
        <v>234</v>
      </c>
    </row>
    <row r="4" spans="1:12">
      <c r="C4" s="54">
        <v>3</v>
      </c>
      <c r="E4" s="54" t="s">
        <v>102</v>
      </c>
      <c r="H4" s="54">
        <v>35.5</v>
      </c>
      <c r="I4" s="54">
        <v>35.5</v>
      </c>
      <c r="J4" s="54" t="s">
        <v>47</v>
      </c>
      <c r="K4" s="152">
        <v>0.03</v>
      </c>
      <c r="L4" t="s">
        <v>236</v>
      </c>
    </row>
    <row r="5" spans="1:12">
      <c r="C5" s="54">
        <v>4</v>
      </c>
      <c r="H5" s="54">
        <f>+H4+5</f>
        <v>40.5</v>
      </c>
      <c r="I5" s="54">
        <f>+I4+5</f>
        <v>40.5</v>
      </c>
      <c r="K5" s="152">
        <v>0.04</v>
      </c>
      <c r="L5" t="s">
        <v>238</v>
      </c>
    </row>
    <row r="6" spans="1:12">
      <c r="C6" s="54">
        <v>5</v>
      </c>
      <c r="H6" s="54">
        <f t="shared" ref="H6:I21" si="0">+H5+5</f>
        <v>45.5</v>
      </c>
      <c r="I6" s="54">
        <f t="shared" si="0"/>
        <v>45.5</v>
      </c>
      <c r="K6" s="152">
        <v>0.05</v>
      </c>
      <c r="L6" t="s">
        <v>240</v>
      </c>
    </row>
    <row r="7" spans="1:12">
      <c r="C7" s="54">
        <v>6</v>
      </c>
      <c r="H7" s="54">
        <f t="shared" si="0"/>
        <v>50.5</v>
      </c>
      <c r="I7" s="54">
        <f t="shared" si="0"/>
        <v>50.5</v>
      </c>
      <c r="K7" s="152">
        <v>0.06</v>
      </c>
      <c r="L7" t="s">
        <v>242</v>
      </c>
    </row>
    <row r="8" spans="1:12">
      <c r="C8" s="54">
        <v>7</v>
      </c>
      <c r="H8" s="54">
        <f t="shared" si="0"/>
        <v>55.5</v>
      </c>
      <c r="I8" s="54">
        <f t="shared" si="0"/>
        <v>55.5</v>
      </c>
      <c r="K8" s="152">
        <v>7.0000000000000007E-2</v>
      </c>
      <c r="L8" t="s">
        <v>244</v>
      </c>
    </row>
    <row r="9" spans="1:12">
      <c r="C9" s="54">
        <v>8</v>
      </c>
      <c r="H9" s="54">
        <f t="shared" si="0"/>
        <v>60.5</v>
      </c>
      <c r="I9" s="54">
        <f t="shared" si="0"/>
        <v>60.5</v>
      </c>
      <c r="K9" s="152">
        <v>0.08</v>
      </c>
      <c r="L9" t="s">
        <v>246</v>
      </c>
    </row>
    <row r="10" spans="1:12">
      <c r="C10" s="54">
        <v>9</v>
      </c>
      <c r="H10" s="54">
        <f t="shared" si="0"/>
        <v>65.5</v>
      </c>
      <c r="I10" s="54">
        <f t="shared" si="0"/>
        <v>65.5</v>
      </c>
      <c r="K10" s="152">
        <v>0.09</v>
      </c>
      <c r="L10" t="s">
        <v>248</v>
      </c>
    </row>
    <row r="11" spans="1:12">
      <c r="C11" s="54">
        <v>10</v>
      </c>
      <c r="H11" s="54">
        <f t="shared" si="0"/>
        <v>70.5</v>
      </c>
      <c r="I11" s="54">
        <f t="shared" si="0"/>
        <v>70.5</v>
      </c>
      <c r="K11" s="152">
        <v>0.1</v>
      </c>
      <c r="L11" t="s">
        <v>250</v>
      </c>
    </row>
    <row r="12" spans="1:12">
      <c r="C12" s="54">
        <v>11</v>
      </c>
      <c r="H12" s="54">
        <f t="shared" si="0"/>
        <v>75.5</v>
      </c>
      <c r="I12" s="54">
        <f t="shared" si="0"/>
        <v>75.5</v>
      </c>
      <c r="K12" s="152">
        <v>0.11</v>
      </c>
      <c r="L12" t="s">
        <v>231</v>
      </c>
    </row>
    <row r="13" spans="1:12">
      <c r="C13" s="54">
        <v>12</v>
      </c>
      <c r="I13" s="54">
        <f t="shared" si="0"/>
        <v>80.5</v>
      </c>
      <c r="K13" s="152">
        <v>0.12</v>
      </c>
      <c r="L13" t="s">
        <v>233</v>
      </c>
    </row>
    <row r="14" spans="1:12">
      <c r="C14" s="54">
        <v>13</v>
      </c>
      <c r="I14" s="54">
        <f t="shared" si="0"/>
        <v>85.5</v>
      </c>
      <c r="K14" s="152">
        <v>0.13</v>
      </c>
      <c r="L14" t="s">
        <v>235</v>
      </c>
    </row>
    <row r="15" spans="1:12">
      <c r="C15" s="54">
        <v>14</v>
      </c>
      <c r="I15" s="54">
        <f t="shared" si="0"/>
        <v>90.5</v>
      </c>
      <c r="K15" s="152">
        <v>0.14000000000000001</v>
      </c>
      <c r="L15" t="s">
        <v>237</v>
      </c>
    </row>
    <row r="16" spans="1:12">
      <c r="C16" s="54">
        <v>15</v>
      </c>
      <c r="I16" s="54">
        <f t="shared" si="0"/>
        <v>95.5</v>
      </c>
      <c r="K16" s="152">
        <v>0.15</v>
      </c>
      <c r="L16" t="s">
        <v>239</v>
      </c>
    </row>
    <row r="17" spans="3:12">
      <c r="C17" s="54">
        <v>16</v>
      </c>
      <c r="I17" s="54">
        <f t="shared" si="0"/>
        <v>100.5</v>
      </c>
      <c r="K17" s="152">
        <v>0.16</v>
      </c>
      <c r="L17" t="s">
        <v>241</v>
      </c>
    </row>
    <row r="18" spans="3:12">
      <c r="C18" s="54">
        <v>17</v>
      </c>
      <c r="I18" s="54">
        <f t="shared" si="0"/>
        <v>105.5</v>
      </c>
      <c r="K18" s="152">
        <v>0.17</v>
      </c>
      <c r="L18" t="s">
        <v>243</v>
      </c>
    </row>
    <row r="19" spans="3:12">
      <c r="C19" s="54">
        <v>18</v>
      </c>
      <c r="I19" s="54">
        <f t="shared" si="0"/>
        <v>110.5</v>
      </c>
      <c r="K19" s="152">
        <v>0.18</v>
      </c>
      <c r="L19" t="s">
        <v>245</v>
      </c>
    </row>
    <row r="20" spans="3:12">
      <c r="C20" s="54">
        <v>19</v>
      </c>
      <c r="I20" s="54">
        <f t="shared" si="0"/>
        <v>115.5</v>
      </c>
      <c r="K20" s="152">
        <v>0.19</v>
      </c>
      <c r="L20" t="s">
        <v>247</v>
      </c>
    </row>
    <row r="21" spans="3:12">
      <c r="C21" s="54">
        <v>20</v>
      </c>
      <c r="I21" s="54">
        <f t="shared" si="0"/>
        <v>120.5</v>
      </c>
      <c r="K21" s="152">
        <v>0.2</v>
      </c>
      <c r="L21" t="s">
        <v>249</v>
      </c>
    </row>
    <row r="22" spans="3:12">
      <c r="C22" s="54">
        <v>21</v>
      </c>
      <c r="K22" s="152">
        <v>0.21</v>
      </c>
      <c r="L22" t="s">
        <v>251</v>
      </c>
    </row>
    <row r="23" spans="3:12">
      <c r="C23" s="54">
        <v>22</v>
      </c>
      <c r="K23" s="152">
        <v>0.22</v>
      </c>
    </row>
    <row r="24" spans="3:12">
      <c r="C24" s="54">
        <v>23</v>
      </c>
      <c r="K24" s="152">
        <v>0.23</v>
      </c>
    </row>
    <row r="25" spans="3:12">
      <c r="C25" s="54">
        <v>24</v>
      </c>
      <c r="K25" s="152">
        <v>0.24</v>
      </c>
    </row>
    <row r="26" spans="3:12">
      <c r="C26" s="54">
        <v>25</v>
      </c>
      <c r="K26" s="152">
        <v>0.25</v>
      </c>
    </row>
    <row r="27" spans="3:12">
      <c r="C27" s="54">
        <v>26</v>
      </c>
      <c r="K27" s="152">
        <v>0.26</v>
      </c>
    </row>
    <row r="28" spans="3:12">
      <c r="C28" s="54">
        <v>27</v>
      </c>
      <c r="K28" s="152">
        <v>0.27</v>
      </c>
    </row>
    <row r="29" spans="3:12">
      <c r="C29" s="54">
        <v>28</v>
      </c>
      <c r="K29" s="152">
        <v>0.28000000000000003</v>
      </c>
    </row>
    <row r="30" spans="3:12">
      <c r="C30" s="54">
        <v>29</v>
      </c>
      <c r="K30" s="152">
        <v>0.28999999999999998</v>
      </c>
    </row>
    <row r="31" spans="3:12">
      <c r="C31" s="54">
        <v>30</v>
      </c>
      <c r="K31" s="152">
        <v>0.3</v>
      </c>
    </row>
    <row r="32" spans="3:12">
      <c r="C32" s="54">
        <v>31</v>
      </c>
      <c r="K32" s="152">
        <v>0.31</v>
      </c>
    </row>
    <row r="33" spans="3:11">
      <c r="C33" s="54">
        <v>32</v>
      </c>
      <c r="K33" s="152">
        <v>0.32</v>
      </c>
    </row>
    <row r="34" spans="3:11">
      <c r="C34" s="54">
        <v>33</v>
      </c>
      <c r="K34" s="152">
        <v>0.33</v>
      </c>
    </row>
    <row r="35" spans="3:11">
      <c r="C35" s="54">
        <v>34</v>
      </c>
      <c r="K35" s="152">
        <v>0.34</v>
      </c>
    </row>
    <row r="36" spans="3:11">
      <c r="C36" s="54">
        <v>35</v>
      </c>
      <c r="K36" s="152">
        <v>0.35</v>
      </c>
    </row>
    <row r="37" spans="3:11">
      <c r="C37" s="54">
        <v>36</v>
      </c>
      <c r="K37" s="152">
        <v>0.36</v>
      </c>
    </row>
    <row r="38" spans="3:11">
      <c r="C38" s="54">
        <v>37</v>
      </c>
      <c r="K38" s="152">
        <v>0.37</v>
      </c>
    </row>
    <row r="39" spans="3:11">
      <c r="C39" s="54">
        <v>38</v>
      </c>
      <c r="K39" s="152">
        <v>0.38</v>
      </c>
    </row>
    <row r="40" spans="3:11">
      <c r="C40" s="54">
        <v>39</v>
      </c>
      <c r="K40" s="152">
        <v>0.39</v>
      </c>
    </row>
    <row r="41" spans="3:11">
      <c r="C41" s="54">
        <v>40</v>
      </c>
      <c r="K41" s="152">
        <v>0.4</v>
      </c>
    </row>
    <row r="42" spans="3:11">
      <c r="C42" s="54">
        <v>41</v>
      </c>
      <c r="K42" s="152">
        <v>0.41</v>
      </c>
    </row>
    <row r="43" spans="3:11">
      <c r="C43" s="54">
        <v>42</v>
      </c>
      <c r="K43" s="152">
        <v>0.42</v>
      </c>
    </row>
    <row r="44" spans="3:11">
      <c r="C44" s="54">
        <v>43</v>
      </c>
      <c r="K44" s="152">
        <v>0.43</v>
      </c>
    </row>
    <row r="45" spans="3:11">
      <c r="C45" s="54">
        <v>44</v>
      </c>
      <c r="K45" s="152">
        <v>0.44</v>
      </c>
    </row>
    <row r="46" spans="3:11">
      <c r="C46" s="54">
        <v>45</v>
      </c>
      <c r="K46" s="152">
        <v>0.45</v>
      </c>
    </row>
    <row r="47" spans="3:11">
      <c r="C47" s="54">
        <v>46</v>
      </c>
      <c r="K47" s="152">
        <v>0.46</v>
      </c>
    </row>
    <row r="48" spans="3:11">
      <c r="C48" s="54">
        <v>47</v>
      </c>
      <c r="K48" s="152">
        <v>0.47</v>
      </c>
    </row>
    <row r="49" spans="3:11">
      <c r="C49" s="54">
        <v>48</v>
      </c>
      <c r="K49" s="152">
        <v>0.48</v>
      </c>
    </row>
    <row r="50" spans="3:11">
      <c r="C50" s="54">
        <v>49</v>
      </c>
      <c r="K50" s="152">
        <v>0.49</v>
      </c>
    </row>
    <row r="51" spans="3:11">
      <c r="C51" s="54">
        <v>50</v>
      </c>
      <c r="K51" s="152">
        <v>0.5</v>
      </c>
    </row>
    <row r="52" spans="3:11">
      <c r="C52" s="54">
        <v>51</v>
      </c>
      <c r="K52" s="152">
        <v>0.51</v>
      </c>
    </row>
    <row r="53" spans="3:11">
      <c r="C53" s="54">
        <v>52</v>
      </c>
      <c r="K53" s="152">
        <v>0.52</v>
      </c>
    </row>
    <row r="54" spans="3:11">
      <c r="C54" s="54">
        <v>53</v>
      </c>
      <c r="K54" s="152">
        <v>0.53</v>
      </c>
    </row>
    <row r="55" spans="3:11">
      <c r="C55" s="54">
        <v>54</v>
      </c>
      <c r="K55" s="152">
        <v>0.54</v>
      </c>
    </row>
    <row r="56" spans="3:11">
      <c r="C56" s="54">
        <v>55</v>
      </c>
      <c r="K56" s="152">
        <v>0.55000000000000004</v>
      </c>
    </row>
    <row r="57" spans="3:11">
      <c r="C57" s="54">
        <v>56</v>
      </c>
      <c r="K57" s="152">
        <v>0.56000000000000005</v>
      </c>
    </row>
    <row r="58" spans="3:11">
      <c r="C58" s="54">
        <v>57</v>
      </c>
      <c r="K58" s="152">
        <v>0.56999999999999995</v>
      </c>
    </row>
    <row r="59" spans="3:11">
      <c r="C59" s="54">
        <v>58</v>
      </c>
      <c r="K59" s="152">
        <v>0.57999999999999996</v>
      </c>
    </row>
    <row r="60" spans="3:11">
      <c r="C60" s="54">
        <v>59</v>
      </c>
      <c r="K60" s="152">
        <v>0.59</v>
      </c>
    </row>
    <row r="61" spans="3:11">
      <c r="C61" s="54">
        <v>60</v>
      </c>
      <c r="K61" s="152">
        <v>0.6</v>
      </c>
    </row>
    <row r="62" spans="3:11">
      <c r="C62" s="54">
        <v>61</v>
      </c>
      <c r="K62" s="152">
        <v>0.61</v>
      </c>
    </row>
    <row r="63" spans="3:11">
      <c r="C63" s="54">
        <v>62</v>
      </c>
      <c r="K63" s="152">
        <v>0.62</v>
      </c>
    </row>
    <row r="64" spans="3:11">
      <c r="C64" s="54">
        <v>63</v>
      </c>
      <c r="K64" s="152">
        <v>0.63</v>
      </c>
    </row>
    <row r="65" spans="3:11">
      <c r="C65" s="54">
        <v>64</v>
      </c>
      <c r="K65" s="152">
        <v>0.64</v>
      </c>
    </row>
    <row r="66" spans="3:11">
      <c r="C66" s="54">
        <v>65</v>
      </c>
      <c r="K66" s="152">
        <v>0.65</v>
      </c>
    </row>
    <row r="67" spans="3:11">
      <c r="C67" s="54">
        <v>66</v>
      </c>
      <c r="K67" s="152">
        <v>0.66</v>
      </c>
    </row>
    <row r="68" spans="3:11">
      <c r="C68" s="54">
        <v>67</v>
      </c>
      <c r="K68" s="152">
        <v>0.67</v>
      </c>
    </row>
    <row r="69" spans="3:11">
      <c r="C69" s="54">
        <v>68</v>
      </c>
      <c r="K69" s="152">
        <v>0.68</v>
      </c>
    </row>
    <row r="70" spans="3:11">
      <c r="C70" s="54">
        <v>69</v>
      </c>
      <c r="K70" s="152">
        <v>0.69</v>
      </c>
    </row>
    <row r="71" spans="3:11">
      <c r="C71" s="54">
        <v>70</v>
      </c>
      <c r="K71" s="152">
        <v>0.7</v>
      </c>
    </row>
    <row r="72" spans="3:11">
      <c r="C72" s="54">
        <v>71</v>
      </c>
      <c r="K72" s="152">
        <v>0.71</v>
      </c>
    </row>
    <row r="73" spans="3:11">
      <c r="C73" s="54">
        <v>72</v>
      </c>
      <c r="K73" s="152">
        <v>0.72</v>
      </c>
    </row>
    <row r="74" spans="3:11">
      <c r="C74" s="54">
        <v>73</v>
      </c>
      <c r="K74" s="152">
        <v>0.73</v>
      </c>
    </row>
    <row r="75" spans="3:11">
      <c r="C75" s="54">
        <v>74</v>
      </c>
      <c r="K75" s="152">
        <v>0.74</v>
      </c>
    </row>
    <row r="76" spans="3:11">
      <c r="C76" s="54">
        <v>75</v>
      </c>
      <c r="K76" s="152">
        <v>0.75</v>
      </c>
    </row>
    <row r="77" spans="3:11">
      <c r="C77" s="54">
        <v>76</v>
      </c>
      <c r="K77" s="152">
        <v>0.76</v>
      </c>
    </row>
    <row r="78" spans="3:11">
      <c r="C78" s="54">
        <v>77</v>
      </c>
      <c r="K78" s="152">
        <v>0.77</v>
      </c>
    </row>
    <row r="79" spans="3:11">
      <c r="C79" s="54">
        <v>78</v>
      </c>
      <c r="K79" s="152">
        <v>0.78</v>
      </c>
    </row>
    <row r="80" spans="3:11">
      <c r="C80" s="54">
        <v>79</v>
      </c>
      <c r="K80" s="152">
        <v>0.79</v>
      </c>
    </row>
    <row r="81" spans="3:11">
      <c r="C81" s="54">
        <v>80</v>
      </c>
      <c r="K81" s="152">
        <v>0.8</v>
      </c>
    </row>
    <row r="82" spans="3:11">
      <c r="C82" s="54">
        <v>81</v>
      </c>
      <c r="K82" s="152">
        <v>0.81</v>
      </c>
    </row>
    <row r="83" spans="3:11">
      <c r="C83" s="54">
        <v>82</v>
      </c>
      <c r="K83" s="152">
        <v>0.82</v>
      </c>
    </row>
    <row r="84" spans="3:11">
      <c r="C84" s="54">
        <v>83</v>
      </c>
      <c r="K84" s="152">
        <v>0.83</v>
      </c>
    </row>
    <row r="85" spans="3:11">
      <c r="C85" s="54">
        <v>84</v>
      </c>
      <c r="K85" s="152">
        <v>0.84</v>
      </c>
    </row>
    <row r="86" spans="3:11">
      <c r="C86" s="54">
        <v>85</v>
      </c>
      <c r="K86" s="152">
        <v>0.85</v>
      </c>
    </row>
    <row r="87" spans="3:11">
      <c r="C87" s="54">
        <v>86</v>
      </c>
      <c r="K87" s="152">
        <v>0.86</v>
      </c>
    </row>
    <row r="88" spans="3:11">
      <c r="C88" s="54">
        <v>87</v>
      </c>
      <c r="K88" s="152">
        <v>0.87</v>
      </c>
    </row>
    <row r="89" spans="3:11">
      <c r="C89" s="54">
        <v>88</v>
      </c>
      <c r="K89" s="152">
        <v>0.88</v>
      </c>
    </row>
    <row r="90" spans="3:11">
      <c r="C90" s="54">
        <v>89</v>
      </c>
      <c r="K90" s="152">
        <v>0.89</v>
      </c>
    </row>
    <row r="91" spans="3:11">
      <c r="C91" s="54">
        <v>90</v>
      </c>
      <c r="K91" s="152">
        <v>0.9</v>
      </c>
    </row>
    <row r="92" spans="3:11">
      <c r="C92" s="54">
        <v>91</v>
      </c>
      <c r="K92" s="152">
        <v>0.91</v>
      </c>
    </row>
    <row r="93" spans="3:11">
      <c r="C93" s="54">
        <v>92</v>
      </c>
      <c r="K93" s="152">
        <v>0.92</v>
      </c>
    </row>
    <row r="94" spans="3:11">
      <c r="C94" s="54">
        <v>93</v>
      </c>
      <c r="K94" s="152">
        <v>0.93</v>
      </c>
    </row>
    <row r="95" spans="3:11">
      <c r="C95" s="54">
        <v>94</v>
      </c>
      <c r="K95" s="152">
        <v>0.94</v>
      </c>
    </row>
    <row r="96" spans="3:11">
      <c r="C96" s="54">
        <v>95</v>
      </c>
      <c r="K96" s="152">
        <v>0.95</v>
      </c>
    </row>
    <row r="97" spans="3:11">
      <c r="C97" s="54">
        <v>96</v>
      </c>
      <c r="K97" s="152">
        <v>0.96</v>
      </c>
    </row>
    <row r="98" spans="3:11">
      <c r="C98" s="54">
        <v>97</v>
      </c>
      <c r="K98" s="152">
        <v>0.97</v>
      </c>
    </row>
    <row r="99" spans="3:11">
      <c r="C99" s="54">
        <v>98</v>
      </c>
      <c r="K99" s="152">
        <v>0.98</v>
      </c>
    </row>
    <row r="100" spans="3:11">
      <c r="C100" s="54">
        <v>99</v>
      </c>
      <c r="K100" s="152">
        <v>0.99</v>
      </c>
    </row>
    <row r="101" spans="3:11">
      <c r="C101" s="54">
        <v>100</v>
      </c>
      <c r="K101" s="152">
        <v>1</v>
      </c>
    </row>
    <row r="102" spans="3:11">
      <c r="C102" s="54">
        <v>101</v>
      </c>
    </row>
    <row r="103" spans="3:11">
      <c r="C103" s="54">
        <v>102</v>
      </c>
    </row>
    <row r="104" spans="3:11">
      <c r="C104" s="54">
        <v>103</v>
      </c>
    </row>
    <row r="105" spans="3:11">
      <c r="C105" s="54">
        <v>104</v>
      </c>
    </row>
    <row r="106" spans="3:11">
      <c r="C106" s="54">
        <v>105</v>
      </c>
    </row>
    <row r="107" spans="3:11">
      <c r="C107" s="54">
        <v>106</v>
      </c>
    </row>
    <row r="108" spans="3:11">
      <c r="C108" s="54">
        <v>107</v>
      </c>
    </row>
    <row r="109" spans="3:11">
      <c r="C109" s="54">
        <v>108</v>
      </c>
    </row>
    <row r="110" spans="3:11">
      <c r="C110" s="54">
        <v>109</v>
      </c>
    </row>
    <row r="111" spans="3:11">
      <c r="C111" s="54">
        <v>110</v>
      </c>
    </row>
    <row r="112" spans="3:11">
      <c r="C112" s="54">
        <v>111</v>
      </c>
    </row>
    <row r="113" spans="3:3">
      <c r="C113" s="54">
        <v>112</v>
      </c>
    </row>
    <row r="114" spans="3:3">
      <c r="C114" s="54">
        <v>113</v>
      </c>
    </row>
    <row r="115" spans="3:3">
      <c r="C115" s="54">
        <v>114</v>
      </c>
    </row>
    <row r="116" spans="3:3">
      <c r="C116" s="54">
        <v>115</v>
      </c>
    </row>
    <row r="117" spans="3:3">
      <c r="C117" s="54">
        <v>116</v>
      </c>
    </row>
    <row r="118" spans="3:3">
      <c r="C118" s="54">
        <v>117</v>
      </c>
    </row>
    <row r="119" spans="3:3">
      <c r="C119" s="54">
        <v>118</v>
      </c>
    </row>
    <row r="120" spans="3:3">
      <c r="C120" s="54">
        <v>119</v>
      </c>
    </row>
    <row r="121" spans="3:3">
      <c r="C121" s="54">
        <v>120</v>
      </c>
    </row>
    <row r="122" spans="3:3">
      <c r="C122" s="54">
        <v>121</v>
      </c>
    </row>
    <row r="123" spans="3:3">
      <c r="C123" s="54">
        <v>122</v>
      </c>
    </row>
    <row r="124" spans="3:3">
      <c r="C124" s="54">
        <v>123</v>
      </c>
    </row>
    <row r="125" spans="3:3">
      <c r="C125" s="54">
        <v>124</v>
      </c>
    </row>
    <row r="126" spans="3:3">
      <c r="C126" s="54">
        <v>125</v>
      </c>
    </row>
    <row r="127" spans="3:3">
      <c r="C127" s="54">
        <v>126</v>
      </c>
    </row>
    <row r="128" spans="3:3">
      <c r="C128" s="54">
        <v>127</v>
      </c>
    </row>
    <row r="129" spans="3:3">
      <c r="C129" s="54">
        <v>128</v>
      </c>
    </row>
    <row r="130" spans="3:3">
      <c r="C130" s="54">
        <v>129</v>
      </c>
    </row>
    <row r="131" spans="3:3">
      <c r="C131" s="54">
        <v>130</v>
      </c>
    </row>
    <row r="132" spans="3:3">
      <c r="C132" s="54">
        <v>131</v>
      </c>
    </row>
    <row r="133" spans="3:3">
      <c r="C133" s="54">
        <v>132</v>
      </c>
    </row>
    <row r="134" spans="3:3">
      <c r="C134" s="54">
        <v>133</v>
      </c>
    </row>
    <row r="135" spans="3:3">
      <c r="C135" s="54">
        <v>134</v>
      </c>
    </row>
    <row r="136" spans="3:3">
      <c r="C136" s="54">
        <v>135</v>
      </c>
    </row>
    <row r="137" spans="3:3">
      <c r="C137" s="54">
        <v>136</v>
      </c>
    </row>
    <row r="138" spans="3:3">
      <c r="C138" s="54">
        <v>137</v>
      </c>
    </row>
    <row r="139" spans="3:3">
      <c r="C139" s="54">
        <v>138</v>
      </c>
    </row>
    <row r="140" spans="3:3">
      <c r="C140" s="54">
        <v>139</v>
      </c>
    </row>
    <row r="141" spans="3:3">
      <c r="C141" s="54">
        <v>140</v>
      </c>
    </row>
    <row r="142" spans="3:3">
      <c r="C142" s="54">
        <v>141</v>
      </c>
    </row>
    <row r="143" spans="3:3">
      <c r="C143" s="54">
        <v>142</v>
      </c>
    </row>
    <row r="144" spans="3:3">
      <c r="C144" s="54">
        <v>143</v>
      </c>
    </row>
    <row r="145" spans="3:3">
      <c r="C145" s="54">
        <v>144</v>
      </c>
    </row>
    <row r="146" spans="3:3">
      <c r="C146" s="54">
        <v>145</v>
      </c>
    </row>
    <row r="147" spans="3:3">
      <c r="C147" s="54">
        <v>146</v>
      </c>
    </row>
    <row r="148" spans="3:3">
      <c r="C148" s="54">
        <v>147</v>
      </c>
    </row>
    <row r="149" spans="3:3">
      <c r="C149" s="54">
        <v>148</v>
      </c>
    </row>
    <row r="150" spans="3:3">
      <c r="C150" s="54">
        <v>149</v>
      </c>
    </row>
    <row r="151" spans="3:3">
      <c r="C151" s="54">
        <v>150</v>
      </c>
    </row>
    <row r="152" spans="3:3">
      <c r="C152" s="54">
        <v>151</v>
      </c>
    </row>
    <row r="153" spans="3:3">
      <c r="C153" s="54">
        <v>152</v>
      </c>
    </row>
    <row r="154" spans="3:3">
      <c r="C154" s="54">
        <v>153</v>
      </c>
    </row>
    <row r="155" spans="3:3">
      <c r="C155" s="54">
        <v>154</v>
      </c>
    </row>
    <row r="156" spans="3:3">
      <c r="C156" s="54">
        <v>155</v>
      </c>
    </row>
    <row r="157" spans="3:3">
      <c r="C157" s="54">
        <v>156</v>
      </c>
    </row>
    <row r="158" spans="3:3">
      <c r="C158" s="54">
        <v>157</v>
      </c>
    </row>
    <row r="159" spans="3:3">
      <c r="C159" s="54">
        <v>158</v>
      </c>
    </row>
    <row r="160" spans="3:3">
      <c r="C160" s="54">
        <v>159</v>
      </c>
    </row>
    <row r="161" spans="3:3">
      <c r="C161" s="54">
        <v>160</v>
      </c>
    </row>
    <row r="162" spans="3:3">
      <c r="C162" s="54">
        <v>161</v>
      </c>
    </row>
    <row r="163" spans="3:3">
      <c r="C163" s="54">
        <v>162</v>
      </c>
    </row>
    <row r="164" spans="3:3">
      <c r="C164" s="54">
        <v>163</v>
      </c>
    </row>
    <row r="165" spans="3:3">
      <c r="C165" s="54">
        <v>164</v>
      </c>
    </row>
    <row r="166" spans="3:3">
      <c r="C166" s="54">
        <v>165</v>
      </c>
    </row>
    <row r="167" spans="3:3">
      <c r="C167" s="54">
        <v>166</v>
      </c>
    </row>
    <row r="168" spans="3:3">
      <c r="C168" s="54">
        <v>167</v>
      </c>
    </row>
    <row r="169" spans="3:3">
      <c r="C169" s="54">
        <v>168</v>
      </c>
    </row>
    <row r="170" spans="3:3">
      <c r="C170" s="54">
        <v>169</v>
      </c>
    </row>
    <row r="171" spans="3:3">
      <c r="C171" s="54">
        <v>170</v>
      </c>
    </row>
    <row r="172" spans="3:3">
      <c r="C172" s="54">
        <v>171</v>
      </c>
    </row>
    <row r="173" spans="3:3">
      <c r="C173" s="54">
        <v>172</v>
      </c>
    </row>
    <row r="174" spans="3:3">
      <c r="C174" s="54">
        <v>173</v>
      </c>
    </row>
    <row r="175" spans="3:3">
      <c r="C175" s="54">
        <v>174</v>
      </c>
    </row>
    <row r="176" spans="3:3">
      <c r="C176" s="54">
        <v>175</v>
      </c>
    </row>
    <row r="177" spans="3:3">
      <c r="C177" s="54">
        <v>176</v>
      </c>
    </row>
    <row r="178" spans="3:3">
      <c r="C178" s="54">
        <v>177</v>
      </c>
    </row>
    <row r="179" spans="3:3">
      <c r="C179" s="54">
        <v>178</v>
      </c>
    </row>
    <row r="180" spans="3:3">
      <c r="C180" s="54">
        <v>179</v>
      </c>
    </row>
    <row r="181" spans="3:3">
      <c r="C181" s="54">
        <v>180</v>
      </c>
    </row>
    <row r="182" spans="3:3">
      <c r="C182" s="54">
        <v>181</v>
      </c>
    </row>
    <row r="183" spans="3:3">
      <c r="C183" s="54">
        <v>182</v>
      </c>
    </row>
    <row r="184" spans="3:3">
      <c r="C184" s="54">
        <v>183</v>
      </c>
    </row>
    <row r="185" spans="3:3">
      <c r="C185" s="54">
        <v>184</v>
      </c>
    </row>
    <row r="186" spans="3:3">
      <c r="C186" s="54">
        <v>185</v>
      </c>
    </row>
    <row r="187" spans="3:3">
      <c r="C187" s="54">
        <v>186</v>
      </c>
    </row>
    <row r="188" spans="3:3">
      <c r="C188" s="54">
        <v>187</v>
      </c>
    </row>
    <row r="189" spans="3:3">
      <c r="C189" s="54">
        <v>188</v>
      </c>
    </row>
    <row r="190" spans="3:3">
      <c r="C190" s="54">
        <v>189</v>
      </c>
    </row>
    <row r="191" spans="3:3">
      <c r="C191" s="54">
        <v>190</v>
      </c>
    </row>
    <row r="192" spans="3:3">
      <c r="C192" s="54">
        <v>191</v>
      </c>
    </row>
    <row r="193" spans="3:3">
      <c r="C193" s="54">
        <v>192</v>
      </c>
    </row>
    <row r="194" spans="3:3">
      <c r="C194" s="54">
        <v>193</v>
      </c>
    </row>
    <row r="195" spans="3:3">
      <c r="C195" s="54">
        <v>194</v>
      </c>
    </row>
    <row r="196" spans="3:3">
      <c r="C196" s="54">
        <v>195</v>
      </c>
    </row>
    <row r="197" spans="3:3">
      <c r="C197" s="54">
        <v>196</v>
      </c>
    </row>
    <row r="198" spans="3:3">
      <c r="C198" s="54">
        <v>197</v>
      </c>
    </row>
    <row r="199" spans="3:3">
      <c r="C199" s="54">
        <v>198</v>
      </c>
    </row>
    <row r="200" spans="3:3">
      <c r="C200" s="54">
        <v>199</v>
      </c>
    </row>
    <row r="201" spans="3:3">
      <c r="C201" s="54">
        <v>200</v>
      </c>
    </row>
    <row r="202" spans="3:3">
      <c r="C202" s="54">
        <v>201</v>
      </c>
    </row>
    <row r="203" spans="3:3">
      <c r="C203" s="54">
        <v>202</v>
      </c>
    </row>
    <row r="204" spans="3:3">
      <c r="C204" s="54">
        <v>203</v>
      </c>
    </row>
    <row r="205" spans="3:3">
      <c r="C205" s="54">
        <v>204</v>
      </c>
    </row>
    <row r="206" spans="3:3">
      <c r="C206" s="54">
        <v>205</v>
      </c>
    </row>
    <row r="207" spans="3:3">
      <c r="C207" s="54">
        <v>206</v>
      </c>
    </row>
    <row r="208" spans="3:3">
      <c r="C208" s="54">
        <v>207</v>
      </c>
    </row>
    <row r="209" spans="3:3">
      <c r="C209" s="54">
        <v>208</v>
      </c>
    </row>
    <row r="210" spans="3:3">
      <c r="C210" s="54">
        <v>209</v>
      </c>
    </row>
    <row r="211" spans="3:3">
      <c r="C211" s="54">
        <v>210</v>
      </c>
    </row>
    <row r="212" spans="3:3">
      <c r="C212" s="54">
        <v>211</v>
      </c>
    </row>
    <row r="213" spans="3:3">
      <c r="C213" s="54">
        <v>212</v>
      </c>
    </row>
    <row r="214" spans="3:3">
      <c r="C214" s="54">
        <v>213</v>
      </c>
    </row>
    <row r="215" spans="3:3">
      <c r="C215" s="54">
        <v>214</v>
      </c>
    </row>
    <row r="216" spans="3:3">
      <c r="C216" s="54">
        <v>215</v>
      </c>
    </row>
    <row r="217" spans="3:3">
      <c r="C217" s="54">
        <v>216</v>
      </c>
    </row>
    <row r="218" spans="3:3">
      <c r="C218" s="54">
        <v>217</v>
      </c>
    </row>
    <row r="219" spans="3:3">
      <c r="C219" s="54">
        <v>218</v>
      </c>
    </row>
    <row r="220" spans="3:3">
      <c r="C220" s="54">
        <v>219</v>
      </c>
    </row>
    <row r="221" spans="3:3">
      <c r="C221" s="54">
        <v>220</v>
      </c>
    </row>
    <row r="222" spans="3:3">
      <c r="C222" s="54">
        <v>221</v>
      </c>
    </row>
    <row r="223" spans="3:3">
      <c r="C223" s="54">
        <v>222</v>
      </c>
    </row>
    <row r="224" spans="3:3">
      <c r="C224" s="54">
        <v>223</v>
      </c>
    </row>
    <row r="225" spans="3:3">
      <c r="C225" s="54">
        <v>224</v>
      </c>
    </row>
    <row r="226" spans="3:3">
      <c r="C226" s="54">
        <v>225</v>
      </c>
    </row>
    <row r="227" spans="3:3">
      <c r="C227" s="54">
        <v>226</v>
      </c>
    </row>
    <row r="228" spans="3:3">
      <c r="C228" s="54">
        <v>227</v>
      </c>
    </row>
    <row r="229" spans="3:3">
      <c r="C229" s="54">
        <v>228</v>
      </c>
    </row>
    <row r="230" spans="3:3">
      <c r="C230" s="54">
        <v>229</v>
      </c>
    </row>
    <row r="231" spans="3:3">
      <c r="C231" s="54">
        <v>230</v>
      </c>
    </row>
    <row r="232" spans="3:3">
      <c r="C232" s="54">
        <v>231</v>
      </c>
    </row>
    <row r="233" spans="3:3">
      <c r="C233" s="54">
        <v>232</v>
      </c>
    </row>
    <row r="234" spans="3:3">
      <c r="C234" s="54">
        <v>233</v>
      </c>
    </row>
    <row r="235" spans="3:3">
      <c r="C235" s="54">
        <v>234</v>
      </c>
    </row>
    <row r="236" spans="3:3">
      <c r="C236" s="54">
        <v>235</v>
      </c>
    </row>
    <row r="237" spans="3:3">
      <c r="C237" s="54">
        <v>236</v>
      </c>
    </row>
    <row r="238" spans="3:3">
      <c r="C238" s="54">
        <v>237</v>
      </c>
    </row>
    <row r="239" spans="3:3">
      <c r="C239" s="54">
        <v>238</v>
      </c>
    </row>
    <row r="240" spans="3:3">
      <c r="C240" s="54">
        <v>239</v>
      </c>
    </row>
    <row r="241" spans="3:3">
      <c r="C241" s="54">
        <v>240</v>
      </c>
    </row>
    <row r="242" spans="3:3">
      <c r="C242" s="54">
        <v>241</v>
      </c>
    </row>
    <row r="243" spans="3:3">
      <c r="C243" s="54">
        <v>242</v>
      </c>
    </row>
    <row r="244" spans="3:3">
      <c r="C244" s="54">
        <v>243</v>
      </c>
    </row>
    <row r="245" spans="3:3">
      <c r="C245" s="54">
        <v>244</v>
      </c>
    </row>
    <row r="246" spans="3:3">
      <c r="C246" s="54">
        <v>245</v>
      </c>
    </row>
    <row r="247" spans="3:3">
      <c r="C247" s="54">
        <v>246</v>
      </c>
    </row>
    <row r="248" spans="3:3">
      <c r="C248" s="54">
        <v>247</v>
      </c>
    </row>
    <row r="249" spans="3:3">
      <c r="C249" s="54">
        <v>248</v>
      </c>
    </row>
    <row r="250" spans="3:3">
      <c r="C250" s="54">
        <v>249</v>
      </c>
    </row>
    <row r="251" spans="3:3">
      <c r="C251" s="54">
        <v>250</v>
      </c>
    </row>
    <row r="252" spans="3:3">
      <c r="C252" s="54">
        <v>251</v>
      </c>
    </row>
    <row r="253" spans="3:3">
      <c r="C253" s="54">
        <v>252</v>
      </c>
    </row>
    <row r="254" spans="3:3">
      <c r="C254" s="54">
        <v>253</v>
      </c>
    </row>
    <row r="255" spans="3:3">
      <c r="C255" s="54">
        <v>254</v>
      </c>
    </row>
    <row r="256" spans="3:3">
      <c r="C256" s="54">
        <v>255</v>
      </c>
    </row>
    <row r="257" spans="3:3">
      <c r="C257" s="54">
        <v>256</v>
      </c>
    </row>
    <row r="258" spans="3:3">
      <c r="C258" s="54">
        <v>257</v>
      </c>
    </row>
    <row r="259" spans="3:3">
      <c r="C259" s="54">
        <v>258</v>
      </c>
    </row>
    <row r="260" spans="3:3">
      <c r="C260" s="54">
        <v>259</v>
      </c>
    </row>
    <row r="261" spans="3:3">
      <c r="C261" s="54">
        <v>260</v>
      </c>
    </row>
    <row r="262" spans="3:3">
      <c r="C262" s="54">
        <v>261</v>
      </c>
    </row>
    <row r="263" spans="3:3">
      <c r="C263" s="54">
        <v>262</v>
      </c>
    </row>
    <row r="264" spans="3:3">
      <c r="C264" s="54">
        <v>263</v>
      </c>
    </row>
    <row r="265" spans="3:3">
      <c r="C265" s="54">
        <v>264</v>
      </c>
    </row>
    <row r="266" spans="3:3">
      <c r="C266" s="54">
        <v>265</v>
      </c>
    </row>
    <row r="267" spans="3:3">
      <c r="C267" s="54">
        <v>266</v>
      </c>
    </row>
    <row r="268" spans="3:3">
      <c r="C268" s="54">
        <v>267</v>
      </c>
    </row>
    <row r="269" spans="3:3">
      <c r="C269" s="54">
        <v>268</v>
      </c>
    </row>
    <row r="270" spans="3:3">
      <c r="C270" s="54">
        <v>269</v>
      </c>
    </row>
    <row r="271" spans="3:3">
      <c r="C271" s="54">
        <v>270</v>
      </c>
    </row>
    <row r="272" spans="3:3">
      <c r="C272" s="54">
        <v>271</v>
      </c>
    </row>
    <row r="273" spans="3:3">
      <c r="C273" s="54">
        <v>272</v>
      </c>
    </row>
    <row r="274" spans="3:3">
      <c r="C274" s="54">
        <v>273</v>
      </c>
    </row>
    <row r="275" spans="3:3">
      <c r="C275" s="54">
        <v>274</v>
      </c>
    </row>
    <row r="276" spans="3:3">
      <c r="C276" s="54">
        <v>275</v>
      </c>
    </row>
    <row r="277" spans="3:3">
      <c r="C277" s="54">
        <v>276</v>
      </c>
    </row>
    <row r="278" spans="3:3">
      <c r="C278" s="54">
        <v>277</v>
      </c>
    </row>
    <row r="279" spans="3:3">
      <c r="C279" s="54">
        <v>278</v>
      </c>
    </row>
    <row r="280" spans="3:3">
      <c r="C280" s="54">
        <v>279</v>
      </c>
    </row>
    <row r="281" spans="3:3">
      <c r="C281" s="54">
        <v>280</v>
      </c>
    </row>
    <row r="282" spans="3:3">
      <c r="C282" s="54">
        <v>281</v>
      </c>
    </row>
    <row r="283" spans="3:3">
      <c r="C283" s="54">
        <v>282</v>
      </c>
    </row>
    <row r="284" spans="3:3">
      <c r="C284" s="54">
        <v>283</v>
      </c>
    </row>
    <row r="285" spans="3:3">
      <c r="C285" s="54">
        <v>284</v>
      </c>
    </row>
    <row r="286" spans="3:3">
      <c r="C286" s="54">
        <v>285</v>
      </c>
    </row>
    <row r="287" spans="3:3">
      <c r="C287" s="54">
        <v>286</v>
      </c>
    </row>
    <row r="288" spans="3:3">
      <c r="C288" s="54">
        <v>287</v>
      </c>
    </row>
    <row r="289" spans="3:3">
      <c r="C289" s="54">
        <v>288</v>
      </c>
    </row>
    <row r="290" spans="3:3">
      <c r="C290" s="54">
        <v>289</v>
      </c>
    </row>
    <row r="291" spans="3:3">
      <c r="C291" s="54">
        <v>290</v>
      </c>
    </row>
    <row r="292" spans="3:3">
      <c r="C292" s="54">
        <v>291</v>
      </c>
    </row>
    <row r="293" spans="3:3">
      <c r="C293" s="54">
        <v>292</v>
      </c>
    </row>
    <row r="294" spans="3:3">
      <c r="C294" s="54">
        <v>293</v>
      </c>
    </row>
    <row r="295" spans="3:3">
      <c r="C295" s="54">
        <v>294</v>
      </c>
    </row>
    <row r="296" spans="3:3">
      <c r="C296" s="54">
        <v>295</v>
      </c>
    </row>
    <row r="297" spans="3:3">
      <c r="C297" s="54">
        <v>296</v>
      </c>
    </row>
    <row r="298" spans="3:3">
      <c r="C298" s="54">
        <v>297</v>
      </c>
    </row>
    <row r="299" spans="3:3">
      <c r="C299" s="54">
        <v>298</v>
      </c>
    </row>
    <row r="300" spans="3:3">
      <c r="C300" s="54">
        <v>299</v>
      </c>
    </row>
    <row r="301" spans="3:3">
      <c r="C301" s="54">
        <v>300</v>
      </c>
    </row>
    <row r="302" spans="3:3">
      <c r="C302" s="54">
        <v>301</v>
      </c>
    </row>
    <row r="303" spans="3:3">
      <c r="C303" s="54">
        <v>302</v>
      </c>
    </row>
    <row r="304" spans="3:3">
      <c r="C304" s="54">
        <v>303</v>
      </c>
    </row>
    <row r="305" spans="3:3">
      <c r="C305" s="54">
        <v>304</v>
      </c>
    </row>
    <row r="306" spans="3:3">
      <c r="C306" s="54">
        <v>305</v>
      </c>
    </row>
    <row r="307" spans="3:3">
      <c r="C307" s="54">
        <v>306</v>
      </c>
    </row>
    <row r="308" spans="3:3">
      <c r="C308" s="54">
        <v>307</v>
      </c>
    </row>
    <row r="309" spans="3:3">
      <c r="C309" s="54">
        <v>308</v>
      </c>
    </row>
    <row r="310" spans="3:3">
      <c r="C310" s="54">
        <v>309</v>
      </c>
    </row>
    <row r="311" spans="3:3">
      <c r="C311" s="54">
        <v>310</v>
      </c>
    </row>
    <row r="312" spans="3:3">
      <c r="C312" s="54">
        <v>311</v>
      </c>
    </row>
    <row r="313" spans="3:3">
      <c r="C313" s="54">
        <v>312</v>
      </c>
    </row>
    <row r="314" spans="3:3">
      <c r="C314" s="54">
        <v>313</v>
      </c>
    </row>
    <row r="315" spans="3:3">
      <c r="C315" s="54">
        <v>314</v>
      </c>
    </row>
    <row r="316" spans="3:3">
      <c r="C316" s="54">
        <v>315</v>
      </c>
    </row>
    <row r="317" spans="3:3">
      <c r="C317" s="54">
        <v>316</v>
      </c>
    </row>
    <row r="318" spans="3:3">
      <c r="C318" s="54">
        <v>317</v>
      </c>
    </row>
    <row r="319" spans="3:3">
      <c r="C319" s="54">
        <v>318</v>
      </c>
    </row>
    <row r="320" spans="3:3">
      <c r="C320" s="54">
        <v>319</v>
      </c>
    </row>
    <row r="321" spans="3:3">
      <c r="C321" s="54">
        <v>320</v>
      </c>
    </row>
    <row r="322" spans="3:3">
      <c r="C322" s="54">
        <v>321</v>
      </c>
    </row>
    <row r="323" spans="3:3">
      <c r="C323" s="54">
        <v>322</v>
      </c>
    </row>
    <row r="324" spans="3:3">
      <c r="C324" s="54">
        <v>323</v>
      </c>
    </row>
    <row r="325" spans="3:3">
      <c r="C325" s="54">
        <v>324</v>
      </c>
    </row>
    <row r="326" spans="3:3">
      <c r="C326" s="54">
        <v>325</v>
      </c>
    </row>
    <row r="327" spans="3:3">
      <c r="C327" s="54">
        <v>326</v>
      </c>
    </row>
    <row r="328" spans="3:3">
      <c r="C328" s="54">
        <v>327</v>
      </c>
    </row>
    <row r="329" spans="3:3">
      <c r="C329" s="54">
        <v>328</v>
      </c>
    </row>
    <row r="330" spans="3:3">
      <c r="C330" s="54">
        <v>329</v>
      </c>
    </row>
    <row r="331" spans="3:3">
      <c r="C331" s="54">
        <v>330</v>
      </c>
    </row>
    <row r="332" spans="3:3">
      <c r="C332" s="54">
        <v>331</v>
      </c>
    </row>
    <row r="333" spans="3:3">
      <c r="C333" s="54">
        <v>332</v>
      </c>
    </row>
    <row r="334" spans="3:3">
      <c r="C334" s="54">
        <v>333</v>
      </c>
    </row>
    <row r="335" spans="3:3">
      <c r="C335" s="54">
        <v>334</v>
      </c>
    </row>
    <row r="336" spans="3:3">
      <c r="C336" s="54">
        <v>335</v>
      </c>
    </row>
    <row r="337" spans="3:3">
      <c r="C337" s="54">
        <v>336</v>
      </c>
    </row>
    <row r="338" spans="3:3">
      <c r="C338" s="54">
        <v>337</v>
      </c>
    </row>
    <row r="339" spans="3:3">
      <c r="C339" s="54">
        <v>338</v>
      </c>
    </row>
    <row r="340" spans="3:3">
      <c r="C340" s="54">
        <v>339</v>
      </c>
    </row>
    <row r="341" spans="3:3">
      <c r="C341" s="54">
        <v>340</v>
      </c>
    </row>
    <row r="342" spans="3:3">
      <c r="C342" s="54">
        <v>341</v>
      </c>
    </row>
    <row r="343" spans="3:3">
      <c r="C343" s="54">
        <v>342</v>
      </c>
    </row>
    <row r="344" spans="3:3">
      <c r="C344" s="54">
        <v>343</v>
      </c>
    </row>
    <row r="345" spans="3:3">
      <c r="C345" s="54">
        <v>344</v>
      </c>
    </row>
    <row r="346" spans="3:3">
      <c r="C346" s="54">
        <v>345</v>
      </c>
    </row>
    <row r="347" spans="3:3">
      <c r="C347" s="54">
        <v>346</v>
      </c>
    </row>
    <row r="348" spans="3:3">
      <c r="C348" s="54">
        <v>347</v>
      </c>
    </row>
    <row r="349" spans="3:3">
      <c r="C349" s="54">
        <v>348</v>
      </c>
    </row>
    <row r="350" spans="3:3">
      <c r="C350" s="54">
        <v>349</v>
      </c>
    </row>
    <row r="351" spans="3:3">
      <c r="C351" s="54">
        <v>350</v>
      </c>
    </row>
    <row r="352" spans="3:3">
      <c r="C352" s="54">
        <v>351</v>
      </c>
    </row>
    <row r="353" spans="3:3">
      <c r="C353" s="54">
        <v>352</v>
      </c>
    </row>
    <row r="354" spans="3:3">
      <c r="C354" s="54">
        <v>353</v>
      </c>
    </row>
    <row r="355" spans="3:3">
      <c r="C355" s="54">
        <v>354</v>
      </c>
    </row>
    <row r="356" spans="3:3">
      <c r="C356" s="54">
        <v>355</v>
      </c>
    </row>
    <row r="357" spans="3:3">
      <c r="C357" s="54">
        <v>356</v>
      </c>
    </row>
    <row r="358" spans="3:3">
      <c r="C358" s="54">
        <v>357</v>
      </c>
    </row>
    <row r="359" spans="3:3">
      <c r="C359" s="54">
        <v>358</v>
      </c>
    </row>
    <row r="360" spans="3:3">
      <c r="C360" s="54">
        <v>359</v>
      </c>
    </row>
    <row r="361" spans="3:3">
      <c r="C361" s="54">
        <v>360</v>
      </c>
    </row>
    <row r="362" spans="3:3">
      <c r="C362" s="54">
        <v>361</v>
      </c>
    </row>
    <row r="363" spans="3:3">
      <c r="C363" s="54">
        <v>362</v>
      </c>
    </row>
    <row r="364" spans="3:3">
      <c r="C364" s="54">
        <v>363</v>
      </c>
    </row>
    <row r="365" spans="3:3">
      <c r="C365" s="54">
        <v>364</v>
      </c>
    </row>
    <row r="366" spans="3:3">
      <c r="C366" s="54">
        <v>365</v>
      </c>
    </row>
    <row r="367" spans="3:3">
      <c r="C367" s="54">
        <v>366</v>
      </c>
    </row>
    <row r="368" spans="3:3">
      <c r="C368" s="54">
        <v>367</v>
      </c>
    </row>
    <row r="369" spans="3:3">
      <c r="C369" s="54">
        <v>368</v>
      </c>
    </row>
    <row r="370" spans="3:3">
      <c r="C370" s="54">
        <v>369</v>
      </c>
    </row>
    <row r="371" spans="3:3">
      <c r="C371" s="54">
        <v>370</v>
      </c>
    </row>
    <row r="372" spans="3:3">
      <c r="C372" s="54">
        <v>371</v>
      </c>
    </row>
    <row r="373" spans="3:3">
      <c r="C373" s="54">
        <v>372</v>
      </c>
    </row>
    <row r="374" spans="3:3">
      <c r="C374" s="54">
        <v>373</v>
      </c>
    </row>
    <row r="375" spans="3:3">
      <c r="C375" s="54">
        <v>374</v>
      </c>
    </row>
    <row r="376" spans="3:3">
      <c r="C376" s="54">
        <v>375</v>
      </c>
    </row>
    <row r="377" spans="3:3">
      <c r="C377" s="54">
        <v>376</v>
      </c>
    </row>
    <row r="378" spans="3:3">
      <c r="C378" s="54">
        <v>377</v>
      </c>
    </row>
    <row r="379" spans="3:3">
      <c r="C379" s="54">
        <v>378</v>
      </c>
    </row>
    <row r="380" spans="3:3">
      <c r="C380" s="54">
        <v>379</v>
      </c>
    </row>
    <row r="381" spans="3:3">
      <c r="C381" s="54">
        <v>380</v>
      </c>
    </row>
    <row r="382" spans="3:3">
      <c r="C382" s="54">
        <v>381</v>
      </c>
    </row>
    <row r="383" spans="3:3">
      <c r="C383" s="54">
        <v>382</v>
      </c>
    </row>
    <row r="384" spans="3:3">
      <c r="C384" s="54">
        <v>383</v>
      </c>
    </row>
    <row r="385" spans="3:3">
      <c r="C385" s="54">
        <v>384</v>
      </c>
    </row>
    <row r="386" spans="3:3">
      <c r="C386" s="54">
        <v>385</v>
      </c>
    </row>
    <row r="387" spans="3:3">
      <c r="C387" s="54">
        <v>386</v>
      </c>
    </row>
    <row r="388" spans="3:3">
      <c r="C388" s="54">
        <v>387</v>
      </c>
    </row>
    <row r="389" spans="3:3">
      <c r="C389" s="54">
        <v>388</v>
      </c>
    </row>
    <row r="390" spans="3:3">
      <c r="C390" s="54">
        <v>389</v>
      </c>
    </row>
    <row r="391" spans="3:3">
      <c r="C391" s="54">
        <v>390</v>
      </c>
    </row>
    <row r="392" spans="3:3">
      <c r="C392" s="54">
        <v>391</v>
      </c>
    </row>
    <row r="393" spans="3:3">
      <c r="C393" s="54">
        <v>392</v>
      </c>
    </row>
    <row r="394" spans="3:3">
      <c r="C394" s="54">
        <v>393</v>
      </c>
    </row>
    <row r="395" spans="3:3">
      <c r="C395" s="54">
        <v>394</v>
      </c>
    </row>
    <row r="396" spans="3:3">
      <c r="C396" s="54">
        <v>395</v>
      </c>
    </row>
    <row r="397" spans="3:3">
      <c r="C397" s="54">
        <v>396</v>
      </c>
    </row>
    <row r="398" spans="3:3">
      <c r="C398" s="54">
        <v>397</v>
      </c>
    </row>
    <row r="399" spans="3:3">
      <c r="C399" s="54">
        <v>398</v>
      </c>
    </row>
    <row r="400" spans="3:3">
      <c r="C400" s="54">
        <v>399</v>
      </c>
    </row>
    <row r="401" spans="3:3">
      <c r="C401" s="54">
        <v>400</v>
      </c>
    </row>
    <row r="402" spans="3:3">
      <c r="C402" s="54">
        <v>401</v>
      </c>
    </row>
    <row r="403" spans="3:3">
      <c r="C403" s="54">
        <v>402</v>
      </c>
    </row>
    <row r="404" spans="3:3">
      <c r="C404" s="54">
        <v>403</v>
      </c>
    </row>
    <row r="405" spans="3:3">
      <c r="C405" s="54">
        <v>404</v>
      </c>
    </row>
    <row r="406" spans="3:3">
      <c r="C406" s="54">
        <v>405</v>
      </c>
    </row>
    <row r="407" spans="3:3">
      <c r="C407" s="54">
        <v>406</v>
      </c>
    </row>
    <row r="408" spans="3:3">
      <c r="C408" s="54">
        <v>407</v>
      </c>
    </row>
    <row r="409" spans="3:3">
      <c r="C409" s="54">
        <v>408</v>
      </c>
    </row>
    <row r="410" spans="3:3">
      <c r="C410" s="54">
        <v>409</v>
      </c>
    </row>
    <row r="411" spans="3:3">
      <c r="C411" s="54">
        <v>410</v>
      </c>
    </row>
    <row r="412" spans="3:3">
      <c r="C412" s="54">
        <v>411</v>
      </c>
    </row>
    <row r="413" spans="3:3">
      <c r="C413" s="54">
        <v>412</v>
      </c>
    </row>
    <row r="414" spans="3:3">
      <c r="C414" s="54">
        <v>413</v>
      </c>
    </row>
    <row r="415" spans="3:3">
      <c r="C415" s="54">
        <v>414</v>
      </c>
    </row>
    <row r="416" spans="3:3">
      <c r="C416" s="54">
        <v>415</v>
      </c>
    </row>
    <row r="417" spans="3:3">
      <c r="C417" s="54">
        <v>416</v>
      </c>
    </row>
    <row r="418" spans="3:3">
      <c r="C418" s="54">
        <v>417</v>
      </c>
    </row>
    <row r="419" spans="3:3">
      <c r="C419" s="54">
        <v>418</v>
      </c>
    </row>
    <row r="420" spans="3:3">
      <c r="C420" s="54">
        <v>419</v>
      </c>
    </row>
    <row r="421" spans="3:3">
      <c r="C421" s="54">
        <v>420</v>
      </c>
    </row>
    <row r="422" spans="3:3">
      <c r="C422" s="54">
        <v>421</v>
      </c>
    </row>
    <row r="423" spans="3:3">
      <c r="C423" s="54">
        <v>422</v>
      </c>
    </row>
    <row r="424" spans="3:3">
      <c r="C424" s="54">
        <v>423</v>
      </c>
    </row>
    <row r="425" spans="3:3">
      <c r="C425" s="54">
        <v>424</v>
      </c>
    </row>
    <row r="426" spans="3:3">
      <c r="C426" s="54">
        <v>425</v>
      </c>
    </row>
    <row r="427" spans="3:3">
      <c r="C427" s="54">
        <v>426</v>
      </c>
    </row>
    <row r="428" spans="3:3">
      <c r="C428" s="54">
        <v>427</v>
      </c>
    </row>
    <row r="429" spans="3:3">
      <c r="C429" s="54">
        <v>428</v>
      </c>
    </row>
    <row r="430" spans="3:3">
      <c r="C430" s="54">
        <v>429</v>
      </c>
    </row>
    <row r="431" spans="3:3">
      <c r="C431" s="54">
        <v>430</v>
      </c>
    </row>
    <row r="432" spans="3:3">
      <c r="C432" s="54">
        <v>431</v>
      </c>
    </row>
    <row r="433" spans="3:3">
      <c r="C433" s="54">
        <v>432</v>
      </c>
    </row>
    <row r="434" spans="3:3">
      <c r="C434" s="54">
        <v>433</v>
      </c>
    </row>
    <row r="435" spans="3:3">
      <c r="C435" s="54">
        <v>434</v>
      </c>
    </row>
    <row r="436" spans="3:3">
      <c r="C436" s="54">
        <v>435</v>
      </c>
    </row>
    <row r="437" spans="3:3">
      <c r="C437" s="54">
        <v>436</v>
      </c>
    </row>
    <row r="438" spans="3:3">
      <c r="C438" s="54">
        <v>437</v>
      </c>
    </row>
    <row r="439" spans="3:3">
      <c r="C439" s="54">
        <v>438</v>
      </c>
    </row>
    <row r="440" spans="3:3">
      <c r="C440" s="54">
        <v>439</v>
      </c>
    </row>
    <row r="441" spans="3:3">
      <c r="C441" s="54">
        <v>440</v>
      </c>
    </row>
    <row r="442" spans="3:3">
      <c r="C442" s="54">
        <v>441</v>
      </c>
    </row>
    <row r="443" spans="3:3">
      <c r="C443" s="54">
        <v>442</v>
      </c>
    </row>
    <row r="444" spans="3:3">
      <c r="C444" s="54">
        <v>443</v>
      </c>
    </row>
    <row r="445" spans="3:3">
      <c r="C445" s="54">
        <v>444</v>
      </c>
    </row>
    <row r="446" spans="3:3">
      <c r="C446" s="54">
        <v>445</v>
      </c>
    </row>
    <row r="447" spans="3:3">
      <c r="C447" s="54">
        <v>446</v>
      </c>
    </row>
    <row r="448" spans="3:3">
      <c r="C448" s="54">
        <v>447</v>
      </c>
    </row>
    <row r="449" spans="3:3">
      <c r="C449" s="54">
        <v>448</v>
      </c>
    </row>
    <row r="450" spans="3:3">
      <c r="C450" s="54">
        <v>449</v>
      </c>
    </row>
    <row r="451" spans="3:3">
      <c r="C451" s="54">
        <v>450</v>
      </c>
    </row>
    <row r="452" spans="3:3">
      <c r="C452" s="54">
        <v>451</v>
      </c>
    </row>
    <row r="453" spans="3:3">
      <c r="C453" s="54">
        <v>452</v>
      </c>
    </row>
    <row r="454" spans="3:3">
      <c r="C454" s="54">
        <v>453</v>
      </c>
    </row>
    <row r="455" spans="3:3">
      <c r="C455" s="54">
        <v>454</v>
      </c>
    </row>
    <row r="456" spans="3:3">
      <c r="C456" s="54">
        <v>455</v>
      </c>
    </row>
    <row r="457" spans="3:3">
      <c r="C457" s="54">
        <v>456</v>
      </c>
    </row>
    <row r="458" spans="3:3">
      <c r="C458" s="54">
        <v>457</v>
      </c>
    </row>
    <row r="459" spans="3:3">
      <c r="C459" s="54">
        <v>458</v>
      </c>
    </row>
    <row r="460" spans="3:3">
      <c r="C460" s="54">
        <v>459</v>
      </c>
    </row>
    <row r="461" spans="3:3">
      <c r="C461" s="54">
        <v>460</v>
      </c>
    </row>
    <row r="462" spans="3:3">
      <c r="C462" s="54">
        <v>461</v>
      </c>
    </row>
    <row r="463" spans="3:3">
      <c r="C463" s="54">
        <v>462</v>
      </c>
    </row>
    <row r="464" spans="3:3">
      <c r="C464" s="54">
        <v>463</v>
      </c>
    </row>
    <row r="465" spans="3:3">
      <c r="C465" s="54">
        <v>464</v>
      </c>
    </row>
    <row r="466" spans="3:3">
      <c r="C466" s="54">
        <v>465</v>
      </c>
    </row>
    <row r="467" spans="3:3">
      <c r="C467" s="54">
        <v>466</v>
      </c>
    </row>
    <row r="468" spans="3:3">
      <c r="C468" s="54">
        <v>467</v>
      </c>
    </row>
    <row r="469" spans="3:3">
      <c r="C469" s="54">
        <v>468</v>
      </c>
    </row>
    <row r="470" spans="3:3">
      <c r="C470" s="54">
        <v>469</v>
      </c>
    </row>
    <row r="471" spans="3:3">
      <c r="C471" s="54">
        <v>470</v>
      </c>
    </row>
    <row r="472" spans="3:3">
      <c r="C472" s="54">
        <v>471</v>
      </c>
    </row>
    <row r="473" spans="3:3">
      <c r="C473" s="54">
        <v>472</v>
      </c>
    </row>
    <row r="474" spans="3:3">
      <c r="C474" s="54">
        <v>473</v>
      </c>
    </row>
    <row r="475" spans="3:3">
      <c r="C475" s="54">
        <v>474</v>
      </c>
    </row>
    <row r="476" spans="3:3">
      <c r="C476" s="54">
        <v>475</v>
      </c>
    </row>
    <row r="477" spans="3:3">
      <c r="C477" s="54">
        <v>476</v>
      </c>
    </row>
    <row r="478" spans="3:3">
      <c r="C478" s="54">
        <v>477</v>
      </c>
    </row>
    <row r="479" spans="3:3">
      <c r="C479" s="54">
        <v>478</v>
      </c>
    </row>
    <row r="480" spans="3:3">
      <c r="C480" s="54">
        <v>479</v>
      </c>
    </row>
    <row r="481" spans="3:3">
      <c r="C481" s="54">
        <v>480</v>
      </c>
    </row>
    <row r="482" spans="3:3">
      <c r="C482" s="54">
        <v>481</v>
      </c>
    </row>
    <row r="483" spans="3:3">
      <c r="C483" s="54">
        <v>482</v>
      </c>
    </row>
    <row r="484" spans="3:3">
      <c r="C484" s="54">
        <v>483</v>
      </c>
    </row>
    <row r="485" spans="3:3">
      <c r="C485" s="54">
        <v>484</v>
      </c>
    </row>
    <row r="486" spans="3:3">
      <c r="C486" s="54">
        <v>485</v>
      </c>
    </row>
    <row r="487" spans="3:3">
      <c r="C487" s="54">
        <v>486</v>
      </c>
    </row>
    <row r="488" spans="3:3">
      <c r="C488" s="54">
        <v>487</v>
      </c>
    </row>
    <row r="489" spans="3:3">
      <c r="C489" s="54">
        <v>488</v>
      </c>
    </row>
    <row r="490" spans="3:3">
      <c r="C490" s="54">
        <v>489</v>
      </c>
    </row>
    <row r="491" spans="3:3">
      <c r="C491" s="54">
        <v>490</v>
      </c>
    </row>
    <row r="492" spans="3:3">
      <c r="C492" s="54">
        <v>491</v>
      </c>
    </row>
    <row r="493" spans="3:3">
      <c r="C493" s="54">
        <v>492</v>
      </c>
    </row>
    <row r="494" spans="3:3">
      <c r="C494" s="54">
        <v>493</v>
      </c>
    </row>
    <row r="495" spans="3:3">
      <c r="C495" s="54">
        <v>494</v>
      </c>
    </row>
    <row r="496" spans="3:3">
      <c r="C496" s="54">
        <v>495</v>
      </c>
    </row>
    <row r="497" spans="3:3">
      <c r="C497" s="54">
        <v>496</v>
      </c>
    </row>
    <row r="498" spans="3:3">
      <c r="C498" s="54">
        <v>497</v>
      </c>
    </row>
    <row r="499" spans="3:3">
      <c r="C499" s="54">
        <v>498</v>
      </c>
    </row>
    <row r="500" spans="3:3">
      <c r="C500" s="54">
        <v>499</v>
      </c>
    </row>
    <row r="501" spans="3:3">
      <c r="C501" s="54">
        <v>500</v>
      </c>
    </row>
    <row r="502" spans="3:3">
      <c r="C502" s="54">
        <v>501</v>
      </c>
    </row>
    <row r="503" spans="3:3">
      <c r="C503" s="54">
        <v>502</v>
      </c>
    </row>
    <row r="504" spans="3:3">
      <c r="C504" s="54">
        <v>503</v>
      </c>
    </row>
    <row r="505" spans="3:3">
      <c r="C505" s="54">
        <v>504</v>
      </c>
    </row>
    <row r="506" spans="3:3">
      <c r="C506" s="54">
        <v>505</v>
      </c>
    </row>
    <row r="507" spans="3:3">
      <c r="C507" s="54">
        <v>506</v>
      </c>
    </row>
    <row r="508" spans="3:3">
      <c r="C508" s="54">
        <v>507</v>
      </c>
    </row>
    <row r="509" spans="3:3">
      <c r="C509" s="54">
        <v>508</v>
      </c>
    </row>
    <row r="510" spans="3:3">
      <c r="C510" s="54">
        <v>509</v>
      </c>
    </row>
    <row r="511" spans="3:3">
      <c r="C511" s="54">
        <v>510</v>
      </c>
    </row>
    <row r="512" spans="3:3">
      <c r="C512" s="54">
        <v>511</v>
      </c>
    </row>
    <row r="513" spans="3:3">
      <c r="C513" s="54">
        <v>512</v>
      </c>
    </row>
    <row r="514" spans="3:3">
      <c r="C514" s="54">
        <v>513</v>
      </c>
    </row>
    <row r="515" spans="3:3">
      <c r="C515" s="54">
        <v>514</v>
      </c>
    </row>
    <row r="516" spans="3:3">
      <c r="C516" s="54">
        <v>515</v>
      </c>
    </row>
    <row r="517" spans="3:3">
      <c r="C517" s="54">
        <v>516</v>
      </c>
    </row>
    <row r="518" spans="3:3">
      <c r="C518" s="54">
        <v>517</v>
      </c>
    </row>
    <row r="519" spans="3:3">
      <c r="C519" s="54">
        <v>518</v>
      </c>
    </row>
    <row r="520" spans="3:3">
      <c r="C520" s="54">
        <v>519</v>
      </c>
    </row>
    <row r="521" spans="3:3">
      <c r="C521" s="54">
        <v>520</v>
      </c>
    </row>
    <row r="522" spans="3:3">
      <c r="C522" s="54">
        <v>521</v>
      </c>
    </row>
    <row r="523" spans="3:3">
      <c r="C523" s="54">
        <v>522</v>
      </c>
    </row>
    <row r="524" spans="3:3">
      <c r="C524" s="54">
        <v>523</v>
      </c>
    </row>
    <row r="525" spans="3:3">
      <c r="C525" s="54">
        <v>524</v>
      </c>
    </row>
    <row r="526" spans="3:3">
      <c r="C526" s="54">
        <v>525</v>
      </c>
    </row>
    <row r="527" spans="3:3">
      <c r="C527" s="54">
        <v>526</v>
      </c>
    </row>
    <row r="528" spans="3:3">
      <c r="C528" s="54">
        <v>527</v>
      </c>
    </row>
    <row r="529" spans="3:3">
      <c r="C529" s="54">
        <v>528</v>
      </c>
    </row>
    <row r="530" spans="3:3">
      <c r="C530" s="54">
        <v>529</v>
      </c>
    </row>
    <row r="531" spans="3:3">
      <c r="C531" s="54">
        <v>530</v>
      </c>
    </row>
    <row r="532" spans="3:3">
      <c r="C532" s="54">
        <v>531</v>
      </c>
    </row>
    <row r="533" spans="3:3">
      <c r="C533" s="54">
        <v>532</v>
      </c>
    </row>
    <row r="534" spans="3:3">
      <c r="C534" s="54">
        <v>533</v>
      </c>
    </row>
    <row r="535" spans="3:3">
      <c r="C535" s="54">
        <v>534</v>
      </c>
    </row>
    <row r="536" spans="3:3">
      <c r="C536" s="54">
        <v>535</v>
      </c>
    </row>
    <row r="537" spans="3:3">
      <c r="C537" s="54">
        <v>536</v>
      </c>
    </row>
    <row r="538" spans="3:3">
      <c r="C538" s="54">
        <v>537</v>
      </c>
    </row>
    <row r="539" spans="3:3">
      <c r="C539" s="54">
        <v>538</v>
      </c>
    </row>
    <row r="540" spans="3:3">
      <c r="C540" s="54">
        <v>539</v>
      </c>
    </row>
    <row r="541" spans="3:3">
      <c r="C541" s="54">
        <v>540</v>
      </c>
    </row>
    <row r="542" spans="3:3">
      <c r="C542" s="54">
        <v>541</v>
      </c>
    </row>
    <row r="543" spans="3:3">
      <c r="C543" s="54">
        <v>542</v>
      </c>
    </row>
    <row r="544" spans="3:3">
      <c r="C544" s="54">
        <v>543</v>
      </c>
    </row>
    <row r="545" spans="3:3">
      <c r="C545" s="54">
        <v>544</v>
      </c>
    </row>
    <row r="546" spans="3:3">
      <c r="C546" s="54">
        <v>545</v>
      </c>
    </row>
    <row r="547" spans="3:3">
      <c r="C547" s="54">
        <v>546</v>
      </c>
    </row>
    <row r="548" spans="3:3">
      <c r="C548" s="54">
        <v>547</v>
      </c>
    </row>
    <row r="549" spans="3:3">
      <c r="C549" s="54">
        <v>548</v>
      </c>
    </row>
    <row r="550" spans="3:3">
      <c r="C550" s="54">
        <v>549</v>
      </c>
    </row>
    <row r="551" spans="3:3">
      <c r="C551" s="54">
        <v>550</v>
      </c>
    </row>
    <row r="552" spans="3:3">
      <c r="C552" s="54">
        <v>551</v>
      </c>
    </row>
    <row r="553" spans="3:3">
      <c r="C553" s="54">
        <v>552</v>
      </c>
    </row>
    <row r="554" spans="3:3">
      <c r="C554" s="54">
        <v>553</v>
      </c>
    </row>
    <row r="555" spans="3:3">
      <c r="C555" s="54">
        <v>554</v>
      </c>
    </row>
    <row r="556" spans="3:3">
      <c r="C556" s="54">
        <v>555</v>
      </c>
    </row>
    <row r="557" spans="3:3">
      <c r="C557" s="54">
        <v>556</v>
      </c>
    </row>
    <row r="558" spans="3:3">
      <c r="C558" s="54">
        <v>557</v>
      </c>
    </row>
    <row r="559" spans="3:3">
      <c r="C559" s="54">
        <v>558</v>
      </c>
    </row>
    <row r="560" spans="3:3">
      <c r="C560" s="54">
        <v>559</v>
      </c>
    </row>
    <row r="561" spans="3:3">
      <c r="C561" s="54">
        <v>560</v>
      </c>
    </row>
    <row r="562" spans="3:3">
      <c r="C562" s="54">
        <v>561</v>
      </c>
    </row>
    <row r="563" spans="3:3">
      <c r="C563" s="54">
        <v>562</v>
      </c>
    </row>
    <row r="564" spans="3:3">
      <c r="C564" s="54">
        <v>563</v>
      </c>
    </row>
    <row r="565" spans="3:3">
      <c r="C565" s="54">
        <v>564</v>
      </c>
    </row>
    <row r="566" spans="3:3">
      <c r="C566" s="54">
        <v>565</v>
      </c>
    </row>
    <row r="567" spans="3:3">
      <c r="C567" s="54">
        <v>566</v>
      </c>
    </row>
    <row r="568" spans="3:3">
      <c r="C568" s="54">
        <v>567</v>
      </c>
    </row>
    <row r="569" spans="3:3">
      <c r="C569" s="54">
        <v>568</v>
      </c>
    </row>
    <row r="570" spans="3:3">
      <c r="C570" s="54">
        <v>569</v>
      </c>
    </row>
    <row r="571" spans="3:3">
      <c r="C571" s="54">
        <v>570</v>
      </c>
    </row>
    <row r="572" spans="3:3">
      <c r="C572" s="54">
        <v>571</v>
      </c>
    </row>
    <row r="573" spans="3:3">
      <c r="C573" s="54">
        <v>572</v>
      </c>
    </row>
    <row r="574" spans="3:3">
      <c r="C574" s="54">
        <v>573</v>
      </c>
    </row>
    <row r="575" spans="3:3">
      <c r="C575" s="54">
        <v>574</v>
      </c>
    </row>
    <row r="576" spans="3:3">
      <c r="C576" s="54">
        <v>575</v>
      </c>
    </row>
    <row r="577" spans="3:3">
      <c r="C577" s="54">
        <v>576</v>
      </c>
    </row>
    <row r="578" spans="3:3">
      <c r="C578" s="54">
        <v>577</v>
      </c>
    </row>
    <row r="579" spans="3:3">
      <c r="C579" s="54">
        <v>578</v>
      </c>
    </row>
    <row r="580" spans="3:3">
      <c r="C580" s="54">
        <v>579</v>
      </c>
    </row>
    <row r="581" spans="3:3">
      <c r="C581" s="54">
        <v>580</v>
      </c>
    </row>
    <row r="582" spans="3:3">
      <c r="C582" s="54">
        <v>581</v>
      </c>
    </row>
    <row r="583" spans="3:3">
      <c r="C583" s="54">
        <v>582</v>
      </c>
    </row>
    <row r="584" spans="3:3">
      <c r="C584" s="54">
        <v>583</v>
      </c>
    </row>
    <row r="585" spans="3:3">
      <c r="C585" s="54">
        <v>584</v>
      </c>
    </row>
    <row r="586" spans="3:3">
      <c r="C586" s="54">
        <v>585</v>
      </c>
    </row>
    <row r="587" spans="3:3">
      <c r="C587" s="54">
        <v>586</v>
      </c>
    </row>
    <row r="588" spans="3:3">
      <c r="C588" s="54">
        <v>587</v>
      </c>
    </row>
    <row r="589" spans="3:3">
      <c r="C589" s="54">
        <v>588</v>
      </c>
    </row>
    <row r="590" spans="3:3">
      <c r="C590" s="54">
        <v>589</v>
      </c>
    </row>
    <row r="591" spans="3:3">
      <c r="C591" s="54">
        <v>590</v>
      </c>
    </row>
    <row r="592" spans="3:3">
      <c r="C592" s="54">
        <v>591</v>
      </c>
    </row>
    <row r="593" spans="3:3">
      <c r="C593" s="54">
        <v>592</v>
      </c>
    </row>
    <row r="594" spans="3:3">
      <c r="C594" s="54">
        <v>593</v>
      </c>
    </row>
    <row r="595" spans="3:3">
      <c r="C595" s="54">
        <v>594</v>
      </c>
    </row>
    <row r="596" spans="3:3">
      <c r="C596" s="54">
        <v>595</v>
      </c>
    </row>
    <row r="597" spans="3:3">
      <c r="C597" s="54">
        <v>596</v>
      </c>
    </row>
    <row r="598" spans="3:3">
      <c r="C598" s="54">
        <v>597</v>
      </c>
    </row>
    <row r="599" spans="3:3">
      <c r="C599" s="54">
        <v>598</v>
      </c>
    </row>
    <row r="600" spans="3:3">
      <c r="C600" s="54">
        <v>599</v>
      </c>
    </row>
    <row r="601" spans="3:3">
      <c r="C601" s="54">
        <v>600</v>
      </c>
    </row>
    <row r="602" spans="3:3">
      <c r="C602" s="54">
        <v>601</v>
      </c>
    </row>
    <row r="603" spans="3:3">
      <c r="C603" s="54">
        <v>602</v>
      </c>
    </row>
    <row r="604" spans="3:3">
      <c r="C604" s="54">
        <v>603</v>
      </c>
    </row>
    <row r="605" spans="3:3">
      <c r="C605" s="54">
        <v>604</v>
      </c>
    </row>
    <row r="606" spans="3:3">
      <c r="C606" s="54">
        <v>605</v>
      </c>
    </row>
    <row r="607" spans="3:3">
      <c r="C607" s="54">
        <v>606</v>
      </c>
    </row>
    <row r="608" spans="3:3">
      <c r="C608" s="54">
        <v>607</v>
      </c>
    </row>
    <row r="609" spans="3:3">
      <c r="C609" s="54">
        <v>608</v>
      </c>
    </row>
    <row r="610" spans="3:3">
      <c r="C610" s="54">
        <v>609</v>
      </c>
    </row>
    <row r="611" spans="3:3">
      <c r="C611" s="54">
        <v>610</v>
      </c>
    </row>
    <row r="612" spans="3:3">
      <c r="C612" s="54">
        <v>611</v>
      </c>
    </row>
    <row r="613" spans="3:3">
      <c r="C613" s="54">
        <v>612</v>
      </c>
    </row>
    <row r="614" spans="3:3">
      <c r="C614" s="54">
        <v>613</v>
      </c>
    </row>
    <row r="615" spans="3:3">
      <c r="C615" s="54">
        <v>614</v>
      </c>
    </row>
    <row r="616" spans="3:3">
      <c r="C616" s="54">
        <v>615</v>
      </c>
    </row>
    <row r="617" spans="3:3">
      <c r="C617" s="54">
        <v>616</v>
      </c>
    </row>
    <row r="618" spans="3:3">
      <c r="C618" s="54">
        <v>617</v>
      </c>
    </row>
    <row r="619" spans="3:3">
      <c r="C619" s="54">
        <v>618</v>
      </c>
    </row>
    <row r="620" spans="3:3">
      <c r="C620" s="54">
        <v>619</v>
      </c>
    </row>
    <row r="621" spans="3:3">
      <c r="C621" s="54">
        <v>620</v>
      </c>
    </row>
    <row r="622" spans="3:3">
      <c r="C622" s="54">
        <v>621</v>
      </c>
    </row>
    <row r="623" spans="3:3">
      <c r="C623" s="54">
        <v>622</v>
      </c>
    </row>
    <row r="624" spans="3:3">
      <c r="C624" s="54">
        <v>623</v>
      </c>
    </row>
    <row r="625" spans="3:3">
      <c r="C625" s="54">
        <v>624</v>
      </c>
    </row>
    <row r="626" spans="3:3">
      <c r="C626" s="54">
        <v>625</v>
      </c>
    </row>
    <row r="627" spans="3:3">
      <c r="C627" s="54">
        <v>626</v>
      </c>
    </row>
    <row r="628" spans="3:3">
      <c r="C628" s="54">
        <v>627</v>
      </c>
    </row>
    <row r="629" spans="3:3">
      <c r="C629" s="54">
        <v>628</v>
      </c>
    </row>
    <row r="630" spans="3:3">
      <c r="C630" s="54">
        <v>629</v>
      </c>
    </row>
    <row r="631" spans="3:3">
      <c r="C631" s="54">
        <v>630</v>
      </c>
    </row>
    <row r="632" spans="3:3">
      <c r="C632" s="54">
        <v>631</v>
      </c>
    </row>
    <row r="633" spans="3:3">
      <c r="C633" s="54">
        <v>632</v>
      </c>
    </row>
    <row r="634" spans="3:3">
      <c r="C634" s="54">
        <v>633</v>
      </c>
    </row>
    <row r="635" spans="3:3">
      <c r="C635" s="54">
        <v>634</v>
      </c>
    </row>
    <row r="636" spans="3:3">
      <c r="C636" s="54">
        <v>635</v>
      </c>
    </row>
    <row r="637" spans="3:3">
      <c r="C637" s="54">
        <v>636</v>
      </c>
    </row>
    <row r="638" spans="3:3">
      <c r="C638" s="54">
        <v>637</v>
      </c>
    </row>
    <row r="639" spans="3:3">
      <c r="C639" s="54">
        <v>638</v>
      </c>
    </row>
    <row r="640" spans="3:3">
      <c r="C640" s="54">
        <v>639</v>
      </c>
    </row>
    <row r="641" spans="3:3">
      <c r="C641" s="54">
        <v>640</v>
      </c>
    </row>
    <row r="642" spans="3:3">
      <c r="C642" s="54">
        <v>641</v>
      </c>
    </row>
    <row r="643" spans="3:3">
      <c r="C643" s="54">
        <v>642</v>
      </c>
    </row>
    <row r="644" spans="3:3">
      <c r="C644" s="54">
        <v>643</v>
      </c>
    </row>
    <row r="645" spans="3:3">
      <c r="C645" s="54">
        <v>644</v>
      </c>
    </row>
    <row r="646" spans="3:3">
      <c r="C646" s="54">
        <v>645</v>
      </c>
    </row>
    <row r="647" spans="3:3">
      <c r="C647" s="54">
        <v>646</v>
      </c>
    </row>
    <row r="648" spans="3:3">
      <c r="C648" s="54">
        <v>647</v>
      </c>
    </row>
    <row r="649" spans="3:3">
      <c r="C649" s="54">
        <v>648</v>
      </c>
    </row>
    <row r="650" spans="3:3">
      <c r="C650" s="54">
        <v>649</v>
      </c>
    </row>
    <row r="651" spans="3:3">
      <c r="C651" s="54">
        <v>650</v>
      </c>
    </row>
    <row r="652" spans="3:3">
      <c r="C652" s="54">
        <v>651</v>
      </c>
    </row>
    <row r="653" spans="3:3">
      <c r="C653" s="54">
        <v>652</v>
      </c>
    </row>
    <row r="654" spans="3:3">
      <c r="C654" s="54">
        <v>653</v>
      </c>
    </row>
    <row r="655" spans="3:3">
      <c r="C655" s="54">
        <v>654</v>
      </c>
    </row>
    <row r="656" spans="3:3">
      <c r="C656" s="54">
        <v>655</v>
      </c>
    </row>
    <row r="657" spans="3:3">
      <c r="C657" s="54">
        <v>656</v>
      </c>
    </row>
    <row r="658" spans="3:3">
      <c r="C658" s="54">
        <v>657</v>
      </c>
    </row>
    <row r="659" spans="3:3">
      <c r="C659" s="54">
        <v>658</v>
      </c>
    </row>
    <row r="660" spans="3:3">
      <c r="C660" s="54">
        <v>659</v>
      </c>
    </row>
    <row r="661" spans="3:3">
      <c r="C661" s="54">
        <v>660</v>
      </c>
    </row>
    <row r="662" spans="3:3">
      <c r="C662" s="54">
        <v>661</v>
      </c>
    </row>
    <row r="663" spans="3:3">
      <c r="C663" s="54">
        <v>662</v>
      </c>
    </row>
    <row r="664" spans="3:3">
      <c r="C664" s="54">
        <v>663</v>
      </c>
    </row>
    <row r="665" spans="3:3">
      <c r="C665" s="54">
        <v>664</v>
      </c>
    </row>
    <row r="666" spans="3:3">
      <c r="C666" s="54">
        <v>665</v>
      </c>
    </row>
    <row r="667" spans="3:3">
      <c r="C667" s="54">
        <v>666</v>
      </c>
    </row>
    <row r="668" spans="3:3">
      <c r="C668" s="54">
        <v>667</v>
      </c>
    </row>
    <row r="669" spans="3:3">
      <c r="C669" s="54">
        <v>668</v>
      </c>
    </row>
    <row r="670" spans="3:3">
      <c r="C670" s="54">
        <v>669</v>
      </c>
    </row>
    <row r="671" spans="3:3">
      <c r="C671" s="54">
        <v>670</v>
      </c>
    </row>
    <row r="672" spans="3:3">
      <c r="C672" s="54">
        <v>671</v>
      </c>
    </row>
    <row r="673" spans="3:3">
      <c r="C673" s="54">
        <v>672</v>
      </c>
    </row>
    <row r="674" spans="3:3">
      <c r="C674" s="54">
        <v>673</v>
      </c>
    </row>
    <row r="675" spans="3:3">
      <c r="C675" s="54">
        <v>674</v>
      </c>
    </row>
    <row r="676" spans="3:3">
      <c r="C676" s="54">
        <v>675</v>
      </c>
    </row>
    <row r="677" spans="3:3">
      <c r="C677" s="54">
        <v>676</v>
      </c>
    </row>
    <row r="678" spans="3:3">
      <c r="C678" s="54">
        <v>677</v>
      </c>
    </row>
    <row r="679" spans="3:3">
      <c r="C679" s="54">
        <v>678</v>
      </c>
    </row>
    <row r="680" spans="3:3">
      <c r="C680" s="54">
        <v>679</v>
      </c>
    </row>
    <row r="681" spans="3:3">
      <c r="C681" s="54">
        <v>680</v>
      </c>
    </row>
    <row r="682" spans="3:3">
      <c r="C682" s="54">
        <v>681</v>
      </c>
    </row>
    <row r="683" spans="3:3">
      <c r="C683" s="54">
        <v>682</v>
      </c>
    </row>
    <row r="684" spans="3:3">
      <c r="C684" s="54">
        <v>683</v>
      </c>
    </row>
    <row r="685" spans="3:3">
      <c r="C685" s="54">
        <v>684</v>
      </c>
    </row>
    <row r="686" spans="3:3">
      <c r="C686" s="54">
        <v>685</v>
      </c>
    </row>
    <row r="687" spans="3:3">
      <c r="C687" s="54">
        <v>686</v>
      </c>
    </row>
    <row r="688" spans="3:3">
      <c r="C688" s="54">
        <v>687</v>
      </c>
    </row>
    <row r="689" spans="3:3">
      <c r="C689" s="54">
        <v>688</v>
      </c>
    </row>
    <row r="690" spans="3:3">
      <c r="C690" s="54">
        <v>689</v>
      </c>
    </row>
    <row r="691" spans="3:3">
      <c r="C691" s="54">
        <v>690</v>
      </c>
    </row>
    <row r="692" spans="3:3">
      <c r="C692" s="54">
        <v>691</v>
      </c>
    </row>
    <row r="693" spans="3:3">
      <c r="C693" s="54">
        <v>692</v>
      </c>
    </row>
    <row r="694" spans="3:3">
      <c r="C694" s="54">
        <v>693</v>
      </c>
    </row>
    <row r="695" spans="3:3">
      <c r="C695" s="54">
        <v>694</v>
      </c>
    </row>
    <row r="696" spans="3:3">
      <c r="C696" s="54">
        <v>695</v>
      </c>
    </row>
    <row r="697" spans="3:3">
      <c r="C697" s="54">
        <v>696</v>
      </c>
    </row>
    <row r="698" spans="3:3">
      <c r="C698" s="54">
        <v>697</v>
      </c>
    </row>
    <row r="699" spans="3:3">
      <c r="C699" s="54">
        <v>698</v>
      </c>
    </row>
    <row r="700" spans="3:3">
      <c r="C700" s="54">
        <v>699</v>
      </c>
    </row>
    <row r="701" spans="3:3">
      <c r="C701" s="54">
        <v>700</v>
      </c>
    </row>
    <row r="702" spans="3:3">
      <c r="C702" s="54">
        <v>701</v>
      </c>
    </row>
    <row r="703" spans="3:3">
      <c r="C703" s="54">
        <v>702</v>
      </c>
    </row>
    <row r="704" spans="3:3">
      <c r="C704" s="54">
        <v>703</v>
      </c>
    </row>
    <row r="705" spans="3:3">
      <c r="C705" s="54">
        <v>704</v>
      </c>
    </row>
    <row r="706" spans="3:3">
      <c r="C706" s="54">
        <v>705</v>
      </c>
    </row>
    <row r="707" spans="3:3">
      <c r="C707" s="54">
        <v>706</v>
      </c>
    </row>
    <row r="708" spans="3:3">
      <c r="C708" s="54">
        <v>707</v>
      </c>
    </row>
    <row r="709" spans="3:3">
      <c r="C709" s="54">
        <v>708</v>
      </c>
    </row>
    <row r="710" spans="3:3">
      <c r="C710" s="54">
        <v>709</v>
      </c>
    </row>
    <row r="711" spans="3:3">
      <c r="C711" s="54">
        <v>710</v>
      </c>
    </row>
    <row r="712" spans="3:3">
      <c r="C712" s="54">
        <v>711</v>
      </c>
    </row>
    <row r="713" spans="3:3">
      <c r="C713" s="54">
        <v>712</v>
      </c>
    </row>
    <row r="714" spans="3:3">
      <c r="C714" s="54">
        <v>713</v>
      </c>
    </row>
    <row r="715" spans="3:3">
      <c r="C715" s="54">
        <v>714</v>
      </c>
    </row>
    <row r="716" spans="3:3">
      <c r="C716" s="54">
        <v>715</v>
      </c>
    </row>
    <row r="717" spans="3:3">
      <c r="C717" s="54">
        <v>716</v>
      </c>
    </row>
    <row r="718" spans="3:3">
      <c r="C718" s="54">
        <v>717</v>
      </c>
    </row>
    <row r="719" spans="3:3">
      <c r="C719" s="54">
        <v>718</v>
      </c>
    </row>
    <row r="720" spans="3:3">
      <c r="C720" s="54">
        <v>719</v>
      </c>
    </row>
    <row r="721" spans="3:3">
      <c r="C721" s="54">
        <v>720</v>
      </c>
    </row>
    <row r="722" spans="3:3">
      <c r="C722" s="54">
        <v>721</v>
      </c>
    </row>
    <row r="723" spans="3:3">
      <c r="C723" s="54">
        <v>722</v>
      </c>
    </row>
    <row r="724" spans="3:3">
      <c r="C724" s="54">
        <v>723</v>
      </c>
    </row>
    <row r="725" spans="3:3">
      <c r="C725" s="54">
        <v>724</v>
      </c>
    </row>
    <row r="726" spans="3:3">
      <c r="C726" s="54">
        <v>725</v>
      </c>
    </row>
    <row r="727" spans="3:3">
      <c r="C727" s="54">
        <v>726</v>
      </c>
    </row>
    <row r="728" spans="3:3">
      <c r="C728" s="54">
        <v>727</v>
      </c>
    </row>
    <row r="729" spans="3:3">
      <c r="C729" s="54">
        <v>728</v>
      </c>
    </row>
    <row r="730" spans="3:3">
      <c r="C730" s="54">
        <v>729</v>
      </c>
    </row>
    <row r="731" spans="3:3">
      <c r="C731" s="54">
        <v>730</v>
      </c>
    </row>
    <row r="732" spans="3:3">
      <c r="C732" s="54">
        <v>731</v>
      </c>
    </row>
    <row r="733" spans="3:3">
      <c r="C733" s="54">
        <v>732</v>
      </c>
    </row>
    <row r="734" spans="3:3">
      <c r="C734" s="54">
        <v>733</v>
      </c>
    </row>
    <row r="735" spans="3:3">
      <c r="C735" s="54">
        <v>734</v>
      </c>
    </row>
    <row r="736" spans="3:3">
      <c r="C736" s="54">
        <v>735</v>
      </c>
    </row>
    <row r="737" spans="3:3">
      <c r="C737" s="54">
        <v>736</v>
      </c>
    </row>
    <row r="738" spans="3:3">
      <c r="C738" s="54">
        <v>737</v>
      </c>
    </row>
    <row r="739" spans="3:3">
      <c r="C739" s="54">
        <v>738</v>
      </c>
    </row>
    <row r="740" spans="3:3">
      <c r="C740" s="54">
        <v>739</v>
      </c>
    </row>
    <row r="741" spans="3:3">
      <c r="C741" s="54">
        <v>740</v>
      </c>
    </row>
    <row r="742" spans="3:3">
      <c r="C742" s="54">
        <v>741</v>
      </c>
    </row>
    <row r="743" spans="3:3">
      <c r="C743" s="54">
        <v>742</v>
      </c>
    </row>
    <row r="744" spans="3:3">
      <c r="C744" s="54">
        <v>743</v>
      </c>
    </row>
    <row r="745" spans="3:3">
      <c r="C745" s="54">
        <v>744</v>
      </c>
    </row>
    <row r="746" spans="3:3">
      <c r="C746" s="54">
        <v>745</v>
      </c>
    </row>
    <row r="747" spans="3:3">
      <c r="C747" s="54">
        <v>746</v>
      </c>
    </row>
    <row r="748" spans="3:3">
      <c r="C748" s="54">
        <v>747</v>
      </c>
    </row>
    <row r="749" spans="3:3">
      <c r="C749" s="54">
        <v>748</v>
      </c>
    </row>
    <row r="750" spans="3:3">
      <c r="C750" s="54">
        <v>749</v>
      </c>
    </row>
    <row r="751" spans="3:3">
      <c r="C751" s="54">
        <v>750</v>
      </c>
    </row>
    <row r="752" spans="3:3">
      <c r="C752" s="54">
        <v>751</v>
      </c>
    </row>
    <row r="753" spans="3:3">
      <c r="C753" s="54">
        <v>752</v>
      </c>
    </row>
    <row r="754" spans="3:3">
      <c r="C754" s="54">
        <v>753</v>
      </c>
    </row>
    <row r="755" spans="3:3">
      <c r="C755" s="54">
        <v>754</v>
      </c>
    </row>
    <row r="756" spans="3:3">
      <c r="C756" s="54">
        <v>755</v>
      </c>
    </row>
    <row r="757" spans="3:3">
      <c r="C757" s="54">
        <v>756</v>
      </c>
    </row>
    <row r="758" spans="3:3">
      <c r="C758" s="54">
        <v>757</v>
      </c>
    </row>
    <row r="759" spans="3:3">
      <c r="C759" s="54">
        <v>758</v>
      </c>
    </row>
    <row r="760" spans="3:3">
      <c r="C760" s="54">
        <v>759</v>
      </c>
    </row>
    <row r="761" spans="3:3">
      <c r="C761" s="54">
        <v>760</v>
      </c>
    </row>
    <row r="762" spans="3:3">
      <c r="C762" s="54">
        <v>761</v>
      </c>
    </row>
    <row r="763" spans="3:3">
      <c r="C763" s="54">
        <v>762</v>
      </c>
    </row>
    <row r="764" spans="3:3">
      <c r="C764" s="54">
        <v>763</v>
      </c>
    </row>
    <row r="765" spans="3:3">
      <c r="C765" s="54">
        <v>764</v>
      </c>
    </row>
    <row r="766" spans="3:3">
      <c r="C766" s="54">
        <v>765</v>
      </c>
    </row>
    <row r="767" spans="3:3">
      <c r="C767" s="54">
        <v>766</v>
      </c>
    </row>
    <row r="768" spans="3:3">
      <c r="C768" s="54">
        <v>767</v>
      </c>
    </row>
    <row r="769" spans="3:3">
      <c r="C769" s="54">
        <v>768</v>
      </c>
    </row>
    <row r="770" spans="3:3">
      <c r="C770" s="54">
        <v>769</v>
      </c>
    </row>
    <row r="771" spans="3:3">
      <c r="C771" s="54">
        <v>770</v>
      </c>
    </row>
    <row r="772" spans="3:3">
      <c r="C772" s="54">
        <v>771</v>
      </c>
    </row>
    <row r="773" spans="3:3">
      <c r="C773" s="54">
        <v>772</v>
      </c>
    </row>
    <row r="774" spans="3:3">
      <c r="C774" s="54">
        <v>773</v>
      </c>
    </row>
    <row r="775" spans="3:3">
      <c r="C775" s="54">
        <v>774</v>
      </c>
    </row>
    <row r="776" spans="3:3">
      <c r="C776" s="54">
        <v>775</v>
      </c>
    </row>
    <row r="777" spans="3:3">
      <c r="C777" s="54">
        <v>776</v>
      </c>
    </row>
    <row r="778" spans="3:3">
      <c r="C778" s="54">
        <v>777</v>
      </c>
    </row>
    <row r="779" spans="3:3">
      <c r="C779" s="54">
        <v>778</v>
      </c>
    </row>
    <row r="780" spans="3:3">
      <c r="C780" s="54">
        <v>779</v>
      </c>
    </row>
    <row r="781" spans="3:3">
      <c r="C781" s="54">
        <v>780</v>
      </c>
    </row>
    <row r="782" spans="3:3">
      <c r="C782" s="54">
        <v>781</v>
      </c>
    </row>
    <row r="783" spans="3:3">
      <c r="C783" s="54">
        <v>782</v>
      </c>
    </row>
    <row r="784" spans="3:3">
      <c r="C784" s="54">
        <v>783</v>
      </c>
    </row>
    <row r="785" spans="3:3">
      <c r="C785" s="54">
        <v>784</v>
      </c>
    </row>
    <row r="786" spans="3:3">
      <c r="C786" s="54">
        <v>785</v>
      </c>
    </row>
    <row r="787" spans="3:3">
      <c r="C787" s="54">
        <v>786</v>
      </c>
    </row>
    <row r="788" spans="3:3">
      <c r="C788" s="54">
        <v>787</v>
      </c>
    </row>
    <row r="789" spans="3:3">
      <c r="C789" s="54">
        <v>788</v>
      </c>
    </row>
    <row r="790" spans="3:3">
      <c r="C790" s="54">
        <v>789</v>
      </c>
    </row>
    <row r="791" spans="3:3">
      <c r="C791" s="54">
        <v>790</v>
      </c>
    </row>
    <row r="792" spans="3:3">
      <c r="C792" s="54">
        <v>791</v>
      </c>
    </row>
    <row r="793" spans="3:3">
      <c r="C793" s="54">
        <v>792</v>
      </c>
    </row>
    <row r="794" spans="3:3">
      <c r="C794" s="54">
        <v>793</v>
      </c>
    </row>
    <row r="795" spans="3:3">
      <c r="C795" s="54">
        <v>794</v>
      </c>
    </row>
    <row r="796" spans="3:3">
      <c r="C796" s="54">
        <v>795</v>
      </c>
    </row>
    <row r="797" spans="3:3">
      <c r="C797" s="54">
        <v>796</v>
      </c>
    </row>
    <row r="798" spans="3:3">
      <c r="C798" s="54">
        <v>797</v>
      </c>
    </row>
    <row r="799" spans="3:3">
      <c r="C799" s="54">
        <v>798</v>
      </c>
    </row>
    <row r="800" spans="3:3">
      <c r="C800" s="54">
        <v>799</v>
      </c>
    </row>
    <row r="801" spans="3:3">
      <c r="C801" s="54">
        <v>800</v>
      </c>
    </row>
    <row r="802" spans="3:3">
      <c r="C802" s="54">
        <v>801</v>
      </c>
    </row>
    <row r="803" spans="3:3">
      <c r="C803" s="54">
        <v>802</v>
      </c>
    </row>
    <row r="804" spans="3:3">
      <c r="C804" s="54">
        <v>803</v>
      </c>
    </row>
    <row r="805" spans="3:3">
      <c r="C805" s="54">
        <v>804</v>
      </c>
    </row>
    <row r="806" spans="3:3">
      <c r="C806" s="54">
        <v>805</v>
      </c>
    </row>
    <row r="807" spans="3:3">
      <c r="C807" s="54">
        <v>806</v>
      </c>
    </row>
    <row r="808" spans="3:3">
      <c r="C808" s="54">
        <v>807</v>
      </c>
    </row>
    <row r="809" spans="3:3">
      <c r="C809" s="54">
        <v>808</v>
      </c>
    </row>
    <row r="810" spans="3:3">
      <c r="C810" s="54">
        <v>809</v>
      </c>
    </row>
    <row r="811" spans="3:3">
      <c r="C811" s="54">
        <v>810</v>
      </c>
    </row>
    <row r="812" spans="3:3">
      <c r="C812" s="54">
        <v>811</v>
      </c>
    </row>
    <row r="813" spans="3:3">
      <c r="C813" s="54">
        <v>812</v>
      </c>
    </row>
    <row r="814" spans="3:3">
      <c r="C814" s="54">
        <v>813</v>
      </c>
    </row>
    <row r="815" spans="3:3">
      <c r="C815" s="54">
        <v>814</v>
      </c>
    </row>
    <row r="816" spans="3:3">
      <c r="C816" s="54">
        <v>815</v>
      </c>
    </row>
    <row r="817" spans="3:3">
      <c r="C817" s="54">
        <v>816</v>
      </c>
    </row>
    <row r="818" spans="3:3">
      <c r="C818" s="54">
        <v>817</v>
      </c>
    </row>
    <row r="819" spans="3:3">
      <c r="C819" s="54">
        <v>818</v>
      </c>
    </row>
    <row r="820" spans="3:3">
      <c r="C820" s="54">
        <v>819</v>
      </c>
    </row>
    <row r="821" spans="3:3">
      <c r="C821" s="54">
        <v>820</v>
      </c>
    </row>
    <row r="822" spans="3:3">
      <c r="C822" s="54">
        <v>821</v>
      </c>
    </row>
    <row r="823" spans="3:3">
      <c r="C823" s="54">
        <v>822</v>
      </c>
    </row>
    <row r="824" spans="3:3">
      <c r="C824" s="54">
        <v>823</v>
      </c>
    </row>
    <row r="825" spans="3:3">
      <c r="C825" s="54">
        <v>824</v>
      </c>
    </row>
    <row r="826" spans="3:3">
      <c r="C826" s="54">
        <v>825</v>
      </c>
    </row>
    <row r="827" spans="3:3">
      <c r="C827" s="54">
        <v>826</v>
      </c>
    </row>
    <row r="828" spans="3:3">
      <c r="C828" s="54">
        <v>827</v>
      </c>
    </row>
    <row r="829" spans="3:3">
      <c r="C829" s="54">
        <v>828</v>
      </c>
    </row>
    <row r="830" spans="3:3">
      <c r="C830" s="54">
        <v>829</v>
      </c>
    </row>
    <row r="831" spans="3:3">
      <c r="C831" s="54">
        <v>830</v>
      </c>
    </row>
    <row r="832" spans="3:3">
      <c r="C832" s="54">
        <v>831</v>
      </c>
    </row>
    <row r="833" spans="3:3">
      <c r="C833" s="54">
        <v>832</v>
      </c>
    </row>
    <row r="834" spans="3:3">
      <c r="C834" s="54">
        <v>833</v>
      </c>
    </row>
    <row r="835" spans="3:3">
      <c r="C835" s="54">
        <v>834</v>
      </c>
    </row>
    <row r="836" spans="3:3">
      <c r="C836" s="54">
        <v>835</v>
      </c>
    </row>
    <row r="837" spans="3:3">
      <c r="C837" s="54">
        <v>836</v>
      </c>
    </row>
    <row r="838" spans="3:3">
      <c r="C838" s="54">
        <v>837</v>
      </c>
    </row>
    <row r="839" spans="3:3">
      <c r="C839" s="54">
        <v>838</v>
      </c>
    </row>
    <row r="840" spans="3:3">
      <c r="C840" s="54">
        <v>839</v>
      </c>
    </row>
    <row r="841" spans="3:3">
      <c r="C841" s="54">
        <v>840</v>
      </c>
    </row>
    <row r="842" spans="3:3">
      <c r="C842" s="54">
        <v>841</v>
      </c>
    </row>
    <row r="843" spans="3:3">
      <c r="C843" s="54">
        <v>842</v>
      </c>
    </row>
    <row r="844" spans="3:3">
      <c r="C844" s="54">
        <v>843</v>
      </c>
    </row>
    <row r="845" spans="3:3">
      <c r="C845" s="54">
        <v>844</v>
      </c>
    </row>
    <row r="846" spans="3:3">
      <c r="C846" s="54">
        <v>845</v>
      </c>
    </row>
    <row r="847" spans="3:3">
      <c r="C847" s="54">
        <v>846</v>
      </c>
    </row>
    <row r="848" spans="3:3">
      <c r="C848" s="54">
        <v>847</v>
      </c>
    </row>
    <row r="849" spans="3:3">
      <c r="C849" s="54">
        <v>848</v>
      </c>
    </row>
    <row r="850" spans="3:3">
      <c r="C850" s="54">
        <v>849</v>
      </c>
    </row>
    <row r="851" spans="3:3">
      <c r="C851" s="54">
        <v>850</v>
      </c>
    </row>
    <row r="852" spans="3:3">
      <c r="C852" s="54">
        <v>851</v>
      </c>
    </row>
    <row r="853" spans="3:3">
      <c r="C853" s="54">
        <v>852</v>
      </c>
    </row>
    <row r="854" spans="3:3">
      <c r="C854" s="54">
        <v>853</v>
      </c>
    </row>
    <row r="855" spans="3:3">
      <c r="C855" s="54">
        <v>854</v>
      </c>
    </row>
    <row r="856" spans="3:3">
      <c r="C856" s="54">
        <v>855</v>
      </c>
    </row>
    <row r="857" spans="3:3">
      <c r="C857" s="54">
        <v>856</v>
      </c>
    </row>
    <row r="858" spans="3:3">
      <c r="C858" s="54">
        <v>857</v>
      </c>
    </row>
    <row r="859" spans="3:3">
      <c r="C859" s="54">
        <v>858</v>
      </c>
    </row>
    <row r="860" spans="3:3">
      <c r="C860" s="54">
        <v>859</v>
      </c>
    </row>
    <row r="861" spans="3:3">
      <c r="C861" s="54">
        <v>860</v>
      </c>
    </row>
    <row r="862" spans="3:3">
      <c r="C862" s="54">
        <v>861</v>
      </c>
    </row>
    <row r="863" spans="3:3">
      <c r="C863" s="54">
        <v>862</v>
      </c>
    </row>
    <row r="864" spans="3:3">
      <c r="C864" s="54">
        <v>863</v>
      </c>
    </row>
    <row r="865" spans="3:3">
      <c r="C865" s="54">
        <v>864</v>
      </c>
    </row>
    <row r="866" spans="3:3">
      <c r="C866" s="54">
        <v>865</v>
      </c>
    </row>
    <row r="867" spans="3:3">
      <c r="C867" s="54">
        <v>866</v>
      </c>
    </row>
    <row r="868" spans="3:3">
      <c r="C868" s="54">
        <v>867</v>
      </c>
    </row>
    <row r="869" spans="3:3">
      <c r="C869" s="54">
        <v>868</v>
      </c>
    </row>
    <row r="870" spans="3:3">
      <c r="C870" s="54">
        <v>869</v>
      </c>
    </row>
    <row r="871" spans="3:3">
      <c r="C871" s="54">
        <v>870</v>
      </c>
    </row>
    <row r="872" spans="3:3">
      <c r="C872" s="54">
        <v>871</v>
      </c>
    </row>
    <row r="873" spans="3:3">
      <c r="C873" s="54">
        <v>872</v>
      </c>
    </row>
    <row r="874" spans="3:3">
      <c r="C874" s="54">
        <v>873</v>
      </c>
    </row>
    <row r="875" spans="3:3">
      <c r="C875" s="54">
        <v>874</v>
      </c>
    </row>
    <row r="876" spans="3:3">
      <c r="C876" s="54">
        <v>875</v>
      </c>
    </row>
    <row r="877" spans="3:3">
      <c r="C877" s="54">
        <v>876</v>
      </c>
    </row>
    <row r="878" spans="3:3">
      <c r="C878" s="54">
        <v>877</v>
      </c>
    </row>
    <row r="879" spans="3:3">
      <c r="C879" s="54">
        <v>878</v>
      </c>
    </row>
    <row r="880" spans="3:3">
      <c r="C880" s="54">
        <v>879</v>
      </c>
    </row>
    <row r="881" spans="3:3">
      <c r="C881" s="54">
        <v>880</v>
      </c>
    </row>
    <row r="882" spans="3:3">
      <c r="C882" s="54">
        <v>881</v>
      </c>
    </row>
    <row r="883" spans="3:3">
      <c r="C883" s="54">
        <v>882</v>
      </c>
    </row>
    <row r="884" spans="3:3">
      <c r="C884" s="54">
        <v>883</v>
      </c>
    </row>
    <row r="885" spans="3:3">
      <c r="C885" s="54">
        <v>884</v>
      </c>
    </row>
    <row r="886" spans="3:3">
      <c r="C886" s="54">
        <v>885</v>
      </c>
    </row>
    <row r="887" spans="3:3">
      <c r="C887" s="54">
        <v>886</v>
      </c>
    </row>
    <row r="888" spans="3:3">
      <c r="C888" s="54">
        <v>887</v>
      </c>
    </row>
    <row r="889" spans="3:3">
      <c r="C889" s="54">
        <v>888</v>
      </c>
    </row>
    <row r="890" spans="3:3">
      <c r="C890" s="54">
        <v>889</v>
      </c>
    </row>
    <row r="891" spans="3:3">
      <c r="C891" s="54">
        <v>890</v>
      </c>
    </row>
    <row r="892" spans="3:3">
      <c r="C892" s="54">
        <v>891</v>
      </c>
    </row>
    <row r="893" spans="3:3">
      <c r="C893" s="54">
        <v>892</v>
      </c>
    </row>
    <row r="894" spans="3:3">
      <c r="C894" s="54">
        <v>893</v>
      </c>
    </row>
    <row r="895" spans="3:3">
      <c r="C895" s="54">
        <v>894</v>
      </c>
    </row>
    <row r="896" spans="3:3">
      <c r="C896" s="54">
        <v>895</v>
      </c>
    </row>
    <row r="897" spans="3:3">
      <c r="C897" s="54">
        <v>896</v>
      </c>
    </row>
    <row r="898" spans="3:3">
      <c r="C898" s="54">
        <v>897</v>
      </c>
    </row>
    <row r="899" spans="3:3">
      <c r="C899" s="54">
        <v>898</v>
      </c>
    </row>
    <row r="900" spans="3:3">
      <c r="C900" s="54">
        <v>899</v>
      </c>
    </row>
    <row r="901" spans="3:3">
      <c r="C901" s="54">
        <v>900</v>
      </c>
    </row>
    <row r="902" spans="3:3">
      <c r="C902" s="54">
        <v>901</v>
      </c>
    </row>
    <row r="903" spans="3:3">
      <c r="C903" s="54">
        <v>902</v>
      </c>
    </row>
    <row r="904" spans="3:3">
      <c r="C904" s="54">
        <v>903</v>
      </c>
    </row>
    <row r="905" spans="3:3">
      <c r="C905" s="54">
        <v>904</v>
      </c>
    </row>
    <row r="906" spans="3:3">
      <c r="C906" s="54">
        <v>905</v>
      </c>
    </row>
    <row r="907" spans="3:3">
      <c r="C907" s="54">
        <v>906</v>
      </c>
    </row>
    <row r="908" spans="3:3">
      <c r="C908" s="54">
        <v>907</v>
      </c>
    </row>
    <row r="909" spans="3:3">
      <c r="C909" s="54">
        <v>908</v>
      </c>
    </row>
    <row r="910" spans="3:3">
      <c r="C910" s="54">
        <v>909</v>
      </c>
    </row>
    <row r="911" spans="3:3">
      <c r="C911" s="54">
        <v>910</v>
      </c>
    </row>
    <row r="912" spans="3:3">
      <c r="C912" s="54">
        <v>911</v>
      </c>
    </row>
    <row r="913" spans="3:3">
      <c r="C913" s="54">
        <v>912</v>
      </c>
    </row>
    <row r="914" spans="3:3">
      <c r="C914" s="54">
        <v>913</v>
      </c>
    </row>
    <row r="915" spans="3:3">
      <c r="C915" s="54">
        <v>914</v>
      </c>
    </row>
    <row r="916" spans="3:3">
      <c r="C916" s="54">
        <v>915</v>
      </c>
    </row>
    <row r="917" spans="3:3">
      <c r="C917" s="54">
        <v>916</v>
      </c>
    </row>
    <row r="918" spans="3:3">
      <c r="C918" s="54">
        <v>917</v>
      </c>
    </row>
    <row r="919" spans="3:3">
      <c r="C919" s="54">
        <v>918</v>
      </c>
    </row>
    <row r="920" spans="3:3">
      <c r="C920" s="54">
        <v>919</v>
      </c>
    </row>
    <row r="921" spans="3:3">
      <c r="C921" s="54">
        <v>920</v>
      </c>
    </row>
    <row r="922" spans="3:3">
      <c r="C922" s="54">
        <v>921</v>
      </c>
    </row>
    <row r="923" spans="3:3">
      <c r="C923" s="54">
        <v>922</v>
      </c>
    </row>
    <row r="924" spans="3:3">
      <c r="C924" s="54">
        <v>923</v>
      </c>
    </row>
    <row r="925" spans="3:3">
      <c r="C925" s="54">
        <v>924</v>
      </c>
    </row>
    <row r="926" spans="3:3">
      <c r="C926" s="54">
        <v>925</v>
      </c>
    </row>
    <row r="927" spans="3:3">
      <c r="C927" s="54">
        <v>926</v>
      </c>
    </row>
    <row r="928" spans="3:3">
      <c r="C928" s="54">
        <v>927</v>
      </c>
    </row>
    <row r="929" spans="3:3">
      <c r="C929" s="54">
        <v>928</v>
      </c>
    </row>
    <row r="930" spans="3:3">
      <c r="C930" s="54">
        <v>929</v>
      </c>
    </row>
    <row r="931" spans="3:3">
      <c r="C931" s="54">
        <v>930</v>
      </c>
    </row>
    <row r="932" spans="3:3">
      <c r="C932" s="54">
        <v>931</v>
      </c>
    </row>
    <row r="933" spans="3:3">
      <c r="C933" s="54">
        <v>932</v>
      </c>
    </row>
    <row r="934" spans="3:3">
      <c r="C934" s="54">
        <v>933</v>
      </c>
    </row>
    <row r="935" spans="3:3">
      <c r="C935" s="54">
        <v>934</v>
      </c>
    </row>
    <row r="936" spans="3:3">
      <c r="C936" s="54">
        <v>935</v>
      </c>
    </row>
    <row r="937" spans="3:3">
      <c r="C937" s="54">
        <v>936</v>
      </c>
    </row>
    <row r="938" spans="3:3">
      <c r="C938" s="54">
        <v>937</v>
      </c>
    </row>
    <row r="939" spans="3:3">
      <c r="C939" s="54">
        <v>938</v>
      </c>
    </row>
    <row r="940" spans="3:3">
      <c r="C940" s="54">
        <v>939</v>
      </c>
    </row>
    <row r="941" spans="3:3">
      <c r="C941" s="54">
        <v>940</v>
      </c>
    </row>
    <row r="942" spans="3:3">
      <c r="C942" s="54">
        <v>941</v>
      </c>
    </row>
    <row r="943" spans="3:3">
      <c r="C943" s="54">
        <v>942</v>
      </c>
    </row>
    <row r="944" spans="3:3">
      <c r="C944" s="54">
        <v>943</v>
      </c>
    </row>
    <row r="945" spans="3:3">
      <c r="C945" s="54">
        <v>944</v>
      </c>
    </row>
    <row r="946" spans="3:3">
      <c r="C946" s="54">
        <v>945</v>
      </c>
    </row>
    <row r="947" spans="3:3">
      <c r="C947" s="54">
        <v>946</v>
      </c>
    </row>
    <row r="948" spans="3:3">
      <c r="C948" s="54">
        <v>947</v>
      </c>
    </row>
    <row r="949" spans="3:3">
      <c r="C949" s="54">
        <v>948</v>
      </c>
    </row>
    <row r="950" spans="3:3">
      <c r="C950" s="54">
        <v>949</v>
      </c>
    </row>
    <row r="951" spans="3:3">
      <c r="C951" s="54">
        <v>950</v>
      </c>
    </row>
    <row r="952" spans="3:3">
      <c r="C952" s="54">
        <v>951</v>
      </c>
    </row>
    <row r="953" spans="3:3">
      <c r="C953" s="54">
        <v>952</v>
      </c>
    </row>
    <row r="954" spans="3:3">
      <c r="C954" s="54">
        <v>953</v>
      </c>
    </row>
    <row r="955" spans="3:3">
      <c r="C955" s="54">
        <v>954</v>
      </c>
    </row>
    <row r="956" spans="3:3">
      <c r="C956" s="54">
        <v>955</v>
      </c>
    </row>
    <row r="957" spans="3:3">
      <c r="C957" s="54">
        <v>956</v>
      </c>
    </row>
    <row r="958" spans="3:3">
      <c r="C958" s="54">
        <v>957</v>
      </c>
    </row>
    <row r="959" spans="3:3">
      <c r="C959" s="54">
        <v>958</v>
      </c>
    </row>
    <row r="960" spans="3:3">
      <c r="C960" s="54">
        <v>959</v>
      </c>
    </row>
    <row r="961" spans="3:3">
      <c r="C961" s="54">
        <v>960</v>
      </c>
    </row>
    <row r="962" spans="3:3">
      <c r="C962" s="54">
        <v>961</v>
      </c>
    </row>
    <row r="963" spans="3:3">
      <c r="C963" s="54">
        <v>962</v>
      </c>
    </row>
    <row r="964" spans="3:3">
      <c r="C964" s="54">
        <v>963</v>
      </c>
    </row>
    <row r="965" spans="3:3">
      <c r="C965" s="54">
        <v>964</v>
      </c>
    </row>
    <row r="966" spans="3:3">
      <c r="C966" s="54">
        <v>965</v>
      </c>
    </row>
    <row r="967" spans="3:3">
      <c r="C967" s="54">
        <v>966</v>
      </c>
    </row>
    <row r="968" spans="3:3">
      <c r="C968" s="54">
        <v>967</v>
      </c>
    </row>
    <row r="969" spans="3:3">
      <c r="C969" s="54">
        <v>968</v>
      </c>
    </row>
    <row r="970" spans="3:3">
      <c r="C970" s="54">
        <v>969</v>
      </c>
    </row>
    <row r="971" spans="3:3">
      <c r="C971" s="54">
        <v>970</v>
      </c>
    </row>
    <row r="972" spans="3:3">
      <c r="C972" s="54">
        <v>971</v>
      </c>
    </row>
    <row r="973" spans="3:3">
      <c r="C973" s="54">
        <v>972</v>
      </c>
    </row>
    <row r="974" spans="3:3">
      <c r="C974" s="54">
        <v>973</v>
      </c>
    </row>
    <row r="975" spans="3:3">
      <c r="C975" s="54">
        <v>974</v>
      </c>
    </row>
    <row r="976" spans="3:3">
      <c r="C976" s="54">
        <v>975</v>
      </c>
    </row>
    <row r="977" spans="3:3">
      <c r="C977" s="54">
        <v>976</v>
      </c>
    </row>
    <row r="978" spans="3:3">
      <c r="C978" s="54">
        <v>977</v>
      </c>
    </row>
    <row r="979" spans="3:3">
      <c r="C979" s="54">
        <v>978</v>
      </c>
    </row>
    <row r="980" spans="3:3">
      <c r="C980" s="54">
        <v>979</v>
      </c>
    </row>
    <row r="981" spans="3:3">
      <c r="C981" s="54">
        <v>980</v>
      </c>
    </row>
    <row r="982" spans="3:3">
      <c r="C982" s="54">
        <v>981</v>
      </c>
    </row>
    <row r="983" spans="3:3">
      <c r="C983" s="54">
        <v>982</v>
      </c>
    </row>
    <row r="984" spans="3:3">
      <c r="C984" s="54">
        <v>983</v>
      </c>
    </row>
    <row r="985" spans="3:3">
      <c r="C985" s="54">
        <v>984</v>
      </c>
    </row>
    <row r="986" spans="3:3">
      <c r="C986" s="54">
        <v>985</v>
      </c>
    </row>
    <row r="987" spans="3:3">
      <c r="C987" s="54">
        <v>986</v>
      </c>
    </row>
    <row r="988" spans="3:3">
      <c r="C988" s="54">
        <v>987</v>
      </c>
    </row>
    <row r="989" spans="3:3">
      <c r="C989" s="54">
        <v>988</v>
      </c>
    </row>
    <row r="990" spans="3:3">
      <c r="C990" s="54">
        <v>989</v>
      </c>
    </row>
    <row r="991" spans="3:3">
      <c r="C991" s="54">
        <v>990</v>
      </c>
    </row>
    <row r="992" spans="3:3">
      <c r="C992" s="54">
        <v>991</v>
      </c>
    </row>
    <row r="993" spans="3:3">
      <c r="C993" s="54">
        <v>992</v>
      </c>
    </row>
    <row r="994" spans="3:3">
      <c r="C994" s="54">
        <v>993</v>
      </c>
    </row>
    <row r="995" spans="3:3">
      <c r="C995" s="54">
        <v>994</v>
      </c>
    </row>
    <row r="996" spans="3:3">
      <c r="C996" s="54">
        <v>995</v>
      </c>
    </row>
    <row r="997" spans="3:3">
      <c r="C997" s="54">
        <v>996</v>
      </c>
    </row>
    <row r="998" spans="3:3">
      <c r="C998" s="54">
        <v>997</v>
      </c>
    </row>
    <row r="999" spans="3:3">
      <c r="C999" s="54">
        <v>998</v>
      </c>
    </row>
    <row r="1000" spans="3:3">
      <c r="C1000" s="54">
        <v>999</v>
      </c>
    </row>
    <row r="1001" spans="3:3">
      <c r="C1001" s="54">
        <v>1000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DupliquerGrilleProfil">
                <anchor moveWithCells="1" sizeWithCells="1">
                  <from>
                    <xdr:col>10</xdr:col>
                    <xdr:colOff>784860</xdr:colOff>
                    <xdr:row>23</xdr:row>
                    <xdr:rowOff>0</xdr:rowOff>
                  </from>
                  <to>
                    <xdr:col>12</xdr:col>
                    <xdr:colOff>7620</xdr:colOff>
                    <xdr:row>24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C17"/>
  <sheetViews>
    <sheetView zoomScale="95" workbookViewId="0"/>
  </sheetViews>
  <sheetFormatPr baseColWidth="10" defaultRowHeight="14.4"/>
  <cols>
    <col min="1" max="1" width="3.44140625" customWidth="1"/>
    <col min="2" max="2" width="20.88671875" bestFit="1" customWidth="1"/>
  </cols>
  <sheetData>
    <row r="2" spans="2:3">
      <c r="B2" s="184" t="s">
        <v>81</v>
      </c>
      <c r="C2" s="184"/>
    </row>
    <row r="3" spans="2:3">
      <c r="B3" s="102"/>
      <c r="C3" s="102"/>
    </row>
    <row r="4" spans="2:3">
      <c r="B4" s="184" t="s">
        <v>11</v>
      </c>
      <c r="C4" s="184"/>
    </row>
    <row r="5" spans="2:3">
      <c r="B5" s="102" t="s">
        <v>82</v>
      </c>
      <c r="C5" s="103">
        <v>16.5</v>
      </c>
    </row>
    <row r="6" spans="2:3">
      <c r="B6" s="102" t="s">
        <v>84</v>
      </c>
      <c r="C6" s="103">
        <v>24.5</v>
      </c>
    </row>
    <row r="7" spans="2:3">
      <c r="B7" s="102" t="s">
        <v>85</v>
      </c>
      <c r="C7" s="103">
        <v>30.5</v>
      </c>
    </row>
    <row r="8" spans="2:3">
      <c r="B8" s="102"/>
      <c r="C8" s="102"/>
    </row>
    <row r="9" spans="2:3">
      <c r="B9" s="184" t="s">
        <v>83</v>
      </c>
      <c r="C9" s="184"/>
    </row>
    <row r="10" spans="2:3">
      <c r="B10" s="102" t="s">
        <v>86</v>
      </c>
      <c r="C10" s="103">
        <v>9.5</v>
      </c>
    </row>
    <row r="11" spans="2:3">
      <c r="B11" s="102" t="s">
        <v>87</v>
      </c>
      <c r="C11" s="103">
        <v>13.5</v>
      </c>
    </row>
    <row r="12" spans="2:3">
      <c r="B12" s="102" t="s">
        <v>88</v>
      </c>
      <c r="C12" s="103">
        <v>20.5</v>
      </c>
    </row>
    <row r="13" spans="2:3">
      <c r="B13" s="102" t="s">
        <v>89</v>
      </c>
      <c r="C13" s="103">
        <v>24.5</v>
      </c>
    </row>
    <row r="14" spans="2:3">
      <c r="B14" s="102"/>
      <c r="C14" s="102"/>
    </row>
    <row r="15" spans="2:3">
      <c r="B15" s="184" t="s">
        <v>90</v>
      </c>
      <c r="C15" s="184"/>
    </row>
    <row r="16" spans="2:3">
      <c r="B16" s="102" t="s">
        <v>91</v>
      </c>
      <c r="C16" s="103">
        <v>700</v>
      </c>
    </row>
    <row r="17" spans="2:3">
      <c r="B17" s="102"/>
      <c r="C17" s="102"/>
    </row>
  </sheetData>
  <sheetProtection algorithmName="SHA-512" hashValue="2CblXcDNxOy7it3yH+7bnTuphvvgPclAZ7X+4B4sGAhfffiDWOxyS4gXn+OkR5hZ1xsiT6OteG5Ev0yTqGbNdw==" saltValue="smKnqCVXFVwRNAzg9LbUBg==" spinCount="100000" sheet="1" objects="1" scenarios="1"/>
  <mergeCells count="4">
    <mergeCell ref="B2:C2"/>
    <mergeCell ref="B4:C4"/>
    <mergeCell ref="B9:C9"/>
    <mergeCell ref="B15:C1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D9" sqref="D9"/>
    </sheetView>
  </sheetViews>
  <sheetFormatPr baseColWidth="10" defaultRowHeight="14.4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14"/>
  <sheetViews>
    <sheetView workbookViewId="0">
      <selection activeCell="A10" sqref="A10:B10"/>
    </sheetView>
  </sheetViews>
  <sheetFormatPr baseColWidth="10" defaultRowHeight="14.4"/>
  <cols>
    <col min="1" max="1" width="11.5546875" style="54"/>
    <col min="2" max="2" width="30" bestFit="1" customWidth="1"/>
  </cols>
  <sheetData>
    <row r="1" spans="1:2">
      <c r="A1" s="79" t="s">
        <v>28</v>
      </c>
      <c r="B1" s="79" t="s">
        <v>29</v>
      </c>
    </row>
    <row r="2" spans="1:2">
      <c r="A2" s="54" t="s">
        <v>17</v>
      </c>
      <c r="B2" t="s">
        <v>40</v>
      </c>
    </row>
    <row r="3" spans="1:2">
      <c r="A3" s="54" t="s">
        <v>30</v>
      </c>
      <c r="B3" t="s">
        <v>40</v>
      </c>
    </row>
    <row r="4" spans="1:2">
      <c r="A4" s="54" t="s">
        <v>31</v>
      </c>
      <c r="B4" t="s">
        <v>40</v>
      </c>
    </row>
    <row r="5" spans="1:2">
      <c r="A5" s="54" t="s">
        <v>32</v>
      </c>
      <c r="B5" t="s">
        <v>40</v>
      </c>
    </row>
    <row r="6" spans="1:2">
      <c r="A6" s="54" t="s">
        <v>33</v>
      </c>
      <c r="B6" t="s">
        <v>41</v>
      </c>
    </row>
    <row r="7" spans="1:2">
      <c r="A7" s="54" t="s">
        <v>34</v>
      </c>
      <c r="B7" t="s">
        <v>41</v>
      </c>
    </row>
    <row r="8" spans="1:2">
      <c r="A8" s="54" t="s">
        <v>35</v>
      </c>
      <c r="B8" t="s">
        <v>41</v>
      </c>
    </row>
    <row r="10" spans="1:2" s="56" customFormat="1" ht="33.6" customHeight="1">
      <c r="A10" s="185" t="s">
        <v>48</v>
      </c>
      <c r="B10" s="185"/>
    </row>
    <row r="11" spans="1:2">
      <c r="A11" s="54" t="s">
        <v>36</v>
      </c>
      <c r="B11" t="s">
        <v>40</v>
      </c>
    </row>
    <row r="12" spans="1:2">
      <c r="A12" s="54" t="s">
        <v>37</v>
      </c>
      <c r="B12" t="s">
        <v>41</v>
      </c>
    </row>
    <row r="13" spans="1:2">
      <c r="A13" s="54" t="s">
        <v>38</v>
      </c>
      <c r="B13" t="s">
        <v>40</v>
      </c>
    </row>
    <row r="14" spans="1:2">
      <c r="A14" s="54" t="s">
        <v>39</v>
      </c>
      <c r="B14" t="s">
        <v>41</v>
      </c>
    </row>
  </sheetData>
  <mergeCells count="1">
    <mergeCell ref="A10:B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4"/>
  <sheetViews>
    <sheetView workbookViewId="0"/>
  </sheetViews>
  <sheetFormatPr baseColWidth="10" defaultRowHeight="14.4"/>
  <cols>
    <col min="1" max="1" width="32.6640625" style="54" customWidth="1"/>
    <col min="2" max="2" width="17" style="54" customWidth="1"/>
  </cols>
  <sheetData>
    <row r="1" spans="1:2">
      <c r="A1" s="79" t="s">
        <v>11</v>
      </c>
      <c r="B1" s="79" t="s">
        <v>20</v>
      </c>
    </row>
    <row r="2" spans="1:2">
      <c r="A2" s="54" t="s">
        <v>18</v>
      </c>
      <c r="B2" s="54">
        <v>810</v>
      </c>
    </row>
    <row r="3" spans="1:2">
      <c r="A3" s="54" t="s">
        <v>21</v>
      </c>
      <c r="B3" s="54">
        <v>815</v>
      </c>
    </row>
    <row r="4" spans="1:2">
      <c r="A4" s="54" t="s">
        <v>95</v>
      </c>
      <c r="B4" s="54" t="s">
        <v>94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Q34"/>
  <sheetViews>
    <sheetView workbookViewId="0">
      <selection sqref="A1:A2"/>
    </sheetView>
  </sheetViews>
  <sheetFormatPr baseColWidth="10" defaultRowHeight="14.4"/>
  <cols>
    <col min="1" max="1" width="30.5546875" style="93" bestFit="1" customWidth="1"/>
    <col min="2" max="2" width="11.5546875" style="54"/>
    <col min="3" max="5" width="12.33203125" customWidth="1"/>
    <col min="6" max="6" width="3" style="63" customWidth="1"/>
    <col min="7" max="7" width="3.109375" customWidth="1"/>
    <col min="14" max="14" width="6.109375" customWidth="1"/>
    <col min="15" max="15" width="2.88671875" customWidth="1"/>
    <col min="16" max="16" width="3.109375" customWidth="1"/>
  </cols>
  <sheetData>
    <row r="1" spans="1:17" s="56" customFormat="1" ht="14.4" customHeight="1" thickTop="1" thickBot="1">
      <c r="A1" s="186" t="s">
        <v>22</v>
      </c>
      <c r="B1" s="186" t="s">
        <v>20</v>
      </c>
      <c r="C1" s="188" t="s">
        <v>182</v>
      </c>
      <c r="D1" s="188"/>
      <c r="E1" s="188"/>
      <c r="F1" s="97"/>
      <c r="G1" s="95"/>
      <c r="H1" s="95"/>
      <c r="I1" s="95"/>
      <c r="J1" s="95"/>
      <c r="K1" s="95"/>
      <c r="L1" s="95"/>
      <c r="M1" s="95"/>
      <c r="N1" s="95"/>
      <c r="O1" s="95"/>
      <c r="Q1" s="100" t="s">
        <v>166</v>
      </c>
    </row>
    <row r="2" spans="1:17" s="56" customFormat="1" ht="30" thickTop="1" thickBot="1">
      <c r="A2" s="187"/>
      <c r="B2" s="187"/>
      <c r="C2" s="94" t="s">
        <v>18</v>
      </c>
      <c r="D2" s="90" t="s">
        <v>21</v>
      </c>
      <c r="E2" s="90" t="s">
        <v>95</v>
      </c>
      <c r="F2" s="97"/>
      <c r="G2" s="95"/>
      <c r="H2" s="95"/>
      <c r="I2" s="95"/>
      <c r="J2" s="95"/>
      <c r="K2" s="95"/>
      <c r="L2" s="95"/>
      <c r="M2" s="95"/>
      <c r="N2" s="95"/>
      <c r="O2" s="95"/>
      <c r="Q2" s="101"/>
    </row>
    <row r="3" spans="1:17" ht="15" thickTop="1">
      <c r="A3" s="93" t="s">
        <v>168</v>
      </c>
      <c r="B3" s="54" t="s">
        <v>24</v>
      </c>
      <c r="C3" s="55">
        <v>0</v>
      </c>
      <c r="D3" s="55">
        <v>0</v>
      </c>
      <c r="E3" s="55">
        <f t="shared" ref="E3:E34" si="0">+C3</f>
        <v>0</v>
      </c>
      <c r="F3" s="98"/>
      <c r="G3" s="96"/>
      <c r="H3" s="96"/>
      <c r="I3" s="96"/>
      <c r="J3" s="96"/>
      <c r="K3" s="96"/>
      <c r="L3" s="96"/>
      <c r="M3" s="96"/>
      <c r="N3" s="96"/>
      <c r="O3" s="96"/>
    </row>
    <row r="4" spans="1:17">
      <c r="A4" s="93" t="s">
        <v>110</v>
      </c>
      <c r="B4" s="54" t="s">
        <v>111</v>
      </c>
      <c r="C4" s="55">
        <v>3.9</v>
      </c>
      <c r="D4" s="55">
        <v>9.9</v>
      </c>
      <c r="E4" s="55">
        <f t="shared" si="0"/>
        <v>3.9</v>
      </c>
      <c r="F4" s="98"/>
      <c r="G4" s="96"/>
      <c r="H4" s="96"/>
      <c r="I4" s="96"/>
      <c r="J4" s="96"/>
      <c r="K4" s="96"/>
      <c r="L4" s="96"/>
      <c r="M4" s="96"/>
      <c r="N4" s="96"/>
      <c r="O4" s="96"/>
    </row>
    <row r="5" spans="1:17">
      <c r="A5" s="93" t="s">
        <v>104</v>
      </c>
      <c r="B5" s="54" t="s">
        <v>105</v>
      </c>
      <c r="C5" s="55">
        <v>5.9</v>
      </c>
      <c r="D5" s="55">
        <v>9.8000000000000007</v>
      </c>
      <c r="E5" s="55">
        <f t="shared" si="0"/>
        <v>5.9</v>
      </c>
      <c r="F5" s="98"/>
      <c r="G5" s="96"/>
      <c r="H5" s="96"/>
      <c r="I5" s="96"/>
      <c r="J5" s="96"/>
      <c r="K5" s="96"/>
      <c r="L5" s="96"/>
      <c r="M5" s="96"/>
      <c r="N5" s="96"/>
      <c r="O5" s="96"/>
    </row>
    <row r="6" spans="1:17">
      <c r="A6" s="93" t="s">
        <v>106</v>
      </c>
      <c r="B6" s="54" t="s">
        <v>107</v>
      </c>
      <c r="C6" s="55">
        <v>5.9</v>
      </c>
      <c r="D6" s="55">
        <v>10.8</v>
      </c>
      <c r="E6" s="55">
        <f t="shared" si="0"/>
        <v>5.9</v>
      </c>
      <c r="F6" s="98"/>
      <c r="G6" s="96"/>
      <c r="H6" s="96"/>
      <c r="I6" s="96"/>
      <c r="J6" s="96"/>
      <c r="K6" s="96"/>
      <c r="L6" s="96"/>
      <c r="M6" s="96"/>
      <c r="N6" s="96"/>
      <c r="O6" s="96"/>
    </row>
    <row r="7" spans="1:17">
      <c r="A7" s="93" t="s">
        <v>116</v>
      </c>
      <c r="B7" s="54" t="s">
        <v>117</v>
      </c>
      <c r="C7" s="55">
        <v>6.15</v>
      </c>
      <c r="D7" s="55">
        <v>12.7</v>
      </c>
      <c r="E7" s="55">
        <f t="shared" si="0"/>
        <v>6.15</v>
      </c>
      <c r="F7" s="98"/>
      <c r="G7" s="96"/>
      <c r="H7" s="96"/>
      <c r="I7" s="96"/>
      <c r="J7" s="96"/>
      <c r="K7" s="96"/>
      <c r="L7" s="96"/>
      <c r="M7" s="96"/>
      <c r="N7" s="96"/>
      <c r="O7" s="96"/>
    </row>
    <row r="8" spans="1:17">
      <c r="A8" s="93" t="s">
        <v>108</v>
      </c>
      <c r="B8" s="54" t="s">
        <v>109</v>
      </c>
      <c r="C8" s="55">
        <v>6.7</v>
      </c>
      <c r="D8" s="55">
        <v>11.9</v>
      </c>
      <c r="E8" s="55">
        <f t="shared" si="0"/>
        <v>6.7</v>
      </c>
      <c r="F8" s="98"/>
      <c r="G8" s="96"/>
      <c r="H8" s="96"/>
      <c r="I8" s="96"/>
      <c r="J8" s="96"/>
      <c r="K8" s="96"/>
      <c r="L8" s="96"/>
      <c r="M8" s="96"/>
      <c r="N8" s="96"/>
      <c r="O8" s="96"/>
    </row>
    <row r="9" spans="1:17">
      <c r="A9" s="93" t="s">
        <v>112</v>
      </c>
      <c r="B9" s="54" t="s">
        <v>113</v>
      </c>
      <c r="C9" s="55">
        <v>7.8</v>
      </c>
      <c r="D9" s="55">
        <v>13</v>
      </c>
      <c r="E9" s="55">
        <f t="shared" si="0"/>
        <v>7.8</v>
      </c>
      <c r="F9" s="98"/>
      <c r="G9" s="96"/>
      <c r="H9" s="96"/>
      <c r="I9" s="96"/>
      <c r="J9" s="96"/>
      <c r="K9" s="96"/>
      <c r="L9" s="96"/>
      <c r="M9" s="96"/>
      <c r="N9" s="96"/>
      <c r="O9" s="96"/>
    </row>
    <row r="10" spans="1:17">
      <c r="A10" s="93" t="s">
        <v>114</v>
      </c>
      <c r="B10" s="54" t="s">
        <v>115</v>
      </c>
      <c r="C10" s="55">
        <v>7.85</v>
      </c>
      <c r="D10" s="55">
        <v>13.1</v>
      </c>
      <c r="E10" s="55">
        <f t="shared" si="0"/>
        <v>7.85</v>
      </c>
      <c r="F10" s="98"/>
      <c r="G10" s="96"/>
      <c r="H10" s="96"/>
      <c r="I10" s="96"/>
      <c r="J10" s="96"/>
      <c r="K10" s="96"/>
      <c r="L10" s="96"/>
      <c r="M10" s="96"/>
      <c r="N10" s="96"/>
      <c r="O10" s="96"/>
    </row>
    <row r="11" spans="1:17">
      <c r="A11" s="93" t="s">
        <v>138</v>
      </c>
      <c r="B11" s="54" t="s">
        <v>139</v>
      </c>
      <c r="C11" s="55">
        <v>9.9499999999999993</v>
      </c>
      <c r="D11" s="55">
        <v>16.600000000000001</v>
      </c>
      <c r="E11" s="55">
        <f t="shared" si="0"/>
        <v>9.9499999999999993</v>
      </c>
      <c r="F11" s="98"/>
      <c r="G11" s="96"/>
      <c r="H11" s="96"/>
      <c r="I11" s="96"/>
      <c r="J11" s="96"/>
      <c r="K11" s="96"/>
      <c r="L11" s="96"/>
      <c r="M11" s="96"/>
      <c r="N11" s="96"/>
      <c r="O11" s="96"/>
    </row>
    <row r="12" spans="1:17">
      <c r="A12" s="93" t="s">
        <v>136</v>
      </c>
      <c r="B12" s="54" t="s">
        <v>137</v>
      </c>
      <c r="C12" s="55">
        <v>10.35</v>
      </c>
      <c r="D12" s="55">
        <v>18.8</v>
      </c>
      <c r="E12" s="55">
        <f t="shared" si="0"/>
        <v>10.35</v>
      </c>
      <c r="F12" s="98"/>
      <c r="G12" s="96"/>
      <c r="H12" s="96"/>
      <c r="I12" s="96"/>
      <c r="J12" s="96"/>
      <c r="K12" s="96"/>
      <c r="L12" s="96"/>
      <c r="M12" s="96"/>
      <c r="N12" s="96"/>
      <c r="O12" s="96"/>
    </row>
    <row r="13" spans="1:17">
      <c r="A13" s="93" t="s">
        <v>134</v>
      </c>
      <c r="B13" s="54" t="s">
        <v>135</v>
      </c>
      <c r="C13" s="55">
        <v>10.35</v>
      </c>
      <c r="D13" s="55">
        <v>18.8</v>
      </c>
      <c r="E13" s="55">
        <f t="shared" si="0"/>
        <v>10.35</v>
      </c>
      <c r="F13" s="98"/>
      <c r="G13" s="96"/>
      <c r="H13" s="96"/>
      <c r="I13" s="96"/>
      <c r="J13" s="96"/>
      <c r="K13" s="96"/>
      <c r="L13" s="96"/>
      <c r="M13" s="96"/>
      <c r="N13" s="96"/>
      <c r="O13" s="96"/>
    </row>
    <row r="14" spans="1:17">
      <c r="A14" s="93" t="s">
        <v>124</v>
      </c>
      <c r="B14" s="54" t="s">
        <v>125</v>
      </c>
      <c r="C14" s="55">
        <v>13.75</v>
      </c>
      <c r="D14" s="55">
        <v>20.6</v>
      </c>
      <c r="E14" s="55">
        <f t="shared" si="0"/>
        <v>13.75</v>
      </c>
      <c r="F14" s="98"/>
      <c r="G14" s="96"/>
      <c r="H14" s="96"/>
      <c r="I14" s="96"/>
      <c r="J14" s="96"/>
      <c r="K14" s="96"/>
      <c r="L14" s="96"/>
      <c r="M14" s="96"/>
      <c r="N14" s="96"/>
      <c r="O14" s="96"/>
    </row>
    <row r="15" spans="1:17">
      <c r="A15" s="93" t="s">
        <v>122</v>
      </c>
      <c r="B15" s="54" t="s">
        <v>123</v>
      </c>
      <c r="C15" s="55">
        <v>13.75</v>
      </c>
      <c r="D15" s="55">
        <v>20.6</v>
      </c>
      <c r="E15" s="55">
        <f t="shared" si="0"/>
        <v>13.75</v>
      </c>
      <c r="F15" s="98"/>
      <c r="G15" s="96"/>
      <c r="H15" s="96"/>
      <c r="I15" s="96"/>
      <c r="J15" s="96"/>
      <c r="K15" s="96"/>
      <c r="L15" s="96"/>
      <c r="M15" s="96"/>
      <c r="N15" s="96"/>
      <c r="O15" s="96"/>
    </row>
    <row r="16" spans="1:17">
      <c r="A16" s="93" t="s">
        <v>118</v>
      </c>
      <c r="B16" s="54" t="s">
        <v>119</v>
      </c>
      <c r="C16" s="55">
        <v>13.75</v>
      </c>
      <c r="D16" s="55">
        <v>20.6</v>
      </c>
      <c r="E16" s="55">
        <f t="shared" si="0"/>
        <v>13.75</v>
      </c>
      <c r="F16" s="98"/>
      <c r="G16" s="96"/>
      <c r="H16" s="96"/>
      <c r="I16" s="96"/>
      <c r="J16" s="96"/>
      <c r="K16" s="96"/>
      <c r="L16" s="96"/>
      <c r="M16" s="96"/>
      <c r="N16" s="96"/>
      <c r="O16" s="96"/>
    </row>
    <row r="17" spans="1:15">
      <c r="A17" s="93" t="s">
        <v>120</v>
      </c>
      <c r="B17" s="54" t="s">
        <v>121</v>
      </c>
      <c r="C17" s="55">
        <v>13.75</v>
      </c>
      <c r="D17" s="55">
        <v>20.6</v>
      </c>
      <c r="E17" s="55">
        <f t="shared" si="0"/>
        <v>13.75</v>
      </c>
      <c r="F17" s="98"/>
      <c r="G17" s="96"/>
      <c r="H17" s="96"/>
      <c r="I17" s="96"/>
      <c r="J17" s="96"/>
      <c r="K17" s="96"/>
      <c r="L17" s="96"/>
      <c r="M17" s="96"/>
      <c r="N17" s="96"/>
      <c r="O17" s="96"/>
    </row>
    <row r="18" spans="1:15">
      <c r="A18" s="93" t="s">
        <v>128</v>
      </c>
      <c r="B18" s="54" t="s">
        <v>129</v>
      </c>
      <c r="C18" s="55">
        <v>14.75</v>
      </c>
      <c r="D18" s="55">
        <v>22.15</v>
      </c>
      <c r="E18" s="55">
        <f t="shared" si="0"/>
        <v>14.75</v>
      </c>
      <c r="F18" s="98"/>
      <c r="G18" s="96"/>
      <c r="H18" s="96"/>
      <c r="I18" s="96"/>
      <c r="J18" s="96"/>
      <c r="K18" s="96"/>
      <c r="L18" s="96"/>
      <c r="M18" s="96"/>
      <c r="N18" s="96"/>
      <c r="O18" s="96"/>
    </row>
    <row r="19" spans="1:15">
      <c r="A19" s="93" t="s">
        <v>130</v>
      </c>
      <c r="B19" s="54" t="s">
        <v>131</v>
      </c>
      <c r="C19" s="55">
        <v>14.75</v>
      </c>
      <c r="D19" s="55">
        <v>22.15</v>
      </c>
      <c r="E19" s="55">
        <f t="shared" si="0"/>
        <v>14.75</v>
      </c>
      <c r="F19" s="98"/>
      <c r="G19" s="96"/>
      <c r="H19" s="96"/>
      <c r="I19" s="96"/>
      <c r="J19" s="96"/>
      <c r="K19" s="96"/>
      <c r="L19" s="96"/>
      <c r="M19" s="96"/>
      <c r="N19" s="96"/>
      <c r="O19" s="96"/>
    </row>
    <row r="20" spans="1:15">
      <c r="A20" s="93" t="s">
        <v>126</v>
      </c>
      <c r="B20" s="54" t="s">
        <v>127</v>
      </c>
      <c r="C20" s="55">
        <v>14.75</v>
      </c>
      <c r="D20" s="55">
        <v>22.15</v>
      </c>
      <c r="E20" s="55">
        <f t="shared" si="0"/>
        <v>14.75</v>
      </c>
      <c r="F20" s="98"/>
      <c r="G20" s="96"/>
      <c r="H20" s="96"/>
      <c r="I20" s="96"/>
      <c r="J20" s="96"/>
      <c r="K20" s="96"/>
      <c r="L20" s="96"/>
      <c r="M20" s="96"/>
      <c r="N20" s="96"/>
      <c r="O20" s="96"/>
    </row>
    <row r="21" spans="1:15">
      <c r="A21" s="93" t="s">
        <v>132</v>
      </c>
      <c r="B21" s="54" t="s">
        <v>133</v>
      </c>
      <c r="C21" s="55">
        <v>15.45</v>
      </c>
      <c r="D21" s="55">
        <v>25.45</v>
      </c>
      <c r="E21" s="55">
        <f t="shared" si="0"/>
        <v>15.45</v>
      </c>
      <c r="F21" s="98"/>
      <c r="G21" s="96"/>
      <c r="H21" s="96"/>
      <c r="I21" s="96"/>
      <c r="J21" s="96"/>
      <c r="K21" s="96"/>
      <c r="L21" s="96"/>
      <c r="M21" s="96"/>
      <c r="N21" s="96"/>
      <c r="O21" s="96"/>
    </row>
    <row r="22" spans="1:15">
      <c r="A22" s="93" t="s">
        <v>143</v>
      </c>
      <c r="B22" s="54" t="s">
        <v>144</v>
      </c>
      <c r="C22" s="55">
        <v>20.85</v>
      </c>
      <c r="D22" s="55">
        <v>31.3</v>
      </c>
      <c r="E22" s="55">
        <f t="shared" si="0"/>
        <v>20.85</v>
      </c>
      <c r="F22" s="98"/>
      <c r="G22" s="96"/>
      <c r="H22" s="96"/>
      <c r="I22" s="96"/>
      <c r="J22" s="96"/>
      <c r="K22" s="96"/>
      <c r="L22" s="96"/>
      <c r="M22" s="96"/>
      <c r="N22" s="96"/>
      <c r="O22" s="96"/>
    </row>
    <row r="23" spans="1:15">
      <c r="A23" s="93" t="s">
        <v>141</v>
      </c>
      <c r="B23" s="54" t="s">
        <v>142</v>
      </c>
      <c r="C23" s="55">
        <v>20.85</v>
      </c>
      <c r="D23" s="55">
        <v>31.3</v>
      </c>
      <c r="E23" s="55">
        <f t="shared" si="0"/>
        <v>20.85</v>
      </c>
      <c r="F23" s="98"/>
      <c r="G23" s="96"/>
      <c r="H23" s="96"/>
      <c r="I23" s="96"/>
      <c r="J23" s="96"/>
      <c r="K23" s="96"/>
      <c r="L23" s="96"/>
      <c r="M23" s="96"/>
      <c r="N23" s="96"/>
      <c r="O23" s="96"/>
    </row>
    <row r="24" spans="1:15">
      <c r="A24" s="93" t="s">
        <v>153</v>
      </c>
      <c r="B24" s="54" t="s">
        <v>154</v>
      </c>
      <c r="C24" s="55">
        <v>21</v>
      </c>
      <c r="D24" s="55">
        <v>31.5</v>
      </c>
      <c r="E24" s="55">
        <f t="shared" si="0"/>
        <v>21</v>
      </c>
      <c r="F24" s="98"/>
      <c r="G24" s="96"/>
      <c r="H24" s="96"/>
      <c r="I24" s="96"/>
      <c r="J24" s="96"/>
      <c r="K24" s="96"/>
      <c r="L24" s="96"/>
      <c r="M24" s="96"/>
      <c r="N24" s="96"/>
      <c r="O24" s="96"/>
    </row>
    <row r="25" spans="1:15">
      <c r="A25" s="93" t="s">
        <v>155</v>
      </c>
      <c r="B25" s="54" t="s">
        <v>156</v>
      </c>
      <c r="C25" s="55">
        <v>21</v>
      </c>
      <c r="D25" s="55">
        <v>31.5</v>
      </c>
      <c r="E25" s="55">
        <f t="shared" si="0"/>
        <v>21</v>
      </c>
      <c r="F25" s="98"/>
      <c r="G25" s="96"/>
      <c r="H25" s="96"/>
      <c r="I25" s="96"/>
      <c r="J25" s="96"/>
      <c r="K25" s="96"/>
      <c r="L25" s="96"/>
      <c r="M25" s="96"/>
      <c r="N25" s="96"/>
      <c r="O25" s="96"/>
    </row>
    <row r="26" spans="1:15">
      <c r="A26" s="93" t="s">
        <v>157</v>
      </c>
      <c r="B26" s="54" t="s">
        <v>158</v>
      </c>
      <c r="C26" s="55">
        <v>21</v>
      </c>
      <c r="D26" s="55">
        <v>31.5</v>
      </c>
      <c r="E26" s="55">
        <f t="shared" si="0"/>
        <v>21</v>
      </c>
      <c r="F26" s="98"/>
      <c r="G26" s="96"/>
      <c r="H26" s="96"/>
      <c r="I26" s="96"/>
      <c r="J26" s="96"/>
      <c r="K26" s="96"/>
      <c r="L26" s="96"/>
      <c r="M26" s="96"/>
      <c r="N26" s="96"/>
      <c r="O26" s="96"/>
    </row>
    <row r="27" spans="1:15">
      <c r="A27" s="93" t="s">
        <v>159</v>
      </c>
      <c r="B27" s="54" t="s">
        <v>160</v>
      </c>
      <c r="C27" s="55">
        <v>21</v>
      </c>
      <c r="D27" s="55">
        <v>31.5</v>
      </c>
      <c r="E27" s="55">
        <f t="shared" si="0"/>
        <v>21</v>
      </c>
      <c r="F27" s="98"/>
      <c r="G27" s="96"/>
      <c r="H27" s="96"/>
      <c r="I27" s="96"/>
      <c r="J27" s="96"/>
      <c r="K27" s="96"/>
      <c r="L27" s="96"/>
      <c r="M27" s="96"/>
      <c r="N27" s="96"/>
      <c r="O27" s="96"/>
    </row>
    <row r="28" spans="1:15">
      <c r="A28" s="93" t="s">
        <v>161</v>
      </c>
      <c r="B28" s="54" t="s">
        <v>162</v>
      </c>
      <c r="C28" s="55">
        <v>21</v>
      </c>
      <c r="D28" s="55">
        <v>31.5</v>
      </c>
      <c r="E28" s="92">
        <f t="shared" si="0"/>
        <v>21</v>
      </c>
      <c r="F28" s="99"/>
      <c r="G28" s="96"/>
      <c r="H28" s="96"/>
      <c r="I28" s="96"/>
      <c r="J28" s="96"/>
      <c r="K28" s="96"/>
      <c r="L28" s="96"/>
      <c r="M28" s="96"/>
      <c r="N28" s="96"/>
      <c r="O28" s="96"/>
    </row>
    <row r="29" spans="1:15">
      <c r="A29" s="93" t="s">
        <v>163</v>
      </c>
      <c r="B29" s="54" t="s">
        <v>164</v>
      </c>
      <c r="C29" s="55">
        <v>21</v>
      </c>
      <c r="D29" s="55">
        <v>31.5</v>
      </c>
      <c r="E29" s="92">
        <f t="shared" si="0"/>
        <v>21</v>
      </c>
      <c r="F29" s="99"/>
      <c r="G29" s="96"/>
      <c r="H29" s="96"/>
      <c r="I29" s="96"/>
      <c r="J29" s="96"/>
      <c r="K29" s="96"/>
      <c r="L29" s="96"/>
      <c r="M29" s="96"/>
      <c r="N29" s="96"/>
      <c r="O29" s="96"/>
    </row>
    <row r="30" spans="1:15">
      <c r="A30" s="93" t="s">
        <v>147</v>
      </c>
      <c r="B30" s="54" t="s">
        <v>148</v>
      </c>
      <c r="C30" s="55">
        <v>22.6</v>
      </c>
      <c r="D30" s="55">
        <v>34.700000000000003</v>
      </c>
      <c r="E30" s="55">
        <f t="shared" si="0"/>
        <v>22.6</v>
      </c>
      <c r="F30" s="98"/>
      <c r="G30" s="96"/>
      <c r="H30" s="96"/>
      <c r="I30" s="96"/>
      <c r="J30" s="96"/>
      <c r="K30" s="96"/>
      <c r="L30" s="96"/>
      <c r="M30" s="96"/>
      <c r="N30" s="96"/>
      <c r="O30" s="96"/>
    </row>
    <row r="31" spans="1:15">
      <c r="A31" s="93" t="s">
        <v>165</v>
      </c>
      <c r="B31" s="54" t="s">
        <v>140</v>
      </c>
      <c r="C31" s="55">
        <v>32.6</v>
      </c>
      <c r="D31" s="55">
        <v>54.1</v>
      </c>
      <c r="E31" s="55">
        <f t="shared" si="0"/>
        <v>32.6</v>
      </c>
      <c r="F31" s="98"/>
      <c r="G31" s="96"/>
      <c r="H31" s="96"/>
      <c r="I31" s="96"/>
      <c r="J31" s="96"/>
      <c r="K31" s="96"/>
      <c r="L31" s="96"/>
      <c r="M31" s="96"/>
      <c r="N31" s="96"/>
      <c r="O31" s="96"/>
    </row>
    <row r="32" spans="1:15">
      <c r="A32" s="93" t="s">
        <v>151</v>
      </c>
      <c r="B32" s="54" t="s">
        <v>152</v>
      </c>
      <c r="C32" s="55">
        <v>55.5</v>
      </c>
      <c r="D32" s="55">
        <v>92.7</v>
      </c>
      <c r="E32" s="55">
        <f t="shared" si="0"/>
        <v>55.5</v>
      </c>
      <c r="F32" s="98"/>
      <c r="G32" s="96"/>
      <c r="H32" s="96"/>
      <c r="I32" s="96"/>
      <c r="J32" s="96"/>
      <c r="K32" s="96"/>
      <c r="L32" s="96"/>
      <c r="M32" s="96"/>
      <c r="N32" s="96"/>
      <c r="O32" s="96"/>
    </row>
    <row r="33" spans="1:15">
      <c r="A33" s="93" t="s">
        <v>149</v>
      </c>
      <c r="B33" s="54" t="s">
        <v>150</v>
      </c>
      <c r="C33" s="55">
        <v>55.5</v>
      </c>
      <c r="D33" s="55">
        <v>92.7</v>
      </c>
      <c r="E33" s="55">
        <f t="shared" si="0"/>
        <v>55.5</v>
      </c>
      <c r="F33" s="98"/>
      <c r="G33" s="96"/>
      <c r="H33" s="96"/>
      <c r="I33" s="96"/>
      <c r="J33" s="96"/>
      <c r="K33" s="96"/>
      <c r="L33" s="96"/>
      <c r="M33" s="96"/>
      <c r="N33" s="96"/>
      <c r="O33" s="96"/>
    </row>
    <row r="34" spans="1:15">
      <c r="A34" s="93" t="s">
        <v>145</v>
      </c>
      <c r="B34" s="54" t="s">
        <v>146</v>
      </c>
      <c r="C34" s="55">
        <v>55.5</v>
      </c>
      <c r="D34" s="55">
        <v>92.7</v>
      </c>
      <c r="E34" s="55">
        <f t="shared" si="0"/>
        <v>55.5</v>
      </c>
      <c r="F34" s="98"/>
      <c r="G34" s="96"/>
      <c r="H34" s="96"/>
      <c r="I34" s="96"/>
      <c r="J34" s="96"/>
      <c r="K34" s="96"/>
      <c r="L34" s="96"/>
      <c r="M34" s="96"/>
      <c r="N34" s="96"/>
      <c r="O34" s="96"/>
    </row>
  </sheetData>
  <sheetProtection algorithmName="SHA-512" hashValue="Km0aNFjE2CrVlWtISlsofiQV03VlMZitnTOtslAQ0SuCQG7BWMNGb1vsxmJhoKD2S0Ef8/BdL4I4aGRX2i4ADg==" saltValue="zqlEEuM3etPu443yOmukmw==" spinCount="100000" sheet="1" sort="0" autoFilter="0"/>
  <autoFilter ref="A2:E34"/>
  <mergeCells count="3">
    <mergeCell ref="A1:A2"/>
    <mergeCell ref="B1:B2"/>
    <mergeCell ref="C1:E1"/>
  </mergeCells>
  <hyperlinks>
    <hyperlink ref="Q1" r:id="rId1"/>
  </hyperlinks>
  <pageMargins left="0.70866141732283472" right="0.70866141732283472" top="0.74803149606299213" bottom="0.74803149606299213" header="0.31496062992125984" footer="0.31496062992125984"/>
  <pageSetup paperSize="9" scale="80" orientation="landscape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N40"/>
  <sheetViews>
    <sheetView zoomScaleNormal="100" zoomScaleSheetLayoutView="100" workbookViewId="0"/>
  </sheetViews>
  <sheetFormatPr baseColWidth="10" defaultRowHeight="14.4"/>
  <cols>
    <col min="1" max="1" width="18.88671875" style="54" customWidth="1"/>
    <col min="2" max="2" width="10.33203125" style="54" bestFit="1" customWidth="1"/>
    <col min="3" max="3" width="10.44140625" bestFit="1" customWidth="1"/>
    <col min="4" max="5" width="2.88671875" customWidth="1"/>
    <col min="14" max="14" width="3" customWidth="1"/>
  </cols>
  <sheetData>
    <row r="1" spans="1:14">
      <c r="A1" s="79" t="s">
        <v>25</v>
      </c>
      <c r="B1" s="79" t="s">
        <v>20</v>
      </c>
      <c r="C1" s="79" t="s">
        <v>23</v>
      </c>
      <c r="E1" s="96"/>
      <c r="F1" s="96"/>
      <c r="G1" s="96"/>
      <c r="H1" s="96"/>
      <c r="I1" s="96"/>
      <c r="J1" s="96"/>
      <c r="K1" s="96"/>
      <c r="L1" s="96"/>
      <c r="M1" s="96"/>
      <c r="N1" s="96"/>
    </row>
    <row r="2" spans="1:14">
      <c r="A2" s="54" t="s">
        <v>170</v>
      </c>
      <c r="B2" s="54" t="s">
        <v>26</v>
      </c>
      <c r="C2" s="55">
        <v>0</v>
      </c>
      <c r="E2" s="96"/>
      <c r="F2" s="96"/>
      <c r="G2" s="96"/>
      <c r="H2" s="96"/>
      <c r="I2" s="96"/>
      <c r="J2" s="96"/>
      <c r="K2" s="96"/>
      <c r="L2" s="96"/>
      <c r="M2" s="96"/>
      <c r="N2" s="96"/>
    </row>
    <row r="3" spans="1:14">
      <c r="A3" s="54" t="s">
        <v>173</v>
      </c>
      <c r="B3" s="54" t="s">
        <v>171</v>
      </c>
      <c r="C3" s="55">
        <v>15.03</v>
      </c>
      <c r="E3" s="96"/>
      <c r="F3" s="96"/>
      <c r="G3" s="96"/>
      <c r="H3" s="96"/>
      <c r="I3" s="96"/>
      <c r="J3" s="96"/>
      <c r="K3" s="96"/>
      <c r="L3" s="96"/>
      <c r="M3" s="96"/>
      <c r="N3" s="96"/>
    </row>
    <row r="4" spans="1:14">
      <c r="A4" s="54" t="s">
        <v>174</v>
      </c>
      <c r="B4" s="54" t="s">
        <v>172</v>
      </c>
      <c r="C4" s="55">
        <v>6.12</v>
      </c>
      <c r="E4" s="96"/>
      <c r="F4" s="96"/>
      <c r="G4" s="96"/>
      <c r="H4" s="96"/>
      <c r="I4" s="96"/>
      <c r="J4" s="96"/>
      <c r="K4" s="96"/>
      <c r="L4" s="96"/>
      <c r="M4" s="96"/>
      <c r="N4" s="96"/>
    </row>
    <row r="5" spans="1:14">
      <c r="A5" s="54" t="s">
        <v>175</v>
      </c>
      <c r="B5" s="54" t="s">
        <v>176</v>
      </c>
      <c r="C5" s="55">
        <v>4</v>
      </c>
      <c r="E5" s="96"/>
      <c r="F5" s="96"/>
      <c r="G5" s="96"/>
      <c r="H5" s="96"/>
      <c r="I5" s="96"/>
      <c r="J5" s="96"/>
      <c r="K5" s="96"/>
      <c r="L5" s="96"/>
      <c r="M5" s="96"/>
      <c r="N5" s="96"/>
    </row>
    <row r="6" spans="1:14">
      <c r="A6" s="54" t="s">
        <v>177</v>
      </c>
      <c r="B6" s="54" t="s">
        <v>178</v>
      </c>
      <c r="C6" s="55">
        <v>8</v>
      </c>
      <c r="E6" s="96"/>
      <c r="F6" s="96"/>
      <c r="G6" s="96"/>
      <c r="H6" s="96"/>
      <c r="I6" s="96"/>
      <c r="J6" s="96"/>
      <c r="K6" s="96"/>
      <c r="L6" s="96"/>
      <c r="M6" s="96"/>
      <c r="N6" s="96"/>
    </row>
    <row r="7" spans="1:14">
      <c r="A7" s="54" t="s">
        <v>179</v>
      </c>
      <c r="B7" s="54" t="s">
        <v>180</v>
      </c>
      <c r="C7" s="55">
        <v>5</v>
      </c>
      <c r="E7" s="96"/>
      <c r="F7" s="96"/>
      <c r="G7" s="96"/>
      <c r="H7" s="96"/>
      <c r="I7" s="96"/>
      <c r="J7" s="96"/>
      <c r="K7" s="96"/>
      <c r="L7" s="96"/>
      <c r="M7" s="96"/>
      <c r="N7" s="96"/>
    </row>
    <row r="8" spans="1:14">
      <c r="C8" s="55"/>
      <c r="E8" s="96"/>
      <c r="F8" s="96"/>
      <c r="G8" s="96"/>
      <c r="H8" s="96"/>
      <c r="I8" s="96"/>
      <c r="J8" s="96"/>
      <c r="K8" s="96"/>
      <c r="L8" s="96"/>
      <c r="M8" s="96"/>
      <c r="N8" s="96"/>
    </row>
    <row r="9" spans="1:14">
      <c r="C9" s="55"/>
      <c r="E9" s="96"/>
      <c r="F9" s="96"/>
      <c r="G9" s="96"/>
      <c r="H9" s="96"/>
      <c r="I9" s="96"/>
      <c r="J9" s="96"/>
      <c r="K9" s="96"/>
      <c r="L9" s="96"/>
      <c r="M9" s="96"/>
      <c r="N9" s="96"/>
    </row>
    <row r="10" spans="1:14">
      <c r="C10" s="55"/>
      <c r="E10" s="96"/>
      <c r="F10" s="96"/>
      <c r="G10" s="96"/>
      <c r="H10" s="96"/>
      <c r="I10" s="96"/>
      <c r="J10" s="96"/>
      <c r="K10" s="96"/>
      <c r="L10" s="96"/>
      <c r="M10" s="96"/>
      <c r="N10" s="96"/>
    </row>
    <row r="11" spans="1:14">
      <c r="C11" s="55"/>
      <c r="E11" s="96"/>
      <c r="F11" s="96"/>
      <c r="G11" s="96"/>
      <c r="H11" s="96"/>
      <c r="I11" s="96"/>
      <c r="J11" s="96"/>
      <c r="K11" s="96"/>
      <c r="L11" s="96"/>
      <c r="M11" s="96"/>
      <c r="N11" s="96"/>
    </row>
    <row r="12" spans="1:14">
      <c r="C12" s="55"/>
      <c r="E12" s="96"/>
      <c r="F12" s="96"/>
      <c r="G12" s="96"/>
      <c r="H12" s="96"/>
      <c r="I12" s="96"/>
      <c r="J12" s="96"/>
      <c r="K12" s="96"/>
      <c r="L12" s="96"/>
      <c r="M12" s="96"/>
      <c r="N12" s="96"/>
    </row>
    <row r="13" spans="1:14">
      <c r="C13" s="55"/>
      <c r="E13" s="96"/>
      <c r="F13" s="96"/>
      <c r="G13" s="96"/>
      <c r="H13" s="96"/>
      <c r="I13" s="96"/>
      <c r="J13" s="96"/>
      <c r="K13" s="96"/>
      <c r="L13" s="96"/>
      <c r="M13" s="96"/>
      <c r="N13" s="96"/>
    </row>
    <row r="14" spans="1:14">
      <c r="C14" s="55"/>
      <c r="E14" s="96"/>
      <c r="F14" s="96"/>
      <c r="G14" s="96"/>
      <c r="H14" s="96"/>
      <c r="I14" s="96"/>
      <c r="J14" s="96"/>
      <c r="K14" s="96"/>
      <c r="L14" s="96"/>
      <c r="M14" s="96"/>
      <c r="N14" s="96"/>
    </row>
    <row r="15" spans="1:14">
      <c r="C15" s="55"/>
      <c r="E15" s="96"/>
      <c r="F15" s="96"/>
      <c r="G15" s="96"/>
      <c r="H15" s="96"/>
      <c r="I15" s="96"/>
      <c r="J15" s="96"/>
      <c r="K15" s="96"/>
      <c r="L15" s="96"/>
      <c r="M15" s="96"/>
      <c r="N15" s="96"/>
    </row>
    <row r="16" spans="1:14">
      <c r="C16" s="55"/>
      <c r="E16" s="96"/>
      <c r="F16" s="96"/>
      <c r="G16" s="96"/>
      <c r="H16" s="96"/>
      <c r="I16" s="96"/>
      <c r="J16" s="96"/>
      <c r="K16" s="96"/>
      <c r="L16" s="96"/>
      <c r="M16" s="96"/>
      <c r="N16" s="96"/>
    </row>
    <row r="17" spans="3:14">
      <c r="C17" s="55"/>
      <c r="E17" s="96"/>
      <c r="F17" s="96"/>
      <c r="G17" s="96"/>
      <c r="H17" s="96"/>
      <c r="I17" s="96"/>
      <c r="J17" s="96"/>
      <c r="K17" s="96"/>
      <c r="L17" s="96"/>
      <c r="M17" s="96"/>
      <c r="N17" s="96"/>
    </row>
    <row r="18" spans="3:14">
      <c r="C18" s="55"/>
      <c r="E18" s="96"/>
      <c r="F18" s="96"/>
      <c r="G18" s="96"/>
      <c r="H18" s="96"/>
      <c r="I18" s="96"/>
      <c r="J18" s="96"/>
      <c r="K18" s="96"/>
      <c r="L18" s="96"/>
      <c r="M18" s="96"/>
      <c r="N18" s="96"/>
    </row>
    <row r="19" spans="3:14">
      <c r="C19" s="55"/>
      <c r="E19" s="96"/>
      <c r="F19" s="96"/>
      <c r="G19" s="96"/>
      <c r="H19" s="96"/>
      <c r="I19" s="96"/>
      <c r="J19" s="96"/>
      <c r="K19" s="96"/>
      <c r="L19" s="96"/>
      <c r="M19" s="96"/>
      <c r="N19" s="96"/>
    </row>
    <row r="20" spans="3:14">
      <c r="C20" s="55"/>
      <c r="E20" s="96"/>
      <c r="F20" s="96"/>
      <c r="G20" s="96"/>
      <c r="H20" s="96"/>
      <c r="I20" s="96"/>
      <c r="J20" s="96"/>
      <c r="K20" s="96"/>
      <c r="L20" s="96"/>
      <c r="M20" s="96"/>
      <c r="N20" s="96"/>
    </row>
    <row r="21" spans="3:14">
      <c r="C21" s="55"/>
      <c r="E21" s="96"/>
      <c r="F21" s="96"/>
      <c r="G21" s="96"/>
      <c r="H21" s="96"/>
      <c r="I21" s="96"/>
      <c r="J21" s="96"/>
      <c r="K21" s="96"/>
      <c r="L21" s="96"/>
      <c r="M21" s="96"/>
      <c r="N21" s="96"/>
    </row>
    <row r="22" spans="3:14">
      <c r="C22" s="55"/>
      <c r="E22" s="96"/>
      <c r="F22" s="96"/>
      <c r="G22" s="96"/>
      <c r="H22" s="96"/>
      <c r="I22" s="96"/>
      <c r="J22" s="96"/>
      <c r="K22" s="96"/>
      <c r="L22" s="96"/>
      <c r="M22" s="96"/>
      <c r="N22" s="96"/>
    </row>
    <row r="23" spans="3:14">
      <c r="C23" s="55"/>
      <c r="E23" s="96"/>
      <c r="F23" s="96"/>
      <c r="G23" s="96"/>
      <c r="H23" s="96"/>
      <c r="I23" s="96"/>
      <c r="J23" s="96"/>
      <c r="K23" s="96"/>
      <c r="L23" s="96"/>
      <c r="M23" s="96"/>
      <c r="N23" s="96"/>
    </row>
    <row r="24" spans="3:14">
      <c r="C24" s="55"/>
      <c r="E24" s="96"/>
      <c r="F24" s="96"/>
      <c r="G24" s="96"/>
      <c r="H24" s="96"/>
      <c r="I24" s="96"/>
      <c r="J24" s="96"/>
      <c r="K24" s="96"/>
      <c r="L24" s="96"/>
      <c r="M24" s="96"/>
      <c r="N24" s="96"/>
    </row>
    <row r="25" spans="3:14">
      <c r="C25" s="55"/>
      <c r="E25" s="96"/>
      <c r="F25" s="96"/>
      <c r="G25" s="96"/>
      <c r="H25" s="96"/>
      <c r="I25" s="96"/>
      <c r="J25" s="96"/>
      <c r="K25" s="96"/>
      <c r="L25" s="96"/>
      <c r="M25" s="96"/>
      <c r="N25" s="96"/>
    </row>
    <row r="26" spans="3:14">
      <c r="C26" s="55"/>
      <c r="E26" s="96"/>
      <c r="F26" s="96"/>
      <c r="G26" s="96"/>
      <c r="H26" s="96"/>
      <c r="I26" s="96"/>
      <c r="J26" s="96"/>
      <c r="K26" s="96"/>
      <c r="L26" s="96"/>
      <c r="M26" s="96"/>
      <c r="N26" s="96"/>
    </row>
    <row r="27" spans="3:14">
      <c r="C27" s="55"/>
      <c r="E27" s="96"/>
      <c r="F27" s="96"/>
      <c r="G27" s="96"/>
      <c r="H27" s="96"/>
      <c r="I27" s="96"/>
      <c r="J27" s="96"/>
      <c r="K27" s="96"/>
      <c r="L27" s="96"/>
      <c r="M27" s="96"/>
      <c r="N27" s="96"/>
    </row>
    <row r="28" spans="3:14">
      <c r="C28" s="55"/>
      <c r="E28" s="96"/>
      <c r="F28" s="96"/>
      <c r="G28" s="96"/>
      <c r="H28" s="96"/>
      <c r="I28" s="96"/>
      <c r="J28" s="96"/>
      <c r="K28" s="96"/>
      <c r="L28" s="96"/>
      <c r="M28" s="96"/>
      <c r="N28" s="96"/>
    </row>
    <row r="29" spans="3:14">
      <c r="E29" s="96"/>
      <c r="F29" s="96"/>
      <c r="G29" s="96"/>
      <c r="H29" s="96"/>
      <c r="I29" s="96"/>
      <c r="J29" s="96"/>
      <c r="K29" s="96"/>
      <c r="L29" s="96"/>
      <c r="M29" s="96"/>
      <c r="N29" s="96"/>
    </row>
    <row r="30" spans="3:14">
      <c r="E30" s="96"/>
      <c r="F30" s="96"/>
      <c r="G30" s="96"/>
      <c r="H30" s="96"/>
      <c r="I30" s="96"/>
      <c r="J30" s="96"/>
      <c r="K30" s="96"/>
      <c r="L30" s="96"/>
      <c r="M30" s="96"/>
      <c r="N30" s="96"/>
    </row>
    <row r="31" spans="3:14">
      <c r="E31" s="96"/>
      <c r="F31" s="96"/>
      <c r="G31" s="96"/>
      <c r="H31" s="96"/>
      <c r="I31" s="96"/>
      <c r="J31" s="96"/>
      <c r="K31" s="96"/>
      <c r="L31" s="96"/>
      <c r="M31" s="96"/>
      <c r="N31" s="96"/>
    </row>
    <row r="32" spans="3:14">
      <c r="E32" s="96"/>
      <c r="F32" s="96"/>
      <c r="G32" s="96"/>
      <c r="H32" s="96"/>
      <c r="I32" s="96"/>
      <c r="J32" s="96"/>
      <c r="K32" s="96"/>
      <c r="L32" s="96"/>
      <c r="M32" s="96"/>
      <c r="N32" s="96"/>
    </row>
    <row r="33" spans="5:14">
      <c r="E33" s="96"/>
      <c r="F33" s="96"/>
      <c r="G33" s="96"/>
      <c r="H33" s="96"/>
      <c r="I33" s="96"/>
      <c r="J33" s="96"/>
      <c r="K33" s="96"/>
      <c r="L33" s="96"/>
      <c r="M33" s="96"/>
      <c r="N33" s="96"/>
    </row>
    <row r="34" spans="5:14">
      <c r="E34" s="96"/>
      <c r="F34" s="96"/>
      <c r="G34" s="96"/>
      <c r="H34" s="96"/>
      <c r="I34" s="96"/>
      <c r="J34" s="96"/>
      <c r="K34" s="96"/>
      <c r="L34" s="96"/>
      <c r="M34" s="96"/>
      <c r="N34" s="96"/>
    </row>
    <row r="35" spans="5:14">
      <c r="E35" s="96"/>
      <c r="F35" s="96"/>
      <c r="G35" s="96"/>
      <c r="H35" s="96"/>
      <c r="I35" s="96"/>
      <c r="J35" s="96"/>
      <c r="K35" s="96"/>
      <c r="L35" s="96"/>
      <c r="M35" s="96"/>
      <c r="N35" s="96"/>
    </row>
    <row r="36" spans="5:14">
      <c r="E36" s="96"/>
      <c r="F36" s="96"/>
      <c r="G36" s="96"/>
      <c r="H36" s="96"/>
      <c r="I36" s="96"/>
      <c r="J36" s="96"/>
      <c r="K36" s="96"/>
      <c r="L36" s="96"/>
      <c r="M36" s="96"/>
      <c r="N36" s="96"/>
    </row>
    <row r="37" spans="5:14">
      <c r="E37" s="96"/>
      <c r="F37" s="96"/>
      <c r="G37" s="96"/>
      <c r="H37" s="96"/>
      <c r="I37" s="96"/>
      <c r="J37" s="96"/>
      <c r="K37" s="96"/>
      <c r="L37" s="96"/>
      <c r="M37" s="96"/>
      <c r="N37" s="96"/>
    </row>
    <row r="38" spans="5:14">
      <c r="E38" s="96"/>
      <c r="F38" s="96"/>
      <c r="G38" s="96"/>
      <c r="H38" s="96"/>
      <c r="I38" s="96"/>
      <c r="J38" s="96"/>
      <c r="K38" s="96"/>
      <c r="L38" s="96"/>
      <c r="M38" s="96"/>
      <c r="N38" s="96"/>
    </row>
    <row r="39" spans="5:14">
      <c r="E39" s="96"/>
      <c r="F39" s="96"/>
      <c r="G39" s="96"/>
      <c r="H39" s="96"/>
      <c r="I39" s="96"/>
      <c r="J39" s="96"/>
      <c r="K39" s="96"/>
      <c r="L39" s="96"/>
      <c r="M39" s="96"/>
      <c r="N39" s="96"/>
    </row>
    <row r="40" spans="5:14">
      <c r="E40" s="96"/>
      <c r="F40" s="96"/>
      <c r="G40" s="96"/>
      <c r="H40" s="96"/>
      <c r="I40" s="96"/>
      <c r="J40" s="96"/>
      <c r="K40" s="96"/>
      <c r="L40" s="96"/>
      <c r="M40" s="96"/>
      <c r="N40" s="96"/>
    </row>
  </sheetData>
  <sheetProtection algorithmName="SHA-512" hashValue="jWhNVkYdQfnVoV63lMfOHM2sBnwD6zxRqS5Z+FfOOIx8EijzmwdPWb396dQEe9ULz8RfP/k3hYG/Qj6lcaM8Gw==" saltValue="dvdMJs13z7RkBYfOpF7P7g==" spinCount="100000" sheet="1" objects="1" scenarios="1"/>
  <pageMargins left="0.70866141732283472" right="0.70866141732283472" top="0.74803149606299213" bottom="0.74803149606299213" header="0.31496062992125984" footer="0.31496062992125984"/>
  <pageSetup paperSize="9" fitToWidth="2" orientation="portrait" r:id="rId1"/>
  <colBreaks count="1" manualBreakCount="1">
    <brk id="3" max="39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142"/>
  <sheetViews>
    <sheetView workbookViewId="0">
      <selection sqref="A1:D1"/>
    </sheetView>
  </sheetViews>
  <sheetFormatPr baseColWidth="10" defaultRowHeight="14.4"/>
  <cols>
    <col min="1" max="2" width="11.5546875" customWidth="1"/>
    <col min="3" max="3" width="11.5546875" hidden="1" customWidth="1"/>
    <col min="4" max="4" width="11.5546875" customWidth="1"/>
  </cols>
  <sheetData>
    <row r="1" spans="1:4" ht="15" thickBot="1">
      <c r="A1" s="189" t="s">
        <v>1</v>
      </c>
      <c r="B1" s="190"/>
      <c r="C1" s="190"/>
      <c r="D1" s="191"/>
    </row>
    <row r="2" spans="1:4" ht="29.4" thickBot="1">
      <c r="A2" s="78" t="s">
        <v>54</v>
      </c>
      <c r="B2" s="78" t="s">
        <v>55</v>
      </c>
      <c r="C2" s="78" t="s">
        <v>56</v>
      </c>
      <c r="D2" s="78" t="s">
        <v>49</v>
      </c>
    </row>
    <row r="3" spans="1:4">
      <c r="A3" s="54">
        <v>27.5</v>
      </c>
      <c r="B3" s="54">
        <v>27.5</v>
      </c>
      <c r="C3" s="54" t="str">
        <f>+CONCATENATE(A3,B3)</f>
        <v>27,527,5</v>
      </c>
      <c r="D3" s="54">
        <v>0</v>
      </c>
    </row>
    <row r="4" spans="1:4">
      <c r="A4" s="54">
        <v>27.5</v>
      </c>
      <c r="B4" s="54">
        <v>31.5</v>
      </c>
      <c r="C4" s="54" t="str">
        <f t="shared" ref="C4:C67" si="0">+CONCATENATE(A4,B4)</f>
        <v>27,531,5</v>
      </c>
      <c r="D4" s="54">
        <v>0</v>
      </c>
    </row>
    <row r="5" spans="1:4">
      <c r="A5" s="54">
        <v>27.5</v>
      </c>
      <c r="B5" s="54">
        <v>35.5</v>
      </c>
      <c r="C5" s="54" t="str">
        <f t="shared" si="0"/>
        <v>27,535,5</v>
      </c>
      <c r="D5" s="54">
        <v>0</v>
      </c>
    </row>
    <row r="6" spans="1:4">
      <c r="A6" s="54">
        <v>31.5</v>
      </c>
      <c r="B6" s="54">
        <v>31.5</v>
      </c>
      <c r="C6" s="54" t="str">
        <f t="shared" si="0"/>
        <v>31,531,5</v>
      </c>
      <c r="D6" s="54">
        <v>0</v>
      </c>
    </row>
    <row r="7" spans="1:4">
      <c r="A7" s="54">
        <v>31.5</v>
      </c>
      <c r="B7" s="54">
        <v>35.5</v>
      </c>
      <c r="C7" s="54" t="str">
        <f t="shared" si="0"/>
        <v>31,535,5</v>
      </c>
      <c r="D7" s="54">
        <v>1</v>
      </c>
    </row>
    <row r="8" spans="1:4">
      <c r="A8" s="54">
        <v>27.5</v>
      </c>
      <c r="B8" s="54">
        <v>40.5</v>
      </c>
      <c r="C8" s="54" t="str">
        <f t="shared" si="0"/>
        <v>27,540,5</v>
      </c>
      <c r="D8" s="54">
        <v>2</v>
      </c>
    </row>
    <row r="9" spans="1:4">
      <c r="A9" s="54">
        <v>31.5</v>
      </c>
      <c r="B9" s="54">
        <v>40.5</v>
      </c>
      <c r="C9" s="54" t="str">
        <f t="shared" si="0"/>
        <v>31,540,5</v>
      </c>
      <c r="D9" s="54">
        <v>2</v>
      </c>
    </row>
    <row r="10" spans="1:4">
      <c r="A10" s="54">
        <v>35.5</v>
      </c>
      <c r="B10" s="54">
        <v>35.5</v>
      </c>
      <c r="C10" s="54" t="str">
        <f t="shared" si="0"/>
        <v>35,535,5</v>
      </c>
      <c r="D10" s="54">
        <v>2</v>
      </c>
    </row>
    <row r="11" spans="1:4">
      <c r="A11" s="54">
        <v>27.5</v>
      </c>
      <c r="B11" s="54">
        <v>45.5</v>
      </c>
      <c r="C11" s="54" t="str">
        <f t="shared" si="0"/>
        <v>27,545,5</v>
      </c>
      <c r="D11" s="54">
        <v>3</v>
      </c>
    </row>
    <row r="12" spans="1:4">
      <c r="A12" s="54">
        <v>31.5</v>
      </c>
      <c r="B12" s="54">
        <v>45.5</v>
      </c>
      <c r="C12" s="54" t="str">
        <f t="shared" si="0"/>
        <v>31,545,5</v>
      </c>
      <c r="D12" s="54">
        <v>3</v>
      </c>
    </row>
    <row r="13" spans="1:4">
      <c r="A13" s="54">
        <v>35.5</v>
      </c>
      <c r="B13" s="54">
        <v>40.5</v>
      </c>
      <c r="C13" s="54" t="str">
        <f t="shared" si="0"/>
        <v>35,540,5</v>
      </c>
      <c r="D13" s="54">
        <v>3</v>
      </c>
    </row>
    <row r="14" spans="1:4">
      <c r="A14" s="54">
        <v>27.5</v>
      </c>
      <c r="B14" s="54">
        <v>50.5</v>
      </c>
      <c r="C14" s="54" t="str">
        <f t="shared" si="0"/>
        <v>27,550,5</v>
      </c>
      <c r="D14" s="54">
        <v>4</v>
      </c>
    </row>
    <row r="15" spans="1:4">
      <c r="A15" s="54">
        <v>31.5</v>
      </c>
      <c r="B15" s="54">
        <v>50.5</v>
      </c>
      <c r="C15" s="54" t="str">
        <f t="shared" si="0"/>
        <v>31,550,5</v>
      </c>
      <c r="D15" s="54">
        <v>4</v>
      </c>
    </row>
    <row r="16" spans="1:4">
      <c r="A16" s="54">
        <v>35.5</v>
      </c>
      <c r="B16" s="54">
        <v>45.5</v>
      </c>
      <c r="C16" s="54" t="str">
        <f t="shared" si="0"/>
        <v>35,545,5</v>
      </c>
      <c r="D16" s="54">
        <v>4</v>
      </c>
    </row>
    <row r="17" spans="1:4">
      <c r="A17" s="54">
        <v>40.5</v>
      </c>
      <c r="B17" s="54">
        <v>40.5</v>
      </c>
      <c r="C17" s="54" t="str">
        <f t="shared" si="0"/>
        <v>40,540,5</v>
      </c>
      <c r="D17" s="54">
        <v>4</v>
      </c>
    </row>
    <row r="18" spans="1:4">
      <c r="A18" s="54">
        <v>27.5</v>
      </c>
      <c r="B18" s="54">
        <v>55.5</v>
      </c>
      <c r="C18" s="54" t="str">
        <f t="shared" si="0"/>
        <v>27,555,5</v>
      </c>
      <c r="D18" s="54">
        <v>5</v>
      </c>
    </row>
    <row r="19" spans="1:4">
      <c r="A19" s="54">
        <v>31.5</v>
      </c>
      <c r="B19" s="54">
        <v>55.5</v>
      </c>
      <c r="C19" s="54" t="str">
        <f t="shared" si="0"/>
        <v>31,555,5</v>
      </c>
      <c r="D19" s="54">
        <v>5</v>
      </c>
    </row>
    <row r="20" spans="1:4">
      <c r="A20" s="54">
        <v>35.5</v>
      </c>
      <c r="B20" s="54">
        <v>50.5</v>
      </c>
      <c r="C20" s="54" t="str">
        <f t="shared" si="0"/>
        <v>35,550,5</v>
      </c>
      <c r="D20" s="54">
        <v>5</v>
      </c>
    </row>
    <row r="21" spans="1:4">
      <c r="A21" s="54">
        <v>40.5</v>
      </c>
      <c r="B21" s="54">
        <v>45.5</v>
      </c>
      <c r="C21" s="54" t="str">
        <f t="shared" si="0"/>
        <v>40,545,5</v>
      </c>
      <c r="D21" s="54">
        <v>5</v>
      </c>
    </row>
    <row r="22" spans="1:4">
      <c r="A22" s="54">
        <v>27.5</v>
      </c>
      <c r="B22" s="54">
        <v>60.5</v>
      </c>
      <c r="C22" s="54" t="str">
        <f t="shared" si="0"/>
        <v>27,560,5</v>
      </c>
      <c r="D22" s="54">
        <v>6</v>
      </c>
    </row>
    <row r="23" spans="1:4">
      <c r="A23" s="54">
        <v>31.5</v>
      </c>
      <c r="B23" s="54">
        <v>60.5</v>
      </c>
      <c r="C23" s="54" t="str">
        <f t="shared" si="0"/>
        <v>31,560,5</v>
      </c>
      <c r="D23" s="54">
        <v>6</v>
      </c>
    </row>
    <row r="24" spans="1:4">
      <c r="A24" s="54">
        <v>35.5</v>
      </c>
      <c r="B24" s="54">
        <v>55.5</v>
      </c>
      <c r="C24" s="54" t="str">
        <f t="shared" si="0"/>
        <v>35,555,5</v>
      </c>
      <c r="D24" s="54">
        <v>6</v>
      </c>
    </row>
    <row r="25" spans="1:4">
      <c r="A25" s="54">
        <v>40.5</v>
      </c>
      <c r="B25" s="54">
        <v>50.5</v>
      </c>
      <c r="C25" s="54" t="str">
        <f t="shared" si="0"/>
        <v>40,550,5</v>
      </c>
      <c r="D25" s="54">
        <v>6</v>
      </c>
    </row>
    <row r="26" spans="1:4">
      <c r="A26" s="54">
        <v>45.5</v>
      </c>
      <c r="B26" s="54">
        <v>45.5</v>
      </c>
      <c r="C26" s="54" t="str">
        <f t="shared" si="0"/>
        <v>45,545,5</v>
      </c>
      <c r="D26" s="54">
        <v>6</v>
      </c>
    </row>
    <row r="27" spans="1:4">
      <c r="A27" s="54">
        <v>27.5</v>
      </c>
      <c r="B27" s="54">
        <v>65.5</v>
      </c>
      <c r="C27" s="54" t="str">
        <f t="shared" si="0"/>
        <v>27,565,5</v>
      </c>
      <c r="D27" s="54">
        <v>7</v>
      </c>
    </row>
    <row r="28" spans="1:4">
      <c r="A28" s="54">
        <v>31.5</v>
      </c>
      <c r="B28" s="54">
        <v>65.5</v>
      </c>
      <c r="C28" s="54" t="str">
        <f t="shared" si="0"/>
        <v>31,565,5</v>
      </c>
      <c r="D28" s="54">
        <v>7</v>
      </c>
    </row>
    <row r="29" spans="1:4">
      <c r="A29" s="54">
        <v>35.5</v>
      </c>
      <c r="B29" s="54">
        <v>60.5</v>
      </c>
      <c r="C29" s="54" t="str">
        <f t="shared" si="0"/>
        <v>35,560,5</v>
      </c>
      <c r="D29" s="54">
        <v>7</v>
      </c>
    </row>
    <row r="30" spans="1:4">
      <c r="A30" s="54">
        <v>40.5</v>
      </c>
      <c r="B30" s="54">
        <v>55.5</v>
      </c>
      <c r="C30" s="54" t="str">
        <f t="shared" si="0"/>
        <v>40,555,5</v>
      </c>
      <c r="D30" s="54">
        <v>7</v>
      </c>
    </row>
    <row r="31" spans="1:4">
      <c r="A31" s="54">
        <v>45.5</v>
      </c>
      <c r="B31" s="54">
        <v>50.5</v>
      </c>
      <c r="C31" s="54" t="str">
        <f t="shared" si="0"/>
        <v>45,550,5</v>
      </c>
      <c r="D31" s="54">
        <v>7</v>
      </c>
    </row>
    <row r="32" spans="1:4">
      <c r="A32" s="54">
        <v>27.5</v>
      </c>
      <c r="B32" s="54">
        <v>70.5</v>
      </c>
      <c r="C32" s="54" t="str">
        <f t="shared" si="0"/>
        <v>27,570,5</v>
      </c>
      <c r="D32" s="54">
        <v>8</v>
      </c>
    </row>
    <row r="33" spans="1:4">
      <c r="A33" s="54">
        <v>31.5</v>
      </c>
      <c r="B33" s="54">
        <v>70.5</v>
      </c>
      <c r="C33" s="54" t="str">
        <f t="shared" si="0"/>
        <v>31,570,5</v>
      </c>
      <c r="D33" s="54">
        <v>8</v>
      </c>
    </row>
    <row r="34" spans="1:4">
      <c r="A34" s="54">
        <v>35.5</v>
      </c>
      <c r="B34" s="54">
        <v>65.5</v>
      </c>
      <c r="C34" s="54" t="str">
        <f t="shared" si="0"/>
        <v>35,565,5</v>
      </c>
      <c r="D34" s="54">
        <v>8</v>
      </c>
    </row>
    <row r="35" spans="1:4">
      <c r="A35" s="54">
        <v>40.5</v>
      </c>
      <c r="B35" s="54">
        <v>60.5</v>
      </c>
      <c r="C35" s="54" t="str">
        <f t="shared" si="0"/>
        <v>40,560,5</v>
      </c>
      <c r="D35" s="54">
        <v>8</v>
      </c>
    </row>
    <row r="36" spans="1:4">
      <c r="A36" s="54">
        <v>45.5</v>
      </c>
      <c r="B36" s="54">
        <v>55.5</v>
      </c>
      <c r="C36" s="54" t="str">
        <f t="shared" si="0"/>
        <v>45,555,5</v>
      </c>
      <c r="D36" s="54">
        <v>8</v>
      </c>
    </row>
    <row r="37" spans="1:4">
      <c r="A37" s="54">
        <v>50.5</v>
      </c>
      <c r="B37" s="54">
        <v>50.5</v>
      </c>
      <c r="C37" s="54" t="str">
        <f t="shared" si="0"/>
        <v>50,550,5</v>
      </c>
      <c r="D37" s="54">
        <v>8</v>
      </c>
    </row>
    <row r="38" spans="1:4">
      <c r="A38" s="54">
        <v>27.5</v>
      </c>
      <c r="B38" s="54">
        <v>75.5</v>
      </c>
      <c r="C38" s="54" t="str">
        <f t="shared" si="0"/>
        <v>27,575,5</v>
      </c>
      <c r="D38" s="54">
        <v>9</v>
      </c>
    </row>
    <row r="39" spans="1:4">
      <c r="A39" s="54">
        <v>31.5</v>
      </c>
      <c r="B39" s="54">
        <v>75.5</v>
      </c>
      <c r="C39" s="54" t="str">
        <f t="shared" si="0"/>
        <v>31,575,5</v>
      </c>
      <c r="D39" s="54">
        <v>9</v>
      </c>
    </row>
    <row r="40" spans="1:4">
      <c r="A40" s="54">
        <v>35.5</v>
      </c>
      <c r="B40" s="54">
        <v>70.5</v>
      </c>
      <c r="C40" s="54" t="str">
        <f t="shared" si="0"/>
        <v>35,570,5</v>
      </c>
      <c r="D40" s="54">
        <v>9</v>
      </c>
    </row>
    <row r="41" spans="1:4">
      <c r="A41" s="54">
        <v>40.5</v>
      </c>
      <c r="B41" s="54">
        <v>65.5</v>
      </c>
      <c r="C41" s="54" t="str">
        <f t="shared" si="0"/>
        <v>40,565,5</v>
      </c>
      <c r="D41" s="54">
        <v>9</v>
      </c>
    </row>
    <row r="42" spans="1:4">
      <c r="A42" s="54">
        <v>45.5</v>
      </c>
      <c r="B42" s="54">
        <v>60.5</v>
      </c>
      <c r="C42" s="54" t="str">
        <f t="shared" si="0"/>
        <v>45,560,5</v>
      </c>
      <c r="D42" s="54">
        <v>9</v>
      </c>
    </row>
    <row r="43" spans="1:4">
      <c r="A43" s="54">
        <v>50.5</v>
      </c>
      <c r="B43" s="54">
        <v>55.5</v>
      </c>
      <c r="C43" s="54" t="str">
        <f t="shared" si="0"/>
        <v>50,555,5</v>
      </c>
      <c r="D43" s="54">
        <v>9</v>
      </c>
    </row>
    <row r="44" spans="1:4">
      <c r="A44" s="54">
        <v>27.5</v>
      </c>
      <c r="B44" s="54">
        <v>80.5</v>
      </c>
      <c r="C44" s="54" t="str">
        <f t="shared" si="0"/>
        <v>27,580,5</v>
      </c>
      <c r="D44" s="54">
        <v>10</v>
      </c>
    </row>
    <row r="45" spans="1:4">
      <c r="A45" s="54">
        <v>31.5</v>
      </c>
      <c r="B45" s="54">
        <v>80.5</v>
      </c>
      <c r="C45" s="54" t="str">
        <f t="shared" si="0"/>
        <v>31,580,5</v>
      </c>
      <c r="D45" s="54">
        <v>10</v>
      </c>
    </row>
    <row r="46" spans="1:4">
      <c r="A46" s="54">
        <v>35.5</v>
      </c>
      <c r="B46" s="54">
        <v>75.5</v>
      </c>
      <c r="C46" s="54" t="str">
        <f t="shared" si="0"/>
        <v>35,575,5</v>
      </c>
      <c r="D46" s="54">
        <v>10</v>
      </c>
    </row>
    <row r="47" spans="1:4">
      <c r="A47" s="54">
        <v>40.5</v>
      </c>
      <c r="B47" s="54">
        <v>70.5</v>
      </c>
      <c r="C47" s="54" t="str">
        <f t="shared" si="0"/>
        <v>40,570,5</v>
      </c>
      <c r="D47" s="54">
        <v>10</v>
      </c>
    </row>
    <row r="48" spans="1:4">
      <c r="A48" s="54">
        <v>45.5</v>
      </c>
      <c r="B48" s="54">
        <v>65.5</v>
      </c>
      <c r="C48" s="54" t="str">
        <f t="shared" si="0"/>
        <v>45,565,5</v>
      </c>
      <c r="D48" s="54">
        <v>10</v>
      </c>
    </row>
    <row r="49" spans="1:4">
      <c r="A49" s="54">
        <v>50.5</v>
      </c>
      <c r="B49" s="54">
        <v>60.5</v>
      </c>
      <c r="C49" s="54" t="str">
        <f t="shared" si="0"/>
        <v>50,560,5</v>
      </c>
      <c r="D49" s="54">
        <v>10</v>
      </c>
    </row>
    <row r="50" spans="1:4">
      <c r="A50" s="54">
        <v>55.5</v>
      </c>
      <c r="B50" s="54">
        <v>55.5</v>
      </c>
      <c r="C50" s="54" t="str">
        <f t="shared" si="0"/>
        <v>55,555,5</v>
      </c>
      <c r="D50" s="54">
        <v>10</v>
      </c>
    </row>
    <row r="51" spans="1:4">
      <c r="A51" s="54">
        <v>27.5</v>
      </c>
      <c r="B51" s="54">
        <v>85.5</v>
      </c>
      <c r="C51" s="54" t="str">
        <f t="shared" si="0"/>
        <v>27,585,5</v>
      </c>
      <c r="D51" s="54">
        <v>11</v>
      </c>
    </row>
    <row r="52" spans="1:4">
      <c r="A52" s="54">
        <v>31.5</v>
      </c>
      <c r="B52" s="54">
        <v>85.5</v>
      </c>
      <c r="C52" s="54" t="str">
        <f t="shared" si="0"/>
        <v>31,585,5</v>
      </c>
      <c r="D52" s="54">
        <v>11</v>
      </c>
    </row>
    <row r="53" spans="1:4">
      <c r="A53" s="54">
        <v>35.5</v>
      </c>
      <c r="B53" s="54">
        <v>80.5</v>
      </c>
      <c r="C53" s="54" t="str">
        <f t="shared" si="0"/>
        <v>35,580,5</v>
      </c>
      <c r="D53" s="54">
        <v>11</v>
      </c>
    </row>
    <row r="54" spans="1:4">
      <c r="A54" s="54">
        <v>40.5</v>
      </c>
      <c r="B54" s="54">
        <v>75.5</v>
      </c>
      <c r="C54" s="54" t="str">
        <f t="shared" si="0"/>
        <v>40,575,5</v>
      </c>
      <c r="D54" s="54">
        <v>11</v>
      </c>
    </row>
    <row r="55" spans="1:4">
      <c r="A55" s="54">
        <v>45.5</v>
      </c>
      <c r="B55" s="54">
        <v>70.5</v>
      </c>
      <c r="C55" s="54" t="str">
        <f t="shared" si="0"/>
        <v>45,570,5</v>
      </c>
      <c r="D55" s="54">
        <v>11</v>
      </c>
    </row>
    <row r="56" spans="1:4">
      <c r="A56" s="54">
        <v>50.5</v>
      </c>
      <c r="B56" s="54">
        <v>65.5</v>
      </c>
      <c r="C56" s="54" t="str">
        <f t="shared" si="0"/>
        <v>50,565,5</v>
      </c>
      <c r="D56" s="54">
        <v>11</v>
      </c>
    </row>
    <row r="57" spans="1:4">
      <c r="A57" s="54">
        <v>55.5</v>
      </c>
      <c r="B57" s="54">
        <v>60.5</v>
      </c>
      <c r="C57" s="54" t="str">
        <f t="shared" si="0"/>
        <v>55,560,5</v>
      </c>
      <c r="D57" s="54">
        <v>11</v>
      </c>
    </row>
    <row r="58" spans="1:4">
      <c r="A58" s="54">
        <v>27.5</v>
      </c>
      <c r="B58" s="54">
        <v>90.5</v>
      </c>
      <c r="C58" s="54" t="str">
        <f t="shared" si="0"/>
        <v>27,590,5</v>
      </c>
      <c r="D58" s="54">
        <v>12</v>
      </c>
    </row>
    <row r="59" spans="1:4">
      <c r="A59" s="54">
        <v>31.5</v>
      </c>
      <c r="B59" s="54">
        <v>90.5</v>
      </c>
      <c r="C59" s="54" t="str">
        <f t="shared" si="0"/>
        <v>31,590,5</v>
      </c>
      <c r="D59" s="54">
        <v>12</v>
      </c>
    </row>
    <row r="60" spans="1:4">
      <c r="A60" s="54">
        <v>35.5</v>
      </c>
      <c r="B60" s="54">
        <v>85.5</v>
      </c>
      <c r="C60" s="54" t="str">
        <f t="shared" si="0"/>
        <v>35,585,5</v>
      </c>
      <c r="D60" s="54">
        <v>12</v>
      </c>
    </row>
    <row r="61" spans="1:4">
      <c r="A61" s="54">
        <v>40.5</v>
      </c>
      <c r="B61" s="54">
        <v>80.5</v>
      </c>
      <c r="C61" s="54" t="str">
        <f t="shared" si="0"/>
        <v>40,580,5</v>
      </c>
      <c r="D61" s="54">
        <v>12</v>
      </c>
    </row>
    <row r="62" spans="1:4">
      <c r="A62" s="54">
        <v>45.5</v>
      </c>
      <c r="B62" s="54">
        <v>75.5</v>
      </c>
      <c r="C62" s="54" t="str">
        <f t="shared" si="0"/>
        <v>45,575,5</v>
      </c>
      <c r="D62" s="54">
        <v>12</v>
      </c>
    </row>
    <row r="63" spans="1:4">
      <c r="A63" s="54">
        <v>50.5</v>
      </c>
      <c r="B63" s="54">
        <v>70.5</v>
      </c>
      <c r="C63" s="54" t="str">
        <f t="shared" si="0"/>
        <v>50,570,5</v>
      </c>
      <c r="D63" s="54">
        <v>12</v>
      </c>
    </row>
    <row r="64" spans="1:4">
      <c r="A64" s="54">
        <v>55.5</v>
      </c>
      <c r="B64" s="54">
        <v>65.5</v>
      </c>
      <c r="C64" s="54" t="str">
        <f t="shared" si="0"/>
        <v>55,565,5</v>
      </c>
      <c r="D64" s="54">
        <v>12</v>
      </c>
    </row>
    <row r="65" spans="1:4">
      <c r="A65" s="54">
        <v>60.5</v>
      </c>
      <c r="B65" s="54">
        <v>60.5</v>
      </c>
      <c r="C65" s="54" t="str">
        <f t="shared" si="0"/>
        <v>60,560,5</v>
      </c>
      <c r="D65" s="54">
        <v>12</v>
      </c>
    </row>
    <row r="66" spans="1:4">
      <c r="A66" s="54">
        <v>27.5</v>
      </c>
      <c r="B66" s="54">
        <v>95.5</v>
      </c>
      <c r="C66" s="54" t="str">
        <f t="shared" si="0"/>
        <v>27,595,5</v>
      </c>
      <c r="D66" s="54">
        <v>13</v>
      </c>
    </row>
    <row r="67" spans="1:4">
      <c r="A67" s="54">
        <v>31.5</v>
      </c>
      <c r="B67" s="54">
        <v>95.5</v>
      </c>
      <c r="C67" s="54" t="str">
        <f t="shared" si="0"/>
        <v>31,595,5</v>
      </c>
      <c r="D67" s="54">
        <v>13</v>
      </c>
    </row>
    <row r="68" spans="1:4">
      <c r="A68" s="54">
        <v>35.5</v>
      </c>
      <c r="B68" s="54">
        <v>90.5</v>
      </c>
      <c r="C68" s="54" t="str">
        <f t="shared" ref="C68:C131" si="1">+CONCATENATE(A68,B68)</f>
        <v>35,590,5</v>
      </c>
      <c r="D68" s="54">
        <v>13</v>
      </c>
    </row>
    <row r="69" spans="1:4">
      <c r="A69" s="54">
        <v>40.5</v>
      </c>
      <c r="B69" s="54">
        <v>85.5</v>
      </c>
      <c r="C69" s="54" t="str">
        <f t="shared" si="1"/>
        <v>40,585,5</v>
      </c>
      <c r="D69" s="54">
        <v>13</v>
      </c>
    </row>
    <row r="70" spans="1:4">
      <c r="A70" s="54">
        <v>45.5</v>
      </c>
      <c r="B70" s="54">
        <v>80.5</v>
      </c>
      <c r="C70" s="54" t="str">
        <f t="shared" si="1"/>
        <v>45,580,5</v>
      </c>
      <c r="D70" s="54">
        <v>13</v>
      </c>
    </row>
    <row r="71" spans="1:4">
      <c r="A71" s="54">
        <v>50.5</v>
      </c>
      <c r="B71" s="54">
        <v>75.5</v>
      </c>
      <c r="C71" s="54" t="str">
        <f t="shared" si="1"/>
        <v>50,575,5</v>
      </c>
      <c r="D71" s="54">
        <v>13</v>
      </c>
    </row>
    <row r="72" spans="1:4">
      <c r="A72" s="54">
        <v>55.5</v>
      </c>
      <c r="B72" s="54">
        <v>70.5</v>
      </c>
      <c r="C72" s="54" t="str">
        <f t="shared" si="1"/>
        <v>55,570,5</v>
      </c>
      <c r="D72" s="54">
        <v>13</v>
      </c>
    </row>
    <row r="73" spans="1:4">
      <c r="A73" s="54">
        <v>60.5</v>
      </c>
      <c r="B73" s="54">
        <v>65.5</v>
      </c>
      <c r="C73" s="54" t="str">
        <f t="shared" si="1"/>
        <v>60,565,5</v>
      </c>
      <c r="D73" s="54">
        <v>13</v>
      </c>
    </row>
    <row r="74" spans="1:4">
      <c r="A74" s="54">
        <v>27.5</v>
      </c>
      <c r="B74" s="54">
        <v>100.5</v>
      </c>
      <c r="C74" s="54" t="str">
        <f t="shared" si="1"/>
        <v>27,5100,5</v>
      </c>
      <c r="D74" s="54">
        <v>14</v>
      </c>
    </row>
    <row r="75" spans="1:4">
      <c r="A75" s="54">
        <v>31.5</v>
      </c>
      <c r="B75" s="54">
        <v>100.5</v>
      </c>
      <c r="C75" s="54" t="str">
        <f t="shared" si="1"/>
        <v>31,5100,5</v>
      </c>
      <c r="D75" s="54">
        <v>14</v>
      </c>
    </row>
    <row r="76" spans="1:4">
      <c r="A76" s="54">
        <v>35.5</v>
      </c>
      <c r="B76" s="54">
        <v>95.5</v>
      </c>
      <c r="C76" s="54" t="str">
        <f t="shared" si="1"/>
        <v>35,595,5</v>
      </c>
      <c r="D76" s="54">
        <v>14</v>
      </c>
    </row>
    <row r="77" spans="1:4">
      <c r="A77" s="54">
        <v>40.5</v>
      </c>
      <c r="B77" s="54">
        <v>90.5</v>
      </c>
      <c r="C77" s="54" t="str">
        <f t="shared" si="1"/>
        <v>40,590,5</v>
      </c>
      <c r="D77" s="54">
        <v>14</v>
      </c>
    </row>
    <row r="78" spans="1:4">
      <c r="A78" s="54">
        <v>45.5</v>
      </c>
      <c r="B78" s="54">
        <v>85.5</v>
      </c>
      <c r="C78" s="54" t="str">
        <f t="shared" si="1"/>
        <v>45,585,5</v>
      </c>
      <c r="D78" s="54">
        <v>14</v>
      </c>
    </row>
    <row r="79" spans="1:4">
      <c r="A79" s="54">
        <v>50.5</v>
      </c>
      <c r="B79" s="54">
        <v>80.5</v>
      </c>
      <c r="C79" s="54" t="str">
        <f t="shared" si="1"/>
        <v>50,580,5</v>
      </c>
      <c r="D79" s="54">
        <v>14</v>
      </c>
    </row>
    <row r="80" spans="1:4">
      <c r="A80" s="54">
        <v>55.5</v>
      </c>
      <c r="B80" s="54">
        <v>75.5</v>
      </c>
      <c r="C80" s="54" t="str">
        <f t="shared" si="1"/>
        <v>55,575,5</v>
      </c>
      <c r="D80" s="54">
        <v>14</v>
      </c>
    </row>
    <row r="81" spans="1:4">
      <c r="A81" s="54">
        <v>60.5</v>
      </c>
      <c r="B81" s="54">
        <v>70.5</v>
      </c>
      <c r="C81" s="54" t="str">
        <f t="shared" si="1"/>
        <v>60,570,5</v>
      </c>
      <c r="D81" s="54">
        <v>14</v>
      </c>
    </row>
    <row r="82" spans="1:4">
      <c r="A82" s="54">
        <v>65.5</v>
      </c>
      <c r="B82" s="54">
        <v>65.5</v>
      </c>
      <c r="C82" s="54" t="str">
        <f t="shared" si="1"/>
        <v>65,565,5</v>
      </c>
      <c r="D82" s="54">
        <v>14</v>
      </c>
    </row>
    <row r="83" spans="1:4">
      <c r="A83" s="54">
        <v>27.5</v>
      </c>
      <c r="B83" s="54">
        <v>105.5</v>
      </c>
      <c r="C83" s="54" t="str">
        <f t="shared" si="1"/>
        <v>27,5105,5</v>
      </c>
      <c r="D83" s="54">
        <v>15</v>
      </c>
    </row>
    <row r="84" spans="1:4">
      <c r="A84" s="54">
        <v>31.5</v>
      </c>
      <c r="B84" s="54">
        <v>105.5</v>
      </c>
      <c r="C84" s="54" t="str">
        <f t="shared" si="1"/>
        <v>31,5105,5</v>
      </c>
      <c r="D84" s="54">
        <v>15</v>
      </c>
    </row>
    <row r="85" spans="1:4">
      <c r="A85" s="54">
        <v>35.5</v>
      </c>
      <c r="B85" s="54">
        <v>100.5</v>
      </c>
      <c r="C85" s="54" t="str">
        <f t="shared" si="1"/>
        <v>35,5100,5</v>
      </c>
      <c r="D85" s="54">
        <v>15</v>
      </c>
    </row>
    <row r="86" spans="1:4">
      <c r="A86" s="54">
        <v>40.5</v>
      </c>
      <c r="B86" s="54">
        <v>95.5</v>
      </c>
      <c r="C86" s="54" t="str">
        <f t="shared" si="1"/>
        <v>40,595,5</v>
      </c>
      <c r="D86" s="54">
        <v>15</v>
      </c>
    </row>
    <row r="87" spans="1:4">
      <c r="A87" s="54">
        <v>45.5</v>
      </c>
      <c r="B87" s="54">
        <v>90.5</v>
      </c>
      <c r="C87" s="54" t="str">
        <f t="shared" si="1"/>
        <v>45,590,5</v>
      </c>
      <c r="D87" s="54">
        <v>15</v>
      </c>
    </row>
    <row r="88" spans="1:4">
      <c r="A88" s="54">
        <v>50.5</v>
      </c>
      <c r="B88" s="54">
        <v>85.5</v>
      </c>
      <c r="C88" s="54" t="str">
        <f t="shared" si="1"/>
        <v>50,585,5</v>
      </c>
      <c r="D88" s="54">
        <v>15</v>
      </c>
    </row>
    <row r="89" spans="1:4">
      <c r="A89" s="54">
        <v>55.5</v>
      </c>
      <c r="B89" s="54">
        <v>80.5</v>
      </c>
      <c r="C89" s="54" t="str">
        <f t="shared" si="1"/>
        <v>55,580,5</v>
      </c>
      <c r="D89" s="54">
        <v>15</v>
      </c>
    </row>
    <row r="90" spans="1:4">
      <c r="A90" s="54">
        <v>60.5</v>
      </c>
      <c r="B90" s="54">
        <v>75.5</v>
      </c>
      <c r="C90" s="54" t="str">
        <f t="shared" si="1"/>
        <v>60,575,5</v>
      </c>
      <c r="D90" s="54">
        <v>15</v>
      </c>
    </row>
    <row r="91" spans="1:4">
      <c r="A91" s="54">
        <v>65.5</v>
      </c>
      <c r="B91" s="54">
        <v>70.5</v>
      </c>
      <c r="C91" s="54" t="str">
        <f t="shared" si="1"/>
        <v>65,570,5</v>
      </c>
      <c r="D91" s="54">
        <v>15</v>
      </c>
    </row>
    <row r="92" spans="1:4">
      <c r="A92" s="54">
        <v>27.5</v>
      </c>
      <c r="B92" s="54">
        <v>110.5</v>
      </c>
      <c r="C92" s="54" t="str">
        <f t="shared" si="1"/>
        <v>27,5110,5</v>
      </c>
      <c r="D92" s="54">
        <v>16</v>
      </c>
    </row>
    <row r="93" spans="1:4">
      <c r="A93" s="54">
        <v>31.5</v>
      </c>
      <c r="B93" s="54">
        <v>110.5</v>
      </c>
      <c r="C93" s="54" t="str">
        <f t="shared" si="1"/>
        <v>31,5110,5</v>
      </c>
      <c r="D93" s="54">
        <v>16</v>
      </c>
    </row>
    <row r="94" spans="1:4">
      <c r="A94" s="54">
        <v>35.5</v>
      </c>
      <c r="B94" s="54">
        <v>105.5</v>
      </c>
      <c r="C94" s="54" t="str">
        <f t="shared" si="1"/>
        <v>35,5105,5</v>
      </c>
      <c r="D94" s="54">
        <v>16</v>
      </c>
    </row>
    <row r="95" spans="1:4">
      <c r="A95" s="54">
        <v>40.5</v>
      </c>
      <c r="B95" s="54">
        <v>100.5</v>
      </c>
      <c r="C95" s="54" t="str">
        <f t="shared" si="1"/>
        <v>40,5100,5</v>
      </c>
      <c r="D95" s="54">
        <v>16</v>
      </c>
    </row>
    <row r="96" spans="1:4">
      <c r="A96" s="54">
        <v>45.5</v>
      </c>
      <c r="B96" s="54">
        <v>95.5</v>
      </c>
      <c r="C96" s="54" t="str">
        <f t="shared" si="1"/>
        <v>45,595,5</v>
      </c>
      <c r="D96" s="54">
        <v>16</v>
      </c>
    </row>
    <row r="97" spans="1:4">
      <c r="A97" s="54">
        <v>50.5</v>
      </c>
      <c r="B97" s="54">
        <v>90.5</v>
      </c>
      <c r="C97" s="54" t="str">
        <f t="shared" si="1"/>
        <v>50,590,5</v>
      </c>
      <c r="D97" s="54">
        <v>16</v>
      </c>
    </row>
    <row r="98" spans="1:4">
      <c r="A98" s="54">
        <v>55.5</v>
      </c>
      <c r="B98" s="54">
        <v>85.5</v>
      </c>
      <c r="C98" s="54" t="str">
        <f t="shared" si="1"/>
        <v>55,585,5</v>
      </c>
      <c r="D98" s="54">
        <v>16</v>
      </c>
    </row>
    <row r="99" spans="1:4">
      <c r="A99" s="54">
        <v>60.5</v>
      </c>
      <c r="B99" s="54">
        <v>80.5</v>
      </c>
      <c r="C99" s="54" t="str">
        <f t="shared" si="1"/>
        <v>60,580,5</v>
      </c>
      <c r="D99" s="54">
        <v>16</v>
      </c>
    </row>
    <row r="100" spans="1:4">
      <c r="A100" s="54">
        <v>65.5</v>
      </c>
      <c r="B100" s="54">
        <v>75.5</v>
      </c>
      <c r="C100" s="54" t="str">
        <f t="shared" si="1"/>
        <v>65,575,5</v>
      </c>
      <c r="D100" s="54">
        <v>16</v>
      </c>
    </row>
    <row r="101" spans="1:4">
      <c r="A101" s="54">
        <v>70.5</v>
      </c>
      <c r="B101" s="54">
        <v>70.5</v>
      </c>
      <c r="C101" s="54" t="str">
        <f t="shared" si="1"/>
        <v>70,570,5</v>
      </c>
      <c r="D101" s="54">
        <v>16</v>
      </c>
    </row>
    <row r="102" spans="1:4">
      <c r="A102" s="54">
        <v>27.5</v>
      </c>
      <c r="B102" s="54">
        <v>115.5</v>
      </c>
      <c r="C102" s="54" t="str">
        <f t="shared" si="1"/>
        <v>27,5115,5</v>
      </c>
      <c r="D102" s="54">
        <v>17</v>
      </c>
    </row>
    <row r="103" spans="1:4">
      <c r="A103" s="54">
        <v>31.5</v>
      </c>
      <c r="B103" s="54">
        <v>115.5</v>
      </c>
      <c r="C103" s="54" t="str">
        <f t="shared" si="1"/>
        <v>31,5115,5</v>
      </c>
      <c r="D103" s="54">
        <v>17</v>
      </c>
    </row>
    <row r="104" spans="1:4">
      <c r="A104" s="54">
        <v>35.5</v>
      </c>
      <c r="B104" s="54">
        <v>110.5</v>
      </c>
      <c r="C104" s="54" t="str">
        <f t="shared" si="1"/>
        <v>35,5110,5</v>
      </c>
      <c r="D104" s="54">
        <v>17</v>
      </c>
    </row>
    <row r="105" spans="1:4">
      <c r="A105" s="54">
        <v>40.5</v>
      </c>
      <c r="B105" s="54">
        <v>105.5</v>
      </c>
      <c r="C105" s="54" t="str">
        <f t="shared" si="1"/>
        <v>40,5105,5</v>
      </c>
      <c r="D105" s="54">
        <v>17</v>
      </c>
    </row>
    <row r="106" spans="1:4">
      <c r="A106" s="54">
        <v>45.5</v>
      </c>
      <c r="B106" s="54">
        <v>100.5</v>
      </c>
      <c r="C106" s="54" t="str">
        <f t="shared" si="1"/>
        <v>45,5100,5</v>
      </c>
      <c r="D106" s="54">
        <v>17</v>
      </c>
    </row>
    <row r="107" spans="1:4">
      <c r="A107" s="54">
        <v>50.5</v>
      </c>
      <c r="B107" s="54">
        <v>95.5</v>
      </c>
      <c r="C107" s="54" t="str">
        <f t="shared" si="1"/>
        <v>50,595,5</v>
      </c>
      <c r="D107" s="54">
        <v>17</v>
      </c>
    </row>
    <row r="108" spans="1:4">
      <c r="A108" s="54">
        <v>55.5</v>
      </c>
      <c r="B108" s="54">
        <v>90.5</v>
      </c>
      <c r="C108" s="54" t="str">
        <f t="shared" si="1"/>
        <v>55,590,5</v>
      </c>
      <c r="D108" s="54">
        <v>17</v>
      </c>
    </row>
    <row r="109" spans="1:4">
      <c r="A109" s="54">
        <v>60.5</v>
      </c>
      <c r="B109" s="54">
        <v>85.5</v>
      </c>
      <c r="C109" s="54" t="str">
        <f t="shared" si="1"/>
        <v>60,585,5</v>
      </c>
      <c r="D109" s="54">
        <v>17</v>
      </c>
    </row>
    <row r="110" spans="1:4">
      <c r="A110" s="54">
        <v>65.5</v>
      </c>
      <c r="B110" s="54">
        <v>80.5</v>
      </c>
      <c r="C110" s="54" t="str">
        <f t="shared" si="1"/>
        <v>65,580,5</v>
      </c>
      <c r="D110" s="54">
        <v>17</v>
      </c>
    </row>
    <row r="111" spans="1:4">
      <c r="A111" s="54">
        <v>70.5</v>
      </c>
      <c r="B111" s="54">
        <v>75.5</v>
      </c>
      <c r="C111" s="54" t="str">
        <f t="shared" si="1"/>
        <v>70,575,5</v>
      </c>
      <c r="D111" s="54">
        <v>17</v>
      </c>
    </row>
    <row r="112" spans="1:4">
      <c r="A112" s="54">
        <v>27.5</v>
      </c>
      <c r="B112" s="54">
        <v>120.5</v>
      </c>
      <c r="C112" s="54" t="str">
        <f t="shared" si="1"/>
        <v>27,5120,5</v>
      </c>
      <c r="D112" s="54">
        <v>18</v>
      </c>
    </row>
    <row r="113" spans="1:4">
      <c r="A113" s="54">
        <v>31.5</v>
      </c>
      <c r="B113" s="54">
        <v>120.5</v>
      </c>
      <c r="C113" s="54" t="str">
        <f t="shared" si="1"/>
        <v>31,5120,5</v>
      </c>
      <c r="D113" s="54">
        <v>18</v>
      </c>
    </row>
    <row r="114" spans="1:4">
      <c r="A114" s="54">
        <v>35.5</v>
      </c>
      <c r="B114" s="54">
        <v>115.5</v>
      </c>
      <c r="C114" s="54" t="str">
        <f t="shared" si="1"/>
        <v>35,5115,5</v>
      </c>
      <c r="D114" s="54">
        <v>18</v>
      </c>
    </row>
    <row r="115" spans="1:4">
      <c r="A115" s="54">
        <v>40.5</v>
      </c>
      <c r="B115" s="54">
        <v>110.5</v>
      </c>
      <c r="C115" s="54" t="str">
        <f t="shared" si="1"/>
        <v>40,5110,5</v>
      </c>
      <c r="D115" s="54">
        <v>18</v>
      </c>
    </row>
    <row r="116" spans="1:4">
      <c r="A116" s="54">
        <v>45.5</v>
      </c>
      <c r="B116" s="54">
        <v>105.5</v>
      </c>
      <c r="C116" s="54" t="str">
        <f t="shared" si="1"/>
        <v>45,5105,5</v>
      </c>
      <c r="D116" s="54">
        <v>18</v>
      </c>
    </row>
    <row r="117" spans="1:4">
      <c r="A117" s="54">
        <v>50.5</v>
      </c>
      <c r="B117" s="54">
        <v>100.5</v>
      </c>
      <c r="C117" s="54" t="str">
        <f t="shared" si="1"/>
        <v>50,5100,5</v>
      </c>
      <c r="D117" s="54">
        <v>18</v>
      </c>
    </row>
    <row r="118" spans="1:4">
      <c r="A118" s="54">
        <v>55.5</v>
      </c>
      <c r="B118" s="54">
        <v>95.5</v>
      </c>
      <c r="C118" s="54" t="str">
        <f t="shared" si="1"/>
        <v>55,595,5</v>
      </c>
      <c r="D118" s="54">
        <v>18</v>
      </c>
    </row>
    <row r="119" spans="1:4">
      <c r="A119" s="54">
        <v>60.5</v>
      </c>
      <c r="B119" s="54">
        <v>90.5</v>
      </c>
      <c r="C119" s="54" t="str">
        <f t="shared" si="1"/>
        <v>60,590,5</v>
      </c>
      <c r="D119" s="54">
        <v>18</v>
      </c>
    </row>
    <row r="120" spans="1:4">
      <c r="A120" s="54">
        <v>65.5</v>
      </c>
      <c r="B120" s="54">
        <v>85.5</v>
      </c>
      <c r="C120" s="54" t="str">
        <f t="shared" si="1"/>
        <v>65,585,5</v>
      </c>
      <c r="D120" s="54">
        <v>18</v>
      </c>
    </row>
    <row r="121" spans="1:4">
      <c r="A121" s="54">
        <v>70.5</v>
      </c>
      <c r="B121" s="54">
        <v>80.5</v>
      </c>
      <c r="C121" s="54" t="str">
        <f t="shared" si="1"/>
        <v>70,580,5</v>
      </c>
      <c r="D121" s="54">
        <v>18</v>
      </c>
    </row>
    <row r="122" spans="1:4">
      <c r="A122" s="54">
        <v>75.5</v>
      </c>
      <c r="B122" s="54">
        <v>75.5</v>
      </c>
      <c r="C122" s="54" t="str">
        <f t="shared" si="1"/>
        <v>75,575,5</v>
      </c>
      <c r="D122" s="54">
        <v>18</v>
      </c>
    </row>
    <row r="123" spans="1:4">
      <c r="A123" s="54">
        <v>10</v>
      </c>
      <c r="B123" s="54">
        <v>27.5</v>
      </c>
      <c r="C123" s="54" t="str">
        <f t="shared" si="1"/>
        <v>1027,5</v>
      </c>
      <c r="D123" s="54">
        <v>0</v>
      </c>
    </row>
    <row r="124" spans="1:4">
      <c r="A124" s="54">
        <v>10</v>
      </c>
      <c r="B124" s="54">
        <v>31.5</v>
      </c>
      <c r="C124" s="54" t="str">
        <f t="shared" si="1"/>
        <v>1031,5</v>
      </c>
      <c r="D124" s="54">
        <v>0</v>
      </c>
    </row>
    <row r="125" spans="1:4">
      <c r="A125" s="54">
        <v>10</v>
      </c>
      <c r="B125" s="54">
        <v>35.5</v>
      </c>
      <c r="C125" s="54" t="str">
        <f t="shared" si="1"/>
        <v>1035,5</v>
      </c>
      <c r="D125" s="54">
        <f>+D124+1</f>
        <v>1</v>
      </c>
    </row>
    <row r="126" spans="1:4">
      <c r="A126" s="54">
        <v>10</v>
      </c>
      <c r="B126" s="54">
        <f>+B125+5</f>
        <v>40.5</v>
      </c>
      <c r="C126" s="54" t="str">
        <f t="shared" si="1"/>
        <v>1040,5</v>
      </c>
      <c r="D126" s="54">
        <f>+D125+1</f>
        <v>2</v>
      </c>
    </row>
    <row r="127" spans="1:4">
      <c r="A127" s="54">
        <v>10</v>
      </c>
      <c r="B127" s="54">
        <f t="shared" ref="B127:B134" si="2">+B126+5</f>
        <v>45.5</v>
      </c>
      <c r="C127" s="54" t="str">
        <f t="shared" si="1"/>
        <v>1045,5</v>
      </c>
      <c r="D127" s="54">
        <f t="shared" ref="D127:D134" si="3">+D126+1</f>
        <v>3</v>
      </c>
    </row>
    <row r="128" spans="1:4">
      <c r="A128" s="54">
        <v>10</v>
      </c>
      <c r="B128" s="54">
        <f t="shared" si="2"/>
        <v>50.5</v>
      </c>
      <c r="C128" s="54" t="str">
        <f t="shared" si="1"/>
        <v>1050,5</v>
      </c>
      <c r="D128" s="54">
        <f t="shared" si="3"/>
        <v>4</v>
      </c>
    </row>
    <row r="129" spans="1:4">
      <c r="A129" s="54">
        <v>10</v>
      </c>
      <c r="B129" s="54">
        <f t="shared" si="2"/>
        <v>55.5</v>
      </c>
      <c r="C129" s="54" t="str">
        <f t="shared" si="1"/>
        <v>1055,5</v>
      </c>
      <c r="D129" s="54">
        <f t="shared" si="3"/>
        <v>5</v>
      </c>
    </row>
    <row r="130" spans="1:4">
      <c r="A130" s="54">
        <v>10</v>
      </c>
      <c r="B130" s="54">
        <f t="shared" si="2"/>
        <v>60.5</v>
      </c>
      <c r="C130" s="54" t="str">
        <f t="shared" si="1"/>
        <v>1060,5</v>
      </c>
      <c r="D130" s="54">
        <f t="shared" si="3"/>
        <v>6</v>
      </c>
    </row>
    <row r="131" spans="1:4">
      <c r="A131" s="54">
        <v>10</v>
      </c>
      <c r="B131" s="54">
        <f t="shared" si="2"/>
        <v>65.5</v>
      </c>
      <c r="C131" s="54" t="str">
        <f t="shared" si="1"/>
        <v>1065,5</v>
      </c>
      <c r="D131" s="54">
        <f t="shared" si="3"/>
        <v>7</v>
      </c>
    </row>
    <row r="132" spans="1:4">
      <c r="A132" s="54">
        <v>10</v>
      </c>
      <c r="B132" s="54">
        <f t="shared" si="2"/>
        <v>70.5</v>
      </c>
      <c r="C132" s="54" t="str">
        <f t="shared" ref="C132:C142" si="4">+CONCATENATE(A132,B132)</f>
        <v>1070,5</v>
      </c>
      <c r="D132" s="54">
        <f t="shared" si="3"/>
        <v>8</v>
      </c>
    </row>
    <row r="133" spans="1:4">
      <c r="A133" s="54">
        <v>10</v>
      </c>
      <c r="B133" s="54">
        <f t="shared" si="2"/>
        <v>75.5</v>
      </c>
      <c r="C133" s="54" t="str">
        <f t="shared" si="4"/>
        <v>1075,5</v>
      </c>
      <c r="D133" s="54">
        <f t="shared" si="3"/>
        <v>9</v>
      </c>
    </row>
    <row r="134" spans="1:4">
      <c r="A134" s="54">
        <v>10</v>
      </c>
      <c r="B134" s="54">
        <f t="shared" si="2"/>
        <v>80.5</v>
      </c>
      <c r="C134" s="54" t="str">
        <f t="shared" si="4"/>
        <v>1080,5</v>
      </c>
      <c r="D134" s="54">
        <f t="shared" si="3"/>
        <v>10</v>
      </c>
    </row>
    <row r="135" spans="1:4">
      <c r="A135" s="54">
        <v>10</v>
      </c>
      <c r="B135" s="54">
        <f>+B134+5</f>
        <v>85.5</v>
      </c>
      <c r="C135" s="54" t="str">
        <f t="shared" si="4"/>
        <v>1085,5</v>
      </c>
      <c r="D135" s="54">
        <f>+D134+1</f>
        <v>11</v>
      </c>
    </row>
    <row r="136" spans="1:4">
      <c r="A136" s="54">
        <v>10</v>
      </c>
      <c r="B136" s="54">
        <f t="shared" ref="B136:B142" si="5">+B135+5</f>
        <v>90.5</v>
      </c>
      <c r="C136" s="54" t="str">
        <f t="shared" si="4"/>
        <v>1090,5</v>
      </c>
      <c r="D136" s="54">
        <f t="shared" ref="D136:D142" si="6">+D135+1</f>
        <v>12</v>
      </c>
    </row>
    <row r="137" spans="1:4">
      <c r="A137" s="54">
        <v>10</v>
      </c>
      <c r="B137" s="54">
        <f t="shared" si="5"/>
        <v>95.5</v>
      </c>
      <c r="C137" s="54" t="str">
        <f t="shared" si="4"/>
        <v>1095,5</v>
      </c>
      <c r="D137" s="54">
        <f t="shared" si="6"/>
        <v>13</v>
      </c>
    </row>
    <row r="138" spans="1:4">
      <c r="A138" s="54">
        <v>10</v>
      </c>
      <c r="B138" s="54">
        <f t="shared" si="5"/>
        <v>100.5</v>
      </c>
      <c r="C138" s="54" t="str">
        <f t="shared" si="4"/>
        <v>10100,5</v>
      </c>
      <c r="D138" s="54">
        <f t="shared" si="6"/>
        <v>14</v>
      </c>
    </row>
    <row r="139" spans="1:4">
      <c r="A139" s="54">
        <v>10</v>
      </c>
      <c r="B139" s="54">
        <f t="shared" si="5"/>
        <v>105.5</v>
      </c>
      <c r="C139" s="54" t="str">
        <f t="shared" si="4"/>
        <v>10105,5</v>
      </c>
      <c r="D139" s="54">
        <f t="shared" si="6"/>
        <v>15</v>
      </c>
    </row>
    <row r="140" spans="1:4">
      <c r="A140" s="54">
        <v>10</v>
      </c>
      <c r="B140" s="54">
        <f t="shared" si="5"/>
        <v>110.5</v>
      </c>
      <c r="C140" s="54" t="str">
        <f t="shared" si="4"/>
        <v>10110,5</v>
      </c>
      <c r="D140" s="54">
        <f t="shared" si="6"/>
        <v>16</v>
      </c>
    </row>
    <row r="141" spans="1:4">
      <c r="A141" s="54">
        <v>10</v>
      </c>
      <c r="B141" s="54">
        <f t="shared" si="5"/>
        <v>115.5</v>
      </c>
      <c r="C141" s="54" t="str">
        <f t="shared" si="4"/>
        <v>10115,5</v>
      </c>
      <c r="D141" s="54">
        <f t="shared" si="6"/>
        <v>17</v>
      </c>
    </row>
    <row r="142" spans="1:4">
      <c r="A142" s="54">
        <v>10</v>
      </c>
      <c r="B142" s="54">
        <f t="shared" si="5"/>
        <v>120.5</v>
      </c>
      <c r="C142" s="54" t="str">
        <f t="shared" si="4"/>
        <v>10120,5</v>
      </c>
      <c r="D142" s="54">
        <f t="shared" si="6"/>
        <v>18</v>
      </c>
    </row>
  </sheetData>
  <mergeCells count="1">
    <mergeCell ref="A1:D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V112"/>
  <sheetViews>
    <sheetView showRowColHeaders="0" zoomScale="115" zoomScaleNormal="115" workbookViewId="0"/>
  </sheetViews>
  <sheetFormatPr baseColWidth="10" defaultColWidth="0" defaultRowHeight="13.8" zeroHeight="1"/>
  <cols>
    <col min="1" max="1" width="2" style="31" customWidth="1"/>
    <col min="2" max="2" width="10.6640625" style="31" customWidth="1"/>
    <col min="3" max="3" width="6" style="31" customWidth="1"/>
    <col min="4" max="4" width="2" style="31" customWidth="1"/>
    <col min="5" max="5" width="6" style="31" customWidth="1"/>
    <col min="6" max="6" width="2.33203125" style="31" customWidth="1"/>
    <col min="7" max="7" width="10.6640625" style="29" customWidth="1"/>
    <col min="8" max="8" width="6" style="29" customWidth="1"/>
    <col min="9" max="9" width="2" style="29" customWidth="1"/>
    <col min="10" max="10" width="6" style="29" customWidth="1"/>
    <col min="11" max="11" width="2" style="29" customWidth="1"/>
    <col min="12" max="12" width="10.6640625" style="31" customWidth="1"/>
    <col min="13" max="13" width="6" style="31" customWidth="1"/>
    <col min="14" max="14" width="2" style="31" customWidth="1"/>
    <col min="15" max="15" width="6" style="31" customWidth="1"/>
    <col min="16" max="16" width="2.33203125" style="31" customWidth="1"/>
    <col min="17" max="21" width="11.44140625" style="31" hidden="1" customWidth="1"/>
    <col min="22" max="22" width="0" style="31" hidden="1" customWidth="1"/>
    <col min="23" max="16384" width="11.44140625" style="31" hidden="1"/>
  </cols>
  <sheetData>
    <row r="1" spans="1:16" s="2" customFormat="1" ht="10.5" customHeight="1"/>
    <row r="2" spans="1:16" s="1" customFormat="1" ht="17.399999999999999">
      <c r="B2" s="209" t="s">
        <v>4</v>
      </c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</row>
    <row r="3" spans="1:16" s="2" customFormat="1" ht="10.5" customHeight="1"/>
    <row r="4" spans="1:16" s="2" customFormat="1" ht="19.5" customHeight="1">
      <c r="B4" s="23" t="s">
        <v>0</v>
      </c>
      <c r="D4" s="23"/>
      <c r="E4" s="23"/>
      <c r="F4" s="23"/>
      <c r="G4" s="23"/>
      <c r="H4" s="23"/>
      <c r="I4" s="23"/>
      <c r="J4" s="23"/>
    </row>
    <row r="5" spans="1:16" s="2" customFormat="1" ht="8.25" customHeight="1">
      <c r="B5" s="23"/>
      <c r="D5" s="23"/>
      <c r="E5" s="23"/>
      <c r="F5" s="23"/>
      <c r="G5" s="23"/>
      <c r="H5" s="23"/>
      <c r="I5" s="23"/>
      <c r="J5" s="23"/>
    </row>
    <row r="6" spans="1:16" s="2" customFormat="1" ht="16.5" customHeight="1">
      <c r="B6" s="210" t="s">
        <v>5</v>
      </c>
      <c r="C6" s="210"/>
      <c r="D6" s="210"/>
      <c r="E6" s="210"/>
      <c r="F6" s="210"/>
      <c r="G6" s="210"/>
      <c r="H6" s="210"/>
      <c r="I6" s="210"/>
      <c r="J6" s="210"/>
      <c r="L6" s="210" t="s">
        <v>6</v>
      </c>
      <c r="M6" s="210"/>
      <c r="N6" s="210"/>
      <c r="O6" s="210"/>
    </row>
    <row r="7" spans="1:16" s="2" customFormat="1" ht="10.5" customHeight="1">
      <c r="B7" s="28"/>
      <c r="C7" s="28"/>
      <c r="D7" s="28"/>
      <c r="E7" s="28"/>
      <c r="F7" s="28"/>
      <c r="G7" s="28"/>
      <c r="H7" s="28"/>
      <c r="I7" s="28"/>
      <c r="J7" s="28"/>
    </row>
    <row r="8" spans="1:16" s="29" customFormat="1" ht="15" customHeight="1">
      <c r="A8" s="31"/>
      <c r="B8" s="192" t="s">
        <v>3</v>
      </c>
      <c r="C8" s="192" t="s">
        <v>1</v>
      </c>
      <c r="D8" s="192"/>
      <c r="E8" s="192"/>
      <c r="F8" s="30"/>
      <c r="G8" s="192" t="s">
        <v>3</v>
      </c>
      <c r="H8" s="198" t="s">
        <v>1</v>
      </c>
      <c r="I8" s="199"/>
      <c r="J8" s="200"/>
      <c r="K8" s="31"/>
      <c r="L8" s="193" t="s">
        <v>3</v>
      </c>
      <c r="M8" s="198" t="s">
        <v>1</v>
      </c>
      <c r="N8" s="199"/>
      <c r="O8" s="200"/>
      <c r="P8" s="31"/>
    </row>
    <row r="9" spans="1:16" s="29" customFormat="1" ht="14.25" customHeight="1">
      <c r="A9" s="31"/>
      <c r="B9" s="192"/>
      <c r="C9" s="193"/>
      <c r="D9" s="193"/>
      <c r="E9" s="193"/>
      <c r="F9" s="30"/>
      <c r="G9" s="192"/>
      <c r="H9" s="201"/>
      <c r="I9" s="202"/>
      <c r="J9" s="203"/>
      <c r="K9" s="31"/>
      <c r="L9" s="211"/>
      <c r="M9" s="201"/>
      <c r="N9" s="202"/>
      <c r="O9" s="203"/>
      <c r="P9" s="31"/>
    </row>
    <row r="10" spans="1:16" s="29" customFormat="1" ht="9.75" customHeight="1">
      <c r="A10" s="31"/>
      <c r="B10" s="195">
        <v>0</v>
      </c>
      <c r="C10" s="32">
        <v>27.5</v>
      </c>
      <c r="D10" s="33" t="s">
        <v>2</v>
      </c>
      <c r="E10" s="34">
        <v>27.5</v>
      </c>
      <c r="F10" s="31"/>
      <c r="G10" s="195">
        <v>11</v>
      </c>
      <c r="H10" s="41">
        <v>27.5</v>
      </c>
      <c r="I10" s="42" t="s">
        <v>2</v>
      </c>
      <c r="J10" s="43">
        <v>85.5</v>
      </c>
      <c r="K10" s="31"/>
      <c r="L10" s="21"/>
      <c r="M10" s="24">
        <v>10</v>
      </c>
      <c r="N10" s="24" t="s">
        <v>2</v>
      </c>
      <c r="O10" s="24">
        <v>27.5</v>
      </c>
      <c r="P10" s="31"/>
    </row>
    <row r="11" spans="1:16" s="29" customFormat="1" ht="9.75" customHeight="1">
      <c r="A11" s="31"/>
      <c r="B11" s="196"/>
      <c r="C11" s="35">
        <v>27.5</v>
      </c>
      <c r="D11" s="36" t="s">
        <v>2</v>
      </c>
      <c r="E11" s="37">
        <v>31.5</v>
      </c>
      <c r="F11" s="31"/>
      <c r="G11" s="196"/>
      <c r="H11" s="44">
        <v>31.5</v>
      </c>
      <c r="I11" s="45" t="s">
        <v>2</v>
      </c>
      <c r="J11" s="46">
        <v>85.5</v>
      </c>
      <c r="K11" s="31"/>
      <c r="L11" s="22"/>
      <c r="M11" s="25">
        <v>10</v>
      </c>
      <c r="N11" s="25" t="s">
        <v>2</v>
      </c>
      <c r="O11" s="25">
        <v>31.5</v>
      </c>
      <c r="P11" s="31"/>
    </row>
    <row r="12" spans="1:16" s="29" customFormat="1" ht="9.75" customHeight="1">
      <c r="A12" s="31"/>
      <c r="B12" s="196"/>
      <c r="C12" s="35">
        <v>27.5</v>
      </c>
      <c r="D12" s="36" t="s">
        <v>2</v>
      </c>
      <c r="E12" s="37">
        <v>35.5</v>
      </c>
      <c r="F12" s="31"/>
      <c r="G12" s="196"/>
      <c r="H12" s="35">
        <v>35.5</v>
      </c>
      <c r="I12" s="36" t="s">
        <v>2</v>
      </c>
      <c r="J12" s="37">
        <v>80.5</v>
      </c>
      <c r="K12" s="31"/>
      <c r="L12" s="21">
        <v>1</v>
      </c>
      <c r="M12" s="24">
        <v>10</v>
      </c>
      <c r="N12" s="24" t="s">
        <v>2</v>
      </c>
      <c r="O12" s="24">
        <v>35.5</v>
      </c>
      <c r="P12" s="31"/>
    </row>
    <row r="13" spans="1:16" s="29" customFormat="1" ht="9.75" customHeight="1">
      <c r="A13" s="31"/>
      <c r="B13" s="196"/>
      <c r="C13" s="51">
        <v>31.5</v>
      </c>
      <c r="D13" s="52" t="s">
        <v>2</v>
      </c>
      <c r="E13" s="53">
        <v>31.5</v>
      </c>
      <c r="F13" s="31"/>
      <c r="G13" s="196"/>
      <c r="H13" s="35">
        <v>40.5</v>
      </c>
      <c r="I13" s="36" t="s">
        <v>2</v>
      </c>
      <c r="J13" s="37">
        <v>75.5</v>
      </c>
      <c r="K13" s="31"/>
      <c r="L13" s="22">
        <v>2</v>
      </c>
      <c r="M13" s="25">
        <v>10</v>
      </c>
      <c r="N13" s="25" t="s">
        <v>2</v>
      </c>
      <c r="O13" s="25">
        <v>40.5</v>
      </c>
      <c r="P13" s="31"/>
    </row>
    <row r="14" spans="1:16" s="29" customFormat="1" ht="9.75" customHeight="1">
      <c r="A14" s="31"/>
      <c r="B14" s="50">
        <v>1</v>
      </c>
      <c r="C14" s="6">
        <v>31.5</v>
      </c>
      <c r="D14" s="7" t="s">
        <v>2</v>
      </c>
      <c r="E14" s="8">
        <v>35.5</v>
      </c>
      <c r="F14" s="31"/>
      <c r="G14" s="196"/>
      <c r="H14" s="35">
        <v>45.5</v>
      </c>
      <c r="I14" s="36" t="s">
        <v>2</v>
      </c>
      <c r="J14" s="37">
        <v>70.5</v>
      </c>
      <c r="K14" s="31"/>
      <c r="L14" s="21">
        <v>3</v>
      </c>
      <c r="M14" s="24">
        <v>10</v>
      </c>
      <c r="N14" s="24" t="s">
        <v>2</v>
      </c>
      <c r="O14" s="24">
        <v>45.5</v>
      </c>
      <c r="P14" s="31"/>
    </row>
    <row r="15" spans="1:16" s="29" customFormat="1" ht="9.75" customHeight="1">
      <c r="A15" s="31"/>
      <c r="B15" s="204">
        <v>2</v>
      </c>
      <c r="C15" s="32">
        <v>27.5</v>
      </c>
      <c r="D15" s="33" t="s">
        <v>2</v>
      </c>
      <c r="E15" s="34">
        <v>40.5</v>
      </c>
      <c r="F15" s="31"/>
      <c r="G15" s="196"/>
      <c r="H15" s="35">
        <v>50.5</v>
      </c>
      <c r="I15" s="36" t="s">
        <v>2</v>
      </c>
      <c r="J15" s="37">
        <v>65.5</v>
      </c>
      <c r="K15" s="31"/>
      <c r="L15" s="22">
        <v>4</v>
      </c>
      <c r="M15" s="25">
        <v>10</v>
      </c>
      <c r="N15" s="25" t="s">
        <v>2</v>
      </c>
      <c r="O15" s="25">
        <v>50.5</v>
      </c>
      <c r="P15" s="31"/>
    </row>
    <row r="16" spans="1:16" s="29" customFormat="1" ht="9.75" customHeight="1">
      <c r="A16" s="31"/>
      <c r="B16" s="204"/>
      <c r="C16" s="35">
        <v>31.5</v>
      </c>
      <c r="D16" s="36" t="s">
        <v>2</v>
      </c>
      <c r="E16" s="37">
        <v>40.5</v>
      </c>
      <c r="F16" s="31"/>
      <c r="G16" s="197"/>
      <c r="H16" s="38">
        <v>55.5</v>
      </c>
      <c r="I16" s="39" t="s">
        <v>2</v>
      </c>
      <c r="J16" s="40">
        <v>60.5</v>
      </c>
      <c r="K16" s="31"/>
      <c r="L16" s="21">
        <v>5</v>
      </c>
      <c r="M16" s="24">
        <v>10</v>
      </c>
      <c r="N16" s="24" t="s">
        <v>2</v>
      </c>
      <c r="O16" s="24">
        <v>55.5</v>
      </c>
      <c r="P16" s="31"/>
    </row>
    <row r="17" spans="1:16" s="29" customFormat="1" ht="9.75" customHeight="1">
      <c r="A17" s="31"/>
      <c r="B17" s="204"/>
      <c r="C17" s="38">
        <v>35.5</v>
      </c>
      <c r="D17" s="39" t="s">
        <v>2</v>
      </c>
      <c r="E17" s="40">
        <v>35.5</v>
      </c>
      <c r="F17" s="31"/>
      <c r="G17" s="206">
        <v>12</v>
      </c>
      <c r="H17" s="9">
        <v>27.5</v>
      </c>
      <c r="I17" s="10" t="s">
        <v>2</v>
      </c>
      <c r="J17" s="11">
        <v>90.5</v>
      </c>
      <c r="K17" s="31"/>
      <c r="L17" s="22">
        <v>6</v>
      </c>
      <c r="M17" s="25">
        <v>10</v>
      </c>
      <c r="N17" s="25" t="s">
        <v>2</v>
      </c>
      <c r="O17" s="25">
        <v>60.5</v>
      </c>
      <c r="P17" s="31"/>
    </row>
    <row r="18" spans="1:16" s="29" customFormat="1" ht="9.75" customHeight="1">
      <c r="A18" s="31"/>
      <c r="B18" s="205">
        <v>3</v>
      </c>
      <c r="C18" s="12">
        <v>27.5</v>
      </c>
      <c r="D18" s="13" t="s">
        <v>2</v>
      </c>
      <c r="E18" s="14">
        <v>45.5</v>
      </c>
      <c r="F18" s="31"/>
      <c r="G18" s="207"/>
      <c r="H18" s="15">
        <v>31.5</v>
      </c>
      <c r="I18" s="16" t="s">
        <v>2</v>
      </c>
      <c r="J18" s="17">
        <v>90.5</v>
      </c>
      <c r="K18" s="31"/>
      <c r="L18" s="21">
        <v>7</v>
      </c>
      <c r="M18" s="24">
        <v>10</v>
      </c>
      <c r="N18" s="24" t="s">
        <v>2</v>
      </c>
      <c r="O18" s="24">
        <v>65.5</v>
      </c>
      <c r="P18" s="31"/>
    </row>
    <row r="19" spans="1:16" s="29" customFormat="1" ht="9.75" customHeight="1">
      <c r="A19" s="31"/>
      <c r="B19" s="205"/>
      <c r="C19" s="12">
        <v>31.5</v>
      </c>
      <c r="D19" s="13" t="s">
        <v>2</v>
      </c>
      <c r="E19" s="14">
        <v>45.5</v>
      </c>
      <c r="F19" s="31"/>
      <c r="G19" s="207"/>
      <c r="H19" s="15">
        <v>35.5</v>
      </c>
      <c r="I19" s="16" t="s">
        <v>2</v>
      </c>
      <c r="J19" s="17">
        <v>85.5</v>
      </c>
      <c r="K19" s="31"/>
      <c r="L19" s="22">
        <v>8</v>
      </c>
      <c r="M19" s="25">
        <v>10</v>
      </c>
      <c r="N19" s="25" t="s">
        <v>2</v>
      </c>
      <c r="O19" s="25">
        <v>70.5</v>
      </c>
      <c r="P19" s="31"/>
    </row>
    <row r="20" spans="1:16" s="29" customFormat="1" ht="9.75" customHeight="1">
      <c r="A20" s="31"/>
      <c r="B20" s="205"/>
      <c r="C20" s="6">
        <v>35.5</v>
      </c>
      <c r="D20" s="7" t="s">
        <v>2</v>
      </c>
      <c r="E20" s="8">
        <v>40.5</v>
      </c>
      <c r="F20" s="31"/>
      <c r="G20" s="207"/>
      <c r="H20" s="12">
        <v>40.5</v>
      </c>
      <c r="I20" s="13" t="s">
        <v>2</v>
      </c>
      <c r="J20" s="14">
        <v>80.5</v>
      </c>
      <c r="K20" s="31"/>
      <c r="L20" s="21">
        <v>9</v>
      </c>
      <c r="M20" s="24">
        <v>10</v>
      </c>
      <c r="N20" s="24" t="s">
        <v>2</v>
      </c>
      <c r="O20" s="24">
        <v>75.5</v>
      </c>
      <c r="P20" s="31"/>
    </row>
    <row r="21" spans="1:16" s="29" customFormat="1" ht="9.75" customHeight="1">
      <c r="A21" s="31"/>
      <c r="B21" s="194">
        <v>4</v>
      </c>
      <c r="C21" s="32">
        <v>27.5</v>
      </c>
      <c r="D21" s="33" t="s">
        <v>2</v>
      </c>
      <c r="E21" s="34">
        <v>50.5</v>
      </c>
      <c r="F21" s="31"/>
      <c r="G21" s="207"/>
      <c r="H21" s="12">
        <v>45.5</v>
      </c>
      <c r="I21" s="13" t="s">
        <v>2</v>
      </c>
      <c r="J21" s="14">
        <v>75.5</v>
      </c>
      <c r="K21" s="31"/>
      <c r="L21" s="22">
        <v>10</v>
      </c>
      <c r="M21" s="25">
        <v>10</v>
      </c>
      <c r="N21" s="25" t="s">
        <v>2</v>
      </c>
      <c r="O21" s="26">
        <v>80.5</v>
      </c>
      <c r="P21" s="31"/>
    </row>
    <row r="22" spans="1:16" s="29" customFormat="1" ht="9.75" customHeight="1">
      <c r="A22" s="31"/>
      <c r="B22" s="194"/>
      <c r="C22" s="35">
        <v>31.5</v>
      </c>
      <c r="D22" s="36" t="s">
        <v>2</v>
      </c>
      <c r="E22" s="37">
        <v>50.5</v>
      </c>
      <c r="F22" s="31"/>
      <c r="G22" s="207"/>
      <c r="H22" s="12">
        <v>50.5</v>
      </c>
      <c r="I22" s="13" t="s">
        <v>2</v>
      </c>
      <c r="J22" s="14">
        <v>70.5</v>
      </c>
      <c r="K22" s="31"/>
      <c r="L22" s="21">
        <v>11</v>
      </c>
      <c r="M22" s="24">
        <v>10</v>
      </c>
      <c r="N22" s="24" t="s">
        <v>2</v>
      </c>
      <c r="O22" s="27">
        <v>85.5</v>
      </c>
      <c r="P22" s="31"/>
    </row>
    <row r="23" spans="1:16" s="29" customFormat="1" ht="9.75" customHeight="1">
      <c r="A23" s="31"/>
      <c r="B23" s="194"/>
      <c r="C23" s="35">
        <v>35.5</v>
      </c>
      <c r="D23" s="36" t="s">
        <v>2</v>
      </c>
      <c r="E23" s="37">
        <v>45.5</v>
      </c>
      <c r="F23" s="31"/>
      <c r="G23" s="207"/>
      <c r="H23" s="12">
        <v>55.5</v>
      </c>
      <c r="I23" s="13" t="s">
        <v>2</v>
      </c>
      <c r="J23" s="14">
        <v>65.5</v>
      </c>
      <c r="K23" s="31"/>
      <c r="L23" s="22">
        <v>12</v>
      </c>
      <c r="M23" s="25">
        <v>10</v>
      </c>
      <c r="N23" s="25" t="s">
        <v>2</v>
      </c>
      <c r="O23" s="26">
        <v>90.5</v>
      </c>
      <c r="P23" s="31"/>
    </row>
    <row r="24" spans="1:16" s="29" customFormat="1" ht="9.75" customHeight="1">
      <c r="A24" s="31"/>
      <c r="B24" s="194"/>
      <c r="C24" s="38">
        <v>40.5</v>
      </c>
      <c r="D24" s="39" t="s">
        <v>2</v>
      </c>
      <c r="E24" s="40">
        <v>40.5</v>
      </c>
      <c r="F24" s="31"/>
      <c r="G24" s="208"/>
      <c r="H24" s="6">
        <v>60.5</v>
      </c>
      <c r="I24" s="7" t="s">
        <v>2</v>
      </c>
      <c r="J24" s="8">
        <v>60.5</v>
      </c>
      <c r="K24" s="31"/>
      <c r="L24" s="21">
        <v>13</v>
      </c>
      <c r="M24" s="24">
        <v>10</v>
      </c>
      <c r="N24" s="24" t="s">
        <v>2</v>
      </c>
      <c r="O24" s="27">
        <v>95.5</v>
      </c>
      <c r="P24" s="31"/>
    </row>
    <row r="25" spans="1:16" s="29" customFormat="1" ht="9.75" customHeight="1">
      <c r="A25" s="31"/>
      <c r="B25" s="205">
        <v>5</v>
      </c>
      <c r="C25" s="3">
        <v>27.5</v>
      </c>
      <c r="D25" s="4" t="s">
        <v>2</v>
      </c>
      <c r="E25" s="5">
        <v>55.5</v>
      </c>
      <c r="F25" s="31"/>
      <c r="G25" s="195">
        <v>13</v>
      </c>
      <c r="H25" s="41">
        <v>27.5</v>
      </c>
      <c r="I25" s="42" t="s">
        <v>2</v>
      </c>
      <c r="J25" s="43">
        <v>95.5</v>
      </c>
      <c r="K25" s="31"/>
      <c r="L25" s="22">
        <v>14</v>
      </c>
      <c r="M25" s="25">
        <v>10</v>
      </c>
      <c r="N25" s="25" t="s">
        <v>2</v>
      </c>
      <c r="O25" s="26">
        <v>100.5</v>
      </c>
      <c r="P25" s="31"/>
    </row>
    <row r="26" spans="1:16" s="29" customFormat="1" ht="9.75" customHeight="1">
      <c r="A26" s="31"/>
      <c r="B26" s="205"/>
      <c r="C26" s="12">
        <v>31.5</v>
      </c>
      <c r="D26" s="13" t="s">
        <v>2</v>
      </c>
      <c r="E26" s="14">
        <v>55.5</v>
      </c>
      <c r="F26" s="31"/>
      <c r="G26" s="196"/>
      <c r="H26" s="44">
        <v>31.5</v>
      </c>
      <c r="I26" s="45" t="s">
        <v>2</v>
      </c>
      <c r="J26" s="46">
        <v>95.5</v>
      </c>
      <c r="K26" s="31"/>
      <c r="L26" s="21">
        <v>15</v>
      </c>
      <c r="M26" s="24">
        <v>10</v>
      </c>
      <c r="N26" s="24" t="s">
        <v>2</v>
      </c>
      <c r="O26" s="27">
        <v>105.5</v>
      </c>
      <c r="P26" s="31"/>
    </row>
    <row r="27" spans="1:16" s="29" customFormat="1" ht="9.75" customHeight="1">
      <c r="A27" s="31"/>
      <c r="B27" s="205"/>
      <c r="C27" s="12">
        <v>35.5</v>
      </c>
      <c r="D27" s="13" t="s">
        <v>2</v>
      </c>
      <c r="E27" s="14">
        <v>50.5</v>
      </c>
      <c r="F27" s="31"/>
      <c r="G27" s="196"/>
      <c r="H27" s="44">
        <v>35.5</v>
      </c>
      <c r="I27" s="45" t="s">
        <v>2</v>
      </c>
      <c r="J27" s="46">
        <v>90.5</v>
      </c>
      <c r="K27" s="31"/>
      <c r="L27" s="22">
        <v>16</v>
      </c>
      <c r="M27" s="25">
        <v>10</v>
      </c>
      <c r="N27" s="25" t="s">
        <v>2</v>
      </c>
      <c r="O27" s="26">
        <v>110.5</v>
      </c>
      <c r="P27" s="31"/>
    </row>
    <row r="28" spans="1:16" s="29" customFormat="1" ht="9.75" customHeight="1">
      <c r="A28" s="31"/>
      <c r="B28" s="205"/>
      <c r="C28" s="6">
        <v>40.5</v>
      </c>
      <c r="D28" s="7" t="s">
        <v>2</v>
      </c>
      <c r="E28" s="8">
        <v>45.5</v>
      </c>
      <c r="F28" s="31"/>
      <c r="G28" s="196"/>
      <c r="H28" s="44">
        <v>40.5</v>
      </c>
      <c r="I28" s="45" t="s">
        <v>2</v>
      </c>
      <c r="J28" s="46">
        <v>85.5</v>
      </c>
      <c r="K28" s="31"/>
      <c r="L28" s="21">
        <v>17</v>
      </c>
      <c r="M28" s="24">
        <v>10</v>
      </c>
      <c r="N28" s="24" t="s">
        <v>2</v>
      </c>
      <c r="O28" s="27">
        <v>115.5</v>
      </c>
      <c r="P28" s="31"/>
    </row>
    <row r="29" spans="1:16" s="29" customFormat="1" ht="9.75" customHeight="1">
      <c r="A29" s="31"/>
      <c r="B29" s="194">
        <v>6</v>
      </c>
      <c r="C29" s="32">
        <v>27.5</v>
      </c>
      <c r="D29" s="33" t="s">
        <v>2</v>
      </c>
      <c r="E29" s="34">
        <v>60.5</v>
      </c>
      <c r="F29" s="31"/>
      <c r="G29" s="196"/>
      <c r="H29" s="35">
        <v>45.5</v>
      </c>
      <c r="I29" s="36" t="s">
        <v>2</v>
      </c>
      <c r="J29" s="37">
        <v>80.5</v>
      </c>
      <c r="K29" s="31"/>
      <c r="L29" s="22">
        <v>18</v>
      </c>
      <c r="M29" s="25">
        <v>10</v>
      </c>
      <c r="N29" s="25" t="s">
        <v>2</v>
      </c>
      <c r="O29" s="26">
        <v>120.5</v>
      </c>
      <c r="P29" s="31"/>
    </row>
    <row r="30" spans="1:16" ht="9.75" customHeight="1">
      <c r="B30" s="194"/>
      <c r="C30" s="35">
        <v>31.5</v>
      </c>
      <c r="D30" s="36" t="s">
        <v>2</v>
      </c>
      <c r="E30" s="37">
        <v>60.5</v>
      </c>
      <c r="G30" s="196"/>
      <c r="H30" s="35">
        <v>50.5</v>
      </c>
      <c r="I30" s="36" t="s">
        <v>2</v>
      </c>
      <c r="J30" s="37">
        <v>75.5</v>
      </c>
      <c r="K30" s="31"/>
    </row>
    <row r="31" spans="1:16" ht="9.75" customHeight="1">
      <c r="B31" s="194"/>
      <c r="C31" s="35">
        <v>35.5</v>
      </c>
      <c r="D31" s="36" t="s">
        <v>2</v>
      </c>
      <c r="E31" s="37">
        <v>55.5</v>
      </c>
      <c r="G31" s="196"/>
      <c r="H31" s="35">
        <v>55.5</v>
      </c>
      <c r="I31" s="36" t="s">
        <v>2</v>
      </c>
      <c r="J31" s="37">
        <v>70.5</v>
      </c>
      <c r="K31" s="31"/>
    </row>
    <row r="32" spans="1:16" ht="9.75" customHeight="1">
      <c r="B32" s="194"/>
      <c r="C32" s="35">
        <v>40.5</v>
      </c>
      <c r="D32" s="36" t="s">
        <v>2</v>
      </c>
      <c r="E32" s="37">
        <v>50.5</v>
      </c>
      <c r="G32" s="197"/>
      <c r="H32" s="38">
        <v>60.5</v>
      </c>
      <c r="I32" s="39" t="s">
        <v>2</v>
      </c>
      <c r="J32" s="40">
        <v>65.5</v>
      </c>
      <c r="K32" s="31"/>
    </row>
    <row r="33" spans="2:11" ht="9.75" customHeight="1">
      <c r="B33" s="194"/>
      <c r="C33" s="38">
        <v>45.5</v>
      </c>
      <c r="D33" s="39" t="s">
        <v>2</v>
      </c>
      <c r="E33" s="40">
        <v>45.5</v>
      </c>
      <c r="G33" s="206">
        <v>14</v>
      </c>
      <c r="H33" s="9">
        <v>27.5</v>
      </c>
      <c r="I33" s="10" t="s">
        <v>2</v>
      </c>
      <c r="J33" s="11">
        <v>100.5</v>
      </c>
      <c r="K33" s="31"/>
    </row>
    <row r="34" spans="2:11" ht="9.75" customHeight="1">
      <c r="B34" s="205">
        <v>7</v>
      </c>
      <c r="C34" s="3">
        <v>27.5</v>
      </c>
      <c r="D34" s="4" t="s">
        <v>2</v>
      </c>
      <c r="E34" s="5">
        <v>65.5</v>
      </c>
      <c r="G34" s="207"/>
      <c r="H34" s="15">
        <v>31.5</v>
      </c>
      <c r="I34" s="16" t="s">
        <v>2</v>
      </c>
      <c r="J34" s="17">
        <v>100.5</v>
      </c>
      <c r="K34" s="31"/>
    </row>
    <row r="35" spans="2:11" ht="9.75" customHeight="1">
      <c r="B35" s="205"/>
      <c r="C35" s="12">
        <v>31.5</v>
      </c>
      <c r="D35" s="13" t="s">
        <v>2</v>
      </c>
      <c r="E35" s="14">
        <v>65.5</v>
      </c>
      <c r="G35" s="207"/>
      <c r="H35" s="15">
        <v>35.5</v>
      </c>
      <c r="I35" s="16" t="s">
        <v>2</v>
      </c>
      <c r="J35" s="17">
        <v>95.5</v>
      </c>
      <c r="K35" s="31"/>
    </row>
    <row r="36" spans="2:11" ht="9.75" customHeight="1">
      <c r="B36" s="205"/>
      <c r="C36" s="12">
        <v>35.5</v>
      </c>
      <c r="D36" s="13" t="s">
        <v>2</v>
      </c>
      <c r="E36" s="14">
        <v>60.5</v>
      </c>
      <c r="G36" s="207"/>
      <c r="H36" s="15">
        <v>40.5</v>
      </c>
      <c r="I36" s="16" t="s">
        <v>2</v>
      </c>
      <c r="J36" s="17">
        <v>90.5</v>
      </c>
      <c r="K36" s="31"/>
    </row>
    <row r="37" spans="2:11" ht="9.75" customHeight="1">
      <c r="B37" s="205"/>
      <c r="C37" s="12">
        <v>40.5</v>
      </c>
      <c r="D37" s="13" t="s">
        <v>2</v>
      </c>
      <c r="E37" s="14">
        <v>55.5</v>
      </c>
      <c r="G37" s="207"/>
      <c r="H37" s="15">
        <v>45.5</v>
      </c>
      <c r="I37" s="16" t="s">
        <v>2</v>
      </c>
      <c r="J37" s="17">
        <v>85.5</v>
      </c>
      <c r="K37" s="31"/>
    </row>
    <row r="38" spans="2:11" ht="9.75" customHeight="1">
      <c r="B38" s="205"/>
      <c r="C38" s="6">
        <v>45.5</v>
      </c>
      <c r="D38" s="7" t="s">
        <v>2</v>
      </c>
      <c r="E38" s="8">
        <v>50.5</v>
      </c>
      <c r="G38" s="207"/>
      <c r="H38" s="12">
        <v>50.5</v>
      </c>
      <c r="I38" s="13" t="s">
        <v>2</v>
      </c>
      <c r="J38" s="14">
        <v>80.5</v>
      </c>
      <c r="K38" s="31"/>
    </row>
    <row r="39" spans="2:11" ht="9.75" customHeight="1">
      <c r="B39" s="194">
        <v>8</v>
      </c>
      <c r="C39" s="32">
        <v>27.5</v>
      </c>
      <c r="D39" s="33" t="s">
        <v>2</v>
      </c>
      <c r="E39" s="34">
        <v>70.5</v>
      </c>
      <c r="G39" s="207"/>
      <c r="H39" s="12">
        <v>55.5</v>
      </c>
      <c r="I39" s="13" t="s">
        <v>2</v>
      </c>
      <c r="J39" s="14">
        <v>75.5</v>
      </c>
      <c r="K39" s="31"/>
    </row>
    <row r="40" spans="2:11" ht="9.75" customHeight="1">
      <c r="B40" s="194"/>
      <c r="C40" s="35">
        <v>31.5</v>
      </c>
      <c r="D40" s="36" t="s">
        <v>2</v>
      </c>
      <c r="E40" s="37">
        <v>70.5</v>
      </c>
      <c r="G40" s="207"/>
      <c r="H40" s="12">
        <v>60.5</v>
      </c>
      <c r="I40" s="13" t="s">
        <v>2</v>
      </c>
      <c r="J40" s="14">
        <v>70.5</v>
      </c>
      <c r="K40" s="31"/>
    </row>
    <row r="41" spans="2:11" ht="9.75" customHeight="1">
      <c r="B41" s="194"/>
      <c r="C41" s="35">
        <v>35.5</v>
      </c>
      <c r="D41" s="36" t="s">
        <v>2</v>
      </c>
      <c r="E41" s="37">
        <v>65.5</v>
      </c>
      <c r="G41" s="208"/>
      <c r="H41" s="18">
        <v>65.5</v>
      </c>
      <c r="I41" s="19" t="s">
        <v>2</v>
      </c>
      <c r="J41" s="20">
        <v>65.5</v>
      </c>
      <c r="K41" s="31"/>
    </row>
    <row r="42" spans="2:11" ht="9.75" customHeight="1">
      <c r="B42" s="194"/>
      <c r="C42" s="35">
        <v>40.5</v>
      </c>
      <c r="D42" s="36" t="s">
        <v>2</v>
      </c>
      <c r="E42" s="37">
        <v>60.5</v>
      </c>
      <c r="G42" s="195">
        <v>15</v>
      </c>
      <c r="H42" s="41">
        <v>27.5</v>
      </c>
      <c r="I42" s="42" t="s">
        <v>2</v>
      </c>
      <c r="J42" s="43">
        <v>105.5</v>
      </c>
      <c r="K42" s="31"/>
    </row>
    <row r="43" spans="2:11" ht="9.75" customHeight="1">
      <c r="B43" s="194"/>
      <c r="C43" s="35">
        <v>45.5</v>
      </c>
      <c r="D43" s="36" t="s">
        <v>2</v>
      </c>
      <c r="E43" s="37">
        <v>55.5</v>
      </c>
      <c r="G43" s="196"/>
      <c r="H43" s="44">
        <v>31.5</v>
      </c>
      <c r="I43" s="45" t="s">
        <v>2</v>
      </c>
      <c r="J43" s="46">
        <v>105.5</v>
      </c>
      <c r="K43" s="31"/>
    </row>
    <row r="44" spans="2:11" ht="9.75" customHeight="1">
      <c r="B44" s="194"/>
      <c r="C44" s="38">
        <v>50.5</v>
      </c>
      <c r="D44" s="39" t="s">
        <v>2</v>
      </c>
      <c r="E44" s="40">
        <v>50.5</v>
      </c>
      <c r="G44" s="196"/>
      <c r="H44" s="44">
        <v>35.5</v>
      </c>
      <c r="I44" s="45" t="s">
        <v>2</v>
      </c>
      <c r="J44" s="46">
        <v>100.5</v>
      </c>
      <c r="K44" s="31"/>
    </row>
    <row r="45" spans="2:11" ht="9.75" customHeight="1">
      <c r="B45" s="205">
        <v>9</v>
      </c>
      <c r="C45" s="3">
        <v>27.5</v>
      </c>
      <c r="D45" s="4" t="s">
        <v>2</v>
      </c>
      <c r="E45" s="5">
        <v>75.5</v>
      </c>
      <c r="G45" s="196"/>
      <c r="H45" s="44">
        <v>40.5</v>
      </c>
      <c r="I45" s="45" t="s">
        <v>2</v>
      </c>
      <c r="J45" s="46">
        <v>95.5</v>
      </c>
      <c r="K45" s="31"/>
    </row>
    <row r="46" spans="2:11" ht="9.75" customHeight="1">
      <c r="B46" s="205"/>
      <c r="C46" s="12">
        <v>31.5</v>
      </c>
      <c r="D46" s="13" t="s">
        <v>2</v>
      </c>
      <c r="E46" s="14">
        <v>75.5</v>
      </c>
      <c r="G46" s="196"/>
      <c r="H46" s="44">
        <v>45.5</v>
      </c>
      <c r="I46" s="45" t="s">
        <v>2</v>
      </c>
      <c r="J46" s="46">
        <v>90.5</v>
      </c>
      <c r="K46" s="31"/>
    </row>
    <row r="47" spans="2:11" ht="9.75" customHeight="1">
      <c r="B47" s="205"/>
      <c r="C47" s="12">
        <v>35.5</v>
      </c>
      <c r="D47" s="13" t="s">
        <v>2</v>
      </c>
      <c r="E47" s="14">
        <v>70.5</v>
      </c>
      <c r="G47" s="196"/>
      <c r="H47" s="44">
        <v>50.5</v>
      </c>
      <c r="I47" s="45" t="s">
        <v>2</v>
      </c>
      <c r="J47" s="46">
        <v>85.5</v>
      </c>
      <c r="K47" s="31"/>
    </row>
    <row r="48" spans="2:11" ht="9.75" customHeight="1">
      <c r="B48" s="205"/>
      <c r="C48" s="12">
        <v>40.5</v>
      </c>
      <c r="D48" s="13" t="s">
        <v>2</v>
      </c>
      <c r="E48" s="14">
        <v>65.5</v>
      </c>
      <c r="G48" s="196"/>
      <c r="H48" s="35">
        <v>55.5</v>
      </c>
      <c r="I48" s="36" t="s">
        <v>2</v>
      </c>
      <c r="J48" s="37">
        <v>80.5</v>
      </c>
      <c r="K48" s="31"/>
    </row>
    <row r="49" spans="2:11" ht="9.75" customHeight="1">
      <c r="B49" s="205"/>
      <c r="C49" s="12">
        <v>45.5</v>
      </c>
      <c r="D49" s="13" t="s">
        <v>2</v>
      </c>
      <c r="E49" s="14">
        <v>60.5</v>
      </c>
      <c r="G49" s="196"/>
      <c r="H49" s="35">
        <v>60.5</v>
      </c>
      <c r="I49" s="36" t="s">
        <v>2</v>
      </c>
      <c r="J49" s="37">
        <v>75.5</v>
      </c>
      <c r="K49" s="31"/>
    </row>
    <row r="50" spans="2:11" ht="9.75" customHeight="1">
      <c r="B50" s="205"/>
      <c r="C50" s="6">
        <v>50.5</v>
      </c>
      <c r="D50" s="7" t="s">
        <v>2</v>
      </c>
      <c r="E50" s="8">
        <v>55.5</v>
      </c>
      <c r="G50" s="197"/>
      <c r="H50" s="47">
        <v>65.5</v>
      </c>
      <c r="I50" s="48" t="s">
        <v>2</v>
      </c>
      <c r="J50" s="49">
        <v>70.5</v>
      </c>
      <c r="K50" s="31"/>
    </row>
    <row r="51" spans="2:11" ht="9.75" customHeight="1">
      <c r="B51" s="194">
        <v>10</v>
      </c>
      <c r="C51" s="32">
        <v>27.5</v>
      </c>
      <c r="D51" s="33" t="s">
        <v>2</v>
      </c>
      <c r="E51" s="34">
        <v>80.5</v>
      </c>
      <c r="G51" s="206">
        <v>16</v>
      </c>
      <c r="H51" s="9">
        <v>27.5</v>
      </c>
      <c r="I51" s="10" t="s">
        <v>2</v>
      </c>
      <c r="J51" s="11">
        <v>110.5</v>
      </c>
      <c r="K51" s="31"/>
    </row>
    <row r="52" spans="2:11" ht="9.75" customHeight="1">
      <c r="B52" s="194"/>
      <c r="C52" s="35">
        <v>31.5</v>
      </c>
      <c r="D52" s="36" t="s">
        <v>2</v>
      </c>
      <c r="E52" s="37">
        <v>80.5</v>
      </c>
      <c r="G52" s="207"/>
      <c r="H52" s="15">
        <v>31.5</v>
      </c>
      <c r="I52" s="16" t="s">
        <v>2</v>
      </c>
      <c r="J52" s="17">
        <v>110.5</v>
      </c>
      <c r="K52" s="31"/>
    </row>
    <row r="53" spans="2:11" ht="9.75" customHeight="1">
      <c r="B53" s="194"/>
      <c r="C53" s="35">
        <v>35.5</v>
      </c>
      <c r="D53" s="36" t="s">
        <v>2</v>
      </c>
      <c r="E53" s="37">
        <v>75.5</v>
      </c>
      <c r="G53" s="207"/>
      <c r="H53" s="15">
        <v>35.5</v>
      </c>
      <c r="I53" s="16" t="s">
        <v>2</v>
      </c>
      <c r="J53" s="17">
        <v>105.5</v>
      </c>
      <c r="K53" s="31"/>
    </row>
    <row r="54" spans="2:11" ht="9.75" customHeight="1">
      <c r="B54" s="194"/>
      <c r="C54" s="35">
        <v>40.5</v>
      </c>
      <c r="D54" s="36" t="s">
        <v>2</v>
      </c>
      <c r="E54" s="37">
        <v>70.5</v>
      </c>
      <c r="G54" s="207"/>
      <c r="H54" s="15">
        <v>40.5</v>
      </c>
      <c r="I54" s="16" t="s">
        <v>2</v>
      </c>
      <c r="J54" s="17">
        <v>100.5</v>
      </c>
      <c r="K54" s="31"/>
    </row>
    <row r="55" spans="2:11" ht="9.75" customHeight="1">
      <c r="B55" s="194"/>
      <c r="C55" s="35">
        <v>45.5</v>
      </c>
      <c r="D55" s="36" t="s">
        <v>2</v>
      </c>
      <c r="E55" s="37">
        <v>65.5</v>
      </c>
      <c r="G55" s="207"/>
      <c r="H55" s="15">
        <v>45.5</v>
      </c>
      <c r="I55" s="16" t="s">
        <v>2</v>
      </c>
      <c r="J55" s="17">
        <v>95.5</v>
      </c>
      <c r="K55" s="31"/>
    </row>
    <row r="56" spans="2:11" ht="9.75" customHeight="1">
      <c r="B56" s="194"/>
      <c r="C56" s="35">
        <v>50.5</v>
      </c>
      <c r="D56" s="36" t="s">
        <v>2</v>
      </c>
      <c r="E56" s="37">
        <v>60.5</v>
      </c>
      <c r="G56" s="207"/>
      <c r="H56" s="15">
        <v>50.5</v>
      </c>
      <c r="I56" s="16" t="s">
        <v>2</v>
      </c>
      <c r="J56" s="17">
        <v>90.5</v>
      </c>
      <c r="K56" s="31"/>
    </row>
    <row r="57" spans="2:11" ht="9.75" customHeight="1">
      <c r="B57" s="194"/>
      <c r="C57" s="38">
        <v>55.5</v>
      </c>
      <c r="D57" s="39" t="s">
        <v>2</v>
      </c>
      <c r="E57" s="40">
        <v>55.5</v>
      </c>
      <c r="G57" s="207"/>
      <c r="H57" s="15">
        <v>55.5</v>
      </c>
      <c r="I57" s="16" t="s">
        <v>2</v>
      </c>
      <c r="J57" s="17">
        <v>85.5</v>
      </c>
      <c r="K57" s="31"/>
    </row>
    <row r="58" spans="2:11" ht="9.75" customHeight="1">
      <c r="G58" s="207"/>
      <c r="H58" s="12">
        <v>60.5</v>
      </c>
      <c r="I58" s="13" t="s">
        <v>2</v>
      </c>
      <c r="J58" s="14">
        <v>80.5</v>
      </c>
      <c r="K58" s="31"/>
    </row>
    <row r="59" spans="2:11" ht="9.75" customHeight="1">
      <c r="G59" s="207"/>
      <c r="H59" s="15">
        <v>65.5</v>
      </c>
      <c r="I59" s="16" t="s">
        <v>2</v>
      </c>
      <c r="J59" s="17">
        <v>75.5</v>
      </c>
      <c r="K59" s="31"/>
    </row>
    <row r="60" spans="2:11" ht="9.75" customHeight="1">
      <c r="G60" s="208"/>
      <c r="H60" s="18">
        <v>70.5</v>
      </c>
      <c r="I60" s="19" t="s">
        <v>2</v>
      </c>
      <c r="J60" s="20">
        <v>70.5</v>
      </c>
      <c r="K60" s="31"/>
    </row>
    <row r="61" spans="2:11" ht="9.75" customHeight="1">
      <c r="G61" s="195">
        <v>17</v>
      </c>
      <c r="H61" s="41">
        <v>27.5</v>
      </c>
      <c r="I61" s="42" t="s">
        <v>2</v>
      </c>
      <c r="J61" s="43">
        <v>115.5</v>
      </c>
      <c r="K61" s="31"/>
    </row>
    <row r="62" spans="2:11" ht="9.75" customHeight="1">
      <c r="G62" s="196"/>
      <c r="H62" s="44">
        <v>31.5</v>
      </c>
      <c r="I62" s="45" t="s">
        <v>2</v>
      </c>
      <c r="J62" s="46">
        <v>115.5</v>
      </c>
      <c r="K62" s="31"/>
    </row>
    <row r="63" spans="2:11" ht="9.75" customHeight="1">
      <c r="G63" s="196"/>
      <c r="H63" s="44">
        <v>35.5</v>
      </c>
      <c r="I63" s="45" t="s">
        <v>2</v>
      </c>
      <c r="J63" s="46">
        <v>110.5</v>
      </c>
      <c r="K63" s="31"/>
    </row>
    <row r="64" spans="2:11" ht="9.75" customHeight="1">
      <c r="G64" s="196"/>
      <c r="H64" s="44">
        <v>40.5</v>
      </c>
      <c r="I64" s="45" t="s">
        <v>2</v>
      </c>
      <c r="J64" s="46">
        <v>105.5</v>
      </c>
      <c r="K64" s="31"/>
    </row>
    <row r="65" spans="7:11" ht="9.75" customHeight="1">
      <c r="G65" s="196"/>
      <c r="H65" s="44">
        <v>45.5</v>
      </c>
      <c r="I65" s="45" t="s">
        <v>2</v>
      </c>
      <c r="J65" s="46">
        <v>100.5</v>
      </c>
      <c r="K65" s="31"/>
    </row>
    <row r="66" spans="7:11" ht="9.75" customHeight="1">
      <c r="G66" s="196"/>
      <c r="H66" s="44">
        <v>50.5</v>
      </c>
      <c r="I66" s="45" t="s">
        <v>2</v>
      </c>
      <c r="J66" s="46">
        <v>95.5</v>
      </c>
      <c r="K66" s="31"/>
    </row>
    <row r="67" spans="7:11" ht="9.75" customHeight="1">
      <c r="G67" s="196"/>
      <c r="H67" s="44">
        <v>55.5</v>
      </c>
      <c r="I67" s="45" t="s">
        <v>2</v>
      </c>
      <c r="J67" s="46">
        <v>90.5</v>
      </c>
      <c r="K67" s="31"/>
    </row>
    <row r="68" spans="7:11" ht="9.75" customHeight="1">
      <c r="G68" s="196"/>
      <c r="H68" s="44">
        <v>60.5</v>
      </c>
      <c r="I68" s="45" t="s">
        <v>2</v>
      </c>
      <c r="J68" s="46">
        <v>85.5</v>
      </c>
      <c r="K68" s="31"/>
    </row>
    <row r="69" spans="7:11" ht="9.75" customHeight="1">
      <c r="G69" s="196"/>
      <c r="H69" s="44">
        <v>65.5</v>
      </c>
      <c r="I69" s="45" t="s">
        <v>2</v>
      </c>
      <c r="J69" s="46">
        <v>80.5</v>
      </c>
      <c r="K69" s="31"/>
    </row>
    <row r="70" spans="7:11" ht="9.75" customHeight="1">
      <c r="G70" s="197"/>
      <c r="H70" s="47">
        <v>70.5</v>
      </c>
      <c r="I70" s="48" t="s">
        <v>2</v>
      </c>
      <c r="J70" s="49">
        <v>75.5</v>
      </c>
      <c r="K70" s="31"/>
    </row>
    <row r="71" spans="7:11" ht="9.75" customHeight="1">
      <c r="G71" s="206">
        <v>18</v>
      </c>
      <c r="H71" s="9">
        <v>27.5</v>
      </c>
      <c r="I71" s="10" t="s">
        <v>2</v>
      </c>
      <c r="J71" s="11">
        <v>120.5</v>
      </c>
      <c r="K71" s="31"/>
    </row>
    <row r="72" spans="7:11" ht="9.75" customHeight="1">
      <c r="G72" s="207"/>
      <c r="H72" s="15">
        <v>31.5</v>
      </c>
      <c r="I72" s="16" t="s">
        <v>2</v>
      </c>
      <c r="J72" s="17">
        <v>120.5</v>
      </c>
      <c r="K72" s="31"/>
    </row>
    <row r="73" spans="7:11" ht="9.75" customHeight="1">
      <c r="G73" s="207"/>
      <c r="H73" s="15">
        <v>35.5</v>
      </c>
      <c r="I73" s="16" t="s">
        <v>2</v>
      </c>
      <c r="J73" s="17">
        <v>115.5</v>
      </c>
      <c r="K73" s="31"/>
    </row>
    <row r="74" spans="7:11" ht="9.75" customHeight="1">
      <c r="G74" s="207"/>
      <c r="H74" s="15">
        <v>40.5</v>
      </c>
      <c r="I74" s="16" t="s">
        <v>2</v>
      </c>
      <c r="J74" s="17">
        <v>110.5</v>
      </c>
      <c r="K74" s="31"/>
    </row>
    <row r="75" spans="7:11" ht="9.75" customHeight="1">
      <c r="G75" s="207"/>
      <c r="H75" s="15">
        <v>45.5</v>
      </c>
      <c r="I75" s="16" t="s">
        <v>2</v>
      </c>
      <c r="J75" s="17">
        <v>105.5</v>
      </c>
      <c r="K75" s="31"/>
    </row>
    <row r="76" spans="7:11" ht="9.75" customHeight="1">
      <c r="G76" s="207"/>
      <c r="H76" s="15">
        <v>50.5</v>
      </c>
      <c r="I76" s="16" t="s">
        <v>2</v>
      </c>
      <c r="J76" s="17">
        <v>100.5</v>
      </c>
      <c r="K76" s="31"/>
    </row>
    <row r="77" spans="7:11" ht="9.75" customHeight="1">
      <c r="G77" s="207"/>
      <c r="H77" s="15">
        <v>55.5</v>
      </c>
      <c r="I77" s="16" t="s">
        <v>2</v>
      </c>
      <c r="J77" s="17">
        <v>95.5</v>
      </c>
      <c r="K77" s="31"/>
    </row>
    <row r="78" spans="7:11" ht="9.75" customHeight="1">
      <c r="G78" s="207"/>
      <c r="H78" s="15">
        <v>60.5</v>
      </c>
      <c r="I78" s="16" t="s">
        <v>2</v>
      </c>
      <c r="J78" s="17">
        <v>90.5</v>
      </c>
      <c r="K78" s="31"/>
    </row>
    <row r="79" spans="7:11" ht="9.75" customHeight="1">
      <c r="G79" s="207"/>
      <c r="H79" s="15">
        <v>65.5</v>
      </c>
      <c r="I79" s="16" t="s">
        <v>2</v>
      </c>
      <c r="J79" s="17">
        <v>85.5</v>
      </c>
      <c r="K79" s="31"/>
    </row>
    <row r="80" spans="7:11" ht="9.75" customHeight="1">
      <c r="G80" s="207"/>
      <c r="H80" s="15">
        <v>70.5</v>
      </c>
      <c r="I80" s="16" t="s">
        <v>2</v>
      </c>
      <c r="J80" s="17">
        <v>80.5</v>
      </c>
      <c r="K80" s="31"/>
    </row>
    <row r="81" spans="7:11" ht="9.75" customHeight="1">
      <c r="G81" s="208"/>
      <c r="H81" s="18">
        <v>75.5</v>
      </c>
      <c r="I81" s="19" t="s">
        <v>2</v>
      </c>
      <c r="J81" s="20">
        <v>75.5</v>
      </c>
      <c r="K81" s="31"/>
    </row>
    <row r="82" spans="7:11" ht="9.75" customHeight="1">
      <c r="G82" s="31"/>
      <c r="H82" s="31"/>
      <c r="I82" s="31"/>
      <c r="J82" s="31"/>
      <c r="K82" s="31"/>
    </row>
    <row r="83" spans="7:11" ht="9.75" hidden="1" customHeight="1"/>
    <row r="84" spans="7:11" ht="9.75" hidden="1" customHeight="1"/>
    <row r="85" spans="7:11" ht="9.75" hidden="1" customHeight="1"/>
    <row r="86" spans="7:11" ht="9.75" hidden="1" customHeight="1"/>
    <row r="87" spans="7:11" ht="10.5" hidden="1" customHeight="1"/>
    <row r="88" spans="7:11" hidden="1"/>
    <row r="89" spans="7:11" hidden="1"/>
    <row r="90" spans="7:11" hidden="1"/>
    <row r="91" spans="7:11" hidden="1"/>
    <row r="92" spans="7:11" hidden="1"/>
    <row r="93" spans="7:11" hidden="1"/>
    <row r="94" spans="7:11" hidden="1"/>
    <row r="95" spans="7:11" hidden="1"/>
    <row r="96" spans="7:11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</sheetData>
  <mergeCells count="27">
    <mergeCell ref="M8:O9"/>
    <mergeCell ref="B34:B38"/>
    <mergeCell ref="B39:B44"/>
    <mergeCell ref="G71:G81"/>
    <mergeCell ref="B2:O2"/>
    <mergeCell ref="G17:G24"/>
    <mergeCell ref="G25:G32"/>
    <mergeCell ref="G33:G41"/>
    <mergeCell ref="G10:G16"/>
    <mergeCell ref="L6:O6"/>
    <mergeCell ref="G61:G70"/>
    <mergeCell ref="G51:G60"/>
    <mergeCell ref="G8:G9"/>
    <mergeCell ref="B51:B57"/>
    <mergeCell ref="L8:L9"/>
    <mergeCell ref="B6:J6"/>
    <mergeCell ref="C8:E9"/>
    <mergeCell ref="B29:B33"/>
    <mergeCell ref="B8:B9"/>
    <mergeCell ref="G42:G50"/>
    <mergeCell ref="H8:J9"/>
    <mergeCell ref="B15:B17"/>
    <mergeCell ref="B18:B20"/>
    <mergeCell ref="B45:B50"/>
    <mergeCell ref="B21:B24"/>
    <mergeCell ref="B25:B28"/>
    <mergeCell ref="B10:B13"/>
  </mergeCells>
  <phoneticPr fontId="5" type="noConversion"/>
  <printOptions horizontalCentered="1" verticalCentered="1"/>
  <pageMargins left="0.23622047244094491" right="0.23622047244094491" top="0.47244094488188981" bottom="0.27559055118110237" header="0.31496062992125984" footer="0.31496062992125984"/>
  <pageSetup paperSize="9" scale="97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H122"/>
  <sheetViews>
    <sheetView workbookViewId="0">
      <selection activeCell="B4" sqref="B3:B122"/>
    </sheetView>
  </sheetViews>
  <sheetFormatPr baseColWidth="10" defaultRowHeight="14.4"/>
  <cols>
    <col min="1" max="1" width="11.5546875" style="54"/>
    <col min="2" max="2" width="12.5546875" style="54" bestFit="1" customWidth="1"/>
  </cols>
  <sheetData>
    <row r="1" spans="1:8" ht="15" thickBot="1">
      <c r="C1" s="212" t="s">
        <v>1</v>
      </c>
      <c r="D1" s="212"/>
      <c r="E1" s="212"/>
      <c r="F1" s="212" t="s">
        <v>57</v>
      </c>
      <c r="G1" s="212"/>
      <c r="H1" s="212"/>
    </row>
    <row r="2" spans="1:8" ht="29.4" thickBot="1">
      <c r="A2" s="60" t="s">
        <v>7</v>
      </c>
      <c r="B2" s="60" t="s">
        <v>8</v>
      </c>
      <c r="C2" s="60" t="s">
        <v>54</v>
      </c>
      <c r="D2" s="60" t="s">
        <v>55</v>
      </c>
      <c r="E2" s="60" t="s">
        <v>49</v>
      </c>
      <c r="F2" s="60" t="s">
        <v>45</v>
      </c>
      <c r="G2" s="60" t="s">
        <v>46</v>
      </c>
      <c r="H2" s="60" t="s">
        <v>47</v>
      </c>
    </row>
    <row r="3" spans="1:8">
      <c r="A3" s="54" t="s">
        <v>17</v>
      </c>
      <c r="B3" s="54" t="s">
        <v>18</v>
      </c>
      <c r="C3" s="54">
        <v>27.5</v>
      </c>
      <c r="D3" s="54">
        <v>27.5</v>
      </c>
      <c r="E3" s="54">
        <v>0</v>
      </c>
      <c r="F3" s="62">
        <f>45.19+IF(E3&lt;12,E3*data_src!$C$17,E3*data_src!$C$19)+IF(E3=11,data_src!$C$18,0)</f>
        <v>45.19</v>
      </c>
      <c r="G3" s="61" t="e">
        <f>+F3+data_src!#REF!</f>
        <v>#REF!</v>
      </c>
      <c r="H3" s="61" t="e">
        <f>+F3+data_src!#REF!</f>
        <v>#REF!</v>
      </c>
    </row>
    <row r="4" spans="1:8">
      <c r="A4" s="54" t="s">
        <v>17</v>
      </c>
      <c r="B4" s="54" t="s">
        <v>18</v>
      </c>
      <c r="C4" s="54">
        <v>27.5</v>
      </c>
      <c r="D4" s="54">
        <v>31.5</v>
      </c>
      <c r="E4" s="54">
        <v>0</v>
      </c>
      <c r="F4" s="62">
        <f>45.19+IF(E4&lt;12,E4*data_src!$C$17,E4*data_src!$C$19)+IF(E4=11,data_src!$C$18,0)</f>
        <v>45.19</v>
      </c>
      <c r="G4" s="61" t="e">
        <f>+F4+data_src!#REF!</f>
        <v>#REF!</v>
      </c>
      <c r="H4" s="61" t="e">
        <f>+F4+data_src!#REF!</f>
        <v>#REF!</v>
      </c>
    </row>
    <row r="5" spans="1:8">
      <c r="A5" s="54" t="s">
        <v>17</v>
      </c>
      <c r="B5" s="54" t="s">
        <v>18</v>
      </c>
      <c r="C5" s="54">
        <v>27.5</v>
      </c>
      <c r="D5" s="54">
        <v>35.5</v>
      </c>
      <c r="E5" s="54">
        <v>0</v>
      </c>
      <c r="F5" s="62">
        <f>45.19+IF(E5&lt;12,E5*data_src!$C$17,E5*data_src!$C$19)+IF(E5=11,data_src!$C$18,0)</f>
        <v>45.19</v>
      </c>
      <c r="G5" s="61" t="e">
        <f>+F5+data_src!#REF!</f>
        <v>#REF!</v>
      </c>
      <c r="H5" s="61" t="e">
        <f>+F5+data_src!#REF!</f>
        <v>#REF!</v>
      </c>
    </row>
    <row r="6" spans="1:8">
      <c r="A6" s="54" t="s">
        <v>17</v>
      </c>
      <c r="B6" s="54" t="s">
        <v>18</v>
      </c>
      <c r="C6" s="54">
        <v>31.5</v>
      </c>
      <c r="D6" s="54">
        <v>31.5</v>
      </c>
      <c r="E6" s="54">
        <v>0</v>
      </c>
      <c r="F6" s="62">
        <f>45.19+IF(E6&lt;12,E6*data_src!$C$17,E6*data_src!$C$19)+IF(E6=11,data_src!$C$18,0)</f>
        <v>45.19</v>
      </c>
      <c r="G6" s="61" t="e">
        <f>+F6+data_src!#REF!</f>
        <v>#REF!</v>
      </c>
      <c r="H6" s="61" t="e">
        <f>+F6+data_src!#REF!</f>
        <v>#REF!</v>
      </c>
    </row>
    <row r="7" spans="1:8">
      <c r="A7" s="54" t="s">
        <v>17</v>
      </c>
      <c r="B7" s="54" t="s">
        <v>18</v>
      </c>
      <c r="C7" s="54">
        <v>31.5</v>
      </c>
      <c r="D7" s="54">
        <v>35.5</v>
      </c>
      <c r="E7" s="54">
        <v>1</v>
      </c>
      <c r="F7" s="62">
        <f>45.19+IF(E7&lt;12,E7*data_src!$C$17,E7*data_src!$C$19)+IF(E7=11,data_src!$C$18,0)</f>
        <v>50.29</v>
      </c>
      <c r="G7" s="61" t="e">
        <f>+F7+data_src!#REF!</f>
        <v>#REF!</v>
      </c>
      <c r="H7" s="61" t="e">
        <f>+F7+data_src!#REF!</f>
        <v>#REF!</v>
      </c>
    </row>
    <row r="8" spans="1:8">
      <c r="A8" s="54" t="s">
        <v>17</v>
      </c>
      <c r="B8" s="54" t="s">
        <v>18</v>
      </c>
      <c r="C8" s="54">
        <v>27.5</v>
      </c>
      <c r="D8" s="54">
        <v>40.5</v>
      </c>
      <c r="E8" s="54">
        <v>2</v>
      </c>
      <c r="F8" s="62">
        <f>45.19+IF(E8&lt;12,E8*data_src!$C$17,E8*data_src!$C$19)+IF(E8=11,data_src!$C$18,0)</f>
        <v>55.39</v>
      </c>
      <c r="G8" s="61" t="e">
        <f>+F8+data_src!#REF!</f>
        <v>#REF!</v>
      </c>
      <c r="H8" s="61" t="e">
        <f>+F8+data_src!#REF!</f>
        <v>#REF!</v>
      </c>
    </row>
    <row r="9" spans="1:8">
      <c r="A9" s="54" t="s">
        <v>17</v>
      </c>
      <c r="B9" s="54" t="s">
        <v>18</v>
      </c>
      <c r="C9" s="54">
        <v>31.5</v>
      </c>
      <c r="D9" s="54">
        <v>40.5</v>
      </c>
      <c r="E9" s="54">
        <v>2</v>
      </c>
      <c r="F9" s="62">
        <f>45.19+IF(E9&lt;12,E9*data_src!$C$17,E9*data_src!$C$19)+IF(E9=11,data_src!$C$18,0)</f>
        <v>55.39</v>
      </c>
      <c r="G9" s="61" t="e">
        <f>+F9+data_src!#REF!</f>
        <v>#REF!</v>
      </c>
      <c r="H9" s="61" t="e">
        <f>+F9+data_src!#REF!</f>
        <v>#REF!</v>
      </c>
    </row>
    <row r="10" spans="1:8">
      <c r="A10" s="54" t="s">
        <v>17</v>
      </c>
      <c r="B10" s="54" t="s">
        <v>18</v>
      </c>
      <c r="C10" s="54">
        <v>35.5</v>
      </c>
      <c r="D10" s="54">
        <v>35.5</v>
      </c>
      <c r="E10" s="54">
        <v>2</v>
      </c>
      <c r="F10" s="62">
        <f>45.19+IF(E10&lt;12,E10*data_src!$C$17,E10*data_src!$C$19)+IF(E10=11,data_src!$C$18,0)</f>
        <v>55.39</v>
      </c>
      <c r="G10" s="61" t="e">
        <f>+F10+data_src!#REF!</f>
        <v>#REF!</v>
      </c>
      <c r="H10" s="61" t="e">
        <f>+F10+data_src!#REF!</f>
        <v>#REF!</v>
      </c>
    </row>
    <row r="11" spans="1:8">
      <c r="A11" s="54" t="s">
        <v>17</v>
      </c>
      <c r="B11" s="54" t="s">
        <v>18</v>
      </c>
      <c r="C11" s="54">
        <v>27.5</v>
      </c>
      <c r="D11" s="54">
        <v>45.5</v>
      </c>
      <c r="E11" s="54">
        <v>3</v>
      </c>
      <c r="F11" s="62">
        <f>45.19+IF(E11&lt;12,E11*data_src!$C$17,E11*data_src!$C$19)+IF(E11=11,data_src!$C$18,0)</f>
        <v>60.489999999999995</v>
      </c>
      <c r="G11" s="61" t="e">
        <f>+F11+data_src!#REF!</f>
        <v>#REF!</v>
      </c>
      <c r="H11" s="61" t="e">
        <f>+F11+data_src!#REF!</f>
        <v>#REF!</v>
      </c>
    </row>
    <row r="12" spans="1:8">
      <c r="A12" s="54" t="s">
        <v>17</v>
      </c>
      <c r="B12" s="54" t="s">
        <v>18</v>
      </c>
      <c r="C12" s="54">
        <v>31.5</v>
      </c>
      <c r="D12" s="54">
        <v>45.5</v>
      </c>
      <c r="E12" s="54">
        <v>3</v>
      </c>
      <c r="F12" s="62">
        <f>45.19+IF(E12&lt;12,E12*data_src!$C$17,E12*data_src!$C$19)+IF(E12=11,data_src!$C$18,0)</f>
        <v>60.489999999999995</v>
      </c>
      <c r="G12" s="61" t="e">
        <f>+F12+data_src!#REF!</f>
        <v>#REF!</v>
      </c>
      <c r="H12" s="61" t="e">
        <f>+F12+data_src!#REF!</f>
        <v>#REF!</v>
      </c>
    </row>
    <row r="13" spans="1:8">
      <c r="A13" s="54" t="s">
        <v>17</v>
      </c>
      <c r="B13" s="54" t="s">
        <v>18</v>
      </c>
      <c r="C13" s="54">
        <v>35.5</v>
      </c>
      <c r="D13" s="54">
        <v>40.5</v>
      </c>
      <c r="E13" s="54">
        <v>3</v>
      </c>
      <c r="F13" s="62">
        <f>45.19+IF(E13&lt;12,E13*data_src!$C$17,E13*data_src!$C$19)+IF(E13=11,data_src!$C$18,0)</f>
        <v>60.489999999999995</v>
      </c>
      <c r="G13" s="61" t="e">
        <f>+F13+data_src!#REF!</f>
        <v>#REF!</v>
      </c>
      <c r="H13" s="61" t="e">
        <f>+F13+data_src!#REF!</f>
        <v>#REF!</v>
      </c>
    </row>
    <row r="14" spans="1:8">
      <c r="A14" s="54" t="s">
        <v>17</v>
      </c>
      <c r="B14" s="54" t="s">
        <v>18</v>
      </c>
      <c r="C14" s="54">
        <v>27.5</v>
      </c>
      <c r="D14" s="54">
        <v>50.5</v>
      </c>
      <c r="E14" s="54">
        <v>4</v>
      </c>
      <c r="F14" s="62">
        <f>45.19+IF(E14&lt;12,E14*data_src!$C$17,E14*data_src!$C$19)+IF(E14=11,data_src!$C$18,0)</f>
        <v>65.59</v>
      </c>
      <c r="G14" s="61" t="e">
        <f>+F14+data_src!#REF!</f>
        <v>#REF!</v>
      </c>
      <c r="H14" s="61" t="e">
        <f>+F14+data_src!#REF!</f>
        <v>#REF!</v>
      </c>
    </row>
    <row r="15" spans="1:8">
      <c r="A15" s="54" t="s">
        <v>17</v>
      </c>
      <c r="B15" s="54" t="s">
        <v>18</v>
      </c>
      <c r="C15" s="54">
        <v>31.5</v>
      </c>
      <c r="D15" s="54">
        <v>50.5</v>
      </c>
      <c r="E15" s="54">
        <v>4</v>
      </c>
      <c r="F15" s="62">
        <f>45.19+IF(E15&lt;12,E15*data_src!$C$17,E15*data_src!$C$19)+IF(E15=11,data_src!$C$18,0)</f>
        <v>65.59</v>
      </c>
      <c r="G15" s="61" t="e">
        <f>+F15+data_src!#REF!</f>
        <v>#REF!</v>
      </c>
      <c r="H15" s="61" t="e">
        <f>+F15+data_src!#REF!</f>
        <v>#REF!</v>
      </c>
    </row>
    <row r="16" spans="1:8">
      <c r="A16" s="54" t="s">
        <v>17</v>
      </c>
      <c r="B16" s="54" t="s">
        <v>18</v>
      </c>
      <c r="C16" s="54">
        <v>35.5</v>
      </c>
      <c r="D16" s="54">
        <v>45.5</v>
      </c>
      <c r="E16" s="54">
        <v>4</v>
      </c>
      <c r="F16" s="62">
        <f>45.19+IF(E16&lt;12,E16*data_src!$C$17,E16*data_src!$C$19)+IF(E16=11,data_src!$C$18,0)</f>
        <v>65.59</v>
      </c>
      <c r="G16" s="61" t="e">
        <f>+F16+data_src!#REF!</f>
        <v>#REF!</v>
      </c>
      <c r="H16" s="61" t="e">
        <f>+F16+data_src!#REF!</f>
        <v>#REF!</v>
      </c>
    </row>
    <row r="17" spans="1:8">
      <c r="A17" s="54" t="s">
        <v>17</v>
      </c>
      <c r="B17" s="54" t="s">
        <v>18</v>
      </c>
      <c r="C17" s="54">
        <v>40.5</v>
      </c>
      <c r="D17" s="54">
        <v>40.5</v>
      </c>
      <c r="E17" s="54">
        <v>4</v>
      </c>
      <c r="F17" s="62">
        <f>45.19+IF(E17&lt;12,E17*data_src!$C$17,E17*data_src!$C$19)+IF(E17=11,data_src!$C$18,0)</f>
        <v>65.59</v>
      </c>
      <c r="G17" s="61" t="e">
        <f>+F17+data_src!#REF!</f>
        <v>#REF!</v>
      </c>
      <c r="H17" s="61" t="e">
        <f>+F17+data_src!#REF!</f>
        <v>#REF!</v>
      </c>
    </row>
    <row r="18" spans="1:8">
      <c r="A18" s="54" t="s">
        <v>17</v>
      </c>
      <c r="B18" s="54" t="s">
        <v>18</v>
      </c>
      <c r="C18" s="54">
        <v>27.5</v>
      </c>
      <c r="D18" s="54">
        <v>55.5</v>
      </c>
      <c r="E18" s="54">
        <v>5</v>
      </c>
      <c r="F18" s="62">
        <f>45.19+IF(E18&lt;12,E18*data_src!$C$17,E18*data_src!$C$19)+IF(E18=11,data_src!$C$18,0)</f>
        <v>70.69</v>
      </c>
      <c r="G18" s="61" t="e">
        <f>+F18+data_src!#REF!</f>
        <v>#REF!</v>
      </c>
      <c r="H18" s="61" t="e">
        <f>+F18+data_src!#REF!</f>
        <v>#REF!</v>
      </c>
    </row>
    <row r="19" spans="1:8">
      <c r="A19" s="54" t="s">
        <v>17</v>
      </c>
      <c r="B19" s="54" t="s">
        <v>18</v>
      </c>
      <c r="C19" s="54">
        <v>31.5</v>
      </c>
      <c r="D19" s="54">
        <v>55.5</v>
      </c>
      <c r="E19" s="54">
        <v>5</v>
      </c>
      <c r="F19" s="62">
        <f>45.19+IF(E19&lt;12,E19*data_src!$C$17,E19*data_src!$C$19)+IF(E19=11,data_src!$C$18,0)</f>
        <v>70.69</v>
      </c>
      <c r="G19" s="61" t="e">
        <f>+F19+data_src!#REF!</f>
        <v>#REF!</v>
      </c>
      <c r="H19" s="61" t="e">
        <f>+F19+data_src!#REF!</f>
        <v>#REF!</v>
      </c>
    </row>
    <row r="20" spans="1:8">
      <c r="A20" s="54" t="s">
        <v>17</v>
      </c>
      <c r="B20" s="54" t="s">
        <v>18</v>
      </c>
      <c r="C20" s="54">
        <v>35.5</v>
      </c>
      <c r="D20" s="54">
        <v>50.5</v>
      </c>
      <c r="E20" s="54">
        <v>5</v>
      </c>
      <c r="F20" s="62">
        <f>45.19+IF(E20&lt;12,E20*data_src!$C$17,E20*data_src!$C$19)+IF(E20=11,data_src!$C$18,0)</f>
        <v>70.69</v>
      </c>
      <c r="G20" s="61" t="e">
        <f>+F20+data_src!#REF!</f>
        <v>#REF!</v>
      </c>
      <c r="H20" s="61" t="e">
        <f>+F20+data_src!#REF!</f>
        <v>#REF!</v>
      </c>
    </row>
    <row r="21" spans="1:8">
      <c r="A21" s="54" t="s">
        <v>17</v>
      </c>
      <c r="B21" s="54" t="s">
        <v>18</v>
      </c>
      <c r="C21" s="54">
        <v>40.5</v>
      </c>
      <c r="D21" s="54">
        <v>45.5</v>
      </c>
      <c r="E21" s="54">
        <v>5</v>
      </c>
      <c r="F21" s="62">
        <f>45.19+IF(E21&lt;12,E21*data_src!$C$17,E21*data_src!$C$19)+IF(E21=11,data_src!$C$18,0)</f>
        <v>70.69</v>
      </c>
      <c r="G21" s="61" t="e">
        <f>+F21+data_src!#REF!</f>
        <v>#REF!</v>
      </c>
      <c r="H21" s="61" t="e">
        <f>+F21+data_src!#REF!</f>
        <v>#REF!</v>
      </c>
    </row>
    <row r="22" spans="1:8">
      <c r="A22" s="54" t="s">
        <v>17</v>
      </c>
      <c r="B22" s="54" t="s">
        <v>18</v>
      </c>
      <c r="C22" s="54">
        <v>27.5</v>
      </c>
      <c r="D22" s="54">
        <v>60.5</v>
      </c>
      <c r="E22" s="54">
        <v>6</v>
      </c>
      <c r="F22" s="62">
        <f>45.19+IF(E22&lt;12,E22*data_src!$C$17,E22*data_src!$C$19)+IF(E22=11,data_src!$C$18,0)</f>
        <v>75.789999999999992</v>
      </c>
      <c r="G22" s="61" t="e">
        <f>+F22+data_src!#REF!</f>
        <v>#REF!</v>
      </c>
      <c r="H22" s="61" t="e">
        <f>+F22+data_src!#REF!</f>
        <v>#REF!</v>
      </c>
    </row>
    <row r="23" spans="1:8">
      <c r="A23" s="54" t="s">
        <v>17</v>
      </c>
      <c r="B23" s="54" t="s">
        <v>18</v>
      </c>
      <c r="C23" s="54">
        <v>31.5</v>
      </c>
      <c r="D23" s="54">
        <v>60.5</v>
      </c>
      <c r="E23" s="54">
        <v>6</v>
      </c>
      <c r="F23" s="62">
        <f>45.19+IF(E23&lt;12,E23*data_src!$C$17,E23*data_src!$C$19)+IF(E23=11,data_src!$C$18,0)</f>
        <v>75.789999999999992</v>
      </c>
      <c r="G23" s="61" t="e">
        <f>+F23+data_src!#REF!</f>
        <v>#REF!</v>
      </c>
      <c r="H23" s="61" t="e">
        <f>+F23+data_src!#REF!</f>
        <v>#REF!</v>
      </c>
    </row>
    <row r="24" spans="1:8">
      <c r="A24" s="54" t="s">
        <v>17</v>
      </c>
      <c r="B24" s="54" t="s">
        <v>18</v>
      </c>
      <c r="C24" s="54">
        <v>35.5</v>
      </c>
      <c r="D24" s="54">
        <v>55.5</v>
      </c>
      <c r="E24" s="54">
        <v>6</v>
      </c>
      <c r="F24" s="62">
        <f>45.19+IF(E24&lt;12,E24*data_src!$C$17,E24*data_src!$C$19)+IF(E24=11,data_src!$C$18,0)</f>
        <v>75.789999999999992</v>
      </c>
      <c r="G24" s="61" t="e">
        <f>+F24+data_src!#REF!</f>
        <v>#REF!</v>
      </c>
      <c r="H24" s="61" t="e">
        <f>+F24+data_src!#REF!</f>
        <v>#REF!</v>
      </c>
    </row>
    <row r="25" spans="1:8">
      <c r="A25" s="54" t="s">
        <v>17</v>
      </c>
      <c r="B25" s="54" t="s">
        <v>18</v>
      </c>
      <c r="C25" s="54">
        <v>40.5</v>
      </c>
      <c r="D25" s="54">
        <v>50.5</v>
      </c>
      <c r="E25" s="54">
        <v>6</v>
      </c>
      <c r="F25" s="62">
        <f>45.19+IF(E25&lt;12,E25*data_src!$C$17,E25*data_src!$C$19)+IF(E25=11,data_src!$C$18,0)</f>
        <v>75.789999999999992</v>
      </c>
      <c r="G25" s="61" t="e">
        <f>+F25+data_src!#REF!</f>
        <v>#REF!</v>
      </c>
      <c r="H25" s="61" t="e">
        <f>+F25+data_src!#REF!</f>
        <v>#REF!</v>
      </c>
    </row>
    <row r="26" spans="1:8">
      <c r="A26" s="54" t="s">
        <v>17</v>
      </c>
      <c r="B26" s="54" t="s">
        <v>18</v>
      </c>
      <c r="C26" s="54">
        <v>45.5</v>
      </c>
      <c r="D26" s="54">
        <v>45.5</v>
      </c>
      <c r="E26" s="54">
        <v>6</v>
      </c>
      <c r="F26" s="62">
        <f>45.19+IF(E26&lt;12,E26*data_src!$C$17,E26*data_src!$C$19)+IF(E26=11,data_src!$C$18,0)</f>
        <v>75.789999999999992</v>
      </c>
      <c r="G26" s="61" t="e">
        <f>+F26+data_src!#REF!</f>
        <v>#REF!</v>
      </c>
      <c r="H26" s="61" t="e">
        <f>+F26+data_src!#REF!</f>
        <v>#REF!</v>
      </c>
    </row>
    <row r="27" spans="1:8">
      <c r="A27" s="54" t="s">
        <v>17</v>
      </c>
      <c r="B27" s="54" t="s">
        <v>18</v>
      </c>
      <c r="C27" s="54">
        <v>27.5</v>
      </c>
      <c r="D27" s="54">
        <v>65.5</v>
      </c>
      <c r="E27" s="54">
        <v>7</v>
      </c>
      <c r="F27" s="62">
        <f>45.19+IF(E27&lt;12,E27*data_src!$C$17,E27*data_src!$C$19)+IF(E27=11,data_src!$C$18,0)</f>
        <v>80.889999999999986</v>
      </c>
      <c r="G27" s="61" t="e">
        <f>+F27+data_src!#REF!</f>
        <v>#REF!</v>
      </c>
      <c r="H27" s="61" t="e">
        <f>+F27+data_src!#REF!</f>
        <v>#REF!</v>
      </c>
    </row>
    <row r="28" spans="1:8">
      <c r="A28" s="54" t="s">
        <v>17</v>
      </c>
      <c r="B28" s="54" t="s">
        <v>18</v>
      </c>
      <c r="C28" s="54">
        <v>31.5</v>
      </c>
      <c r="D28" s="54">
        <v>65.5</v>
      </c>
      <c r="E28" s="54">
        <v>7</v>
      </c>
      <c r="F28" s="62">
        <f>45.19+IF(E28&lt;12,E28*data_src!$C$17,E28*data_src!$C$19)+IF(E28=11,data_src!$C$18,0)</f>
        <v>80.889999999999986</v>
      </c>
      <c r="G28" s="61" t="e">
        <f>+F28+data_src!#REF!</f>
        <v>#REF!</v>
      </c>
      <c r="H28" s="61" t="e">
        <f>+F28+data_src!#REF!</f>
        <v>#REF!</v>
      </c>
    </row>
    <row r="29" spans="1:8">
      <c r="A29" s="54" t="s">
        <v>17</v>
      </c>
      <c r="B29" s="54" t="s">
        <v>18</v>
      </c>
      <c r="C29" s="54">
        <v>35.5</v>
      </c>
      <c r="D29" s="54">
        <v>60.5</v>
      </c>
      <c r="E29" s="54">
        <v>7</v>
      </c>
      <c r="F29" s="62">
        <f>45.19+IF(E29&lt;12,E29*data_src!$C$17,E29*data_src!$C$19)+IF(E29=11,data_src!$C$18,0)</f>
        <v>80.889999999999986</v>
      </c>
      <c r="G29" s="61" t="e">
        <f>+F29+data_src!#REF!</f>
        <v>#REF!</v>
      </c>
      <c r="H29" s="61" t="e">
        <f>+F29+data_src!#REF!</f>
        <v>#REF!</v>
      </c>
    </row>
    <row r="30" spans="1:8">
      <c r="A30" s="54" t="s">
        <v>17</v>
      </c>
      <c r="B30" s="54" t="s">
        <v>18</v>
      </c>
      <c r="C30" s="54">
        <v>40.5</v>
      </c>
      <c r="D30" s="54">
        <v>55.5</v>
      </c>
      <c r="E30" s="54">
        <v>7</v>
      </c>
      <c r="F30" s="62">
        <f>45.19+IF(E30&lt;12,E30*data_src!$C$17,E30*data_src!$C$19)+IF(E30=11,data_src!$C$18,0)</f>
        <v>80.889999999999986</v>
      </c>
      <c r="G30" s="61" t="e">
        <f>+F30+data_src!#REF!</f>
        <v>#REF!</v>
      </c>
      <c r="H30" s="61" t="e">
        <f>+F30+data_src!#REF!</f>
        <v>#REF!</v>
      </c>
    </row>
    <row r="31" spans="1:8">
      <c r="A31" s="54" t="s">
        <v>17</v>
      </c>
      <c r="B31" s="54" t="s">
        <v>18</v>
      </c>
      <c r="C31" s="54">
        <v>45.5</v>
      </c>
      <c r="D31" s="54">
        <v>50.5</v>
      </c>
      <c r="E31" s="54">
        <v>7</v>
      </c>
      <c r="F31" s="62">
        <f>45.19+IF(E31&lt;12,E31*data_src!$C$17,E31*data_src!$C$19)+IF(E31=11,data_src!$C$18,0)</f>
        <v>80.889999999999986</v>
      </c>
      <c r="G31" s="61" t="e">
        <f>+F31+data_src!#REF!</f>
        <v>#REF!</v>
      </c>
      <c r="H31" s="61" t="e">
        <f>+F31+data_src!#REF!</f>
        <v>#REF!</v>
      </c>
    </row>
    <row r="32" spans="1:8">
      <c r="A32" s="54" t="s">
        <v>17</v>
      </c>
      <c r="B32" s="54" t="s">
        <v>18</v>
      </c>
      <c r="C32" s="54">
        <v>27.5</v>
      </c>
      <c r="D32" s="54">
        <v>70.5</v>
      </c>
      <c r="E32" s="54">
        <v>8</v>
      </c>
      <c r="F32" s="62">
        <f>45.19+IF(E32&lt;12,E32*data_src!$C$17,E32*data_src!$C$19)+IF(E32=11,data_src!$C$18,0)</f>
        <v>85.99</v>
      </c>
      <c r="G32" s="61" t="e">
        <f>+F32+data_src!#REF!</f>
        <v>#REF!</v>
      </c>
      <c r="H32" s="61" t="e">
        <f>+F32+data_src!#REF!</f>
        <v>#REF!</v>
      </c>
    </row>
    <row r="33" spans="1:8">
      <c r="A33" s="54" t="s">
        <v>17</v>
      </c>
      <c r="B33" s="54" t="s">
        <v>18</v>
      </c>
      <c r="C33" s="54">
        <v>31.5</v>
      </c>
      <c r="D33" s="54">
        <v>70.5</v>
      </c>
      <c r="E33" s="54">
        <v>8</v>
      </c>
      <c r="F33" s="62">
        <f>45.19+IF(E33&lt;12,E33*data_src!$C$17,E33*data_src!$C$19)+IF(E33=11,data_src!$C$18,0)</f>
        <v>85.99</v>
      </c>
      <c r="G33" s="61" t="e">
        <f>+F33+data_src!#REF!</f>
        <v>#REF!</v>
      </c>
      <c r="H33" s="61" t="e">
        <f>+F33+data_src!#REF!</f>
        <v>#REF!</v>
      </c>
    </row>
    <row r="34" spans="1:8">
      <c r="A34" s="54" t="s">
        <v>17</v>
      </c>
      <c r="B34" s="54" t="s">
        <v>18</v>
      </c>
      <c r="C34" s="54">
        <v>35.5</v>
      </c>
      <c r="D34" s="54">
        <v>65.5</v>
      </c>
      <c r="E34" s="54">
        <v>8</v>
      </c>
      <c r="F34" s="62">
        <f>45.19+IF(E34&lt;12,E34*data_src!$C$17,E34*data_src!$C$19)+IF(E34=11,data_src!$C$18,0)</f>
        <v>85.99</v>
      </c>
      <c r="G34" s="61" t="e">
        <f>+F34+data_src!#REF!</f>
        <v>#REF!</v>
      </c>
      <c r="H34" s="61" t="e">
        <f>+F34+data_src!#REF!</f>
        <v>#REF!</v>
      </c>
    </row>
    <row r="35" spans="1:8">
      <c r="A35" s="54" t="s">
        <v>17</v>
      </c>
      <c r="B35" s="54" t="s">
        <v>18</v>
      </c>
      <c r="C35" s="54">
        <v>40.5</v>
      </c>
      <c r="D35" s="54">
        <v>60.5</v>
      </c>
      <c r="E35" s="54">
        <v>8</v>
      </c>
      <c r="F35" s="62">
        <f>45.19+IF(E35&lt;12,E35*data_src!$C$17,E35*data_src!$C$19)+IF(E35=11,data_src!$C$18,0)</f>
        <v>85.99</v>
      </c>
      <c r="G35" s="61" t="e">
        <f>+F35+data_src!#REF!</f>
        <v>#REF!</v>
      </c>
      <c r="H35" s="61" t="e">
        <f>+F35+data_src!#REF!</f>
        <v>#REF!</v>
      </c>
    </row>
    <row r="36" spans="1:8">
      <c r="A36" s="54" t="s">
        <v>17</v>
      </c>
      <c r="B36" s="54" t="s">
        <v>18</v>
      </c>
      <c r="C36" s="54">
        <v>45.5</v>
      </c>
      <c r="D36" s="54">
        <v>55.5</v>
      </c>
      <c r="E36" s="54">
        <v>8</v>
      </c>
      <c r="F36" s="62">
        <f>45.19+IF(E36&lt;12,E36*data_src!$C$17,E36*data_src!$C$19)+IF(E36=11,data_src!$C$18,0)</f>
        <v>85.99</v>
      </c>
      <c r="G36" s="61" t="e">
        <f>+F36+data_src!#REF!</f>
        <v>#REF!</v>
      </c>
      <c r="H36" s="61" t="e">
        <f>+F36+data_src!#REF!</f>
        <v>#REF!</v>
      </c>
    </row>
    <row r="37" spans="1:8">
      <c r="A37" s="54" t="s">
        <v>17</v>
      </c>
      <c r="B37" s="54" t="s">
        <v>18</v>
      </c>
      <c r="C37" s="54">
        <v>50.5</v>
      </c>
      <c r="D37" s="54">
        <v>50.5</v>
      </c>
      <c r="E37" s="54">
        <v>8</v>
      </c>
      <c r="F37" s="62">
        <f>45.19+IF(E37&lt;12,E37*data_src!$C$17,E37*data_src!$C$19)+IF(E37=11,data_src!$C$18,0)</f>
        <v>85.99</v>
      </c>
      <c r="G37" s="61" t="e">
        <f>+F37+data_src!#REF!</f>
        <v>#REF!</v>
      </c>
      <c r="H37" s="61" t="e">
        <f>+F37+data_src!#REF!</f>
        <v>#REF!</v>
      </c>
    </row>
    <row r="38" spans="1:8">
      <c r="A38" s="54" t="s">
        <v>17</v>
      </c>
      <c r="B38" s="54" t="s">
        <v>18</v>
      </c>
      <c r="C38" s="54">
        <v>27.5</v>
      </c>
      <c r="D38" s="54">
        <v>75.5</v>
      </c>
      <c r="E38" s="54">
        <v>9</v>
      </c>
      <c r="F38" s="62">
        <f>45.19+IF(E38&lt;12,E38*data_src!$C$17,E38*data_src!$C$19)+IF(E38=11,data_src!$C$18,0)</f>
        <v>91.09</v>
      </c>
      <c r="G38" s="61" t="e">
        <f>+F38+data_src!#REF!</f>
        <v>#REF!</v>
      </c>
      <c r="H38" s="61" t="e">
        <f>+F38+data_src!#REF!</f>
        <v>#REF!</v>
      </c>
    </row>
    <row r="39" spans="1:8">
      <c r="A39" s="54" t="s">
        <v>17</v>
      </c>
      <c r="B39" s="54" t="s">
        <v>18</v>
      </c>
      <c r="C39" s="54">
        <v>31.5</v>
      </c>
      <c r="D39" s="54">
        <v>75.5</v>
      </c>
      <c r="E39" s="54">
        <v>9</v>
      </c>
      <c r="F39" s="62">
        <f>45.19+IF(E39&lt;12,E39*data_src!$C$17,E39*data_src!$C$19)+IF(E39=11,data_src!$C$18,0)</f>
        <v>91.09</v>
      </c>
      <c r="G39" s="61" t="e">
        <f>+F39+data_src!#REF!</f>
        <v>#REF!</v>
      </c>
      <c r="H39" s="61" t="e">
        <f>+F39+data_src!#REF!</f>
        <v>#REF!</v>
      </c>
    </row>
    <row r="40" spans="1:8">
      <c r="A40" s="54" t="s">
        <v>17</v>
      </c>
      <c r="B40" s="54" t="s">
        <v>18</v>
      </c>
      <c r="C40" s="54">
        <v>35.5</v>
      </c>
      <c r="D40" s="54">
        <v>70.5</v>
      </c>
      <c r="E40" s="54">
        <v>9</v>
      </c>
      <c r="F40" s="62">
        <f>45.19+IF(E40&lt;12,E40*data_src!$C$17,E40*data_src!$C$19)+IF(E40=11,data_src!$C$18,0)</f>
        <v>91.09</v>
      </c>
      <c r="G40" s="61" t="e">
        <f>+F40+data_src!#REF!</f>
        <v>#REF!</v>
      </c>
      <c r="H40" s="61" t="e">
        <f>+F40+data_src!#REF!</f>
        <v>#REF!</v>
      </c>
    </row>
    <row r="41" spans="1:8">
      <c r="A41" s="54" t="s">
        <v>17</v>
      </c>
      <c r="B41" s="54" t="s">
        <v>18</v>
      </c>
      <c r="C41" s="54">
        <v>40.5</v>
      </c>
      <c r="D41" s="54">
        <v>65.5</v>
      </c>
      <c r="E41" s="54">
        <v>9</v>
      </c>
      <c r="F41" s="62">
        <f>45.19+IF(E41&lt;12,E41*data_src!$C$17,E41*data_src!$C$19)+IF(E41=11,data_src!$C$18,0)</f>
        <v>91.09</v>
      </c>
      <c r="G41" s="61" t="e">
        <f>+F41+data_src!#REF!</f>
        <v>#REF!</v>
      </c>
      <c r="H41" s="61" t="e">
        <f>+F41+data_src!#REF!</f>
        <v>#REF!</v>
      </c>
    </row>
    <row r="42" spans="1:8">
      <c r="A42" s="54" t="s">
        <v>17</v>
      </c>
      <c r="B42" s="54" t="s">
        <v>18</v>
      </c>
      <c r="C42" s="54">
        <v>45.5</v>
      </c>
      <c r="D42" s="54">
        <v>60.5</v>
      </c>
      <c r="E42" s="54">
        <v>9</v>
      </c>
      <c r="F42" s="62">
        <f>45.19+IF(E42&lt;12,E42*data_src!$C$17,E42*data_src!$C$19)+IF(E42=11,data_src!$C$18,0)</f>
        <v>91.09</v>
      </c>
      <c r="G42" s="61" t="e">
        <f>+F42+data_src!#REF!</f>
        <v>#REF!</v>
      </c>
      <c r="H42" s="61" t="e">
        <f>+F42+data_src!#REF!</f>
        <v>#REF!</v>
      </c>
    </row>
    <row r="43" spans="1:8">
      <c r="A43" s="54" t="s">
        <v>17</v>
      </c>
      <c r="B43" s="54" t="s">
        <v>18</v>
      </c>
      <c r="C43" s="54">
        <v>50.5</v>
      </c>
      <c r="D43" s="54">
        <v>55.5</v>
      </c>
      <c r="E43" s="54">
        <v>9</v>
      </c>
      <c r="F43" s="62">
        <f>45.19+IF(E43&lt;12,E43*data_src!$C$17,E43*data_src!$C$19)+IF(E43=11,data_src!$C$18,0)</f>
        <v>91.09</v>
      </c>
      <c r="G43" s="61" t="e">
        <f>+F43+data_src!#REF!</f>
        <v>#REF!</v>
      </c>
      <c r="H43" s="61" t="e">
        <f>+F43+data_src!#REF!</f>
        <v>#REF!</v>
      </c>
    </row>
    <row r="44" spans="1:8">
      <c r="A44" s="54" t="s">
        <v>17</v>
      </c>
      <c r="B44" s="54" t="s">
        <v>18</v>
      </c>
      <c r="C44" s="54">
        <v>27.5</v>
      </c>
      <c r="D44" s="54">
        <v>80.5</v>
      </c>
      <c r="E44" s="54">
        <v>10</v>
      </c>
      <c r="F44" s="62">
        <f>45.19+IF(E44&lt;12,E44*data_src!$C$17,E44*data_src!$C$19)+IF(E44=11,data_src!$C$18,0)</f>
        <v>96.19</v>
      </c>
      <c r="G44" s="61" t="e">
        <f>+F44+data_src!#REF!</f>
        <v>#REF!</v>
      </c>
      <c r="H44" s="61" t="e">
        <f>+F44+data_src!#REF!</f>
        <v>#REF!</v>
      </c>
    </row>
    <row r="45" spans="1:8">
      <c r="A45" s="54" t="s">
        <v>17</v>
      </c>
      <c r="B45" s="54" t="s">
        <v>18</v>
      </c>
      <c r="C45" s="54">
        <v>31.5</v>
      </c>
      <c r="D45" s="54">
        <v>80.5</v>
      </c>
      <c r="E45" s="54">
        <v>10</v>
      </c>
      <c r="F45" s="62">
        <f>45.19+IF(E45&lt;12,E45*data_src!$C$17,E45*data_src!$C$19)+IF(E45=11,data_src!$C$18,0)</f>
        <v>96.19</v>
      </c>
      <c r="G45" s="61" t="e">
        <f>+F45+data_src!#REF!</f>
        <v>#REF!</v>
      </c>
      <c r="H45" s="61" t="e">
        <f>+F45+data_src!#REF!</f>
        <v>#REF!</v>
      </c>
    </row>
    <row r="46" spans="1:8">
      <c r="A46" s="54" t="s">
        <v>17</v>
      </c>
      <c r="B46" s="54" t="s">
        <v>18</v>
      </c>
      <c r="C46" s="54">
        <v>35.5</v>
      </c>
      <c r="D46" s="54">
        <v>75.5</v>
      </c>
      <c r="E46" s="54">
        <v>10</v>
      </c>
      <c r="F46" s="62">
        <f>45.19+IF(E46&lt;12,E46*data_src!$C$17,E46*data_src!$C$19)+IF(E46=11,data_src!$C$18,0)</f>
        <v>96.19</v>
      </c>
      <c r="G46" s="61" t="e">
        <f>+F46+data_src!#REF!</f>
        <v>#REF!</v>
      </c>
      <c r="H46" s="61" t="e">
        <f>+F46+data_src!#REF!</f>
        <v>#REF!</v>
      </c>
    </row>
    <row r="47" spans="1:8">
      <c r="A47" s="54" t="s">
        <v>17</v>
      </c>
      <c r="B47" s="54" t="s">
        <v>18</v>
      </c>
      <c r="C47" s="54">
        <v>40.5</v>
      </c>
      <c r="D47" s="54">
        <v>70.5</v>
      </c>
      <c r="E47" s="54">
        <v>10</v>
      </c>
      <c r="F47" s="62">
        <f>45.19+IF(E47&lt;12,E47*data_src!$C$17,E47*data_src!$C$19)+IF(E47=11,data_src!$C$18,0)</f>
        <v>96.19</v>
      </c>
      <c r="G47" s="61" t="e">
        <f>+F47+data_src!#REF!</f>
        <v>#REF!</v>
      </c>
      <c r="H47" s="61" t="e">
        <f>+F47+data_src!#REF!</f>
        <v>#REF!</v>
      </c>
    </row>
    <row r="48" spans="1:8">
      <c r="A48" s="54" t="s">
        <v>17</v>
      </c>
      <c r="B48" s="54" t="s">
        <v>18</v>
      </c>
      <c r="C48" s="54">
        <v>45.5</v>
      </c>
      <c r="D48" s="54">
        <v>65.5</v>
      </c>
      <c r="E48" s="54">
        <v>10</v>
      </c>
      <c r="F48" s="62">
        <f>45.19+IF(E48&lt;12,E48*data_src!$C$17,E48*data_src!$C$19)+IF(E48=11,data_src!$C$18,0)</f>
        <v>96.19</v>
      </c>
      <c r="G48" s="61" t="e">
        <f>+F48+data_src!#REF!</f>
        <v>#REF!</v>
      </c>
      <c r="H48" s="61" t="e">
        <f>+F48+data_src!#REF!</f>
        <v>#REF!</v>
      </c>
    </row>
    <row r="49" spans="1:8">
      <c r="A49" s="54" t="s">
        <v>17</v>
      </c>
      <c r="B49" s="54" t="s">
        <v>18</v>
      </c>
      <c r="C49" s="54">
        <v>50.5</v>
      </c>
      <c r="D49" s="54">
        <v>60.5</v>
      </c>
      <c r="E49" s="54">
        <v>10</v>
      </c>
      <c r="F49" s="62">
        <f>45.19+IF(E49&lt;12,E49*data_src!$C$17,E49*data_src!$C$19)+IF(E49=11,data_src!$C$18,0)</f>
        <v>96.19</v>
      </c>
      <c r="G49" s="61" t="e">
        <f>+F49+data_src!#REF!</f>
        <v>#REF!</v>
      </c>
      <c r="H49" s="61" t="e">
        <f>+F49+data_src!#REF!</f>
        <v>#REF!</v>
      </c>
    </row>
    <row r="50" spans="1:8">
      <c r="A50" s="54" t="s">
        <v>17</v>
      </c>
      <c r="B50" s="54" t="s">
        <v>18</v>
      </c>
      <c r="C50" s="54">
        <v>55.5</v>
      </c>
      <c r="D50" s="54">
        <v>55.5</v>
      </c>
      <c r="E50" s="54">
        <v>10</v>
      </c>
      <c r="F50" s="62">
        <f>45.19+IF(E50&lt;12,E50*data_src!$C$17,E50*data_src!$C$19)+IF(E50=11,data_src!$C$18,0)</f>
        <v>96.19</v>
      </c>
      <c r="G50" s="61" t="e">
        <f>+F50+data_src!#REF!</f>
        <v>#REF!</v>
      </c>
      <c r="H50" s="61" t="e">
        <f>+F50+data_src!#REF!</f>
        <v>#REF!</v>
      </c>
    </row>
    <row r="51" spans="1:8">
      <c r="A51" s="54" t="s">
        <v>17</v>
      </c>
      <c r="B51" s="54" t="s">
        <v>18</v>
      </c>
      <c r="C51" s="54">
        <v>27.5</v>
      </c>
      <c r="D51" s="54">
        <v>85.5</v>
      </c>
      <c r="E51" s="54">
        <v>11</v>
      </c>
      <c r="F51" s="62">
        <f>45.19+IF(E51&lt;12,E51*data_src!$C$17,E51*data_src!$C$19)+IF(E51=11,data_src!$C$18,0)</f>
        <v>157.38999999999999</v>
      </c>
      <c r="G51" s="61" t="e">
        <f>+F51+data_src!#REF!</f>
        <v>#REF!</v>
      </c>
      <c r="H51" s="61" t="e">
        <f>+F51+data_src!#REF!</f>
        <v>#REF!</v>
      </c>
    </row>
    <row r="52" spans="1:8">
      <c r="A52" s="54" t="s">
        <v>17</v>
      </c>
      <c r="B52" s="54" t="s">
        <v>18</v>
      </c>
      <c r="C52" s="54">
        <v>31.5</v>
      </c>
      <c r="D52" s="54">
        <v>85.5</v>
      </c>
      <c r="E52" s="54">
        <v>11</v>
      </c>
      <c r="F52" s="62">
        <f>45.19+IF(E52&lt;12,E52*data_src!$C$17,E52*data_src!$C$19)+IF(E52=11,data_src!$C$18,0)</f>
        <v>157.38999999999999</v>
      </c>
      <c r="G52" s="61" t="e">
        <f>+F52+data_src!#REF!</f>
        <v>#REF!</v>
      </c>
      <c r="H52" s="61" t="e">
        <f>+F52+data_src!#REF!</f>
        <v>#REF!</v>
      </c>
    </row>
    <row r="53" spans="1:8">
      <c r="A53" s="54" t="s">
        <v>17</v>
      </c>
      <c r="B53" s="54" t="s">
        <v>18</v>
      </c>
      <c r="C53" s="54">
        <v>35.5</v>
      </c>
      <c r="D53" s="54">
        <v>80.5</v>
      </c>
      <c r="E53" s="54">
        <v>11</v>
      </c>
      <c r="F53" s="62">
        <f>45.19+IF(E53&lt;12,E53*data_src!$C$17,E53*data_src!$C$19)+IF(E53=11,data_src!$C$18,0)</f>
        <v>157.38999999999999</v>
      </c>
      <c r="G53" s="61" t="e">
        <f>+F53+data_src!#REF!</f>
        <v>#REF!</v>
      </c>
      <c r="H53" s="61" t="e">
        <f>+F53+data_src!#REF!</f>
        <v>#REF!</v>
      </c>
    </row>
    <row r="54" spans="1:8">
      <c r="A54" s="54" t="s">
        <v>17</v>
      </c>
      <c r="B54" s="54" t="s">
        <v>18</v>
      </c>
      <c r="C54" s="54">
        <v>40.5</v>
      </c>
      <c r="D54" s="54">
        <v>75.5</v>
      </c>
      <c r="E54" s="54">
        <v>11</v>
      </c>
      <c r="F54" s="62">
        <f>45.19+IF(E54&lt;12,E54*data_src!$C$17,E54*data_src!$C$19)+IF(E54=11,data_src!$C$18,0)</f>
        <v>157.38999999999999</v>
      </c>
      <c r="G54" s="61" t="e">
        <f>+F54+data_src!#REF!</f>
        <v>#REF!</v>
      </c>
      <c r="H54" s="61" t="e">
        <f>+F54+data_src!#REF!</f>
        <v>#REF!</v>
      </c>
    </row>
    <row r="55" spans="1:8">
      <c r="A55" s="54" t="s">
        <v>17</v>
      </c>
      <c r="B55" s="54" t="s">
        <v>18</v>
      </c>
      <c r="C55" s="54">
        <v>45.5</v>
      </c>
      <c r="D55" s="54">
        <v>70.5</v>
      </c>
      <c r="E55" s="54">
        <v>11</v>
      </c>
      <c r="F55" s="62">
        <f>45.19+IF(E55&lt;12,E55*data_src!$C$17,E55*data_src!$C$19)+IF(E55=11,data_src!$C$18,0)</f>
        <v>157.38999999999999</v>
      </c>
      <c r="G55" s="61" t="e">
        <f>+F55+data_src!#REF!</f>
        <v>#REF!</v>
      </c>
      <c r="H55" s="61" t="e">
        <f>+F55+data_src!#REF!</f>
        <v>#REF!</v>
      </c>
    </row>
    <row r="56" spans="1:8">
      <c r="A56" s="54" t="s">
        <v>17</v>
      </c>
      <c r="B56" s="54" t="s">
        <v>18</v>
      </c>
      <c r="C56" s="54">
        <v>50.5</v>
      </c>
      <c r="D56" s="54">
        <v>65.5</v>
      </c>
      <c r="E56" s="54">
        <v>11</v>
      </c>
      <c r="F56" s="62">
        <f>45.19+IF(E56&lt;12,E56*data_src!$C$17,E56*data_src!$C$19)+IF(E56=11,data_src!$C$18,0)</f>
        <v>157.38999999999999</v>
      </c>
      <c r="G56" s="61" t="e">
        <f>+F56+data_src!#REF!</f>
        <v>#REF!</v>
      </c>
      <c r="H56" s="61" t="e">
        <f>+F56+data_src!#REF!</f>
        <v>#REF!</v>
      </c>
    </row>
    <row r="57" spans="1:8">
      <c r="A57" s="54" t="s">
        <v>17</v>
      </c>
      <c r="B57" s="54" t="s">
        <v>18</v>
      </c>
      <c r="C57" s="54">
        <v>55.5</v>
      </c>
      <c r="D57" s="54">
        <v>60.5</v>
      </c>
      <c r="E57" s="54">
        <v>11</v>
      </c>
      <c r="F57" s="62">
        <f>45.19+IF(E57&lt;12,E57*data_src!$C$17,E57*data_src!$C$19)+IF(E57=11,data_src!$C$18,0)</f>
        <v>157.38999999999999</v>
      </c>
      <c r="G57" s="61" t="e">
        <f>+F57+data_src!#REF!</f>
        <v>#REF!</v>
      </c>
      <c r="H57" s="61" t="e">
        <f>+F57+data_src!#REF!</f>
        <v>#REF!</v>
      </c>
    </row>
    <row r="58" spans="1:8">
      <c r="A58" s="54" t="s">
        <v>17</v>
      </c>
      <c r="B58" s="54" t="s">
        <v>18</v>
      </c>
      <c r="C58" s="54">
        <v>27.5</v>
      </c>
      <c r="D58" s="54">
        <v>90.5</v>
      </c>
      <c r="E58" s="54">
        <v>12</v>
      </c>
      <c r="F58" s="62">
        <f>45.19+IF(E58&lt;12,E58*data_src!$C$17,E58*data_src!$C$19)+IF(E58=11,data_src!$C$18,0)</f>
        <v>167.58999999999997</v>
      </c>
      <c r="G58" s="61" t="e">
        <f>+F58+data_src!#REF!</f>
        <v>#REF!</v>
      </c>
      <c r="H58" s="61" t="e">
        <f>+F58+data_src!#REF!</f>
        <v>#REF!</v>
      </c>
    </row>
    <row r="59" spans="1:8">
      <c r="A59" s="54" t="s">
        <v>17</v>
      </c>
      <c r="B59" s="54" t="s">
        <v>18</v>
      </c>
      <c r="C59" s="54">
        <v>31.5</v>
      </c>
      <c r="D59" s="54">
        <v>90.5</v>
      </c>
      <c r="E59" s="54">
        <v>12</v>
      </c>
      <c r="F59" s="62">
        <f>45.19+IF(E59&lt;12,E59*data_src!$C$17,E59*data_src!$C$19)+IF(E59=11,data_src!$C$18,0)</f>
        <v>167.58999999999997</v>
      </c>
      <c r="G59" s="61" t="e">
        <f>+F59+data_src!#REF!</f>
        <v>#REF!</v>
      </c>
      <c r="H59" s="61" t="e">
        <f>+F59+data_src!#REF!</f>
        <v>#REF!</v>
      </c>
    </row>
    <row r="60" spans="1:8">
      <c r="A60" s="54" t="s">
        <v>17</v>
      </c>
      <c r="B60" s="54" t="s">
        <v>18</v>
      </c>
      <c r="C60" s="54">
        <v>35.5</v>
      </c>
      <c r="D60" s="54">
        <v>85.5</v>
      </c>
      <c r="E60" s="54">
        <v>12</v>
      </c>
      <c r="F60" s="62">
        <f>45.19+IF(E60&lt;12,E60*data_src!$C$17,E60*data_src!$C$19)+IF(E60=11,data_src!$C$18,0)</f>
        <v>167.58999999999997</v>
      </c>
      <c r="G60" s="61" t="e">
        <f>+F60+data_src!#REF!</f>
        <v>#REF!</v>
      </c>
      <c r="H60" s="61" t="e">
        <f>+F60+data_src!#REF!</f>
        <v>#REF!</v>
      </c>
    </row>
    <row r="61" spans="1:8">
      <c r="A61" s="54" t="s">
        <v>17</v>
      </c>
      <c r="B61" s="54" t="s">
        <v>18</v>
      </c>
      <c r="C61" s="54">
        <v>40.5</v>
      </c>
      <c r="D61" s="54">
        <v>80.5</v>
      </c>
      <c r="E61" s="54">
        <v>12</v>
      </c>
      <c r="F61" s="62">
        <f>45.19+IF(E61&lt;12,E61*data_src!$C$17,E61*data_src!$C$19)+IF(E61=11,data_src!$C$18,0)</f>
        <v>167.58999999999997</v>
      </c>
      <c r="G61" s="61" t="e">
        <f>+F61+data_src!#REF!</f>
        <v>#REF!</v>
      </c>
      <c r="H61" s="61" t="e">
        <f>+F61+data_src!#REF!</f>
        <v>#REF!</v>
      </c>
    </row>
    <row r="62" spans="1:8">
      <c r="A62" s="54" t="s">
        <v>17</v>
      </c>
      <c r="B62" s="54" t="s">
        <v>18</v>
      </c>
      <c r="C62" s="54">
        <v>45.5</v>
      </c>
      <c r="D62" s="54">
        <v>75.5</v>
      </c>
      <c r="E62" s="54">
        <v>12</v>
      </c>
      <c r="F62" s="62">
        <f>45.19+IF(E62&lt;12,E62*data_src!$C$17,E62*data_src!$C$19)+IF(E62=11,data_src!$C$18,0)</f>
        <v>167.58999999999997</v>
      </c>
      <c r="G62" s="61" t="e">
        <f>+F62+data_src!#REF!</f>
        <v>#REF!</v>
      </c>
      <c r="H62" s="61" t="e">
        <f>+F62+data_src!#REF!</f>
        <v>#REF!</v>
      </c>
    </row>
    <row r="63" spans="1:8">
      <c r="A63" s="54" t="s">
        <v>17</v>
      </c>
      <c r="B63" s="54" t="s">
        <v>18</v>
      </c>
      <c r="C63" s="54">
        <v>50.5</v>
      </c>
      <c r="D63" s="54">
        <v>70.5</v>
      </c>
      <c r="E63" s="54">
        <v>12</v>
      </c>
      <c r="F63" s="62">
        <f>45.19+IF(E63&lt;12,E63*data_src!$C$17,E63*data_src!$C$19)+IF(E63=11,data_src!$C$18,0)</f>
        <v>167.58999999999997</v>
      </c>
      <c r="G63" s="61" t="e">
        <f>+F63+data_src!#REF!</f>
        <v>#REF!</v>
      </c>
      <c r="H63" s="61" t="e">
        <f>+F63+data_src!#REF!</f>
        <v>#REF!</v>
      </c>
    </row>
    <row r="64" spans="1:8">
      <c r="A64" s="54" t="s">
        <v>17</v>
      </c>
      <c r="B64" s="54" t="s">
        <v>18</v>
      </c>
      <c r="C64" s="54">
        <v>55.5</v>
      </c>
      <c r="D64" s="54">
        <v>65.5</v>
      </c>
      <c r="E64" s="54">
        <v>12</v>
      </c>
      <c r="F64" s="62">
        <f>45.19+IF(E64&lt;12,E64*data_src!$C$17,E64*data_src!$C$19)+IF(E64=11,data_src!$C$18,0)</f>
        <v>167.58999999999997</v>
      </c>
      <c r="G64" s="61" t="e">
        <f>+F64+data_src!#REF!</f>
        <v>#REF!</v>
      </c>
      <c r="H64" s="61" t="e">
        <f>+F64+data_src!#REF!</f>
        <v>#REF!</v>
      </c>
    </row>
    <row r="65" spans="1:8">
      <c r="A65" s="54" t="s">
        <v>17</v>
      </c>
      <c r="B65" s="54" t="s">
        <v>18</v>
      </c>
      <c r="C65" s="54">
        <v>60.5</v>
      </c>
      <c r="D65" s="54">
        <v>60.5</v>
      </c>
      <c r="E65" s="54">
        <v>12</v>
      </c>
      <c r="F65" s="62">
        <f>45.19+IF(E65&lt;12,E65*data_src!$C$17,E65*data_src!$C$19)+IF(E65=11,data_src!$C$18,0)</f>
        <v>167.58999999999997</v>
      </c>
      <c r="G65" s="61" t="e">
        <f>+F65+data_src!#REF!</f>
        <v>#REF!</v>
      </c>
      <c r="H65" s="61" t="e">
        <f>+F65+data_src!#REF!</f>
        <v>#REF!</v>
      </c>
    </row>
    <row r="66" spans="1:8">
      <c r="A66" s="54" t="s">
        <v>17</v>
      </c>
      <c r="B66" s="54" t="s">
        <v>18</v>
      </c>
      <c r="C66" s="54">
        <v>27.5</v>
      </c>
      <c r="D66" s="54">
        <v>95.5</v>
      </c>
      <c r="E66" s="54">
        <v>13</v>
      </c>
      <c r="F66" s="62">
        <f>45.19+IF(E66&lt;12,E66*data_src!$C$17,E66*data_src!$C$19)+IF(E66=11,data_src!$C$18,0)</f>
        <v>177.79</v>
      </c>
      <c r="G66" s="61" t="e">
        <f>+F66+data_src!#REF!</f>
        <v>#REF!</v>
      </c>
      <c r="H66" s="61" t="e">
        <f>+F66+data_src!#REF!</f>
        <v>#REF!</v>
      </c>
    </row>
    <row r="67" spans="1:8">
      <c r="A67" s="54" t="s">
        <v>17</v>
      </c>
      <c r="B67" s="54" t="s">
        <v>18</v>
      </c>
      <c r="C67" s="54">
        <v>31.5</v>
      </c>
      <c r="D67" s="54">
        <v>95.5</v>
      </c>
      <c r="E67" s="54">
        <v>13</v>
      </c>
      <c r="F67" s="62">
        <f>45.19+IF(E67&lt;12,E67*data_src!$C$17,E67*data_src!$C$19)+IF(E67=11,data_src!$C$18,0)</f>
        <v>177.79</v>
      </c>
      <c r="G67" s="61" t="e">
        <f>+F67+data_src!#REF!</f>
        <v>#REF!</v>
      </c>
      <c r="H67" s="61" t="e">
        <f>+F67+data_src!#REF!</f>
        <v>#REF!</v>
      </c>
    </row>
    <row r="68" spans="1:8">
      <c r="A68" s="54" t="s">
        <v>17</v>
      </c>
      <c r="B68" s="54" t="s">
        <v>18</v>
      </c>
      <c r="C68" s="54">
        <v>35.5</v>
      </c>
      <c r="D68" s="54">
        <v>90.5</v>
      </c>
      <c r="E68" s="54">
        <v>13</v>
      </c>
      <c r="F68" s="62">
        <f>45.19+IF(E68&lt;12,E68*data_src!$C$17,E68*data_src!$C$19)+IF(E68=11,data_src!$C$18,0)</f>
        <v>177.79</v>
      </c>
      <c r="G68" s="61" t="e">
        <f>+F68+data_src!#REF!</f>
        <v>#REF!</v>
      </c>
      <c r="H68" s="61" t="e">
        <f>+F68+data_src!#REF!</f>
        <v>#REF!</v>
      </c>
    </row>
    <row r="69" spans="1:8">
      <c r="A69" s="54" t="s">
        <v>17</v>
      </c>
      <c r="B69" s="54" t="s">
        <v>18</v>
      </c>
      <c r="C69" s="54">
        <v>40.5</v>
      </c>
      <c r="D69" s="54">
        <v>85.5</v>
      </c>
      <c r="E69" s="54">
        <v>13</v>
      </c>
      <c r="F69" s="62">
        <f>45.19+IF(E69&lt;12,E69*data_src!$C$17,E69*data_src!$C$19)+IF(E69=11,data_src!$C$18,0)</f>
        <v>177.79</v>
      </c>
      <c r="G69" s="61" t="e">
        <f>+F69+data_src!#REF!</f>
        <v>#REF!</v>
      </c>
      <c r="H69" s="61" t="e">
        <f>+F69+data_src!#REF!</f>
        <v>#REF!</v>
      </c>
    </row>
    <row r="70" spans="1:8">
      <c r="A70" s="54" t="s">
        <v>17</v>
      </c>
      <c r="B70" s="54" t="s">
        <v>18</v>
      </c>
      <c r="C70" s="54">
        <v>45.5</v>
      </c>
      <c r="D70" s="54">
        <v>80.5</v>
      </c>
      <c r="E70" s="54">
        <v>13</v>
      </c>
      <c r="F70" s="62">
        <f>45.19+IF(E70&lt;12,E70*data_src!$C$17,E70*data_src!$C$19)+IF(E70=11,data_src!$C$18,0)</f>
        <v>177.79</v>
      </c>
      <c r="G70" s="61" t="e">
        <f>+F70+data_src!#REF!</f>
        <v>#REF!</v>
      </c>
      <c r="H70" s="61" t="e">
        <f>+F70+data_src!#REF!</f>
        <v>#REF!</v>
      </c>
    </row>
    <row r="71" spans="1:8">
      <c r="A71" s="54" t="s">
        <v>17</v>
      </c>
      <c r="B71" s="54" t="s">
        <v>18</v>
      </c>
      <c r="C71" s="54">
        <v>50.5</v>
      </c>
      <c r="D71" s="54">
        <v>75.5</v>
      </c>
      <c r="E71" s="54">
        <v>13</v>
      </c>
      <c r="F71" s="62">
        <f>45.19+IF(E71&lt;12,E71*data_src!$C$17,E71*data_src!$C$19)+IF(E71=11,data_src!$C$18,0)</f>
        <v>177.79</v>
      </c>
      <c r="G71" s="61" t="e">
        <f>+F71+data_src!#REF!</f>
        <v>#REF!</v>
      </c>
      <c r="H71" s="61" t="e">
        <f>+F71+data_src!#REF!</f>
        <v>#REF!</v>
      </c>
    </row>
    <row r="72" spans="1:8">
      <c r="A72" s="54" t="s">
        <v>17</v>
      </c>
      <c r="B72" s="54" t="s">
        <v>18</v>
      </c>
      <c r="C72" s="54">
        <v>55.5</v>
      </c>
      <c r="D72" s="54">
        <v>70.5</v>
      </c>
      <c r="E72" s="54">
        <v>13</v>
      </c>
      <c r="F72" s="62">
        <f>45.19+IF(E72&lt;12,E72*data_src!$C$17,E72*data_src!$C$19)+IF(E72=11,data_src!$C$18,0)</f>
        <v>177.79</v>
      </c>
      <c r="G72" s="61" t="e">
        <f>+F72+data_src!#REF!</f>
        <v>#REF!</v>
      </c>
      <c r="H72" s="61" t="e">
        <f>+F72+data_src!#REF!</f>
        <v>#REF!</v>
      </c>
    </row>
    <row r="73" spans="1:8">
      <c r="A73" s="54" t="s">
        <v>17</v>
      </c>
      <c r="B73" s="54" t="s">
        <v>18</v>
      </c>
      <c r="C73" s="54">
        <v>60.5</v>
      </c>
      <c r="D73" s="54">
        <v>65.5</v>
      </c>
      <c r="E73" s="54">
        <v>13</v>
      </c>
      <c r="F73" s="62">
        <f>45.19+IF(E73&lt;12,E73*data_src!$C$17,E73*data_src!$C$19)+IF(E73=11,data_src!$C$18,0)</f>
        <v>177.79</v>
      </c>
      <c r="G73" s="61" t="e">
        <f>+F73+data_src!#REF!</f>
        <v>#REF!</v>
      </c>
      <c r="H73" s="61" t="e">
        <f>+F73+data_src!#REF!</f>
        <v>#REF!</v>
      </c>
    </row>
    <row r="74" spans="1:8">
      <c r="A74" s="54" t="s">
        <v>17</v>
      </c>
      <c r="B74" s="54" t="s">
        <v>18</v>
      </c>
      <c r="C74" s="54">
        <v>27.5</v>
      </c>
      <c r="D74" s="54">
        <v>100.5</v>
      </c>
      <c r="E74" s="54">
        <v>14</v>
      </c>
      <c r="F74" s="62">
        <f>45.19+IF(E74&lt;12,E74*data_src!$C$17,E74*data_src!$C$19)+IF(E74=11,data_src!$C$18,0)</f>
        <v>187.98999999999998</v>
      </c>
      <c r="G74" s="61" t="e">
        <f>+F74+data_src!#REF!</f>
        <v>#REF!</v>
      </c>
      <c r="H74" s="61" t="e">
        <f>+F74+data_src!#REF!</f>
        <v>#REF!</v>
      </c>
    </row>
    <row r="75" spans="1:8">
      <c r="A75" s="54" t="s">
        <v>17</v>
      </c>
      <c r="B75" s="54" t="s">
        <v>18</v>
      </c>
      <c r="C75" s="54">
        <v>31.5</v>
      </c>
      <c r="D75" s="54">
        <v>100.5</v>
      </c>
      <c r="E75" s="54">
        <v>14</v>
      </c>
      <c r="F75" s="62">
        <f>45.19+IF(E75&lt;12,E75*data_src!$C$17,E75*data_src!$C$19)+IF(E75=11,data_src!$C$18,0)</f>
        <v>187.98999999999998</v>
      </c>
      <c r="G75" s="61" t="e">
        <f>+F75+data_src!#REF!</f>
        <v>#REF!</v>
      </c>
      <c r="H75" s="61" t="e">
        <f>+F75+data_src!#REF!</f>
        <v>#REF!</v>
      </c>
    </row>
    <row r="76" spans="1:8">
      <c r="A76" s="54" t="s">
        <v>17</v>
      </c>
      <c r="B76" s="54" t="s">
        <v>18</v>
      </c>
      <c r="C76" s="54">
        <v>35.5</v>
      </c>
      <c r="D76" s="54">
        <v>95.5</v>
      </c>
      <c r="E76" s="54">
        <v>14</v>
      </c>
      <c r="F76" s="62">
        <f>45.19+IF(E76&lt;12,E76*data_src!$C$17,E76*data_src!$C$19)+IF(E76=11,data_src!$C$18,0)</f>
        <v>187.98999999999998</v>
      </c>
      <c r="G76" s="61" t="e">
        <f>+F76+data_src!#REF!</f>
        <v>#REF!</v>
      </c>
      <c r="H76" s="61" t="e">
        <f>+F76+data_src!#REF!</f>
        <v>#REF!</v>
      </c>
    </row>
    <row r="77" spans="1:8">
      <c r="A77" s="54" t="s">
        <v>17</v>
      </c>
      <c r="B77" s="54" t="s">
        <v>18</v>
      </c>
      <c r="C77" s="54">
        <v>40.5</v>
      </c>
      <c r="D77" s="54">
        <v>90.5</v>
      </c>
      <c r="E77" s="54">
        <v>14</v>
      </c>
      <c r="F77" s="62">
        <f>45.19+IF(E77&lt;12,E77*data_src!$C$17,E77*data_src!$C$19)+IF(E77=11,data_src!$C$18,0)</f>
        <v>187.98999999999998</v>
      </c>
      <c r="G77" s="61" t="e">
        <f>+F77+data_src!#REF!</f>
        <v>#REF!</v>
      </c>
      <c r="H77" s="61" t="e">
        <f>+F77+data_src!#REF!</f>
        <v>#REF!</v>
      </c>
    </row>
    <row r="78" spans="1:8">
      <c r="A78" s="54" t="s">
        <v>17</v>
      </c>
      <c r="B78" s="54" t="s">
        <v>18</v>
      </c>
      <c r="C78" s="54">
        <v>45.5</v>
      </c>
      <c r="D78" s="54">
        <v>85.5</v>
      </c>
      <c r="E78" s="54">
        <v>14</v>
      </c>
      <c r="F78" s="62">
        <f>45.19+IF(E78&lt;12,E78*data_src!$C$17,E78*data_src!$C$19)+IF(E78=11,data_src!$C$18,0)</f>
        <v>187.98999999999998</v>
      </c>
      <c r="G78" s="61" t="e">
        <f>+F78+data_src!#REF!</f>
        <v>#REF!</v>
      </c>
      <c r="H78" s="61" t="e">
        <f>+F78+data_src!#REF!</f>
        <v>#REF!</v>
      </c>
    </row>
    <row r="79" spans="1:8">
      <c r="A79" s="54" t="s">
        <v>17</v>
      </c>
      <c r="B79" s="54" t="s">
        <v>18</v>
      </c>
      <c r="C79" s="54">
        <v>50.5</v>
      </c>
      <c r="D79" s="54">
        <v>80.5</v>
      </c>
      <c r="E79" s="54">
        <v>14</v>
      </c>
      <c r="F79" s="62">
        <f>45.19+IF(E79&lt;12,E79*data_src!$C$17,E79*data_src!$C$19)+IF(E79=11,data_src!$C$18,0)</f>
        <v>187.98999999999998</v>
      </c>
      <c r="G79" s="61" t="e">
        <f>+F79+data_src!#REF!</f>
        <v>#REF!</v>
      </c>
      <c r="H79" s="61" t="e">
        <f>+F79+data_src!#REF!</f>
        <v>#REF!</v>
      </c>
    </row>
    <row r="80" spans="1:8">
      <c r="A80" s="54" t="s">
        <v>17</v>
      </c>
      <c r="B80" s="54" t="s">
        <v>18</v>
      </c>
      <c r="C80" s="54">
        <v>55.5</v>
      </c>
      <c r="D80" s="54">
        <v>75.5</v>
      </c>
      <c r="E80" s="54">
        <v>14</v>
      </c>
      <c r="F80" s="62">
        <f>45.19+IF(E80&lt;12,E80*data_src!$C$17,E80*data_src!$C$19)+IF(E80=11,data_src!$C$18,0)</f>
        <v>187.98999999999998</v>
      </c>
      <c r="G80" s="61" t="e">
        <f>+F80+data_src!#REF!</f>
        <v>#REF!</v>
      </c>
      <c r="H80" s="61" t="e">
        <f>+F80+data_src!#REF!</f>
        <v>#REF!</v>
      </c>
    </row>
    <row r="81" spans="1:8">
      <c r="A81" s="54" t="s">
        <v>17</v>
      </c>
      <c r="B81" s="54" t="s">
        <v>18</v>
      </c>
      <c r="C81" s="54">
        <v>60.5</v>
      </c>
      <c r="D81" s="54">
        <v>70.5</v>
      </c>
      <c r="E81" s="54">
        <v>14</v>
      </c>
      <c r="F81" s="62">
        <f>45.19+IF(E81&lt;12,E81*data_src!$C$17,E81*data_src!$C$19)+IF(E81=11,data_src!$C$18,0)</f>
        <v>187.98999999999998</v>
      </c>
      <c r="G81" s="61" t="e">
        <f>+F81+data_src!#REF!</f>
        <v>#REF!</v>
      </c>
      <c r="H81" s="61" t="e">
        <f>+F81+data_src!#REF!</f>
        <v>#REF!</v>
      </c>
    </row>
    <row r="82" spans="1:8">
      <c r="A82" s="54" t="s">
        <v>17</v>
      </c>
      <c r="B82" s="54" t="s">
        <v>18</v>
      </c>
      <c r="C82" s="54">
        <v>65.5</v>
      </c>
      <c r="D82" s="54">
        <v>65.5</v>
      </c>
      <c r="E82" s="54">
        <v>14</v>
      </c>
      <c r="F82" s="62">
        <f>45.19+IF(E82&lt;12,E82*data_src!$C$17,E82*data_src!$C$19)+IF(E82=11,data_src!$C$18,0)</f>
        <v>187.98999999999998</v>
      </c>
      <c r="G82" s="61" t="e">
        <f>+F82+data_src!#REF!</f>
        <v>#REF!</v>
      </c>
      <c r="H82" s="61" t="e">
        <f>+F82+data_src!#REF!</f>
        <v>#REF!</v>
      </c>
    </row>
    <row r="83" spans="1:8">
      <c r="A83" s="54" t="s">
        <v>17</v>
      </c>
      <c r="B83" s="54" t="s">
        <v>18</v>
      </c>
      <c r="C83" s="54">
        <v>27.5</v>
      </c>
      <c r="D83" s="54">
        <v>105.5</v>
      </c>
      <c r="E83" s="54">
        <v>15</v>
      </c>
      <c r="F83" s="62">
        <f>45.19+IF(E83&lt;12,E83*data_src!$C$17,E83*data_src!$C$19)+IF(E83=11,data_src!$C$18,0)</f>
        <v>198.19</v>
      </c>
      <c r="G83" s="61" t="e">
        <f>+F83+data_src!#REF!</f>
        <v>#REF!</v>
      </c>
      <c r="H83" s="61" t="e">
        <f>+F83+data_src!#REF!</f>
        <v>#REF!</v>
      </c>
    </row>
    <row r="84" spans="1:8">
      <c r="A84" s="54" t="s">
        <v>17</v>
      </c>
      <c r="B84" s="54" t="s">
        <v>18</v>
      </c>
      <c r="C84" s="54">
        <v>31.5</v>
      </c>
      <c r="D84" s="54">
        <v>105.5</v>
      </c>
      <c r="E84" s="54">
        <v>15</v>
      </c>
      <c r="F84" s="62">
        <f>45.19+IF(E84&lt;12,E84*data_src!$C$17,E84*data_src!$C$19)+IF(E84=11,data_src!$C$18,0)</f>
        <v>198.19</v>
      </c>
      <c r="G84" s="61" t="e">
        <f>+F84+data_src!#REF!</f>
        <v>#REF!</v>
      </c>
      <c r="H84" s="61" t="e">
        <f>+F84+data_src!#REF!</f>
        <v>#REF!</v>
      </c>
    </row>
    <row r="85" spans="1:8">
      <c r="A85" s="54" t="s">
        <v>17</v>
      </c>
      <c r="B85" s="54" t="s">
        <v>18</v>
      </c>
      <c r="C85" s="54">
        <v>35.5</v>
      </c>
      <c r="D85" s="54">
        <v>100.5</v>
      </c>
      <c r="E85" s="54">
        <v>15</v>
      </c>
      <c r="F85" s="62">
        <f>45.19+IF(E85&lt;12,E85*data_src!$C$17,E85*data_src!$C$19)+IF(E85=11,data_src!$C$18,0)</f>
        <v>198.19</v>
      </c>
      <c r="G85" s="61" t="e">
        <f>+F85+data_src!#REF!</f>
        <v>#REF!</v>
      </c>
      <c r="H85" s="61" t="e">
        <f>+F85+data_src!#REF!</f>
        <v>#REF!</v>
      </c>
    </row>
    <row r="86" spans="1:8">
      <c r="A86" s="54" t="s">
        <v>17</v>
      </c>
      <c r="B86" s="54" t="s">
        <v>18</v>
      </c>
      <c r="C86" s="54">
        <v>40.5</v>
      </c>
      <c r="D86" s="54">
        <v>95.5</v>
      </c>
      <c r="E86" s="54">
        <v>15</v>
      </c>
      <c r="F86" s="62">
        <f>45.19+IF(E86&lt;12,E86*data_src!$C$17,E86*data_src!$C$19)+IF(E86=11,data_src!$C$18,0)</f>
        <v>198.19</v>
      </c>
      <c r="G86" s="61" t="e">
        <f>+F86+data_src!#REF!</f>
        <v>#REF!</v>
      </c>
      <c r="H86" s="61" t="e">
        <f>+F86+data_src!#REF!</f>
        <v>#REF!</v>
      </c>
    </row>
    <row r="87" spans="1:8">
      <c r="A87" s="54" t="s">
        <v>17</v>
      </c>
      <c r="B87" s="54" t="s">
        <v>18</v>
      </c>
      <c r="C87" s="54">
        <v>45.5</v>
      </c>
      <c r="D87" s="54">
        <v>90.5</v>
      </c>
      <c r="E87" s="54">
        <v>15</v>
      </c>
      <c r="F87" s="62">
        <f>45.19+IF(E87&lt;12,E87*data_src!$C$17,E87*data_src!$C$19)+IF(E87=11,data_src!$C$18,0)</f>
        <v>198.19</v>
      </c>
      <c r="G87" s="61" t="e">
        <f>+F87+data_src!#REF!</f>
        <v>#REF!</v>
      </c>
      <c r="H87" s="61" t="e">
        <f>+F87+data_src!#REF!</f>
        <v>#REF!</v>
      </c>
    </row>
    <row r="88" spans="1:8">
      <c r="A88" s="54" t="s">
        <v>17</v>
      </c>
      <c r="B88" s="54" t="s">
        <v>18</v>
      </c>
      <c r="C88" s="54">
        <v>50.5</v>
      </c>
      <c r="D88" s="54">
        <v>85.5</v>
      </c>
      <c r="E88" s="54">
        <v>15</v>
      </c>
      <c r="F88" s="62">
        <f>45.19+IF(E88&lt;12,E88*data_src!$C$17,E88*data_src!$C$19)+IF(E88=11,data_src!$C$18,0)</f>
        <v>198.19</v>
      </c>
      <c r="G88" s="61" t="e">
        <f>+F88+data_src!#REF!</f>
        <v>#REF!</v>
      </c>
      <c r="H88" s="61" t="e">
        <f>+F88+data_src!#REF!</f>
        <v>#REF!</v>
      </c>
    </row>
    <row r="89" spans="1:8">
      <c r="A89" s="54" t="s">
        <v>17</v>
      </c>
      <c r="B89" s="54" t="s">
        <v>18</v>
      </c>
      <c r="C89" s="54">
        <v>55.5</v>
      </c>
      <c r="D89" s="54">
        <v>80.5</v>
      </c>
      <c r="E89" s="54">
        <v>15</v>
      </c>
      <c r="F89" s="62">
        <f>45.19+IF(E89&lt;12,E89*data_src!$C$17,E89*data_src!$C$19)+IF(E89=11,data_src!$C$18,0)</f>
        <v>198.19</v>
      </c>
      <c r="G89" s="61" t="e">
        <f>+F89+data_src!#REF!</f>
        <v>#REF!</v>
      </c>
      <c r="H89" s="61" t="e">
        <f>+F89+data_src!#REF!</f>
        <v>#REF!</v>
      </c>
    </row>
    <row r="90" spans="1:8">
      <c r="A90" s="54" t="s">
        <v>17</v>
      </c>
      <c r="B90" s="54" t="s">
        <v>18</v>
      </c>
      <c r="C90" s="54">
        <v>60.5</v>
      </c>
      <c r="D90" s="54">
        <v>75.5</v>
      </c>
      <c r="E90" s="54">
        <v>15</v>
      </c>
      <c r="F90" s="62">
        <f>45.19+IF(E90&lt;12,E90*data_src!$C$17,E90*data_src!$C$19)+IF(E90=11,data_src!$C$18,0)</f>
        <v>198.19</v>
      </c>
      <c r="G90" s="61" t="e">
        <f>+F90+data_src!#REF!</f>
        <v>#REF!</v>
      </c>
      <c r="H90" s="61" t="e">
        <f>+F90+data_src!#REF!</f>
        <v>#REF!</v>
      </c>
    </row>
    <row r="91" spans="1:8">
      <c r="A91" s="54" t="s">
        <v>17</v>
      </c>
      <c r="B91" s="54" t="s">
        <v>18</v>
      </c>
      <c r="C91" s="54">
        <v>65.5</v>
      </c>
      <c r="D91" s="54">
        <v>70.5</v>
      </c>
      <c r="E91" s="54">
        <v>15</v>
      </c>
      <c r="F91" s="62">
        <f>45.19+IF(E91&lt;12,E91*data_src!$C$17,E91*data_src!$C$19)+IF(E91=11,data_src!$C$18,0)</f>
        <v>198.19</v>
      </c>
      <c r="G91" s="61" t="e">
        <f>+F91+data_src!#REF!</f>
        <v>#REF!</v>
      </c>
      <c r="H91" s="61" t="e">
        <f>+F91+data_src!#REF!</f>
        <v>#REF!</v>
      </c>
    </row>
    <row r="92" spans="1:8">
      <c r="A92" s="54" t="s">
        <v>17</v>
      </c>
      <c r="B92" s="54" t="s">
        <v>18</v>
      </c>
      <c r="C92" s="54">
        <v>27.5</v>
      </c>
      <c r="D92" s="54">
        <v>110.5</v>
      </c>
      <c r="E92" s="54">
        <v>16</v>
      </c>
      <c r="F92" s="62">
        <f>45.19+IF(E92&lt;12,E92*data_src!$C$17,E92*data_src!$C$19)+IF(E92=11,data_src!$C$18,0)</f>
        <v>208.39</v>
      </c>
      <c r="G92" s="61" t="e">
        <f>+F92+data_src!#REF!</f>
        <v>#REF!</v>
      </c>
      <c r="H92" s="61" t="e">
        <f>+F92+data_src!#REF!</f>
        <v>#REF!</v>
      </c>
    </row>
    <row r="93" spans="1:8">
      <c r="A93" s="54" t="s">
        <v>17</v>
      </c>
      <c r="B93" s="54" t="s">
        <v>18</v>
      </c>
      <c r="C93" s="54">
        <v>31.5</v>
      </c>
      <c r="D93" s="54">
        <v>110.5</v>
      </c>
      <c r="E93" s="54">
        <v>16</v>
      </c>
      <c r="F93" s="62">
        <f>45.19+IF(E93&lt;12,E93*data_src!$C$17,E93*data_src!$C$19)+IF(E93=11,data_src!$C$18,0)</f>
        <v>208.39</v>
      </c>
      <c r="G93" s="61" t="e">
        <f>+F93+data_src!#REF!</f>
        <v>#REF!</v>
      </c>
      <c r="H93" s="61" t="e">
        <f>+F93+data_src!#REF!</f>
        <v>#REF!</v>
      </c>
    </row>
    <row r="94" spans="1:8">
      <c r="A94" s="54" t="s">
        <v>17</v>
      </c>
      <c r="B94" s="54" t="s">
        <v>18</v>
      </c>
      <c r="C94" s="54">
        <v>35.5</v>
      </c>
      <c r="D94" s="54">
        <v>105.5</v>
      </c>
      <c r="E94" s="54">
        <v>16</v>
      </c>
      <c r="F94" s="62">
        <f>45.19+IF(E94&lt;12,E94*data_src!$C$17,E94*data_src!$C$19)+IF(E94=11,data_src!$C$18,0)</f>
        <v>208.39</v>
      </c>
      <c r="G94" s="61" t="e">
        <f>+F94+data_src!#REF!</f>
        <v>#REF!</v>
      </c>
      <c r="H94" s="61" t="e">
        <f>+F94+data_src!#REF!</f>
        <v>#REF!</v>
      </c>
    </row>
    <row r="95" spans="1:8">
      <c r="A95" s="54" t="s">
        <v>17</v>
      </c>
      <c r="B95" s="54" t="s">
        <v>18</v>
      </c>
      <c r="C95" s="54">
        <v>40.5</v>
      </c>
      <c r="D95" s="54">
        <v>100.5</v>
      </c>
      <c r="E95" s="54">
        <v>16</v>
      </c>
      <c r="F95" s="62">
        <f>45.19+IF(E95&lt;12,E95*data_src!$C$17,E95*data_src!$C$19)+IF(E95=11,data_src!$C$18,0)</f>
        <v>208.39</v>
      </c>
      <c r="G95" s="61" t="e">
        <f>+F95+data_src!#REF!</f>
        <v>#REF!</v>
      </c>
      <c r="H95" s="61" t="e">
        <f>+F95+data_src!#REF!</f>
        <v>#REF!</v>
      </c>
    </row>
    <row r="96" spans="1:8">
      <c r="A96" s="54" t="s">
        <v>17</v>
      </c>
      <c r="B96" s="54" t="s">
        <v>18</v>
      </c>
      <c r="C96" s="54">
        <v>45.5</v>
      </c>
      <c r="D96" s="54">
        <v>95.5</v>
      </c>
      <c r="E96" s="54">
        <v>16</v>
      </c>
      <c r="F96" s="62">
        <f>45.19+IF(E96&lt;12,E96*data_src!$C$17,E96*data_src!$C$19)+IF(E96=11,data_src!$C$18,0)</f>
        <v>208.39</v>
      </c>
      <c r="G96" s="61" t="e">
        <f>+F96+data_src!#REF!</f>
        <v>#REF!</v>
      </c>
      <c r="H96" s="61" t="e">
        <f>+F96+data_src!#REF!</f>
        <v>#REF!</v>
      </c>
    </row>
    <row r="97" spans="1:8">
      <c r="A97" s="54" t="s">
        <v>17</v>
      </c>
      <c r="B97" s="54" t="s">
        <v>18</v>
      </c>
      <c r="C97" s="54">
        <v>50.5</v>
      </c>
      <c r="D97" s="54">
        <v>90.5</v>
      </c>
      <c r="E97" s="54">
        <v>16</v>
      </c>
      <c r="F97" s="62">
        <f>45.19+IF(E97&lt;12,E97*data_src!$C$17,E97*data_src!$C$19)+IF(E97=11,data_src!$C$18,0)</f>
        <v>208.39</v>
      </c>
      <c r="G97" s="61" t="e">
        <f>+F97+data_src!#REF!</f>
        <v>#REF!</v>
      </c>
      <c r="H97" s="61" t="e">
        <f>+F97+data_src!#REF!</f>
        <v>#REF!</v>
      </c>
    </row>
    <row r="98" spans="1:8">
      <c r="A98" s="54" t="s">
        <v>17</v>
      </c>
      <c r="B98" s="54" t="s">
        <v>18</v>
      </c>
      <c r="C98" s="54">
        <v>55.5</v>
      </c>
      <c r="D98" s="54">
        <v>85.5</v>
      </c>
      <c r="E98" s="54">
        <v>16</v>
      </c>
      <c r="F98" s="62">
        <f>45.19+IF(E98&lt;12,E98*data_src!$C$17,E98*data_src!$C$19)+IF(E98=11,data_src!$C$18,0)</f>
        <v>208.39</v>
      </c>
      <c r="G98" s="61" t="e">
        <f>+F98+data_src!#REF!</f>
        <v>#REF!</v>
      </c>
      <c r="H98" s="61" t="e">
        <f>+F98+data_src!#REF!</f>
        <v>#REF!</v>
      </c>
    </row>
    <row r="99" spans="1:8">
      <c r="A99" s="54" t="s">
        <v>17</v>
      </c>
      <c r="B99" s="54" t="s">
        <v>18</v>
      </c>
      <c r="C99" s="54">
        <v>60.5</v>
      </c>
      <c r="D99" s="54">
        <v>80.5</v>
      </c>
      <c r="E99" s="54">
        <v>16</v>
      </c>
      <c r="F99" s="62">
        <f>45.19+IF(E99&lt;12,E99*data_src!$C$17,E99*data_src!$C$19)+IF(E99=11,data_src!$C$18,0)</f>
        <v>208.39</v>
      </c>
      <c r="G99" s="61" t="e">
        <f>+F99+data_src!#REF!</f>
        <v>#REF!</v>
      </c>
      <c r="H99" s="61" t="e">
        <f>+F99+data_src!#REF!</f>
        <v>#REF!</v>
      </c>
    </row>
    <row r="100" spans="1:8">
      <c r="A100" s="54" t="s">
        <v>17</v>
      </c>
      <c r="B100" s="54" t="s">
        <v>18</v>
      </c>
      <c r="C100" s="54">
        <v>65.5</v>
      </c>
      <c r="D100" s="54">
        <v>75.5</v>
      </c>
      <c r="E100" s="54">
        <v>16</v>
      </c>
      <c r="F100" s="62">
        <f>45.19+IF(E100&lt;12,E100*data_src!$C$17,E100*data_src!$C$19)+IF(E100=11,data_src!$C$18,0)</f>
        <v>208.39</v>
      </c>
      <c r="G100" s="61" t="e">
        <f>+F100+data_src!#REF!</f>
        <v>#REF!</v>
      </c>
      <c r="H100" s="61" t="e">
        <f>+F100+data_src!#REF!</f>
        <v>#REF!</v>
      </c>
    </row>
    <row r="101" spans="1:8">
      <c r="A101" s="54" t="s">
        <v>17</v>
      </c>
      <c r="B101" s="54" t="s">
        <v>18</v>
      </c>
      <c r="C101" s="54">
        <v>70.5</v>
      </c>
      <c r="D101" s="54">
        <v>70.5</v>
      </c>
      <c r="E101" s="54">
        <v>16</v>
      </c>
      <c r="F101" s="62">
        <f>45.19+IF(E101&lt;12,E101*data_src!$C$17,E101*data_src!$C$19)+IF(E101=11,data_src!$C$18,0)</f>
        <v>208.39</v>
      </c>
      <c r="G101" s="61" t="e">
        <f>+F101+data_src!#REF!</f>
        <v>#REF!</v>
      </c>
      <c r="H101" s="61" t="e">
        <f>+F101+data_src!#REF!</f>
        <v>#REF!</v>
      </c>
    </row>
    <row r="102" spans="1:8">
      <c r="A102" s="54" t="s">
        <v>17</v>
      </c>
      <c r="B102" s="54" t="s">
        <v>18</v>
      </c>
      <c r="C102" s="54">
        <v>27.5</v>
      </c>
      <c r="D102" s="54">
        <v>115.5</v>
      </c>
      <c r="E102" s="54">
        <v>17</v>
      </c>
      <c r="F102" s="62">
        <f>45.19+IF(E102&lt;12,E102*data_src!$C$17,E102*data_src!$C$19)+IF(E102=11,data_src!$C$18,0)</f>
        <v>218.58999999999997</v>
      </c>
      <c r="G102" s="61" t="e">
        <f>+F102+data_src!#REF!</f>
        <v>#REF!</v>
      </c>
      <c r="H102" s="61" t="e">
        <f>+F102+data_src!#REF!</f>
        <v>#REF!</v>
      </c>
    </row>
    <row r="103" spans="1:8">
      <c r="A103" s="54" t="s">
        <v>17</v>
      </c>
      <c r="B103" s="54" t="s">
        <v>18</v>
      </c>
      <c r="C103" s="54">
        <v>31.5</v>
      </c>
      <c r="D103" s="54">
        <v>115.5</v>
      </c>
      <c r="E103" s="54">
        <v>17</v>
      </c>
      <c r="F103" s="62">
        <f>45.19+IF(E103&lt;12,E103*data_src!$C$17,E103*data_src!$C$19)+IF(E103=11,data_src!$C$18,0)</f>
        <v>218.58999999999997</v>
      </c>
      <c r="G103" s="61" t="e">
        <f>+F103+data_src!#REF!</f>
        <v>#REF!</v>
      </c>
      <c r="H103" s="61" t="e">
        <f>+F103+data_src!#REF!</f>
        <v>#REF!</v>
      </c>
    </row>
    <row r="104" spans="1:8">
      <c r="A104" s="54" t="s">
        <v>17</v>
      </c>
      <c r="B104" s="54" t="s">
        <v>18</v>
      </c>
      <c r="C104" s="54">
        <v>35.5</v>
      </c>
      <c r="D104" s="54">
        <v>110.5</v>
      </c>
      <c r="E104" s="54">
        <v>17</v>
      </c>
      <c r="F104" s="62">
        <f>45.19+IF(E104&lt;12,E104*data_src!$C$17,E104*data_src!$C$19)+IF(E104=11,data_src!$C$18,0)</f>
        <v>218.58999999999997</v>
      </c>
      <c r="G104" s="61" t="e">
        <f>+F104+data_src!#REF!</f>
        <v>#REF!</v>
      </c>
      <c r="H104" s="61" t="e">
        <f>+F104+data_src!#REF!</f>
        <v>#REF!</v>
      </c>
    </row>
    <row r="105" spans="1:8">
      <c r="A105" s="54" t="s">
        <v>17</v>
      </c>
      <c r="B105" s="54" t="s">
        <v>18</v>
      </c>
      <c r="C105" s="54">
        <v>40.5</v>
      </c>
      <c r="D105" s="54">
        <v>105.5</v>
      </c>
      <c r="E105" s="54">
        <v>17</v>
      </c>
      <c r="F105" s="62">
        <f>45.19+IF(E105&lt;12,E105*data_src!$C$17,E105*data_src!$C$19)+IF(E105=11,data_src!$C$18,0)</f>
        <v>218.58999999999997</v>
      </c>
      <c r="G105" s="61" t="e">
        <f>+F105+data_src!#REF!</f>
        <v>#REF!</v>
      </c>
      <c r="H105" s="61" t="e">
        <f>+F105+data_src!#REF!</f>
        <v>#REF!</v>
      </c>
    </row>
    <row r="106" spans="1:8">
      <c r="A106" s="54" t="s">
        <v>17</v>
      </c>
      <c r="B106" s="54" t="s">
        <v>18</v>
      </c>
      <c r="C106" s="54">
        <v>45.5</v>
      </c>
      <c r="D106" s="54">
        <v>100.5</v>
      </c>
      <c r="E106" s="54">
        <v>17</v>
      </c>
      <c r="F106" s="62">
        <f>45.19+IF(E106&lt;12,E106*data_src!$C$17,E106*data_src!$C$19)+IF(E106=11,data_src!$C$18,0)</f>
        <v>218.58999999999997</v>
      </c>
      <c r="G106" s="61" t="e">
        <f>+F106+data_src!#REF!</f>
        <v>#REF!</v>
      </c>
      <c r="H106" s="61" t="e">
        <f>+F106+data_src!#REF!</f>
        <v>#REF!</v>
      </c>
    </row>
    <row r="107" spans="1:8">
      <c r="A107" s="54" t="s">
        <v>17</v>
      </c>
      <c r="B107" s="54" t="s">
        <v>18</v>
      </c>
      <c r="C107" s="54">
        <v>50.5</v>
      </c>
      <c r="D107" s="54">
        <v>95.5</v>
      </c>
      <c r="E107" s="54">
        <v>17</v>
      </c>
      <c r="F107" s="62">
        <f>45.19+IF(E107&lt;12,E107*data_src!$C$17,E107*data_src!$C$19)+IF(E107=11,data_src!$C$18,0)</f>
        <v>218.58999999999997</v>
      </c>
      <c r="G107" s="61" t="e">
        <f>+F107+data_src!#REF!</f>
        <v>#REF!</v>
      </c>
      <c r="H107" s="61" t="e">
        <f>+F107+data_src!#REF!</f>
        <v>#REF!</v>
      </c>
    </row>
    <row r="108" spans="1:8">
      <c r="A108" s="54" t="s">
        <v>17</v>
      </c>
      <c r="B108" s="54" t="s">
        <v>18</v>
      </c>
      <c r="C108" s="54">
        <v>55.5</v>
      </c>
      <c r="D108" s="54">
        <v>90.5</v>
      </c>
      <c r="E108" s="54">
        <v>17</v>
      </c>
      <c r="F108" s="62">
        <f>45.19+IF(E108&lt;12,E108*data_src!$C$17,E108*data_src!$C$19)+IF(E108=11,data_src!$C$18,0)</f>
        <v>218.58999999999997</v>
      </c>
      <c r="G108" s="61" t="e">
        <f>+F108+data_src!#REF!</f>
        <v>#REF!</v>
      </c>
      <c r="H108" s="61" t="e">
        <f>+F108+data_src!#REF!</f>
        <v>#REF!</v>
      </c>
    </row>
    <row r="109" spans="1:8">
      <c r="A109" s="54" t="s">
        <v>17</v>
      </c>
      <c r="B109" s="54" t="s">
        <v>18</v>
      </c>
      <c r="C109" s="54">
        <v>60.5</v>
      </c>
      <c r="D109" s="54">
        <v>85.5</v>
      </c>
      <c r="E109" s="54">
        <v>17</v>
      </c>
      <c r="F109" s="62">
        <f>45.19+IF(E109&lt;12,E109*data_src!$C$17,E109*data_src!$C$19)+IF(E109=11,data_src!$C$18,0)</f>
        <v>218.58999999999997</v>
      </c>
      <c r="G109" s="61" t="e">
        <f>+F109+data_src!#REF!</f>
        <v>#REF!</v>
      </c>
      <c r="H109" s="61" t="e">
        <f>+F109+data_src!#REF!</f>
        <v>#REF!</v>
      </c>
    </row>
    <row r="110" spans="1:8">
      <c r="A110" s="54" t="s">
        <v>17</v>
      </c>
      <c r="B110" s="54" t="s">
        <v>18</v>
      </c>
      <c r="C110" s="54">
        <v>65.5</v>
      </c>
      <c r="D110" s="54">
        <v>80.5</v>
      </c>
      <c r="E110" s="54">
        <v>17</v>
      </c>
      <c r="F110" s="62">
        <f>45.19+IF(E110&lt;12,E110*data_src!$C$17,E110*data_src!$C$19)+IF(E110=11,data_src!$C$18,0)</f>
        <v>218.58999999999997</v>
      </c>
      <c r="G110" s="61" t="e">
        <f>+F110+data_src!#REF!</f>
        <v>#REF!</v>
      </c>
      <c r="H110" s="61" t="e">
        <f>+F110+data_src!#REF!</f>
        <v>#REF!</v>
      </c>
    </row>
    <row r="111" spans="1:8">
      <c r="A111" s="54" t="s">
        <v>17</v>
      </c>
      <c r="B111" s="54" t="s">
        <v>18</v>
      </c>
      <c r="C111" s="54">
        <v>70.5</v>
      </c>
      <c r="D111" s="54">
        <v>75.5</v>
      </c>
      <c r="E111" s="54">
        <v>17</v>
      </c>
      <c r="F111" s="62">
        <f>45.19+IF(E111&lt;12,E111*data_src!$C$17,E111*data_src!$C$19)+IF(E111=11,data_src!$C$18,0)</f>
        <v>218.58999999999997</v>
      </c>
      <c r="G111" s="61" t="e">
        <f>+F111+data_src!#REF!</f>
        <v>#REF!</v>
      </c>
      <c r="H111" s="61" t="e">
        <f>+F111+data_src!#REF!</f>
        <v>#REF!</v>
      </c>
    </row>
    <row r="112" spans="1:8">
      <c r="A112" s="54" t="s">
        <v>17</v>
      </c>
      <c r="B112" s="54" t="s">
        <v>18</v>
      </c>
      <c r="C112" s="54">
        <v>27.5</v>
      </c>
      <c r="D112" s="54">
        <v>120.5</v>
      </c>
      <c r="E112" s="54">
        <v>18</v>
      </c>
      <c r="F112" s="62">
        <f>45.19+IF(E112&lt;12,E112*data_src!$C$17,E112*data_src!$C$19)+IF(E112=11,data_src!$C$18,0)</f>
        <v>228.79</v>
      </c>
      <c r="G112" s="61" t="e">
        <f>+F112+data_src!#REF!</f>
        <v>#REF!</v>
      </c>
      <c r="H112" s="61" t="e">
        <f>+F112+data_src!#REF!</f>
        <v>#REF!</v>
      </c>
    </row>
    <row r="113" spans="1:8">
      <c r="A113" s="54" t="s">
        <v>17</v>
      </c>
      <c r="B113" s="54" t="s">
        <v>18</v>
      </c>
      <c r="C113" s="54">
        <v>31.5</v>
      </c>
      <c r="D113" s="54">
        <v>120.5</v>
      </c>
      <c r="E113" s="54">
        <v>18</v>
      </c>
      <c r="F113" s="62">
        <f>45.19+IF(E113&lt;12,E113*data_src!$C$17,E113*data_src!$C$19)+IF(E113=11,data_src!$C$18,0)</f>
        <v>228.79</v>
      </c>
      <c r="G113" s="61" t="e">
        <f>+F113+data_src!#REF!</f>
        <v>#REF!</v>
      </c>
      <c r="H113" s="61" t="e">
        <f>+F113+data_src!#REF!</f>
        <v>#REF!</v>
      </c>
    </row>
    <row r="114" spans="1:8">
      <c r="A114" s="54" t="s">
        <v>17</v>
      </c>
      <c r="B114" s="54" t="s">
        <v>18</v>
      </c>
      <c r="C114" s="54">
        <v>35.5</v>
      </c>
      <c r="D114" s="54">
        <v>115.5</v>
      </c>
      <c r="E114" s="54">
        <v>18</v>
      </c>
      <c r="F114" s="62">
        <f>45.19+IF(E114&lt;12,E114*data_src!$C$17,E114*data_src!$C$19)+IF(E114=11,data_src!$C$18,0)</f>
        <v>228.79</v>
      </c>
      <c r="G114" s="61" t="e">
        <f>+F114+data_src!#REF!</f>
        <v>#REF!</v>
      </c>
      <c r="H114" s="61" t="e">
        <f>+F114+data_src!#REF!</f>
        <v>#REF!</v>
      </c>
    </row>
    <row r="115" spans="1:8">
      <c r="A115" s="54" t="s">
        <v>17</v>
      </c>
      <c r="B115" s="54" t="s">
        <v>18</v>
      </c>
      <c r="C115" s="54">
        <v>40.5</v>
      </c>
      <c r="D115" s="54">
        <v>110.5</v>
      </c>
      <c r="E115" s="54">
        <v>18</v>
      </c>
      <c r="F115" s="62">
        <f>45.19+IF(E115&lt;12,E115*data_src!$C$17,E115*data_src!$C$19)+IF(E115=11,data_src!$C$18,0)</f>
        <v>228.79</v>
      </c>
      <c r="G115" s="61" t="e">
        <f>+F115+data_src!#REF!</f>
        <v>#REF!</v>
      </c>
      <c r="H115" s="61" t="e">
        <f>+F115+data_src!#REF!</f>
        <v>#REF!</v>
      </c>
    </row>
    <row r="116" spans="1:8">
      <c r="A116" s="54" t="s">
        <v>17</v>
      </c>
      <c r="B116" s="54" t="s">
        <v>18</v>
      </c>
      <c r="C116" s="54">
        <v>45.5</v>
      </c>
      <c r="D116" s="54">
        <v>105.5</v>
      </c>
      <c r="E116" s="54">
        <v>18</v>
      </c>
      <c r="F116" s="62">
        <f>45.19+IF(E116&lt;12,E116*data_src!$C$17,E116*data_src!$C$19)+IF(E116=11,data_src!$C$18,0)</f>
        <v>228.79</v>
      </c>
      <c r="G116" s="61" t="e">
        <f>+F116+data_src!#REF!</f>
        <v>#REF!</v>
      </c>
      <c r="H116" s="61" t="e">
        <f>+F116+data_src!#REF!</f>
        <v>#REF!</v>
      </c>
    </row>
    <row r="117" spans="1:8">
      <c r="A117" s="54" t="s">
        <v>17</v>
      </c>
      <c r="B117" s="54" t="s">
        <v>18</v>
      </c>
      <c r="C117" s="54">
        <v>50.5</v>
      </c>
      <c r="D117" s="54">
        <v>100.5</v>
      </c>
      <c r="E117" s="54">
        <v>18</v>
      </c>
      <c r="F117" s="62">
        <f>45.19+IF(E117&lt;12,E117*data_src!$C$17,E117*data_src!$C$19)+IF(E117=11,data_src!$C$18,0)</f>
        <v>228.79</v>
      </c>
      <c r="G117" s="61" t="e">
        <f>+F117+data_src!#REF!</f>
        <v>#REF!</v>
      </c>
      <c r="H117" s="61" t="e">
        <f>+F117+data_src!#REF!</f>
        <v>#REF!</v>
      </c>
    </row>
    <row r="118" spans="1:8">
      <c r="A118" s="54" t="s">
        <v>17</v>
      </c>
      <c r="B118" s="54" t="s">
        <v>18</v>
      </c>
      <c r="C118" s="54">
        <v>55.5</v>
      </c>
      <c r="D118" s="54">
        <v>95.5</v>
      </c>
      <c r="E118" s="54">
        <v>18</v>
      </c>
      <c r="F118" s="62">
        <f>45.19+IF(E118&lt;12,E118*data_src!$C$17,E118*data_src!$C$19)+IF(E118=11,data_src!$C$18,0)</f>
        <v>228.79</v>
      </c>
      <c r="G118" s="61" t="e">
        <f>+F118+data_src!#REF!</f>
        <v>#REF!</v>
      </c>
      <c r="H118" s="61" t="e">
        <f>+F118+data_src!#REF!</f>
        <v>#REF!</v>
      </c>
    </row>
    <row r="119" spans="1:8">
      <c r="A119" s="54" t="s">
        <v>17</v>
      </c>
      <c r="B119" s="54" t="s">
        <v>18</v>
      </c>
      <c r="C119" s="54">
        <v>60.5</v>
      </c>
      <c r="D119" s="54">
        <v>90.5</v>
      </c>
      <c r="E119" s="54">
        <v>18</v>
      </c>
      <c r="F119" s="62">
        <f>45.19+IF(E119&lt;12,E119*data_src!$C$17,E119*data_src!$C$19)+IF(E119=11,data_src!$C$18,0)</f>
        <v>228.79</v>
      </c>
      <c r="G119" s="61" t="e">
        <f>+F119+data_src!#REF!</f>
        <v>#REF!</v>
      </c>
      <c r="H119" s="61" t="e">
        <f>+F119+data_src!#REF!</f>
        <v>#REF!</v>
      </c>
    </row>
    <row r="120" spans="1:8">
      <c r="A120" s="54" t="s">
        <v>17</v>
      </c>
      <c r="B120" s="54" t="s">
        <v>18</v>
      </c>
      <c r="C120" s="54">
        <v>65.5</v>
      </c>
      <c r="D120" s="54">
        <v>85.5</v>
      </c>
      <c r="E120" s="54">
        <v>18</v>
      </c>
      <c r="F120" s="62">
        <f>45.19+IF(E120&lt;12,E120*data_src!$C$17,E120*data_src!$C$19)+IF(E120=11,data_src!$C$18,0)</f>
        <v>228.79</v>
      </c>
      <c r="G120" s="61" t="e">
        <f>+F120+data_src!#REF!</f>
        <v>#REF!</v>
      </c>
      <c r="H120" s="61" t="e">
        <f>+F120+data_src!#REF!</f>
        <v>#REF!</v>
      </c>
    </row>
    <row r="121" spans="1:8">
      <c r="A121" s="54" t="s">
        <v>17</v>
      </c>
      <c r="B121" s="54" t="s">
        <v>18</v>
      </c>
      <c r="C121" s="54">
        <v>70.5</v>
      </c>
      <c r="D121" s="54">
        <v>80.5</v>
      </c>
      <c r="E121" s="54">
        <v>18</v>
      </c>
      <c r="F121" s="62">
        <f>45.19+IF(E121&lt;12,E121*data_src!$C$17,E121*data_src!$C$19)+IF(E121=11,data_src!$C$18,0)</f>
        <v>228.79</v>
      </c>
      <c r="G121" s="61" t="e">
        <f>+F121+data_src!#REF!</f>
        <v>#REF!</v>
      </c>
      <c r="H121" s="61" t="e">
        <f>+F121+data_src!#REF!</f>
        <v>#REF!</v>
      </c>
    </row>
    <row r="122" spans="1:8">
      <c r="A122" s="54" t="s">
        <v>17</v>
      </c>
      <c r="B122" s="54" t="s">
        <v>18</v>
      </c>
      <c r="C122" s="54">
        <v>75.5</v>
      </c>
      <c r="D122" s="54">
        <v>75.5</v>
      </c>
      <c r="E122" s="54">
        <v>18</v>
      </c>
      <c r="F122" s="62">
        <f>45.19+IF(E122&lt;12,E122*data_src!$C$17,E122*data_src!$C$19)+IF(E122=11,data_src!$C$18,0)</f>
        <v>228.79</v>
      </c>
      <c r="G122" s="61" t="e">
        <f>+F122+data_src!#REF!</f>
        <v>#REF!</v>
      </c>
      <c r="H122" s="61" t="e">
        <f>+F122+data_src!#REF!</f>
        <v>#REF!</v>
      </c>
    </row>
  </sheetData>
  <mergeCells count="2">
    <mergeCell ref="C1:E1"/>
    <mergeCell ref="F1:H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O31"/>
  <sheetViews>
    <sheetView workbookViewId="0"/>
  </sheetViews>
  <sheetFormatPr baseColWidth="10" defaultColWidth="11.5546875" defaultRowHeight="14.4"/>
  <cols>
    <col min="1" max="2" width="11.5546875" style="101"/>
    <col min="3" max="3" width="30.88671875" style="101" bestFit="1" customWidth="1"/>
    <col min="4" max="16384" width="11.5546875" style="101"/>
  </cols>
  <sheetData>
    <row r="1" spans="1:15">
      <c r="A1" s="127"/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</row>
    <row r="2" spans="1:15">
      <c r="A2" s="127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</row>
    <row r="3" spans="1:15">
      <c r="A3" s="127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</row>
    <row r="4" spans="1:15" ht="22.8">
      <c r="A4" s="127"/>
      <c r="B4" s="213" t="s">
        <v>206</v>
      </c>
      <c r="C4" s="213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127"/>
      <c r="O4" s="127"/>
    </row>
    <row r="5" spans="1:15" ht="17.399999999999999">
      <c r="A5" s="127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8"/>
      <c r="O5" s="127"/>
    </row>
    <row r="6" spans="1:15" ht="17.399999999999999">
      <c r="A6" s="127"/>
      <c r="B6" s="127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8"/>
      <c r="O6" s="127"/>
    </row>
    <row r="7" spans="1:15">
      <c r="A7" s="127"/>
      <c r="B7" s="130" t="s">
        <v>207</v>
      </c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27"/>
    </row>
    <row r="8" spans="1:15">
      <c r="A8" s="127"/>
      <c r="B8" s="130" t="s">
        <v>208</v>
      </c>
      <c r="C8" s="130"/>
      <c r="D8" s="130"/>
      <c r="E8" s="130"/>
      <c r="F8" s="130"/>
      <c r="G8" s="130"/>
      <c r="H8" s="130"/>
      <c r="I8" s="130"/>
      <c r="J8" s="130"/>
      <c r="K8" s="130"/>
      <c r="L8" s="130"/>
      <c r="M8" s="130"/>
      <c r="N8" s="130"/>
      <c r="O8" s="127"/>
    </row>
    <row r="9" spans="1:15" ht="17.399999999999999">
      <c r="A9" s="127"/>
      <c r="B9" s="127"/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29"/>
      <c r="N9" s="128"/>
      <c r="O9" s="127"/>
    </row>
    <row r="10" spans="1:15" ht="17.399999999999999">
      <c r="A10" s="127"/>
      <c r="B10" s="127" t="s">
        <v>209</v>
      </c>
      <c r="C10" s="129"/>
      <c r="D10" s="129"/>
      <c r="E10" s="129"/>
      <c r="F10" s="129"/>
      <c r="G10" s="129"/>
      <c r="H10" s="129"/>
      <c r="I10" s="129"/>
      <c r="J10" s="129"/>
      <c r="K10" s="129"/>
      <c r="L10" s="129"/>
      <c r="M10" s="129"/>
      <c r="N10" s="128"/>
      <c r="O10" s="127"/>
    </row>
    <row r="11" spans="1:15" ht="17.399999999999999">
      <c r="A11" s="127"/>
      <c r="B11" s="127" t="s">
        <v>222</v>
      </c>
      <c r="C11" s="129"/>
      <c r="D11" s="129"/>
      <c r="E11" s="129"/>
      <c r="F11" s="129"/>
      <c r="G11" s="129"/>
      <c r="H11" s="129"/>
      <c r="I11" s="129"/>
      <c r="J11" s="129"/>
      <c r="K11" s="129"/>
      <c r="L11" s="129"/>
      <c r="M11" s="129"/>
      <c r="N11" s="128"/>
      <c r="O11" s="127"/>
    </row>
    <row r="12" spans="1:15" ht="15" thickBot="1">
      <c r="A12" s="127"/>
      <c r="B12" s="127"/>
      <c r="C12" s="127"/>
      <c r="D12" s="127"/>
      <c r="E12" s="127"/>
      <c r="F12" s="127"/>
      <c r="G12" s="127"/>
      <c r="H12" s="127"/>
      <c r="I12" s="127"/>
      <c r="J12" s="127"/>
      <c r="K12" s="127"/>
      <c r="L12" s="127"/>
      <c r="M12" s="127"/>
      <c r="N12" s="127"/>
      <c r="O12" s="127"/>
    </row>
    <row r="13" spans="1:15" ht="15" thickTop="1">
      <c r="A13" s="127"/>
      <c r="B13" s="131"/>
      <c r="C13" s="132"/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3"/>
      <c r="O13" s="127"/>
    </row>
    <row r="14" spans="1:15">
      <c r="A14" s="127"/>
      <c r="B14" s="134"/>
      <c r="C14" s="135"/>
      <c r="D14" s="135"/>
      <c r="E14" s="135"/>
      <c r="F14" s="135"/>
      <c r="G14" s="135"/>
      <c r="H14" s="135"/>
      <c r="I14" s="135"/>
      <c r="J14" s="135"/>
      <c r="K14" s="135"/>
      <c r="L14" s="135"/>
      <c r="M14" s="135"/>
      <c r="N14" s="136"/>
      <c r="O14" s="127"/>
    </row>
    <row r="15" spans="1:15" ht="17.399999999999999">
      <c r="A15" s="127"/>
      <c r="B15" s="137" t="s">
        <v>210</v>
      </c>
      <c r="C15" s="135"/>
      <c r="D15" s="135"/>
      <c r="E15" s="127"/>
      <c r="F15" s="138"/>
      <c r="G15" s="135"/>
      <c r="H15" s="135"/>
      <c r="I15" s="135"/>
      <c r="J15" s="135"/>
      <c r="K15" s="135"/>
      <c r="L15" s="135"/>
      <c r="M15" s="135"/>
      <c r="N15" s="136"/>
      <c r="O15" s="127"/>
    </row>
    <row r="16" spans="1:15" ht="17.399999999999999">
      <c r="A16" s="127"/>
      <c r="B16" s="134"/>
      <c r="C16" s="139"/>
      <c r="D16" s="135"/>
      <c r="E16" s="138"/>
      <c r="F16" s="138"/>
      <c r="G16" s="135"/>
      <c r="H16" s="135"/>
      <c r="I16" s="135"/>
      <c r="J16" s="127"/>
      <c r="K16" s="127"/>
      <c r="L16" s="127"/>
      <c r="M16" s="127"/>
      <c r="N16" s="136"/>
      <c r="O16" s="127"/>
    </row>
    <row r="17" spans="1:15" ht="17.399999999999999">
      <c r="A17" s="127"/>
      <c r="B17" s="134"/>
      <c r="C17" s="140" t="s">
        <v>211</v>
      </c>
      <c r="D17" s="141">
        <v>0</v>
      </c>
      <c r="E17" s="138"/>
      <c r="F17" s="138"/>
      <c r="G17" s="127"/>
      <c r="H17" s="127"/>
      <c r="I17" s="127"/>
      <c r="J17" s="127"/>
      <c r="K17" s="127"/>
      <c r="L17" s="127"/>
      <c r="M17" s="127"/>
      <c r="N17" s="136"/>
      <c r="O17" s="127"/>
    </row>
    <row r="18" spans="1:15" ht="17.399999999999999">
      <c r="A18" s="127"/>
      <c r="B18" s="134"/>
      <c r="C18" s="140"/>
      <c r="D18" s="135"/>
      <c r="E18" s="138"/>
      <c r="F18" s="138"/>
      <c r="G18" s="135"/>
      <c r="H18" s="135"/>
      <c r="I18" s="135"/>
      <c r="J18" s="135"/>
      <c r="K18" s="135"/>
      <c r="L18" s="140"/>
      <c r="M18" s="135"/>
      <c r="N18" s="136"/>
      <c r="O18" s="127"/>
    </row>
    <row r="19" spans="1:15" ht="17.399999999999999">
      <c r="A19" s="127"/>
      <c r="B19" s="134"/>
      <c r="C19" s="140" t="s">
        <v>212</v>
      </c>
      <c r="D19" s="142" t="s">
        <v>68</v>
      </c>
      <c r="E19" s="138"/>
      <c r="F19" s="138"/>
      <c r="G19" s="135"/>
      <c r="H19" s="135"/>
      <c r="I19" s="135"/>
      <c r="J19" s="135"/>
      <c r="K19" s="135"/>
      <c r="L19" s="140" t="s">
        <v>213</v>
      </c>
      <c r="M19" s="142" t="s">
        <v>68</v>
      </c>
      <c r="N19" s="136"/>
      <c r="O19" s="127"/>
    </row>
    <row r="20" spans="1:15" ht="17.399999999999999">
      <c r="A20" s="127"/>
      <c r="B20" s="134"/>
      <c r="C20" s="140"/>
      <c r="D20" s="135"/>
      <c r="E20" s="138"/>
      <c r="F20" s="138"/>
      <c r="G20" s="135"/>
      <c r="H20" s="135"/>
      <c r="I20" s="135"/>
      <c r="J20" s="135"/>
      <c r="K20" s="135"/>
      <c r="L20" s="140"/>
      <c r="M20" s="135"/>
      <c r="N20" s="136"/>
      <c r="O20" s="127"/>
    </row>
    <row r="21" spans="1:15" ht="15.6" customHeight="1">
      <c r="A21" s="127"/>
      <c r="B21" s="137" t="s">
        <v>220</v>
      </c>
      <c r="C21" s="135"/>
      <c r="D21" s="214" t="str">
        <f>+IF(AND(taux_marge_distributeur&lt;&gt;"",coefficient_revente_distributeur&lt;&gt;""),"veuillez renseigner seulement une des deux cellules : taux de marge ou coefficient","")</f>
        <v/>
      </c>
      <c r="E21" s="214"/>
      <c r="F21" s="214"/>
      <c r="G21" s="214"/>
      <c r="H21" s="214"/>
      <c r="I21" s="214"/>
      <c r="J21" s="214"/>
      <c r="K21" s="143"/>
      <c r="L21" s="140"/>
      <c r="M21" s="135"/>
      <c r="N21" s="136"/>
      <c r="O21" s="127"/>
    </row>
    <row r="22" spans="1:15">
      <c r="A22" s="127"/>
      <c r="B22" s="134"/>
      <c r="C22" s="140" t="s">
        <v>214</v>
      </c>
      <c r="D22" s="144"/>
      <c r="E22" s="145"/>
      <c r="F22" s="135"/>
      <c r="G22" s="135"/>
      <c r="H22" s="140" t="s">
        <v>221</v>
      </c>
      <c r="I22" s="146"/>
      <c r="J22" s="127"/>
      <c r="K22" s="135"/>
      <c r="L22" s="140"/>
      <c r="M22" s="135"/>
      <c r="N22" s="136"/>
      <c r="O22" s="127"/>
    </row>
    <row r="23" spans="1:15">
      <c r="A23" s="127"/>
      <c r="B23" s="134"/>
      <c r="C23" s="140"/>
      <c r="D23" s="135"/>
      <c r="E23" s="147"/>
      <c r="F23" s="127"/>
      <c r="G23" s="135"/>
      <c r="H23" s="135"/>
      <c r="I23" s="135"/>
      <c r="J23" s="135"/>
      <c r="K23" s="135"/>
      <c r="L23" s="140"/>
      <c r="M23" s="135"/>
      <c r="N23" s="136"/>
      <c r="O23" s="127"/>
    </row>
    <row r="24" spans="1:15">
      <c r="A24" s="127"/>
      <c r="B24" s="134"/>
      <c r="C24" s="140" t="s">
        <v>215</v>
      </c>
      <c r="D24" s="215"/>
      <c r="E24" s="216"/>
      <c r="F24" s="216"/>
      <c r="G24" s="217"/>
      <c r="H24" s="135"/>
      <c r="I24" s="135"/>
      <c r="J24" s="135"/>
      <c r="K24" s="135"/>
      <c r="L24" s="140" t="s">
        <v>216</v>
      </c>
      <c r="M24" s="148"/>
      <c r="N24" s="136"/>
      <c r="O24" s="127"/>
    </row>
    <row r="25" spans="1:15">
      <c r="A25" s="127"/>
      <c r="B25" s="134"/>
      <c r="C25" s="140" t="s">
        <v>217</v>
      </c>
      <c r="D25" s="215"/>
      <c r="E25" s="216"/>
      <c r="F25" s="216"/>
      <c r="G25" s="217"/>
      <c r="H25" s="135"/>
      <c r="I25" s="135"/>
      <c r="J25" s="135"/>
      <c r="K25" s="135"/>
      <c r="L25" s="140" t="s">
        <v>218</v>
      </c>
      <c r="M25" s="148"/>
      <c r="N25" s="136"/>
      <c r="O25" s="127"/>
    </row>
    <row r="26" spans="1:15">
      <c r="A26" s="127"/>
      <c r="B26" s="134"/>
      <c r="C26" s="140" t="s">
        <v>219</v>
      </c>
      <c r="D26" s="215"/>
      <c r="E26" s="216"/>
      <c r="F26" s="216"/>
      <c r="G26" s="217"/>
      <c r="H26" s="135"/>
      <c r="I26" s="135"/>
      <c r="J26" s="135"/>
      <c r="K26" s="135"/>
      <c r="L26" s="140"/>
      <c r="M26" s="135"/>
      <c r="N26" s="136"/>
      <c r="O26" s="127"/>
    </row>
    <row r="27" spans="1:15">
      <c r="A27" s="127"/>
      <c r="B27" s="134"/>
      <c r="C27" s="140"/>
      <c r="D27" s="135"/>
      <c r="E27" s="147"/>
      <c r="F27" s="127"/>
      <c r="G27" s="135"/>
      <c r="H27" s="135"/>
      <c r="I27" s="135"/>
      <c r="J27" s="135"/>
      <c r="K27" s="135"/>
      <c r="L27" s="140"/>
      <c r="M27" s="135"/>
      <c r="N27" s="136"/>
      <c r="O27" s="127"/>
    </row>
    <row r="28" spans="1:15">
      <c r="A28" s="127"/>
      <c r="B28" s="134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6"/>
      <c r="O28" s="127"/>
    </row>
    <row r="29" spans="1:15" ht="15" thickBot="1">
      <c r="A29" s="127"/>
      <c r="B29" s="149"/>
      <c r="C29" s="150"/>
      <c r="D29" s="150"/>
      <c r="E29" s="150"/>
      <c r="F29" s="150"/>
      <c r="G29" s="150"/>
      <c r="H29" s="150"/>
      <c r="I29" s="150"/>
      <c r="J29" s="150"/>
      <c r="K29" s="150"/>
      <c r="L29" s="150"/>
      <c r="M29" s="150"/>
      <c r="N29" s="151"/>
      <c r="O29" s="127"/>
    </row>
    <row r="30" spans="1:15" ht="15" thickTop="1">
      <c r="A30" s="127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27"/>
    </row>
    <row r="31" spans="1:15">
      <c r="A31" s="127"/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27"/>
    </row>
  </sheetData>
  <sheetProtection algorithmName="SHA-512" hashValue="3PZ/doWxr7TrrUCXZURWHzaG4k9/oDsP3f/j9aACDL5q7GixDOpPDtYpTGXcI3aXMlttBkBZklfhxS/chApfBA==" saltValue="cEfNekI1j9mtzGEwE6YllA==" spinCount="100000" sheet="1" objects="1" scenarios="1"/>
  <protectedRanges>
    <protectedRange sqref="D17 D19 M19 I22 D22 D24:G24 D25:G25 D26:G26 M25 M24" name="Plage1"/>
  </protectedRanges>
  <mergeCells count="5">
    <mergeCell ref="B4:M4"/>
    <mergeCell ref="D21:J21"/>
    <mergeCell ref="D24:G24"/>
    <mergeCell ref="D25:G25"/>
    <mergeCell ref="D26:G26"/>
  </mergeCells>
  <dataValidations count="2">
    <dataValidation type="list" allowBlank="1" showInputMessage="1" showErrorMessage="1" sqref="D19 M19">
      <formula1>liste_ouinon</formula1>
    </dataValidation>
    <dataValidation type="list" allowBlank="1" showInputMessage="1" showErrorMessage="1" sqref="D17">
      <formula1>liste_taux_remise</formula1>
    </dataValidation>
  </dataValidations>
  <pageMargins left="0.70866141732283472" right="0.70866141732283472" top="0.74803149606299213" bottom="0.74803149606299213" header="0.31496062992125984" footer="0.31496062992125984"/>
  <pageSetup paperSize="9" scale="77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8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8"/>
      <c r="C1" s="218"/>
      <c r="D1" s="218"/>
      <c r="E1" s="218"/>
      <c r="F1" s="218"/>
      <c r="G1" s="218"/>
      <c r="H1" s="218"/>
      <c r="I1" s="218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19" t="str">
        <f ca="1">"Profil "&amp;MID(CELL("nomfichier",A6),FIND("]",CELL("nomfichier",A6))+1,LEN(CELL("nomfichier",A6))-FIND("]",CELL("nomfichier",A6)))</f>
        <v>Profil SP5</v>
      </c>
      <c r="B6" s="219"/>
      <c r="C6" s="219"/>
      <c r="D6" s="219"/>
      <c r="E6" s="219"/>
      <c r="F6" s="219"/>
      <c r="G6" s="219"/>
      <c r="H6" s="219"/>
      <c r="I6" s="219"/>
    </row>
    <row r="7" spans="1:9" ht="15" thickBot="1"/>
    <row r="8" spans="1:9" s="159" customFormat="1" ht="15" thickBot="1">
      <c r="A8" s="221" t="s">
        <v>1</v>
      </c>
      <c r="B8" s="222"/>
      <c r="C8" s="223"/>
      <c r="D8" s="221" t="str">
        <f ca="1">+"Cylindre double entrée (810-"&amp;MID(CELL("nomfichier",A6),FIND("]",CELL("nomfichier",A6))+1,LEN(CELL("nomfichier",A6))-FIND("]",CELL("nomfichier",A6)))&amp;")"</f>
        <v>Cylindre double entrée (810-SP5)</v>
      </c>
      <c r="E8" s="222"/>
      <c r="F8" s="223"/>
      <c r="G8" s="220" t="str">
        <f ca="1">"Cylindre à bouton (815-"&amp;MID(CELL("nomfichier",A6),FIND("]",CELL("nomfichier",A6))+1,LEN(CELL("nomfichier",A6))-FIND("]",CELL("nomfichier",A6)))&amp;")"</f>
        <v>Cylindre à bouton (815-SP5)</v>
      </c>
      <c r="H8" s="220"/>
      <c r="I8" s="220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41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45.19</v>
      </c>
      <c r="E10" s="163">
        <f t="shared" ref="E10:E41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46.699999999999996</v>
      </c>
      <c r="F10" s="163">
        <f t="shared" ref="F10:F41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51.75</v>
      </c>
      <c r="G10" s="163">
        <f t="shared" ref="G10:G41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46.65</v>
      </c>
      <c r="H10" s="163">
        <f t="shared" ref="H10:H41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48.16</v>
      </c>
      <c r="I10" s="163">
        <f t="shared" ref="I10:I41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53.21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45.19</v>
      </c>
      <c r="E11" s="163">
        <f t="shared" ca="1" si="1"/>
        <v>46.699999999999996</v>
      </c>
      <c r="F11" s="163">
        <f t="shared" ca="1" si="2"/>
        <v>51.75</v>
      </c>
      <c r="G11" s="163">
        <f t="shared" ca="1" si="3"/>
        <v>46.65</v>
      </c>
      <c r="H11" s="163">
        <f t="shared" ca="1" si="4"/>
        <v>48.16</v>
      </c>
      <c r="I11" s="163">
        <f t="shared" ca="1" si="5"/>
        <v>53.21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45.19</v>
      </c>
      <c r="E12" s="163">
        <f t="shared" ca="1" si="1"/>
        <v>46.699999999999996</v>
      </c>
      <c r="F12" s="163">
        <f t="shared" ca="1" si="2"/>
        <v>51.75</v>
      </c>
      <c r="G12" s="163">
        <f t="shared" ca="1" si="3"/>
        <v>46.65</v>
      </c>
      <c r="H12" s="163">
        <f t="shared" ca="1" si="4"/>
        <v>48.16</v>
      </c>
      <c r="I12" s="163">
        <f t="shared" ca="1" si="5"/>
        <v>53.21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45.19</v>
      </c>
      <c r="E13" s="163">
        <f t="shared" ca="1" si="1"/>
        <v>46.699999999999996</v>
      </c>
      <c r="F13" s="163">
        <f t="shared" ca="1" si="2"/>
        <v>51.75</v>
      </c>
      <c r="G13" s="163">
        <f t="shared" ca="1" si="3"/>
        <v>46.65</v>
      </c>
      <c r="H13" s="163">
        <f t="shared" ca="1" si="4"/>
        <v>48.16</v>
      </c>
      <c r="I13" s="163">
        <f t="shared" ca="1" si="5"/>
        <v>53.21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50.29</v>
      </c>
      <c r="E14" s="166">
        <f t="shared" ca="1" si="1"/>
        <v>51.8</v>
      </c>
      <c r="F14" s="166">
        <f t="shared" ca="1" si="2"/>
        <v>56.85</v>
      </c>
      <c r="G14" s="166">
        <f t="shared" ca="1" si="3"/>
        <v>51.75</v>
      </c>
      <c r="H14" s="166">
        <f t="shared" ca="1" si="4"/>
        <v>53.26</v>
      </c>
      <c r="I14" s="166">
        <f t="shared" ca="1" si="5"/>
        <v>58.31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55.39</v>
      </c>
      <c r="E15" s="163">
        <f t="shared" ca="1" si="1"/>
        <v>56.9</v>
      </c>
      <c r="F15" s="163">
        <f t="shared" ca="1" si="2"/>
        <v>61.95</v>
      </c>
      <c r="G15" s="163">
        <f t="shared" ca="1" si="3"/>
        <v>56.85</v>
      </c>
      <c r="H15" s="163">
        <f t="shared" ca="1" si="4"/>
        <v>58.36</v>
      </c>
      <c r="I15" s="163">
        <f t="shared" ca="1" si="5"/>
        <v>63.410000000000004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55.39</v>
      </c>
      <c r="E16" s="163">
        <f t="shared" ca="1" si="1"/>
        <v>56.9</v>
      </c>
      <c r="F16" s="163">
        <f t="shared" ca="1" si="2"/>
        <v>61.95</v>
      </c>
      <c r="G16" s="163">
        <f t="shared" ca="1" si="3"/>
        <v>56.85</v>
      </c>
      <c r="H16" s="163">
        <f t="shared" ca="1" si="4"/>
        <v>58.36</v>
      </c>
      <c r="I16" s="163">
        <f t="shared" ca="1" si="5"/>
        <v>63.410000000000004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55.39</v>
      </c>
      <c r="E17" s="163">
        <f t="shared" ca="1" si="1"/>
        <v>56.9</v>
      </c>
      <c r="F17" s="163">
        <f t="shared" ca="1" si="2"/>
        <v>61.95</v>
      </c>
      <c r="G17" s="163">
        <f t="shared" ca="1" si="3"/>
        <v>56.85</v>
      </c>
      <c r="H17" s="163">
        <f t="shared" ca="1" si="4"/>
        <v>58.36</v>
      </c>
      <c r="I17" s="163">
        <f t="shared" ca="1" si="5"/>
        <v>63.410000000000004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60.489999999999995</v>
      </c>
      <c r="E18" s="166">
        <f t="shared" ca="1" si="1"/>
        <v>61.999999999999993</v>
      </c>
      <c r="F18" s="166">
        <f t="shared" ca="1" si="2"/>
        <v>67.05</v>
      </c>
      <c r="G18" s="166">
        <f t="shared" ca="1" si="3"/>
        <v>61.949999999999996</v>
      </c>
      <c r="H18" s="166">
        <f t="shared" ca="1" si="4"/>
        <v>63.459999999999994</v>
      </c>
      <c r="I18" s="166">
        <f t="shared" ca="1" si="5"/>
        <v>68.509999999999991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60.489999999999995</v>
      </c>
      <c r="E19" s="166">
        <f t="shared" ca="1" si="1"/>
        <v>61.999999999999993</v>
      </c>
      <c r="F19" s="166">
        <f t="shared" ca="1" si="2"/>
        <v>67.05</v>
      </c>
      <c r="G19" s="166">
        <f t="shared" ca="1" si="3"/>
        <v>61.949999999999996</v>
      </c>
      <c r="H19" s="166">
        <f t="shared" ca="1" si="4"/>
        <v>63.459999999999994</v>
      </c>
      <c r="I19" s="166">
        <f t="shared" ca="1" si="5"/>
        <v>68.509999999999991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60.489999999999995</v>
      </c>
      <c r="E20" s="166">
        <f t="shared" ca="1" si="1"/>
        <v>61.999999999999993</v>
      </c>
      <c r="F20" s="166">
        <f t="shared" ca="1" si="2"/>
        <v>67.05</v>
      </c>
      <c r="G20" s="166">
        <f t="shared" ca="1" si="3"/>
        <v>61.949999999999996</v>
      </c>
      <c r="H20" s="166">
        <f t="shared" ca="1" si="4"/>
        <v>63.459999999999994</v>
      </c>
      <c r="I20" s="166">
        <f t="shared" ca="1" si="5"/>
        <v>68.509999999999991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65.59</v>
      </c>
      <c r="E21" s="163">
        <f t="shared" ca="1" si="1"/>
        <v>67.100000000000009</v>
      </c>
      <c r="F21" s="163">
        <f t="shared" ca="1" si="2"/>
        <v>72.150000000000006</v>
      </c>
      <c r="G21" s="163">
        <f t="shared" ca="1" si="3"/>
        <v>67.05</v>
      </c>
      <c r="H21" s="163">
        <f t="shared" ca="1" si="4"/>
        <v>68.56</v>
      </c>
      <c r="I21" s="163">
        <f t="shared" ca="1" si="5"/>
        <v>73.61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65.59</v>
      </c>
      <c r="E22" s="163">
        <f t="shared" ca="1" si="1"/>
        <v>67.100000000000009</v>
      </c>
      <c r="F22" s="163">
        <f t="shared" ca="1" si="2"/>
        <v>72.150000000000006</v>
      </c>
      <c r="G22" s="163">
        <f t="shared" ca="1" si="3"/>
        <v>67.05</v>
      </c>
      <c r="H22" s="163">
        <f t="shared" ca="1" si="4"/>
        <v>68.56</v>
      </c>
      <c r="I22" s="163">
        <f t="shared" ca="1" si="5"/>
        <v>73.61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65.59</v>
      </c>
      <c r="E23" s="163">
        <f t="shared" ca="1" si="1"/>
        <v>67.100000000000009</v>
      </c>
      <c r="F23" s="163">
        <f t="shared" ca="1" si="2"/>
        <v>72.150000000000006</v>
      </c>
      <c r="G23" s="163">
        <f t="shared" ca="1" si="3"/>
        <v>67.05</v>
      </c>
      <c r="H23" s="163">
        <f t="shared" ca="1" si="4"/>
        <v>68.56</v>
      </c>
      <c r="I23" s="163">
        <f t="shared" ca="1" si="5"/>
        <v>73.61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65.59</v>
      </c>
      <c r="E24" s="163">
        <f t="shared" ca="1" si="1"/>
        <v>67.100000000000009</v>
      </c>
      <c r="F24" s="163">
        <f t="shared" ca="1" si="2"/>
        <v>72.150000000000006</v>
      </c>
      <c r="G24" s="163">
        <f t="shared" ca="1" si="3"/>
        <v>67.05</v>
      </c>
      <c r="H24" s="163">
        <f t="shared" ca="1" si="4"/>
        <v>68.56</v>
      </c>
      <c r="I24" s="163">
        <f t="shared" ca="1" si="5"/>
        <v>73.61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70.69</v>
      </c>
      <c r="E25" s="166">
        <f t="shared" ca="1" si="1"/>
        <v>72.2</v>
      </c>
      <c r="F25" s="166">
        <f t="shared" ca="1" si="2"/>
        <v>77.25</v>
      </c>
      <c r="G25" s="166">
        <f t="shared" ca="1" si="3"/>
        <v>72.149999999999991</v>
      </c>
      <c r="H25" s="166">
        <f t="shared" ca="1" si="4"/>
        <v>73.66</v>
      </c>
      <c r="I25" s="166">
        <f t="shared" ca="1" si="5"/>
        <v>78.709999999999994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70.69</v>
      </c>
      <c r="E26" s="166">
        <f t="shared" ca="1" si="1"/>
        <v>72.2</v>
      </c>
      <c r="F26" s="166">
        <f t="shared" ca="1" si="2"/>
        <v>77.25</v>
      </c>
      <c r="G26" s="166">
        <f t="shared" ca="1" si="3"/>
        <v>72.149999999999991</v>
      </c>
      <c r="H26" s="166">
        <f t="shared" ca="1" si="4"/>
        <v>73.66</v>
      </c>
      <c r="I26" s="166">
        <f t="shared" ca="1" si="5"/>
        <v>78.709999999999994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70.69</v>
      </c>
      <c r="E27" s="166">
        <f t="shared" ca="1" si="1"/>
        <v>72.2</v>
      </c>
      <c r="F27" s="166">
        <f t="shared" ca="1" si="2"/>
        <v>77.25</v>
      </c>
      <c r="G27" s="166">
        <f t="shared" ca="1" si="3"/>
        <v>72.149999999999991</v>
      </c>
      <c r="H27" s="166">
        <f t="shared" ca="1" si="4"/>
        <v>73.66</v>
      </c>
      <c r="I27" s="166">
        <f t="shared" ca="1" si="5"/>
        <v>78.709999999999994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70.69</v>
      </c>
      <c r="E28" s="166">
        <f t="shared" ca="1" si="1"/>
        <v>72.2</v>
      </c>
      <c r="F28" s="166">
        <f t="shared" ca="1" si="2"/>
        <v>77.25</v>
      </c>
      <c r="G28" s="166">
        <f t="shared" ca="1" si="3"/>
        <v>72.149999999999991</v>
      </c>
      <c r="H28" s="166">
        <f t="shared" ca="1" si="4"/>
        <v>73.66</v>
      </c>
      <c r="I28" s="166">
        <f t="shared" ca="1" si="5"/>
        <v>78.709999999999994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75.789999999999992</v>
      </c>
      <c r="E29" s="163">
        <f t="shared" ca="1" si="1"/>
        <v>77.3</v>
      </c>
      <c r="F29" s="163">
        <f t="shared" ca="1" si="2"/>
        <v>82.35</v>
      </c>
      <c r="G29" s="163">
        <f t="shared" ca="1" si="3"/>
        <v>77.249999999999986</v>
      </c>
      <c r="H29" s="163">
        <f t="shared" ca="1" si="4"/>
        <v>78.759999999999991</v>
      </c>
      <c r="I29" s="163">
        <f t="shared" ca="1" si="5"/>
        <v>83.809999999999988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75.789999999999992</v>
      </c>
      <c r="E30" s="163">
        <f t="shared" ca="1" si="1"/>
        <v>77.3</v>
      </c>
      <c r="F30" s="163">
        <f t="shared" ca="1" si="2"/>
        <v>82.35</v>
      </c>
      <c r="G30" s="163">
        <f t="shared" ca="1" si="3"/>
        <v>77.249999999999986</v>
      </c>
      <c r="H30" s="163">
        <f t="shared" ca="1" si="4"/>
        <v>78.759999999999991</v>
      </c>
      <c r="I30" s="163">
        <f t="shared" ca="1" si="5"/>
        <v>83.809999999999988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75.789999999999992</v>
      </c>
      <c r="E31" s="163">
        <f t="shared" ca="1" si="1"/>
        <v>77.3</v>
      </c>
      <c r="F31" s="163">
        <f t="shared" ca="1" si="2"/>
        <v>82.35</v>
      </c>
      <c r="G31" s="163">
        <f t="shared" ca="1" si="3"/>
        <v>77.249999999999986</v>
      </c>
      <c r="H31" s="163">
        <f t="shared" ca="1" si="4"/>
        <v>78.759999999999991</v>
      </c>
      <c r="I31" s="163">
        <f t="shared" ca="1" si="5"/>
        <v>83.809999999999988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75.789999999999992</v>
      </c>
      <c r="E32" s="163">
        <f t="shared" ca="1" si="1"/>
        <v>77.3</v>
      </c>
      <c r="F32" s="163">
        <f t="shared" ca="1" si="2"/>
        <v>82.35</v>
      </c>
      <c r="G32" s="163">
        <f t="shared" ca="1" si="3"/>
        <v>77.249999999999986</v>
      </c>
      <c r="H32" s="163">
        <f t="shared" ca="1" si="4"/>
        <v>78.759999999999991</v>
      </c>
      <c r="I32" s="163">
        <f t="shared" ca="1" si="5"/>
        <v>83.809999999999988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75.789999999999992</v>
      </c>
      <c r="E33" s="163">
        <f t="shared" ca="1" si="1"/>
        <v>77.3</v>
      </c>
      <c r="F33" s="163">
        <f t="shared" ca="1" si="2"/>
        <v>82.35</v>
      </c>
      <c r="G33" s="163">
        <f t="shared" ca="1" si="3"/>
        <v>77.249999999999986</v>
      </c>
      <c r="H33" s="163">
        <f t="shared" ca="1" si="4"/>
        <v>78.759999999999991</v>
      </c>
      <c r="I33" s="163">
        <f t="shared" ca="1" si="5"/>
        <v>83.809999999999988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80.889999999999986</v>
      </c>
      <c r="E34" s="166">
        <f t="shared" ca="1" si="1"/>
        <v>82.399999999999991</v>
      </c>
      <c r="F34" s="166">
        <f t="shared" ca="1" si="2"/>
        <v>87.449999999999989</v>
      </c>
      <c r="G34" s="166">
        <f t="shared" ca="1" si="3"/>
        <v>82.34999999999998</v>
      </c>
      <c r="H34" s="166">
        <f t="shared" ca="1" si="4"/>
        <v>83.859999999999985</v>
      </c>
      <c r="I34" s="166">
        <f t="shared" ca="1" si="5"/>
        <v>88.909999999999982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80.889999999999986</v>
      </c>
      <c r="E35" s="166">
        <f t="shared" ca="1" si="1"/>
        <v>82.399999999999991</v>
      </c>
      <c r="F35" s="166">
        <f t="shared" ca="1" si="2"/>
        <v>87.449999999999989</v>
      </c>
      <c r="G35" s="166">
        <f t="shared" ca="1" si="3"/>
        <v>82.34999999999998</v>
      </c>
      <c r="H35" s="166">
        <f t="shared" ca="1" si="4"/>
        <v>83.859999999999985</v>
      </c>
      <c r="I35" s="166">
        <f t="shared" ca="1" si="5"/>
        <v>88.909999999999982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80.889999999999986</v>
      </c>
      <c r="E36" s="166">
        <f t="shared" ca="1" si="1"/>
        <v>82.399999999999991</v>
      </c>
      <c r="F36" s="166">
        <f t="shared" ca="1" si="2"/>
        <v>87.449999999999989</v>
      </c>
      <c r="G36" s="166">
        <f t="shared" ca="1" si="3"/>
        <v>82.34999999999998</v>
      </c>
      <c r="H36" s="166">
        <f t="shared" ca="1" si="4"/>
        <v>83.859999999999985</v>
      </c>
      <c r="I36" s="166">
        <f t="shared" ca="1" si="5"/>
        <v>88.909999999999982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80.889999999999986</v>
      </c>
      <c r="E37" s="166">
        <f t="shared" ca="1" si="1"/>
        <v>82.399999999999991</v>
      </c>
      <c r="F37" s="166">
        <f t="shared" ca="1" si="2"/>
        <v>87.449999999999989</v>
      </c>
      <c r="G37" s="166">
        <f t="shared" ca="1" si="3"/>
        <v>82.34999999999998</v>
      </c>
      <c r="H37" s="166">
        <f t="shared" ca="1" si="4"/>
        <v>83.859999999999985</v>
      </c>
      <c r="I37" s="166">
        <f t="shared" ca="1" si="5"/>
        <v>88.909999999999982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80.889999999999986</v>
      </c>
      <c r="E38" s="166">
        <f t="shared" ca="1" si="1"/>
        <v>82.399999999999991</v>
      </c>
      <c r="F38" s="166">
        <f t="shared" ca="1" si="2"/>
        <v>87.449999999999989</v>
      </c>
      <c r="G38" s="166">
        <f t="shared" ca="1" si="3"/>
        <v>82.34999999999998</v>
      </c>
      <c r="H38" s="166">
        <f t="shared" ca="1" si="4"/>
        <v>83.859999999999985</v>
      </c>
      <c r="I38" s="166">
        <f t="shared" ca="1" si="5"/>
        <v>88.909999999999982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85.99</v>
      </c>
      <c r="E39" s="163">
        <f t="shared" ca="1" si="1"/>
        <v>87.5</v>
      </c>
      <c r="F39" s="163">
        <f t="shared" ca="1" si="2"/>
        <v>92.55</v>
      </c>
      <c r="G39" s="163">
        <f t="shared" ca="1" si="3"/>
        <v>87.449999999999989</v>
      </c>
      <c r="H39" s="163">
        <f t="shared" ca="1" si="4"/>
        <v>88.96</v>
      </c>
      <c r="I39" s="163">
        <f t="shared" ca="1" si="5"/>
        <v>94.009999999999991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85.99</v>
      </c>
      <c r="E40" s="163">
        <f t="shared" ca="1" si="1"/>
        <v>87.5</v>
      </c>
      <c r="F40" s="163">
        <f t="shared" ca="1" si="2"/>
        <v>92.55</v>
      </c>
      <c r="G40" s="163">
        <f t="shared" ca="1" si="3"/>
        <v>87.449999999999989</v>
      </c>
      <c r="H40" s="163">
        <f t="shared" ca="1" si="4"/>
        <v>88.96</v>
      </c>
      <c r="I40" s="163">
        <f t="shared" ca="1" si="5"/>
        <v>94.009999999999991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85.99</v>
      </c>
      <c r="E41" s="163">
        <f t="shared" ca="1" si="1"/>
        <v>87.5</v>
      </c>
      <c r="F41" s="163">
        <f t="shared" ca="1" si="2"/>
        <v>92.55</v>
      </c>
      <c r="G41" s="163">
        <f t="shared" ca="1" si="3"/>
        <v>87.449999999999989</v>
      </c>
      <c r="H41" s="163">
        <f t="shared" ca="1" si="4"/>
        <v>88.96</v>
      </c>
      <c r="I41" s="163">
        <f t="shared" ca="1" si="5"/>
        <v>94.009999999999991</v>
      </c>
    </row>
    <row r="42" spans="1:9">
      <c r="A42" s="156">
        <v>40.5</v>
      </c>
      <c r="B42" s="156">
        <v>60.5</v>
      </c>
      <c r="C42" s="156">
        <v>8</v>
      </c>
      <c r="D42" s="162">
        <f t="shared" ref="D42:D73" ca="1" si="6">(VLOOKUP(IF(LEN($A$6)=10,MID($A$6,8,2),MID($A$6,8,3)),bdd_prix_base_profil_R,2,FALSE)+IF(C42&lt;11,C42*cout_extension_011,C42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85.99</v>
      </c>
      <c r="E42" s="163">
        <f t="shared" ref="E42:E73" ca="1" si="7">(VLOOKUP(IF(LEN($A$6)=10,MID($A$6,8,2),MID($A$6,8,3)),bdd_prix_base_profil_R,2,FALSE)+IF(C42&lt;11,C42*cout_extension_011,C42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87.5</v>
      </c>
      <c r="F42" s="163">
        <f t="shared" ref="F42:F73" ca="1" si="8">(VLOOKUP(IF(LEN($A$6)=10,MID($A$6,8,2),MID($A$6,8,3)),bdd_prix_base_profil_R,2,FALSE)+IF(C42&lt;11,C42*cout_extension_011,C42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92.55</v>
      </c>
      <c r="G42" s="163">
        <f t="shared" ref="G42:G73" ca="1" si="9">(VLOOKUP(IF(LEN($A$6)=10,MID($A$6,8,2),MID($A$6,8,3)),bdd_prix_base_profil_R,2,FALSE)+IF(C42&lt;11,C42*cout_extension_011,C42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87.449999999999989</v>
      </c>
      <c r="H42" s="163">
        <f t="shared" ref="H42:H73" ca="1" si="10">(VLOOKUP(IF(LEN($A$6)=10,MID($A$6,8,2),MID($A$6,8,3)),bdd_prix_base_profil_R,2,FALSE)+IF(C42&lt;11,C42*cout_extension_011,C42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88.96</v>
      </c>
      <c r="I42" s="163">
        <f t="shared" ref="I42:I73" ca="1" si="11">(VLOOKUP(IF(LEN($A$6)=10,MID($A$6,8,2),MID($A$6,8,3)),bdd_prix_base_profil_R,2,FALSE)+IF(C42&lt;11,C42*cout_extension_011,C42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94.009999999999991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6"/>
        <v>85.99</v>
      </c>
      <c r="E43" s="163">
        <f t="shared" ca="1" si="7"/>
        <v>87.5</v>
      </c>
      <c r="F43" s="163">
        <f t="shared" ca="1" si="8"/>
        <v>92.55</v>
      </c>
      <c r="G43" s="163">
        <f t="shared" ca="1" si="9"/>
        <v>87.449999999999989</v>
      </c>
      <c r="H43" s="163">
        <f t="shared" ca="1" si="10"/>
        <v>88.96</v>
      </c>
      <c r="I43" s="163">
        <f t="shared" ca="1" si="11"/>
        <v>94.009999999999991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6"/>
        <v>85.99</v>
      </c>
      <c r="E44" s="163">
        <f t="shared" ca="1" si="7"/>
        <v>87.5</v>
      </c>
      <c r="F44" s="163">
        <f t="shared" ca="1" si="8"/>
        <v>92.55</v>
      </c>
      <c r="G44" s="163">
        <f t="shared" ca="1" si="9"/>
        <v>87.449999999999989</v>
      </c>
      <c r="H44" s="163">
        <f t="shared" ca="1" si="10"/>
        <v>88.96</v>
      </c>
      <c r="I44" s="163">
        <f t="shared" ca="1" si="11"/>
        <v>94.009999999999991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6"/>
        <v>91.09</v>
      </c>
      <c r="E45" s="166">
        <f t="shared" ca="1" si="7"/>
        <v>92.600000000000009</v>
      </c>
      <c r="F45" s="166">
        <f t="shared" ca="1" si="8"/>
        <v>97.65</v>
      </c>
      <c r="G45" s="166">
        <f t="shared" ca="1" si="9"/>
        <v>92.55</v>
      </c>
      <c r="H45" s="166">
        <f t="shared" ca="1" si="10"/>
        <v>94.06</v>
      </c>
      <c r="I45" s="166">
        <f t="shared" ca="1" si="11"/>
        <v>99.11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6"/>
        <v>91.09</v>
      </c>
      <c r="E46" s="166">
        <f t="shared" ca="1" si="7"/>
        <v>92.600000000000009</v>
      </c>
      <c r="F46" s="166">
        <f t="shared" ca="1" si="8"/>
        <v>97.65</v>
      </c>
      <c r="G46" s="166">
        <f t="shared" ca="1" si="9"/>
        <v>92.55</v>
      </c>
      <c r="H46" s="166">
        <f t="shared" ca="1" si="10"/>
        <v>94.06</v>
      </c>
      <c r="I46" s="166">
        <f t="shared" ca="1" si="11"/>
        <v>99.11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6"/>
        <v>91.09</v>
      </c>
      <c r="E47" s="166">
        <f t="shared" ca="1" si="7"/>
        <v>92.600000000000009</v>
      </c>
      <c r="F47" s="166">
        <f t="shared" ca="1" si="8"/>
        <v>97.65</v>
      </c>
      <c r="G47" s="166">
        <f t="shared" ca="1" si="9"/>
        <v>92.55</v>
      </c>
      <c r="H47" s="166">
        <f t="shared" ca="1" si="10"/>
        <v>94.06</v>
      </c>
      <c r="I47" s="166">
        <f t="shared" ca="1" si="11"/>
        <v>99.11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6"/>
        <v>91.09</v>
      </c>
      <c r="E48" s="166">
        <f t="shared" ca="1" si="7"/>
        <v>92.600000000000009</v>
      </c>
      <c r="F48" s="166">
        <f t="shared" ca="1" si="8"/>
        <v>97.65</v>
      </c>
      <c r="G48" s="166">
        <f t="shared" ca="1" si="9"/>
        <v>92.55</v>
      </c>
      <c r="H48" s="166">
        <f t="shared" ca="1" si="10"/>
        <v>94.06</v>
      </c>
      <c r="I48" s="166">
        <f t="shared" ca="1" si="11"/>
        <v>99.11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6"/>
        <v>91.09</v>
      </c>
      <c r="E49" s="166">
        <f t="shared" ca="1" si="7"/>
        <v>92.600000000000009</v>
      </c>
      <c r="F49" s="166">
        <f t="shared" ca="1" si="8"/>
        <v>97.65</v>
      </c>
      <c r="G49" s="166">
        <f t="shared" ca="1" si="9"/>
        <v>92.55</v>
      </c>
      <c r="H49" s="166">
        <f t="shared" ca="1" si="10"/>
        <v>94.06</v>
      </c>
      <c r="I49" s="166">
        <f t="shared" ca="1" si="11"/>
        <v>99.11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6"/>
        <v>91.09</v>
      </c>
      <c r="E50" s="166">
        <f t="shared" ca="1" si="7"/>
        <v>92.600000000000009</v>
      </c>
      <c r="F50" s="166">
        <f t="shared" ca="1" si="8"/>
        <v>97.65</v>
      </c>
      <c r="G50" s="166">
        <f t="shared" ca="1" si="9"/>
        <v>92.55</v>
      </c>
      <c r="H50" s="166">
        <f t="shared" ca="1" si="10"/>
        <v>94.06</v>
      </c>
      <c r="I50" s="166">
        <f t="shared" ca="1" si="11"/>
        <v>99.11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6"/>
        <v>96.19</v>
      </c>
      <c r="E51" s="163">
        <f t="shared" ca="1" si="7"/>
        <v>97.7</v>
      </c>
      <c r="F51" s="163">
        <f t="shared" ca="1" si="8"/>
        <v>102.75</v>
      </c>
      <c r="G51" s="163">
        <f t="shared" ca="1" si="9"/>
        <v>97.649999999999991</v>
      </c>
      <c r="H51" s="163">
        <f t="shared" ca="1" si="10"/>
        <v>99.16</v>
      </c>
      <c r="I51" s="163">
        <f t="shared" ca="1" si="11"/>
        <v>104.21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6"/>
        <v>96.19</v>
      </c>
      <c r="E52" s="163">
        <f t="shared" ca="1" si="7"/>
        <v>97.7</v>
      </c>
      <c r="F52" s="163">
        <f t="shared" ca="1" si="8"/>
        <v>102.75</v>
      </c>
      <c r="G52" s="163">
        <f t="shared" ca="1" si="9"/>
        <v>97.649999999999991</v>
      </c>
      <c r="H52" s="163">
        <f t="shared" ca="1" si="10"/>
        <v>99.16</v>
      </c>
      <c r="I52" s="163">
        <f t="shared" ca="1" si="11"/>
        <v>104.21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6"/>
        <v>96.19</v>
      </c>
      <c r="E53" s="163">
        <f t="shared" ca="1" si="7"/>
        <v>97.7</v>
      </c>
      <c r="F53" s="163">
        <f t="shared" ca="1" si="8"/>
        <v>102.75</v>
      </c>
      <c r="G53" s="163">
        <f t="shared" ca="1" si="9"/>
        <v>97.649999999999991</v>
      </c>
      <c r="H53" s="163">
        <f t="shared" ca="1" si="10"/>
        <v>99.16</v>
      </c>
      <c r="I53" s="163">
        <f t="shared" ca="1" si="11"/>
        <v>104.21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6"/>
        <v>96.19</v>
      </c>
      <c r="E54" s="163">
        <f t="shared" ca="1" si="7"/>
        <v>97.7</v>
      </c>
      <c r="F54" s="163">
        <f t="shared" ca="1" si="8"/>
        <v>102.75</v>
      </c>
      <c r="G54" s="163">
        <f t="shared" ca="1" si="9"/>
        <v>97.649999999999991</v>
      </c>
      <c r="H54" s="163">
        <f t="shared" ca="1" si="10"/>
        <v>99.16</v>
      </c>
      <c r="I54" s="163">
        <f t="shared" ca="1" si="11"/>
        <v>104.21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6"/>
        <v>96.19</v>
      </c>
      <c r="E55" s="163">
        <f t="shared" ca="1" si="7"/>
        <v>97.7</v>
      </c>
      <c r="F55" s="163">
        <f t="shared" ca="1" si="8"/>
        <v>102.75</v>
      </c>
      <c r="G55" s="163">
        <f t="shared" ca="1" si="9"/>
        <v>97.649999999999991</v>
      </c>
      <c r="H55" s="163">
        <f t="shared" ca="1" si="10"/>
        <v>99.16</v>
      </c>
      <c r="I55" s="163">
        <f t="shared" ca="1" si="11"/>
        <v>104.21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6"/>
        <v>96.19</v>
      </c>
      <c r="E56" s="163">
        <f t="shared" ca="1" si="7"/>
        <v>97.7</v>
      </c>
      <c r="F56" s="163">
        <f t="shared" ca="1" si="8"/>
        <v>102.75</v>
      </c>
      <c r="G56" s="163">
        <f t="shared" ca="1" si="9"/>
        <v>97.649999999999991</v>
      </c>
      <c r="H56" s="163">
        <f t="shared" ca="1" si="10"/>
        <v>99.16</v>
      </c>
      <c r="I56" s="163">
        <f t="shared" ca="1" si="11"/>
        <v>104.21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6"/>
        <v>96.19</v>
      </c>
      <c r="E57" s="163">
        <f t="shared" ca="1" si="7"/>
        <v>97.7</v>
      </c>
      <c r="F57" s="163">
        <f t="shared" ca="1" si="8"/>
        <v>102.75</v>
      </c>
      <c r="G57" s="163">
        <f t="shared" ca="1" si="9"/>
        <v>97.649999999999991</v>
      </c>
      <c r="H57" s="163">
        <f t="shared" ca="1" si="10"/>
        <v>99.16</v>
      </c>
      <c r="I57" s="163">
        <f t="shared" ca="1" si="11"/>
        <v>104.21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6"/>
        <v>157.38999999999999</v>
      </c>
      <c r="E58" s="166">
        <f t="shared" ca="1" si="7"/>
        <v>158.89999999999998</v>
      </c>
      <c r="F58" s="166">
        <f t="shared" ca="1" si="8"/>
        <v>163.95</v>
      </c>
      <c r="G58" s="166">
        <f t="shared" ca="1" si="9"/>
        <v>158.85</v>
      </c>
      <c r="H58" s="166">
        <f t="shared" ca="1" si="10"/>
        <v>160.35999999999999</v>
      </c>
      <c r="I58" s="166">
        <f t="shared" ca="1" si="11"/>
        <v>165.41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6"/>
        <v>157.38999999999999</v>
      </c>
      <c r="E59" s="166">
        <f t="shared" ca="1" si="7"/>
        <v>158.89999999999998</v>
      </c>
      <c r="F59" s="166">
        <f t="shared" ca="1" si="8"/>
        <v>163.95</v>
      </c>
      <c r="G59" s="166">
        <f t="shared" ca="1" si="9"/>
        <v>158.85</v>
      </c>
      <c r="H59" s="166">
        <f t="shared" ca="1" si="10"/>
        <v>160.35999999999999</v>
      </c>
      <c r="I59" s="166">
        <f t="shared" ca="1" si="11"/>
        <v>165.41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6"/>
        <v>157.38999999999999</v>
      </c>
      <c r="E60" s="166">
        <f t="shared" ca="1" si="7"/>
        <v>158.89999999999998</v>
      </c>
      <c r="F60" s="166">
        <f t="shared" ca="1" si="8"/>
        <v>163.95</v>
      </c>
      <c r="G60" s="166">
        <f t="shared" ca="1" si="9"/>
        <v>158.85</v>
      </c>
      <c r="H60" s="166">
        <f t="shared" ca="1" si="10"/>
        <v>160.35999999999999</v>
      </c>
      <c r="I60" s="166">
        <f t="shared" ca="1" si="11"/>
        <v>165.41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6"/>
        <v>157.38999999999999</v>
      </c>
      <c r="E61" s="166">
        <f t="shared" ca="1" si="7"/>
        <v>158.89999999999998</v>
      </c>
      <c r="F61" s="166">
        <f t="shared" ca="1" si="8"/>
        <v>163.95</v>
      </c>
      <c r="G61" s="166">
        <f t="shared" ca="1" si="9"/>
        <v>158.85</v>
      </c>
      <c r="H61" s="166">
        <f t="shared" ca="1" si="10"/>
        <v>160.35999999999999</v>
      </c>
      <c r="I61" s="166">
        <f t="shared" ca="1" si="11"/>
        <v>165.41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6"/>
        <v>157.38999999999999</v>
      </c>
      <c r="E62" s="166">
        <f t="shared" ca="1" si="7"/>
        <v>158.89999999999998</v>
      </c>
      <c r="F62" s="166">
        <f t="shared" ca="1" si="8"/>
        <v>163.95</v>
      </c>
      <c r="G62" s="166">
        <f t="shared" ca="1" si="9"/>
        <v>158.85</v>
      </c>
      <c r="H62" s="166">
        <f t="shared" ca="1" si="10"/>
        <v>160.35999999999999</v>
      </c>
      <c r="I62" s="166">
        <f t="shared" ca="1" si="11"/>
        <v>165.41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6"/>
        <v>157.38999999999999</v>
      </c>
      <c r="E63" s="166">
        <f t="shared" ca="1" si="7"/>
        <v>158.89999999999998</v>
      </c>
      <c r="F63" s="166">
        <f t="shared" ca="1" si="8"/>
        <v>163.95</v>
      </c>
      <c r="G63" s="166">
        <f t="shared" ca="1" si="9"/>
        <v>158.85</v>
      </c>
      <c r="H63" s="166">
        <f t="shared" ca="1" si="10"/>
        <v>160.35999999999999</v>
      </c>
      <c r="I63" s="166">
        <f t="shared" ca="1" si="11"/>
        <v>165.41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6"/>
        <v>157.38999999999999</v>
      </c>
      <c r="E64" s="166">
        <f t="shared" ca="1" si="7"/>
        <v>158.89999999999998</v>
      </c>
      <c r="F64" s="166">
        <f t="shared" ca="1" si="8"/>
        <v>163.95</v>
      </c>
      <c r="G64" s="166">
        <f t="shared" ca="1" si="9"/>
        <v>158.85</v>
      </c>
      <c r="H64" s="166">
        <f t="shared" ca="1" si="10"/>
        <v>160.35999999999999</v>
      </c>
      <c r="I64" s="166">
        <f t="shared" ca="1" si="11"/>
        <v>165.41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6"/>
        <v>167.58999999999997</v>
      </c>
      <c r="E65" s="163">
        <f t="shared" ca="1" si="7"/>
        <v>169.09999999999997</v>
      </c>
      <c r="F65" s="163">
        <f t="shared" ca="1" si="8"/>
        <v>174.14999999999998</v>
      </c>
      <c r="G65" s="163">
        <f t="shared" ca="1" si="9"/>
        <v>169.04999999999998</v>
      </c>
      <c r="H65" s="163">
        <f t="shared" ca="1" si="10"/>
        <v>170.55999999999997</v>
      </c>
      <c r="I65" s="163">
        <f t="shared" ca="1" si="11"/>
        <v>175.60999999999999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6"/>
        <v>167.58999999999997</v>
      </c>
      <c r="E66" s="163">
        <f t="shared" ca="1" si="7"/>
        <v>169.09999999999997</v>
      </c>
      <c r="F66" s="163">
        <f t="shared" ca="1" si="8"/>
        <v>174.14999999999998</v>
      </c>
      <c r="G66" s="163">
        <f t="shared" ca="1" si="9"/>
        <v>169.04999999999998</v>
      </c>
      <c r="H66" s="163">
        <f t="shared" ca="1" si="10"/>
        <v>170.55999999999997</v>
      </c>
      <c r="I66" s="163">
        <f t="shared" ca="1" si="11"/>
        <v>175.60999999999999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6"/>
        <v>167.58999999999997</v>
      </c>
      <c r="E67" s="163">
        <f t="shared" ca="1" si="7"/>
        <v>169.09999999999997</v>
      </c>
      <c r="F67" s="163">
        <f t="shared" ca="1" si="8"/>
        <v>174.14999999999998</v>
      </c>
      <c r="G67" s="163">
        <f t="shared" ca="1" si="9"/>
        <v>169.04999999999998</v>
      </c>
      <c r="H67" s="163">
        <f t="shared" ca="1" si="10"/>
        <v>170.55999999999997</v>
      </c>
      <c r="I67" s="163">
        <f t="shared" ca="1" si="11"/>
        <v>175.60999999999999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6"/>
        <v>167.58999999999997</v>
      </c>
      <c r="E68" s="163">
        <f t="shared" ca="1" si="7"/>
        <v>169.09999999999997</v>
      </c>
      <c r="F68" s="163">
        <f t="shared" ca="1" si="8"/>
        <v>174.14999999999998</v>
      </c>
      <c r="G68" s="163">
        <f t="shared" ca="1" si="9"/>
        <v>169.04999999999998</v>
      </c>
      <c r="H68" s="163">
        <f t="shared" ca="1" si="10"/>
        <v>170.55999999999997</v>
      </c>
      <c r="I68" s="163">
        <f t="shared" ca="1" si="11"/>
        <v>175.60999999999999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6"/>
        <v>167.58999999999997</v>
      </c>
      <c r="E69" s="163">
        <f t="shared" ca="1" si="7"/>
        <v>169.09999999999997</v>
      </c>
      <c r="F69" s="163">
        <f t="shared" ca="1" si="8"/>
        <v>174.14999999999998</v>
      </c>
      <c r="G69" s="163">
        <f t="shared" ca="1" si="9"/>
        <v>169.04999999999998</v>
      </c>
      <c r="H69" s="163">
        <f t="shared" ca="1" si="10"/>
        <v>170.55999999999997</v>
      </c>
      <c r="I69" s="163">
        <f t="shared" ca="1" si="11"/>
        <v>175.60999999999999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6"/>
        <v>167.58999999999997</v>
      </c>
      <c r="E70" s="163">
        <f t="shared" ca="1" si="7"/>
        <v>169.09999999999997</v>
      </c>
      <c r="F70" s="163">
        <f t="shared" ca="1" si="8"/>
        <v>174.14999999999998</v>
      </c>
      <c r="G70" s="163">
        <f t="shared" ca="1" si="9"/>
        <v>169.04999999999998</v>
      </c>
      <c r="H70" s="163">
        <f t="shared" ca="1" si="10"/>
        <v>170.55999999999997</v>
      </c>
      <c r="I70" s="163">
        <f t="shared" ca="1" si="11"/>
        <v>175.60999999999999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6"/>
        <v>167.58999999999997</v>
      </c>
      <c r="E71" s="163">
        <f t="shared" ca="1" si="7"/>
        <v>169.09999999999997</v>
      </c>
      <c r="F71" s="163">
        <f t="shared" ca="1" si="8"/>
        <v>174.14999999999998</v>
      </c>
      <c r="G71" s="163">
        <f t="shared" ca="1" si="9"/>
        <v>169.04999999999998</v>
      </c>
      <c r="H71" s="163">
        <f t="shared" ca="1" si="10"/>
        <v>170.55999999999997</v>
      </c>
      <c r="I71" s="163">
        <f t="shared" ca="1" si="11"/>
        <v>175.60999999999999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6"/>
        <v>167.58999999999997</v>
      </c>
      <c r="E72" s="163">
        <f t="shared" ca="1" si="7"/>
        <v>169.09999999999997</v>
      </c>
      <c r="F72" s="163">
        <f t="shared" ca="1" si="8"/>
        <v>174.14999999999998</v>
      </c>
      <c r="G72" s="163">
        <f t="shared" ca="1" si="9"/>
        <v>169.04999999999998</v>
      </c>
      <c r="H72" s="163">
        <f t="shared" ca="1" si="10"/>
        <v>170.55999999999997</v>
      </c>
      <c r="I72" s="163">
        <f t="shared" ca="1" si="11"/>
        <v>175.60999999999999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6"/>
        <v>177.79</v>
      </c>
      <c r="E73" s="166">
        <f t="shared" ca="1" si="7"/>
        <v>179.29999999999998</v>
      </c>
      <c r="F73" s="166">
        <f t="shared" ca="1" si="8"/>
        <v>184.35</v>
      </c>
      <c r="G73" s="166">
        <f t="shared" ca="1" si="9"/>
        <v>179.25</v>
      </c>
      <c r="H73" s="166">
        <f t="shared" ca="1" si="10"/>
        <v>180.76</v>
      </c>
      <c r="I73" s="166">
        <f t="shared" ca="1" si="11"/>
        <v>185.81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05" ca="1" si="12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177.79</v>
      </c>
      <c r="E74" s="166">
        <f t="shared" ref="E74:E105" ca="1" si="13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179.29999999999998</v>
      </c>
      <c r="F74" s="166">
        <f t="shared" ref="F74:F105" ca="1" si="14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184.35</v>
      </c>
      <c r="G74" s="166">
        <f t="shared" ref="G74:G105" ca="1" si="15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179.25</v>
      </c>
      <c r="H74" s="166">
        <f t="shared" ref="H74:H105" ca="1" si="16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180.76</v>
      </c>
      <c r="I74" s="166">
        <f t="shared" ref="I74:I105" ca="1" si="17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185.81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12"/>
        <v>177.79</v>
      </c>
      <c r="E75" s="166">
        <f t="shared" ca="1" si="13"/>
        <v>179.29999999999998</v>
      </c>
      <c r="F75" s="166">
        <f t="shared" ca="1" si="14"/>
        <v>184.35</v>
      </c>
      <c r="G75" s="166">
        <f t="shared" ca="1" si="15"/>
        <v>179.25</v>
      </c>
      <c r="H75" s="166">
        <f t="shared" ca="1" si="16"/>
        <v>180.76</v>
      </c>
      <c r="I75" s="166">
        <f t="shared" ca="1" si="17"/>
        <v>185.81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12"/>
        <v>177.79</v>
      </c>
      <c r="E76" s="166">
        <f t="shared" ca="1" si="13"/>
        <v>179.29999999999998</v>
      </c>
      <c r="F76" s="166">
        <f t="shared" ca="1" si="14"/>
        <v>184.35</v>
      </c>
      <c r="G76" s="166">
        <f t="shared" ca="1" si="15"/>
        <v>179.25</v>
      </c>
      <c r="H76" s="166">
        <f t="shared" ca="1" si="16"/>
        <v>180.76</v>
      </c>
      <c r="I76" s="166">
        <f t="shared" ca="1" si="17"/>
        <v>185.81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12"/>
        <v>177.79</v>
      </c>
      <c r="E77" s="166">
        <f t="shared" ca="1" si="13"/>
        <v>179.29999999999998</v>
      </c>
      <c r="F77" s="166">
        <f t="shared" ca="1" si="14"/>
        <v>184.35</v>
      </c>
      <c r="G77" s="166">
        <f t="shared" ca="1" si="15"/>
        <v>179.25</v>
      </c>
      <c r="H77" s="166">
        <f t="shared" ca="1" si="16"/>
        <v>180.76</v>
      </c>
      <c r="I77" s="166">
        <f t="shared" ca="1" si="17"/>
        <v>185.81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12"/>
        <v>177.79</v>
      </c>
      <c r="E78" s="166">
        <f t="shared" ca="1" si="13"/>
        <v>179.29999999999998</v>
      </c>
      <c r="F78" s="166">
        <f t="shared" ca="1" si="14"/>
        <v>184.35</v>
      </c>
      <c r="G78" s="166">
        <f t="shared" ca="1" si="15"/>
        <v>179.25</v>
      </c>
      <c r="H78" s="166">
        <f t="shared" ca="1" si="16"/>
        <v>180.76</v>
      </c>
      <c r="I78" s="166">
        <f t="shared" ca="1" si="17"/>
        <v>185.81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12"/>
        <v>177.79</v>
      </c>
      <c r="E79" s="166">
        <f t="shared" ca="1" si="13"/>
        <v>179.29999999999998</v>
      </c>
      <c r="F79" s="166">
        <f t="shared" ca="1" si="14"/>
        <v>184.35</v>
      </c>
      <c r="G79" s="166">
        <f t="shared" ca="1" si="15"/>
        <v>179.25</v>
      </c>
      <c r="H79" s="166">
        <f t="shared" ca="1" si="16"/>
        <v>180.76</v>
      </c>
      <c r="I79" s="166">
        <f t="shared" ca="1" si="17"/>
        <v>185.81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12"/>
        <v>177.79</v>
      </c>
      <c r="E80" s="166">
        <f t="shared" ca="1" si="13"/>
        <v>179.29999999999998</v>
      </c>
      <c r="F80" s="166">
        <f t="shared" ca="1" si="14"/>
        <v>184.35</v>
      </c>
      <c r="G80" s="166">
        <f t="shared" ca="1" si="15"/>
        <v>179.25</v>
      </c>
      <c r="H80" s="166">
        <f t="shared" ca="1" si="16"/>
        <v>180.76</v>
      </c>
      <c r="I80" s="166">
        <f t="shared" ca="1" si="17"/>
        <v>185.81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12"/>
        <v>187.98999999999998</v>
      </c>
      <c r="E81" s="163">
        <f t="shared" ca="1" si="13"/>
        <v>189.49999999999997</v>
      </c>
      <c r="F81" s="163">
        <f t="shared" ca="1" si="14"/>
        <v>194.54999999999998</v>
      </c>
      <c r="G81" s="163">
        <f t="shared" ca="1" si="15"/>
        <v>189.45</v>
      </c>
      <c r="H81" s="163">
        <f t="shared" ca="1" si="16"/>
        <v>190.95999999999998</v>
      </c>
      <c r="I81" s="163">
        <f t="shared" ca="1" si="17"/>
        <v>196.01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12"/>
        <v>187.98999999999998</v>
      </c>
      <c r="E82" s="163">
        <f t="shared" ca="1" si="13"/>
        <v>189.49999999999997</v>
      </c>
      <c r="F82" s="163">
        <f t="shared" ca="1" si="14"/>
        <v>194.54999999999998</v>
      </c>
      <c r="G82" s="163">
        <f t="shared" ca="1" si="15"/>
        <v>189.45</v>
      </c>
      <c r="H82" s="163">
        <f t="shared" ca="1" si="16"/>
        <v>190.95999999999998</v>
      </c>
      <c r="I82" s="163">
        <f t="shared" ca="1" si="17"/>
        <v>196.01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12"/>
        <v>187.98999999999998</v>
      </c>
      <c r="E83" s="163">
        <f t="shared" ca="1" si="13"/>
        <v>189.49999999999997</v>
      </c>
      <c r="F83" s="163">
        <f t="shared" ca="1" si="14"/>
        <v>194.54999999999998</v>
      </c>
      <c r="G83" s="163">
        <f t="shared" ca="1" si="15"/>
        <v>189.45</v>
      </c>
      <c r="H83" s="163">
        <f t="shared" ca="1" si="16"/>
        <v>190.95999999999998</v>
      </c>
      <c r="I83" s="163">
        <f t="shared" ca="1" si="17"/>
        <v>196.01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12"/>
        <v>187.98999999999998</v>
      </c>
      <c r="E84" s="163">
        <f t="shared" ca="1" si="13"/>
        <v>189.49999999999997</v>
      </c>
      <c r="F84" s="163">
        <f t="shared" ca="1" si="14"/>
        <v>194.54999999999998</v>
      </c>
      <c r="G84" s="163">
        <f t="shared" ca="1" si="15"/>
        <v>189.45</v>
      </c>
      <c r="H84" s="163">
        <f t="shared" ca="1" si="16"/>
        <v>190.95999999999998</v>
      </c>
      <c r="I84" s="163">
        <f t="shared" ca="1" si="17"/>
        <v>196.01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12"/>
        <v>187.98999999999998</v>
      </c>
      <c r="E85" s="163">
        <f t="shared" ca="1" si="13"/>
        <v>189.49999999999997</v>
      </c>
      <c r="F85" s="163">
        <f t="shared" ca="1" si="14"/>
        <v>194.54999999999998</v>
      </c>
      <c r="G85" s="163">
        <f t="shared" ca="1" si="15"/>
        <v>189.45</v>
      </c>
      <c r="H85" s="163">
        <f t="shared" ca="1" si="16"/>
        <v>190.95999999999998</v>
      </c>
      <c r="I85" s="163">
        <f t="shared" ca="1" si="17"/>
        <v>196.01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12"/>
        <v>187.98999999999998</v>
      </c>
      <c r="E86" s="163">
        <f t="shared" ca="1" si="13"/>
        <v>189.49999999999997</v>
      </c>
      <c r="F86" s="163">
        <f t="shared" ca="1" si="14"/>
        <v>194.54999999999998</v>
      </c>
      <c r="G86" s="163">
        <f t="shared" ca="1" si="15"/>
        <v>189.45</v>
      </c>
      <c r="H86" s="163">
        <f t="shared" ca="1" si="16"/>
        <v>190.95999999999998</v>
      </c>
      <c r="I86" s="163">
        <f t="shared" ca="1" si="17"/>
        <v>196.01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12"/>
        <v>187.98999999999998</v>
      </c>
      <c r="E87" s="163">
        <f t="shared" ca="1" si="13"/>
        <v>189.49999999999997</v>
      </c>
      <c r="F87" s="163">
        <f t="shared" ca="1" si="14"/>
        <v>194.54999999999998</v>
      </c>
      <c r="G87" s="163">
        <f t="shared" ca="1" si="15"/>
        <v>189.45</v>
      </c>
      <c r="H87" s="163">
        <f t="shared" ca="1" si="16"/>
        <v>190.95999999999998</v>
      </c>
      <c r="I87" s="163">
        <f t="shared" ca="1" si="17"/>
        <v>196.01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12"/>
        <v>187.98999999999998</v>
      </c>
      <c r="E88" s="163">
        <f t="shared" ca="1" si="13"/>
        <v>189.49999999999997</v>
      </c>
      <c r="F88" s="163">
        <f t="shared" ca="1" si="14"/>
        <v>194.54999999999998</v>
      </c>
      <c r="G88" s="163">
        <f t="shared" ca="1" si="15"/>
        <v>189.45</v>
      </c>
      <c r="H88" s="163">
        <f t="shared" ca="1" si="16"/>
        <v>190.95999999999998</v>
      </c>
      <c r="I88" s="163">
        <f t="shared" ca="1" si="17"/>
        <v>196.01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12"/>
        <v>187.98999999999998</v>
      </c>
      <c r="E89" s="163">
        <f t="shared" ca="1" si="13"/>
        <v>189.49999999999997</v>
      </c>
      <c r="F89" s="163">
        <f t="shared" ca="1" si="14"/>
        <v>194.54999999999998</v>
      </c>
      <c r="G89" s="163">
        <f t="shared" ca="1" si="15"/>
        <v>189.45</v>
      </c>
      <c r="H89" s="163">
        <f t="shared" ca="1" si="16"/>
        <v>190.95999999999998</v>
      </c>
      <c r="I89" s="163">
        <f t="shared" ca="1" si="17"/>
        <v>196.01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12"/>
        <v>198.19</v>
      </c>
      <c r="E90" s="166">
        <f t="shared" ca="1" si="13"/>
        <v>199.7</v>
      </c>
      <c r="F90" s="166">
        <f t="shared" ca="1" si="14"/>
        <v>204.75</v>
      </c>
      <c r="G90" s="166">
        <f t="shared" ca="1" si="15"/>
        <v>199.65</v>
      </c>
      <c r="H90" s="166">
        <f t="shared" ca="1" si="16"/>
        <v>201.16</v>
      </c>
      <c r="I90" s="166">
        <f t="shared" ca="1" si="17"/>
        <v>206.21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12"/>
        <v>198.19</v>
      </c>
      <c r="E91" s="166">
        <f t="shared" ca="1" si="13"/>
        <v>199.7</v>
      </c>
      <c r="F91" s="166">
        <f t="shared" ca="1" si="14"/>
        <v>204.75</v>
      </c>
      <c r="G91" s="166">
        <f t="shared" ca="1" si="15"/>
        <v>199.65</v>
      </c>
      <c r="H91" s="166">
        <f t="shared" ca="1" si="16"/>
        <v>201.16</v>
      </c>
      <c r="I91" s="166">
        <f t="shared" ca="1" si="17"/>
        <v>206.21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12"/>
        <v>198.19</v>
      </c>
      <c r="E92" s="166">
        <f t="shared" ca="1" si="13"/>
        <v>199.7</v>
      </c>
      <c r="F92" s="166">
        <f t="shared" ca="1" si="14"/>
        <v>204.75</v>
      </c>
      <c r="G92" s="166">
        <f t="shared" ca="1" si="15"/>
        <v>199.65</v>
      </c>
      <c r="H92" s="166">
        <f t="shared" ca="1" si="16"/>
        <v>201.16</v>
      </c>
      <c r="I92" s="166">
        <f t="shared" ca="1" si="17"/>
        <v>206.21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12"/>
        <v>198.19</v>
      </c>
      <c r="E93" s="166">
        <f t="shared" ca="1" si="13"/>
        <v>199.7</v>
      </c>
      <c r="F93" s="166">
        <f t="shared" ca="1" si="14"/>
        <v>204.75</v>
      </c>
      <c r="G93" s="166">
        <f t="shared" ca="1" si="15"/>
        <v>199.65</v>
      </c>
      <c r="H93" s="166">
        <f t="shared" ca="1" si="16"/>
        <v>201.16</v>
      </c>
      <c r="I93" s="166">
        <f t="shared" ca="1" si="17"/>
        <v>206.21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12"/>
        <v>198.19</v>
      </c>
      <c r="E94" s="166">
        <f t="shared" ca="1" si="13"/>
        <v>199.7</v>
      </c>
      <c r="F94" s="166">
        <f t="shared" ca="1" si="14"/>
        <v>204.75</v>
      </c>
      <c r="G94" s="166">
        <f t="shared" ca="1" si="15"/>
        <v>199.65</v>
      </c>
      <c r="H94" s="166">
        <f t="shared" ca="1" si="16"/>
        <v>201.16</v>
      </c>
      <c r="I94" s="166">
        <f t="shared" ca="1" si="17"/>
        <v>206.21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12"/>
        <v>198.19</v>
      </c>
      <c r="E95" s="166">
        <f t="shared" ca="1" si="13"/>
        <v>199.7</v>
      </c>
      <c r="F95" s="166">
        <f t="shared" ca="1" si="14"/>
        <v>204.75</v>
      </c>
      <c r="G95" s="166">
        <f t="shared" ca="1" si="15"/>
        <v>199.65</v>
      </c>
      <c r="H95" s="166">
        <f t="shared" ca="1" si="16"/>
        <v>201.16</v>
      </c>
      <c r="I95" s="166">
        <f t="shared" ca="1" si="17"/>
        <v>206.21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12"/>
        <v>198.19</v>
      </c>
      <c r="E96" s="166">
        <f t="shared" ca="1" si="13"/>
        <v>199.7</v>
      </c>
      <c r="F96" s="166">
        <f t="shared" ca="1" si="14"/>
        <v>204.75</v>
      </c>
      <c r="G96" s="166">
        <f t="shared" ca="1" si="15"/>
        <v>199.65</v>
      </c>
      <c r="H96" s="166">
        <f t="shared" ca="1" si="16"/>
        <v>201.16</v>
      </c>
      <c r="I96" s="166">
        <f t="shared" ca="1" si="17"/>
        <v>206.21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12"/>
        <v>198.19</v>
      </c>
      <c r="E97" s="166">
        <f t="shared" ca="1" si="13"/>
        <v>199.7</v>
      </c>
      <c r="F97" s="166">
        <f t="shared" ca="1" si="14"/>
        <v>204.75</v>
      </c>
      <c r="G97" s="166">
        <f t="shared" ca="1" si="15"/>
        <v>199.65</v>
      </c>
      <c r="H97" s="166">
        <f t="shared" ca="1" si="16"/>
        <v>201.16</v>
      </c>
      <c r="I97" s="166">
        <f t="shared" ca="1" si="17"/>
        <v>206.21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12"/>
        <v>198.19</v>
      </c>
      <c r="E98" s="166">
        <f t="shared" ca="1" si="13"/>
        <v>199.7</v>
      </c>
      <c r="F98" s="166">
        <f t="shared" ca="1" si="14"/>
        <v>204.75</v>
      </c>
      <c r="G98" s="166">
        <f t="shared" ca="1" si="15"/>
        <v>199.65</v>
      </c>
      <c r="H98" s="166">
        <f t="shared" ca="1" si="16"/>
        <v>201.16</v>
      </c>
      <c r="I98" s="166">
        <f t="shared" ca="1" si="17"/>
        <v>206.21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12"/>
        <v>208.39</v>
      </c>
      <c r="E99" s="163">
        <f t="shared" ca="1" si="13"/>
        <v>209.89999999999998</v>
      </c>
      <c r="F99" s="163">
        <f t="shared" ca="1" si="14"/>
        <v>214.95</v>
      </c>
      <c r="G99" s="163">
        <f t="shared" ca="1" si="15"/>
        <v>209.85</v>
      </c>
      <c r="H99" s="163">
        <f t="shared" ca="1" si="16"/>
        <v>211.35999999999999</v>
      </c>
      <c r="I99" s="163">
        <f t="shared" ca="1" si="17"/>
        <v>216.41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12"/>
        <v>208.39</v>
      </c>
      <c r="E100" s="163">
        <f t="shared" ca="1" si="13"/>
        <v>209.89999999999998</v>
      </c>
      <c r="F100" s="163">
        <f t="shared" ca="1" si="14"/>
        <v>214.95</v>
      </c>
      <c r="G100" s="163">
        <f t="shared" ca="1" si="15"/>
        <v>209.85</v>
      </c>
      <c r="H100" s="163">
        <f t="shared" ca="1" si="16"/>
        <v>211.35999999999999</v>
      </c>
      <c r="I100" s="163">
        <f t="shared" ca="1" si="17"/>
        <v>216.41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12"/>
        <v>208.39</v>
      </c>
      <c r="E101" s="163">
        <f t="shared" ca="1" si="13"/>
        <v>209.89999999999998</v>
      </c>
      <c r="F101" s="163">
        <f t="shared" ca="1" si="14"/>
        <v>214.95</v>
      </c>
      <c r="G101" s="163">
        <f t="shared" ca="1" si="15"/>
        <v>209.85</v>
      </c>
      <c r="H101" s="163">
        <f t="shared" ca="1" si="16"/>
        <v>211.35999999999999</v>
      </c>
      <c r="I101" s="163">
        <f t="shared" ca="1" si="17"/>
        <v>216.41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12"/>
        <v>208.39</v>
      </c>
      <c r="E102" s="163">
        <f t="shared" ca="1" si="13"/>
        <v>209.89999999999998</v>
      </c>
      <c r="F102" s="163">
        <f t="shared" ca="1" si="14"/>
        <v>214.95</v>
      </c>
      <c r="G102" s="163">
        <f t="shared" ca="1" si="15"/>
        <v>209.85</v>
      </c>
      <c r="H102" s="163">
        <f t="shared" ca="1" si="16"/>
        <v>211.35999999999999</v>
      </c>
      <c r="I102" s="163">
        <f t="shared" ca="1" si="17"/>
        <v>216.41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12"/>
        <v>208.39</v>
      </c>
      <c r="E103" s="163">
        <f t="shared" ca="1" si="13"/>
        <v>209.89999999999998</v>
      </c>
      <c r="F103" s="163">
        <f t="shared" ca="1" si="14"/>
        <v>214.95</v>
      </c>
      <c r="G103" s="163">
        <f t="shared" ca="1" si="15"/>
        <v>209.85</v>
      </c>
      <c r="H103" s="163">
        <f t="shared" ca="1" si="16"/>
        <v>211.35999999999999</v>
      </c>
      <c r="I103" s="163">
        <f t="shared" ca="1" si="17"/>
        <v>216.41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12"/>
        <v>208.39</v>
      </c>
      <c r="E104" s="163">
        <f t="shared" ca="1" si="13"/>
        <v>209.89999999999998</v>
      </c>
      <c r="F104" s="163">
        <f t="shared" ca="1" si="14"/>
        <v>214.95</v>
      </c>
      <c r="G104" s="163">
        <f t="shared" ca="1" si="15"/>
        <v>209.85</v>
      </c>
      <c r="H104" s="163">
        <f t="shared" ca="1" si="16"/>
        <v>211.35999999999999</v>
      </c>
      <c r="I104" s="163">
        <f t="shared" ca="1" si="17"/>
        <v>216.41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12"/>
        <v>208.39</v>
      </c>
      <c r="E105" s="163">
        <f t="shared" ca="1" si="13"/>
        <v>209.89999999999998</v>
      </c>
      <c r="F105" s="163">
        <f t="shared" ca="1" si="14"/>
        <v>214.95</v>
      </c>
      <c r="G105" s="163">
        <f t="shared" ca="1" si="15"/>
        <v>209.85</v>
      </c>
      <c r="H105" s="163">
        <f t="shared" ca="1" si="16"/>
        <v>211.35999999999999</v>
      </c>
      <c r="I105" s="163">
        <f t="shared" ca="1" si="17"/>
        <v>216.41</v>
      </c>
    </row>
    <row r="106" spans="1:9">
      <c r="A106" s="156">
        <v>60.5</v>
      </c>
      <c r="B106" s="156">
        <v>80.5</v>
      </c>
      <c r="C106" s="156">
        <v>16</v>
      </c>
      <c r="D106" s="162">
        <f t="shared" ref="D106:D129" ca="1" si="18">(VLOOKUP(IF(LEN($A$6)=10,MID($A$6,8,2),MID($A$6,8,3)),bdd_prix_base_profil_R,2,FALSE)+IF(C106&lt;11,C106*cout_extension_011,C106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208.39</v>
      </c>
      <c r="E106" s="163">
        <f t="shared" ref="E106:E129" ca="1" si="19">(VLOOKUP(IF(LEN($A$6)=10,MID($A$6,8,2),MID($A$6,8,3)),bdd_prix_base_profil_R,2,FALSE)+IF(C106&lt;11,C106*cout_extension_011,C106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209.89999999999998</v>
      </c>
      <c r="F106" s="163">
        <f t="shared" ref="F106:F129" ca="1" si="20">(VLOOKUP(IF(LEN($A$6)=10,MID($A$6,8,2),MID($A$6,8,3)),bdd_prix_base_profil_R,2,FALSE)+IF(C106&lt;11,C106*cout_extension_011,C106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214.95</v>
      </c>
      <c r="G106" s="163">
        <f t="shared" ref="G106:G129" ca="1" si="21">(VLOOKUP(IF(LEN($A$6)=10,MID($A$6,8,2),MID($A$6,8,3)),bdd_prix_base_profil_R,2,FALSE)+IF(C106&lt;11,C106*cout_extension_011,C106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209.85</v>
      </c>
      <c r="H106" s="163">
        <f t="shared" ref="H106:H129" ca="1" si="22">(VLOOKUP(IF(LEN($A$6)=10,MID($A$6,8,2),MID($A$6,8,3)),bdd_prix_base_profil_R,2,FALSE)+IF(C106&lt;11,C106*cout_extension_011,C106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211.35999999999999</v>
      </c>
      <c r="I106" s="163">
        <f t="shared" ref="I106:I129" ca="1" si="23">(VLOOKUP(IF(LEN($A$6)=10,MID($A$6,8,2),MID($A$6,8,3)),bdd_prix_base_profil_R,2,FALSE)+IF(C106&lt;11,C106*cout_extension_011,C106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216.41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18"/>
        <v>208.39</v>
      </c>
      <c r="E107" s="163">
        <f t="shared" ca="1" si="19"/>
        <v>209.89999999999998</v>
      </c>
      <c r="F107" s="163">
        <f t="shared" ca="1" si="20"/>
        <v>214.95</v>
      </c>
      <c r="G107" s="163">
        <f t="shared" ca="1" si="21"/>
        <v>209.85</v>
      </c>
      <c r="H107" s="163">
        <f t="shared" ca="1" si="22"/>
        <v>211.35999999999999</v>
      </c>
      <c r="I107" s="163">
        <f t="shared" ca="1" si="23"/>
        <v>216.41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18"/>
        <v>208.39</v>
      </c>
      <c r="E108" s="163">
        <f t="shared" ca="1" si="19"/>
        <v>209.89999999999998</v>
      </c>
      <c r="F108" s="163">
        <f t="shared" ca="1" si="20"/>
        <v>214.95</v>
      </c>
      <c r="G108" s="163">
        <f t="shared" ca="1" si="21"/>
        <v>209.85</v>
      </c>
      <c r="H108" s="163">
        <f t="shared" ca="1" si="22"/>
        <v>211.35999999999999</v>
      </c>
      <c r="I108" s="163">
        <f t="shared" ca="1" si="23"/>
        <v>216.41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18"/>
        <v>218.58999999999997</v>
      </c>
      <c r="E109" s="166">
        <f t="shared" ca="1" si="19"/>
        <v>220.09999999999997</v>
      </c>
      <c r="F109" s="166">
        <f t="shared" ca="1" si="20"/>
        <v>225.14999999999998</v>
      </c>
      <c r="G109" s="166">
        <f t="shared" ca="1" si="21"/>
        <v>220.04999999999998</v>
      </c>
      <c r="H109" s="166">
        <f t="shared" ca="1" si="22"/>
        <v>221.55999999999997</v>
      </c>
      <c r="I109" s="166">
        <f t="shared" ca="1" si="23"/>
        <v>226.60999999999999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18"/>
        <v>218.58999999999997</v>
      </c>
      <c r="E110" s="166">
        <f t="shared" ca="1" si="19"/>
        <v>220.09999999999997</v>
      </c>
      <c r="F110" s="166">
        <f t="shared" ca="1" si="20"/>
        <v>225.14999999999998</v>
      </c>
      <c r="G110" s="166">
        <f t="shared" ca="1" si="21"/>
        <v>220.04999999999998</v>
      </c>
      <c r="H110" s="166">
        <f t="shared" ca="1" si="22"/>
        <v>221.55999999999997</v>
      </c>
      <c r="I110" s="166">
        <f t="shared" ca="1" si="23"/>
        <v>226.60999999999999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18"/>
        <v>218.58999999999997</v>
      </c>
      <c r="E111" s="166">
        <f t="shared" ca="1" si="19"/>
        <v>220.09999999999997</v>
      </c>
      <c r="F111" s="166">
        <f t="shared" ca="1" si="20"/>
        <v>225.14999999999998</v>
      </c>
      <c r="G111" s="166">
        <f t="shared" ca="1" si="21"/>
        <v>220.04999999999998</v>
      </c>
      <c r="H111" s="166">
        <f t="shared" ca="1" si="22"/>
        <v>221.55999999999997</v>
      </c>
      <c r="I111" s="166">
        <f t="shared" ca="1" si="23"/>
        <v>226.60999999999999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18"/>
        <v>218.58999999999997</v>
      </c>
      <c r="E112" s="166">
        <f t="shared" ca="1" si="19"/>
        <v>220.09999999999997</v>
      </c>
      <c r="F112" s="166">
        <f t="shared" ca="1" si="20"/>
        <v>225.14999999999998</v>
      </c>
      <c r="G112" s="166">
        <f t="shared" ca="1" si="21"/>
        <v>220.04999999999998</v>
      </c>
      <c r="H112" s="166">
        <f t="shared" ca="1" si="22"/>
        <v>221.55999999999997</v>
      </c>
      <c r="I112" s="166">
        <f t="shared" ca="1" si="23"/>
        <v>226.60999999999999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18"/>
        <v>218.58999999999997</v>
      </c>
      <c r="E113" s="166">
        <f t="shared" ca="1" si="19"/>
        <v>220.09999999999997</v>
      </c>
      <c r="F113" s="166">
        <f t="shared" ca="1" si="20"/>
        <v>225.14999999999998</v>
      </c>
      <c r="G113" s="166">
        <f t="shared" ca="1" si="21"/>
        <v>220.04999999999998</v>
      </c>
      <c r="H113" s="166">
        <f t="shared" ca="1" si="22"/>
        <v>221.55999999999997</v>
      </c>
      <c r="I113" s="166">
        <f t="shared" ca="1" si="23"/>
        <v>226.60999999999999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18"/>
        <v>218.58999999999997</v>
      </c>
      <c r="E114" s="166">
        <f t="shared" ca="1" si="19"/>
        <v>220.09999999999997</v>
      </c>
      <c r="F114" s="166">
        <f t="shared" ca="1" si="20"/>
        <v>225.14999999999998</v>
      </c>
      <c r="G114" s="166">
        <f t="shared" ca="1" si="21"/>
        <v>220.04999999999998</v>
      </c>
      <c r="H114" s="166">
        <f t="shared" ca="1" si="22"/>
        <v>221.55999999999997</v>
      </c>
      <c r="I114" s="166">
        <f t="shared" ca="1" si="23"/>
        <v>226.60999999999999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18"/>
        <v>218.58999999999997</v>
      </c>
      <c r="E115" s="166">
        <f t="shared" ca="1" si="19"/>
        <v>220.09999999999997</v>
      </c>
      <c r="F115" s="166">
        <f t="shared" ca="1" si="20"/>
        <v>225.14999999999998</v>
      </c>
      <c r="G115" s="166">
        <f t="shared" ca="1" si="21"/>
        <v>220.04999999999998</v>
      </c>
      <c r="H115" s="166">
        <f t="shared" ca="1" si="22"/>
        <v>221.55999999999997</v>
      </c>
      <c r="I115" s="166">
        <f t="shared" ca="1" si="23"/>
        <v>226.60999999999999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18"/>
        <v>218.58999999999997</v>
      </c>
      <c r="E116" s="166">
        <f t="shared" ca="1" si="19"/>
        <v>220.09999999999997</v>
      </c>
      <c r="F116" s="166">
        <f t="shared" ca="1" si="20"/>
        <v>225.14999999999998</v>
      </c>
      <c r="G116" s="166">
        <f t="shared" ca="1" si="21"/>
        <v>220.04999999999998</v>
      </c>
      <c r="H116" s="166">
        <f t="shared" ca="1" si="22"/>
        <v>221.55999999999997</v>
      </c>
      <c r="I116" s="166">
        <f t="shared" ca="1" si="23"/>
        <v>226.60999999999999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18"/>
        <v>218.58999999999997</v>
      </c>
      <c r="E117" s="166">
        <f t="shared" ca="1" si="19"/>
        <v>220.09999999999997</v>
      </c>
      <c r="F117" s="166">
        <f t="shared" ca="1" si="20"/>
        <v>225.14999999999998</v>
      </c>
      <c r="G117" s="166">
        <f t="shared" ca="1" si="21"/>
        <v>220.04999999999998</v>
      </c>
      <c r="H117" s="166">
        <f t="shared" ca="1" si="22"/>
        <v>221.55999999999997</v>
      </c>
      <c r="I117" s="166">
        <f t="shared" ca="1" si="23"/>
        <v>226.60999999999999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18"/>
        <v>218.58999999999997</v>
      </c>
      <c r="E118" s="166">
        <f t="shared" ca="1" si="19"/>
        <v>220.09999999999997</v>
      </c>
      <c r="F118" s="166">
        <f t="shared" ca="1" si="20"/>
        <v>225.14999999999998</v>
      </c>
      <c r="G118" s="166">
        <f t="shared" ca="1" si="21"/>
        <v>220.04999999999998</v>
      </c>
      <c r="H118" s="166">
        <f t="shared" ca="1" si="22"/>
        <v>221.55999999999997</v>
      </c>
      <c r="I118" s="166">
        <f t="shared" ca="1" si="23"/>
        <v>226.60999999999999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18"/>
        <v>228.79</v>
      </c>
      <c r="E119" s="163">
        <f t="shared" ca="1" si="19"/>
        <v>230.29999999999998</v>
      </c>
      <c r="F119" s="163">
        <f t="shared" ca="1" si="20"/>
        <v>235.35</v>
      </c>
      <c r="G119" s="163">
        <f t="shared" ca="1" si="21"/>
        <v>230.25</v>
      </c>
      <c r="H119" s="163">
        <f t="shared" ca="1" si="22"/>
        <v>231.76</v>
      </c>
      <c r="I119" s="163">
        <f t="shared" ca="1" si="23"/>
        <v>236.81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18"/>
        <v>228.79</v>
      </c>
      <c r="E120" s="163">
        <f t="shared" ca="1" si="19"/>
        <v>230.29999999999998</v>
      </c>
      <c r="F120" s="163">
        <f t="shared" ca="1" si="20"/>
        <v>235.35</v>
      </c>
      <c r="G120" s="163">
        <f t="shared" ca="1" si="21"/>
        <v>230.25</v>
      </c>
      <c r="H120" s="163">
        <f t="shared" ca="1" si="22"/>
        <v>231.76</v>
      </c>
      <c r="I120" s="163">
        <f t="shared" ca="1" si="23"/>
        <v>236.81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18"/>
        <v>228.79</v>
      </c>
      <c r="E121" s="163">
        <f t="shared" ca="1" si="19"/>
        <v>230.29999999999998</v>
      </c>
      <c r="F121" s="163">
        <f t="shared" ca="1" si="20"/>
        <v>235.35</v>
      </c>
      <c r="G121" s="163">
        <f t="shared" ca="1" si="21"/>
        <v>230.25</v>
      </c>
      <c r="H121" s="163">
        <f t="shared" ca="1" si="22"/>
        <v>231.76</v>
      </c>
      <c r="I121" s="163">
        <f t="shared" ca="1" si="23"/>
        <v>236.81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18"/>
        <v>228.79</v>
      </c>
      <c r="E122" s="163">
        <f t="shared" ca="1" si="19"/>
        <v>230.29999999999998</v>
      </c>
      <c r="F122" s="163">
        <f t="shared" ca="1" si="20"/>
        <v>235.35</v>
      </c>
      <c r="G122" s="163">
        <f t="shared" ca="1" si="21"/>
        <v>230.25</v>
      </c>
      <c r="H122" s="163">
        <f t="shared" ca="1" si="22"/>
        <v>231.76</v>
      </c>
      <c r="I122" s="163">
        <f t="shared" ca="1" si="23"/>
        <v>236.81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18"/>
        <v>228.79</v>
      </c>
      <c r="E123" s="163">
        <f t="shared" ca="1" si="19"/>
        <v>230.29999999999998</v>
      </c>
      <c r="F123" s="163">
        <f t="shared" ca="1" si="20"/>
        <v>235.35</v>
      </c>
      <c r="G123" s="163">
        <f t="shared" ca="1" si="21"/>
        <v>230.25</v>
      </c>
      <c r="H123" s="163">
        <f t="shared" ca="1" si="22"/>
        <v>231.76</v>
      </c>
      <c r="I123" s="163">
        <f t="shared" ca="1" si="23"/>
        <v>236.81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18"/>
        <v>228.79</v>
      </c>
      <c r="E124" s="163">
        <f t="shared" ca="1" si="19"/>
        <v>230.29999999999998</v>
      </c>
      <c r="F124" s="163">
        <f t="shared" ca="1" si="20"/>
        <v>235.35</v>
      </c>
      <c r="G124" s="163">
        <f t="shared" ca="1" si="21"/>
        <v>230.25</v>
      </c>
      <c r="H124" s="163">
        <f t="shared" ca="1" si="22"/>
        <v>231.76</v>
      </c>
      <c r="I124" s="163">
        <f t="shared" ca="1" si="23"/>
        <v>236.81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18"/>
        <v>228.79</v>
      </c>
      <c r="E125" s="163">
        <f t="shared" ca="1" si="19"/>
        <v>230.29999999999998</v>
      </c>
      <c r="F125" s="163">
        <f t="shared" ca="1" si="20"/>
        <v>235.35</v>
      </c>
      <c r="G125" s="163">
        <f t="shared" ca="1" si="21"/>
        <v>230.25</v>
      </c>
      <c r="H125" s="163">
        <f t="shared" ca="1" si="22"/>
        <v>231.76</v>
      </c>
      <c r="I125" s="163">
        <f t="shared" ca="1" si="23"/>
        <v>236.81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18"/>
        <v>228.79</v>
      </c>
      <c r="E126" s="163">
        <f t="shared" ca="1" si="19"/>
        <v>230.29999999999998</v>
      </c>
      <c r="F126" s="163">
        <f t="shared" ca="1" si="20"/>
        <v>235.35</v>
      </c>
      <c r="G126" s="163">
        <f t="shared" ca="1" si="21"/>
        <v>230.25</v>
      </c>
      <c r="H126" s="163">
        <f t="shared" ca="1" si="22"/>
        <v>231.76</v>
      </c>
      <c r="I126" s="163">
        <f t="shared" ca="1" si="23"/>
        <v>236.81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18"/>
        <v>228.79</v>
      </c>
      <c r="E127" s="163">
        <f t="shared" ca="1" si="19"/>
        <v>230.29999999999998</v>
      </c>
      <c r="F127" s="163">
        <f t="shared" ca="1" si="20"/>
        <v>235.35</v>
      </c>
      <c r="G127" s="163">
        <f t="shared" ca="1" si="21"/>
        <v>230.25</v>
      </c>
      <c r="H127" s="163">
        <f t="shared" ca="1" si="22"/>
        <v>231.76</v>
      </c>
      <c r="I127" s="163">
        <f t="shared" ca="1" si="23"/>
        <v>236.81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18"/>
        <v>228.79</v>
      </c>
      <c r="E128" s="163">
        <f t="shared" ca="1" si="19"/>
        <v>230.29999999999998</v>
      </c>
      <c r="F128" s="163">
        <f t="shared" ca="1" si="20"/>
        <v>235.35</v>
      </c>
      <c r="G128" s="163">
        <f t="shared" ca="1" si="21"/>
        <v>230.25</v>
      </c>
      <c r="H128" s="163">
        <f t="shared" ca="1" si="22"/>
        <v>231.76</v>
      </c>
      <c r="I128" s="163">
        <f t="shared" ca="1" si="23"/>
        <v>236.81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18"/>
        <v>228.79</v>
      </c>
      <c r="E129" s="163">
        <f t="shared" ca="1" si="19"/>
        <v>230.29999999999998</v>
      </c>
      <c r="F129" s="163">
        <f t="shared" ca="1" si="20"/>
        <v>235.35</v>
      </c>
      <c r="G129" s="163">
        <f t="shared" ca="1" si="21"/>
        <v>230.25</v>
      </c>
      <c r="H129" s="163">
        <f t="shared" ca="1" si="22"/>
        <v>231.76</v>
      </c>
      <c r="I129" s="163">
        <f t="shared" ca="1" si="23"/>
        <v>236.81</v>
      </c>
    </row>
    <row r="130" spans="1:9" ht="15" thickBot="1"/>
    <row r="131" spans="1:9" ht="15" thickBot="1">
      <c r="A131" s="221" t="s">
        <v>1</v>
      </c>
      <c r="B131" s="222"/>
      <c r="C131" s="223"/>
      <c r="D131" s="221" t="str">
        <f ca="1">+"Cylindre double entrée (851½-"&amp;MID(CELL("nomfichier",A129),FIND("]",CELL("nomfichier",A129))+1,LEN(CELL("nomfichier",A129))-FIND("]",CELL("nomfichier",A129)))&amp;")"</f>
        <v>Cylindre double entrée (851½-SP5)</v>
      </c>
      <c r="E131" s="222"/>
      <c r="F131" s="223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24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33.72</v>
      </c>
      <c r="E133" s="163">
        <f t="shared" ref="E133:E152" ca="1" si="25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35.229999999999997</v>
      </c>
      <c r="F133" s="163">
        <f t="shared" ref="F133:F152" ca="1" si="26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40.28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24"/>
        <v>33.72</v>
      </c>
      <c r="E134" s="163">
        <f t="shared" ca="1" si="25"/>
        <v>35.229999999999997</v>
      </c>
      <c r="F134" s="163">
        <f t="shared" ca="1" si="26"/>
        <v>40.28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24"/>
        <v>38.82</v>
      </c>
      <c r="E135" s="166">
        <f t="shared" ca="1" si="25"/>
        <v>40.33</v>
      </c>
      <c r="F135" s="166">
        <f t="shared" ca="1" si="26"/>
        <v>45.38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24"/>
        <v>43.92</v>
      </c>
      <c r="E136" s="163">
        <f t="shared" ca="1" si="25"/>
        <v>45.43</v>
      </c>
      <c r="F136" s="163">
        <f t="shared" ca="1" si="26"/>
        <v>50.480000000000004</v>
      </c>
    </row>
    <row r="137" spans="1:9">
      <c r="A137" s="164">
        <v>10</v>
      </c>
      <c r="B137" s="164">
        <f t="shared" ref="B137:B144" si="27">+B136+5</f>
        <v>45.5</v>
      </c>
      <c r="C137" s="164">
        <f t="shared" ref="C137:C144" si="28">+C136+1</f>
        <v>3</v>
      </c>
      <c r="D137" s="166">
        <f t="shared" ca="1" si="24"/>
        <v>49.019999999999996</v>
      </c>
      <c r="E137" s="166">
        <f t="shared" ca="1" si="25"/>
        <v>50.529999999999994</v>
      </c>
      <c r="F137" s="166">
        <f t="shared" ca="1" si="26"/>
        <v>55.58</v>
      </c>
    </row>
    <row r="138" spans="1:9">
      <c r="A138" s="156">
        <v>10</v>
      </c>
      <c r="B138" s="156">
        <f t="shared" si="27"/>
        <v>50.5</v>
      </c>
      <c r="C138" s="156">
        <f t="shared" si="28"/>
        <v>4</v>
      </c>
      <c r="D138" s="163">
        <f t="shared" ca="1" si="24"/>
        <v>54.12</v>
      </c>
      <c r="E138" s="163">
        <f t="shared" ca="1" si="25"/>
        <v>55.629999999999995</v>
      </c>
      <c r="F138" s="163">
        <f t="shared" ca="1" si="26"/>
        <v>60.68</v>
      </c>
    </row>
    <row r="139" spans="1:9">
      <c r="A139" s="164">
        <v>10</v>
      </c>
      <c r="B139" s="164">
        <f t="shared" si="27"/>
        <v>55.5</v>
      </c>
      <c r="C139" s="164">
        <f t="shared" si="28"/>
        <v>5</v>
      </c>
      <c r="D139" s="166">
        <f t="shared" ca="1" si="24"/>
        <v>59.22</v>
      </c>
      <c r="E139" s="166">
        <f t="shared" ca="1" si="25"/>
        <v>60.73</v>
      </c>
      <c r="F139" s="166">
        <f t="shared" ca="1" si="26"/>
        <v>65.78</v>
      </c>
    </row>
    <row r="140" spans="1:9">
      <c r="A140" s="156">
        <v>10</v>
      </c>
      <c r="B140" s="156">
        <f t="shared" si="27"/>
        <v>60.5</v>
      </c>
      <c r="C140" s="156">
        <f t="shared" si="28"/>
        <v>6</v>
      </c>
      <c r="D140" s="163">
        <f t="shared" ca="1" si="24"/>
        <v>64.319999999999993</v>
      </c>
      <c r="E140" s="163">
        <f t="shared" ca="1" si="25"/>
        <v>65.83</v>
      </c>
      <c r="F140" s="163">
        <f t="shared" ca="1" si="26"/>
        <v>70.88</v>
      </c>
    </row>
    <row r="141" spans="1:9">
      <c r="A141" s="164">
        <v>10</v>
      </c>
      <c r="B141" s="164">
        <f t="shared" si="27"/>
        <v>65.5</v>
      </c>
      <c r="C141" s="164">
        <f t="shared" si="28"/>
        <v>7</v>
      </c>
      <c r="D141" s="166">
        <f t="shared" ca="1" si="24"/>
        <v>69.419999999999987</v>
      </c>
      <c r="E141" s="166">
        <f t="shared" ca="1" si="25"/>
        <v>70.929999999999993</v>
      </c>
      <c r="F141" s="166">
        <f t="shared" ca="1" si="26"/>
        <v>75.97999999999999</v>
      </c>
    </row>
    <row r="142" spans="1:9">
      <c r="A142" s="156">
        <v>10</v>
      </c>
      <c r="B142" s="156">
        <f t="shared" si="27"/>
        <v>70.5</v>
      </c>
      <c r="C142" s="156">
        <f t="shared" si="28"/>
        <v>8</v>
      </c>
      <c r="D142" s="163">
        <f t="shared" ca="1" si="24"/>
        <v>74.52</v>
      </c>
      <c r="E142" s="163">
        <f t="shared" ca="1" si="25"/>
        <v>76.03</v>
      </c>
      <c r="F142" s="163">
        <f t="shared" ca="1" si="26"/>
        <v>81.08</v>
      </c>
    </row>
    <row r="143" spans="1:9">
      <c r="A143" s="164">
        <v>10</v>
      </c>
      <c r="B143" s="164">
        <f t="shared" si="27"/>
        <v>75.5</v>
      </c>
      <c r="C143" s="164">
        <f t="shared" si="28"/>
        <v>9</v>
      </c>
      <c r="D143" s="166">
        <f t="shared" ca="1" si="24"/>
        <v>79.62</v>
      </c>
      <c r="E143" s="166">
        <f t="shared" ca="1" si="25"/>
        <v>81.13000000000001</v>
      </c>
      <c r="F143" s="166">
        <f t="shared" ca="1" si="26"/>
        <v>86.18</v>
      </c>
    </row>
    <row r="144" spans="1:9">
      <c r="A144" s="156">
        <v>10</v>
      </c>
      <c r="B144" s="156">
        <f t="shared" si="27"/>
        <v>80.5</v>
      </c>
      <c r="C144" s="156">
        <f t="shared" si="28"/>
        <v>10</v>
      </c>
      <c r="D144" s="163">
        <f t="shared" ca="1" si="24"/>
        <v>84.72</v>
      </c>
      <c r="E144" s="163">
        <f t="shared" ca="1" si="25"/>
        <v>86.23</v>
      </c>
      <c r="F144" s="163">
        <f t="shared" ca="1" si="26"/>
        <v>91.28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24"/>
        <v>145.91999999999999</v>
      </c>
      <c r="E145" s="166">
        <f t="shared" ca="1" si="25"/>
        <v>147.42999999999998</v>
      </c>
      <c r="F145" s="166">
        <f t="shared" ca="1" si="26"/>
        <v>152.47999999999999</v>
      </c>
    </row>
    <row r="146" spans="1:6">
      <c r="A146" s="156">
        <v>10</v>
      </c>
      <c r="B146" s="156">
        <f t="shared" ref="B146:B152" si="29">+B145+5</f>
        <v>90.5</v>
      </c>
      <c r="C146" s="156">
        <f t="shared" ref="C146:C152" si="30">+C145+1</f>
        <v>12</v>
      </c>
      <c r="D146" s="163">
        <f t="shared" ca="1" si="24"/>
        <v>156.12</v>
      </c>
      <c r="E146" s="163">
        <f t="shared" ca="1" si="25"/>
        <v>157.63</v>
      </c>
      <c r="F146" s="163">
        <f t="shared" ca="1" si="26"/>
        <v>162.68</v>
      </c>
    </row>
    <row r="147" spans="1:6">
      <c r="A147" s="164">
        <v>10</v>
      </c>
      <c r="B147" s="164">
        <f t="shared" si="29"/>
        <v>95.5</v>
      </c>
      <c r="C147" s="164">
        <f t="shared" si="30"/>
        <v>13</v>
      </c>
      <c r="D147" s="166">
        <f t="shared" ca="1" si="24"/>
        <v>166.32</v>
      </c>
      <c r="E147" s="166">
        <f t="shared" ca="1" si="25"/>
        <v>167.82999999999998</v>
      </c>
      <c r="F147" s="166">
        <f t="shared" ca="1" si="26"/>
        <v>172.88</v>
      </c>
    </row>
    <row r="148" spans="1:6">
      <c r="A148" s="156">
        <v>10</v>
      </c>
      <c r="B148" s="156">
        <f t="shared" si="29"/>
        <v>100.5</v>
      </c>
      <c r="C148" s="156">
        <f t="shared" si="30"/>
        <v>14</v>
      </c>
      <c r="D148" s="163">
        <f t="shared" ca="1" si="24"/>
        <v>176.51999999999998</v>
      </c>
      <c r="E148" s="163">
        <f t="shared" ca="1" si="25"/>
        <v>178.02999999999997</v>
      </c>
      <c r="F148" s="163">
        <f t="shared" ca="1" si="26"/>
        <v>183.07999999999998</v>
      </c>
    </row>
    <row r="149" spans="1:6">
      <c r="A149" s="164">
        <v>10</v>
      </c>
      <c r="B149" s="164">
        <f t="shared" si="29"/>
        <v>105.5</v>
      </c>
      <c r="C149" s="164">
        <f t="shared" si="30"/>
        <v>15</v>
      </c>
      <c r="D149" s="166">
        <f t="shared" ca="1" si="24"/>
        <v>186.72</v>
      </c>
      <c r="E149" s="166">
        <f t="shared" ca="1" si="25"/>
        <v>188.23</v>
      </c>
      <c r="F149" s="166">
        <f t="shared" ca="1" si="26"/>
        <v>193.28</v>
      </c>
    </row>
    <row r="150" spans="1:6">
      <c r="A150" s="156">
        <v>10</v>
      </c>
      <c r="B150" s="156">
        <f t="shared" si="29"/>
        <v>110.5</v>
      </c>
      <c r="C150" s="156">
        <f t="shared" si="30"/>
        <v>16</v>
      </c>
      <c r="D150" s="163">
        <f t="shared" ca="1" si="24"/>
        <v>196.92</v>
      </c>
      <c r="E150" s="163">
        <f t="shared" ca="1" si="25"/>
        <v>198.42999999999998</v>
      </c>
      <c r="F150" s="163">
        <f t="shared" ca="1" si="26"/>
        <v>203.48</v>
      </c>
    </row>
    <row r="151" spans="1:6">
      <c r="A151" s="164">
        <v>10</v>
      </c>
      <c r="B151" s="164">
        <f t="shared" si="29"/>
        <v>115.5</v>
      </c>
      <c r="C151" s="164">
        <f t="shared" si="30"/>
        <v>17</v>
      </c>
      <c r="D151" s="166">
        <f t="shared" ca="1" si="24"/>
        <v>207.11999999999998</v>
      </c>
      <c r="E151" s="166">
        <f t="shared" ca="1" si="25"/>
        <v>208.62999999999997</v>
      </c>
      <c r="F151" s="166">
        <f t="shared" ca="1" si="26"/>
        <v>213.67999999999998</v>
      </c>
    </row>
    <row r="152" spans="1:6">
      <c r="A152" s="156">
        <v>10</v>
      </c>
      <c r="B152" s="156">
        <f t="shared" si="29"/>
        <v>120.5</v>
      </c>
      <c r="C152" s="156">
        <f t="shared" si="30"/>
        <v>18</v>
      </c>
      <c r="D152" s="163">
        <f t="shared" ca="1" si="24"/>
        <v>217.32</v>
      </c>
      <c r="E152" s="163">
        <f t="shared" ca="1" si="25"/>
        <v>218.82999999999998</v>
      </c>
      <c r="F152" s="163">
        <f t="shared" ca="1" si="26"/>
        <v>223.88</v>
      </c>
    </row>
    <row r="154" spans="1:6">
      <c r="A154" s="224" t="s">
        <v>198</v>
      </c>
      <c r="B154" s="224"/>
      <c r="C154" s="224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62.56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64.070000000000007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69.12</v>
      </c>
    </row>
    <row r="155" spans="1:6">
      <c r="A155" s="224" t="s">
        <v>199</v>
      </c>
      <c r="B155" s="224"/>
      <c r="C155" s="224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36.119999999999997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37.629999999999995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42.68</v>
      </c>
    </row>
    <row r="156" spans="1:6">
      <c r="A156" s="224" t="s">
        <v>200</v>
      </c>
      <c r="B156" s="224"/>
      <c r="C156" s="224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65.38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66.89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71.94</v>
      </c>
    </row>
    <row r="157" spans="1:6">
      <c r="A157" s="224" t="s">
        <v>201</v>
      </c>
      <c r="B157" s="224"/>
      <c r="C157" s="224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76.55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78.06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83.11</v>
      </c>
    </row>
    <row r="158" spans="1:6">
      <c r="A158" s="224" t="s">
        <v>202</v>
      </c>
      <c r="B158" s="224"/>
      <c r="C158" s="224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47.78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49.29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54.34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4" t="s">
        <v>203</v>
      </c>
      <c r="B160" s="224"/>
      <c r="C160" s="224"/>
      <c r="D160" s="225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10,87€</v>
      </c>
      <c r="E160" s="225"/>
      <c r="F160" s="225"/>
    </row>
    <row r="161" spans="1:6">
      <c r="A161" s="224" t="s">
        <v>204</v>
      </c>
      <c r="B161" s="224"/>
      <c r="C161" s="224"/>
      <c r="D161" s="226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22,08€</v>
      </c>
      <c r="E161" s="226"/>
      <c r="F161" s="226"/>
    </row>
    <row r="162" spans="1:6">
      <c r="A162" s="224" t="s">
        <v>205</v>
      </c>
      <c r="B162" s="224"/>
      <c r="C162" s="224"/>
      <c r="D162" s="225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5"/>
      <c r="F162" s="225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D162:F162"/>
    <mergeCell ref="D161:F161"/>
    <mergeCell ref="D160:F160"/>
    <mergeCell ref="A157:C157"/>
    <mergeCell ref="A158:C158"/>
    <mergeCell ref="A160:C160"/>
    <mergeCell ref="A161:C161"/>
    <mergeCell ref="A162:C162"/>
    <mergeCell ref="A131:C131"/>
    <mergeCell ref="D131:F131"/>
    <mergeCell ref="A154:C154"/>
    <mergeCell ref="A155:C155"/>
    <mergeCell ref="A156:C156"/>
    <mergeCell ref="A1:I1"/>
    <mergeCell ref="A6:I6"/>
    <mergeCell ref="G8:I8"/>
    <mergeCell ref="D8:F8"/>
    <mergeCell ref="A8:C8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8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8"/>
      <c r="C1" s="218"/>
      <c r="D1" s="218"/>
      <c r="E1" s="218"/>
      <c r="F1" s="218"/>
      <c r="G1" s="218"/>
      <c r="H1" s="218"/>
      <c r="I1" s="218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19" t="str">
        <f ca="1">"Profil "&amp;MID(CELL("nomfichier",A6),FIND("]",CELL("nomfichier",A6))+1,LEN(CELL("nomfichier",A6))-FIND("]",CELL("nomfichier",A6)))</f>
        <v>Profil DU5</v>
      </c>
      <c r="B6" s="219"/>
      <c r="C6" s="219"/>
      <c r="D6" s="219"/>
      <c r="E6" s="219"/>
      <c r="F6" s="219"/>
      <c r="G6" s="219"/>
      <c r="H6" s="219"/>
      <c r="I6" s="219"/>
    </row>
    <row r="7" spans="1:9" ht="15" thickBot="1"/>
    <row r="8" spans="1:9" s="159" customFormat="1" ht="15" thickBot="1">
      <c r="A8" s="221" t="s">
        <v>1</v>
      </c>
      <c r="B8" s="222"/>
      <c r="C8" s="223"/>
      <c r="D8" s="221" t="str">
        <f ca="1">+"Cylindre double entrée (810-"&amp;MID(CELL("nomfichier",A6),FIND("]",CELL("nomfichier",A6))+1,LEN(CELL("nomfichier",A6))-FIND("]",CELL("nomfichier",A6)))&amp;")"</f>
        <v>Cylindre double entrée (810-DU5)</v>
      </c>
      <c r="E8" s="222"/>
      <c r="F8" s="223"/>
      <c r="G8" s="220" t="str">
        <f ca="1">"Cylindre à bouton (815-"&amp;MID(CELL("nomfichier",A6),FIND("]",CELL("nomfichier",A6))+1,LEN(CELL("nomfichier",A6))-FIND("]",CELL("nomfichier",A6)))&amp;")"</f>
        <v>Cylindre à bouton (815-DU5)</v>
      </c>
      <c r="H8" s="220"/>
      <c r="I8" s="220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67.790000000000006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69.300000000000011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74.350000000000009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69.98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71.490000000000009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76.540000000000006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67.790000000000006</v>
      </c>
      <c r="E11" s="163">
        <f t="shared" ca="1" si="1"/>
        <v>69.300000000000011</v>
      </c>
      <c r="F11" s="163">
        <f t="shared" ca="1" si="2"/>
        <v>74.350000000000009</v>
      </c>
      <c r="G11" s="163">
        <f t="shared" ca="1" si="3"/>
        <v>69.98</v>
      </c>
      <c r="H11" s="163">
        <f t="shared" ca="1" si="4"/>
        <v>71.490000000000009</v>
      </c>
      <c r="I11" s="163">
        <f t="shared" ca="1" si="5"/>
        <v>76.540000000000006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67.790000000000006</v>
      </c>
      <c r="E12" s="163">
        <f t="shared" ca="1" si="1"/>
        <v>69.300000000000011</v>
      </c>
      <c r="F12" s="163">
        <f t="shared" ca="1" si="2"/>
        <v>74.350000000000009</v>
      </c>
      <c r="G12" s="163">
        <f t="shared" ca="1" si="3"/>
        <v>69.98</v>
      </c>
      <c r="H12" s="163">
        <f t="shared" ca="1" si="4"/>
        <v>71.490000000000009</v>
      </c>
      <c r="I12" s="163">
        <f t="shared" ca="1" si="5"/>
        <v>76.540000000000006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67.790000000000006</v>
      </c>
      <c r="E13" s="163">
        <f t="shared" ca="1" si="1"/>
        <v>69.300000000000011</v>
      </c>
      <c r="F13" s="163">
        <f t="shared" ca="1" si="2"/>
        <v>74.350000000000009</v>
      </c>
      <c r="G13" s="163">
        <f t="shared" ca="1" si="3"/>
        <v>69.98</v>
      </c>
      <c r="H13" s="163">
        <f t="shared" ca="1" si="4"/>
        <v>71.490000000000009</v>
      </c>
      <c r="I13" s="163">
        <f t="shared" ca="1" si="5"/>
        <v>76.540000000000006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72.89</v>
      </c>
      <c r="E14" s="166">
        <f t="shared" ca="1" si="1"/>
        <v>74.400000000000006</v>
      </c>
      <c r="F14" s="166">
        <f t="shared" ca="1" si="2"/>
        <v>79.45</v>
      </c>
      <c r="G14" s="166">
        <f t="shared" ca="1" si="3"/>
        <v>75.08</v>
      </c>
      <c r="H14" s="166">
        <f t="shared" ca="1" si="4"/>
        <v>76.59</v>
      </c>
      <c r="I14" s="166">
        <f t="shared" ca="1" si="5"/>
        <v>81.64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77.990000000000009</v>
      </c>
      <c r="E15" s="163">
        <f t="shared" ca="1" si="1"/>
        <v>79.500000000000014</v>
      </c>
      <c r="F15" s="163">
        <f t="shared" ca="1" si="2"/>
        <v>84.550000000000011</v>
      </c>
      <c r="G15" s="163">
        <f t="shared" ca="1" si="3"/>
        <v>80.180000000000007</v>
      </c>
      <c r="H15" s="163">
        <f t="shared" ca="1" si="4"/>
        <v>81.690000000000012</v>
      </c>
      <c r="I15" s="163">
        <f t="shared" ca="1" si="5"/>
        <v>86.740000000000009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77.990000000000009</v>
      </c>
      <c r="E16" s="163">
        <f t="shared" ca="1" si="1"/>
        <v>79.500000000000014</v>
      </c>
      <c r="F16" s="163">
        <f t="shared" ca="1" si="2"/>
        <v>84.550000000000011</v>
      </c>
      <c r="G16" s="163">
        <f t="shared" ca="1" si="3"/>
        <v>80.180000000000007</v>
      </c>
      <c r="H16" s="163">
        <f t="shared" ca="1" si="4"/>
        <v>81.690000000000012</v>
      </c>
      <c r="I16" s="163">
        <f t="shared" ca="1" si="5"/>
        <v>86.740000000000009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77.990000000000009</v>
      </c>
      <c r="E17" s="163">
        <f t="shared" ca="1" si="1"/>
        <v>79.500000000000014</v>
      </c>
      <c r="F17" s="163">
        <f t="shared" ca="1" si="2"/>
        <v>84.550000000000011</v>
      </c>
      <c r="G17" s="163">
        <f t="shared" ca="1" si="3"/>
        <v>80.180000000000007</v>
      </c>
      <c r="H17" s="163">
        <f t="shared" ca="1" si="4"/>
        <v>81.690000000000012</v>
      </c>
      <c r="I17" s="163">
        <f t="shared" ca="1" si="5"/>
        <v>86.740000000000009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83.09</v>
      </c>
      <c r="E18" s="166">
        <f t="shared" ca="1" si="1"/>
        <v>84.600000000000009</v>
      </c>
      <c r="F18" s="166">
        <f t="shared" ca="1" si="2"/>
        <v>89.65</v>
      </c>
      <c r="G18" s="166">
        <f t="shared" ca="1" si="3"/>
        <v>85.28</v>
      </c>
      <c r="H18" s="166">
        <f t="shared" ca="1" si="4"/>
        <v>86.79</v>
      </c>
      <c r="I18" s="166">
        <f t="shared" ca="1" si="5"/>
        <v>91.84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83.09</v>
      </c>
      <c r="E19" s="166">
        <f t="shared" ca="1" si="1"/>
        <v>84.600000000000009</v>
      </c>
      <c r="F19" s="166">
        <f t="shared" ca="1" si="2"/>
        <v>89.65</v>
      </c>
      <c r="G19" s="166">
        <f t="shared" ca="1" si="3"/>
        <v>85.28</v>
      </c>
      <c r="H19" s="166">
        <f t="shared" ca="1" si="4"/>
        <v>86.79</v>
      </c>
      <c r="I19" s="166">
        <f t="shared" ca="1" si="5"/>
        <v>91.84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83.09</v>
      </c>
      <c r="E20" s="166">
        <f t="shared" ca="1" si="1"/>
        <v>84.600000000000009</v>
      </c>
      <c r="F20" s="166">
        <f t="shared" ca="1" si="2"/>
        <v>89.65</v>
      </c>
      <c r="G20" s="166">
        <f t="shared" ca="1" si="3"/>
        <v>85.28</v>
      </c>
      <c r="H20" s="166">
        <f t="shared" ca="1" si="4"/>
        <v>86.79</v>
      </c>
      <c r="I20" s="166">
        <f t="shared" ca="1" si="5"/>
        <v>91.84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88.19</v>
      </c>
      <c r="E21" s="163">
        <f t="shared" ca="1" si="1"/>
        <v>89.7</v>
      </c>
      <c r="F21" s="163">
        <f t="shared" ca="1" si="2"/>
        <v>94.75</v>
      </c>
      <c r="G21" s="163">
        <f t="shared" ca="1" si="3"/>
        <v>90.38</v>
      </c>
      <c r="H21" s="163">
        <f t="shared" ca="1" si="4"/>
        <v>91.89</v>
      </c>
      <c r="I21" s="163">
        <f t="shared" ca="1" si="5"/>
        <v>96.94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88.19</v>
      </c>
      <c r="E22" s="163">
        <f t="shared" ca="1" si="1"/>
        <v>89.7</v>
      </c>
      <c r="F22" s="163">
        <f t="shared" ca="1" si="2"/>
        <v>94.75</v>
      </c>
      <c r="G22" s="163">
        <f t="shared" ca="1" si="3"/>
        <v>90.38</v>
      </c>
      <c r="H22" s="163">
        <f t="shared" ca="1" si="4"/>
        <v>91.89</v>
      </c>
      <c r="I22" s="163">
        <f t="shared" ca="1" si="5"/>
        <v>96.94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88.19</v>
      </c>
      <c r="E23" s="163">
        <f t="shared" ca="1" si="1"/>
        <v>89.7</v>
      </c>
      <c r="F23" s="163">
        <f t="shared" ca="1" si="2"/>
        <v>94.75</v>
      </c>
      <c r="G23" s="163">
        <f t="shared" ca="1" si="3"/>
        <v>90.38</v>
      </c>
      <c r="H23" s="163">
        <f t="shared" ca="1" si="4"/>
        <v>91.89</v>
      </c>
      <c r="I23" s="163">
        <f t="shared" ca="1" si="5"/>
        <v>96.94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88.19</v>
      </c>
      <c r="E24" s="163">
        <f t="shared" ca="1" si="1"/>
        <v>89.7</v>
      </c>
      <c r="F24" s="163">
        <f t="shared" ca="1" si="2"/>
        <v>94.75</v>
      </c>
      <c r="G24" s="163">
        <f t="shared" ca="1" si="3"/>
        <v>90.38</v>
      </c>
      <c r="H24" s="163">
        <f t="shared" ca="1" si="4"/>
        <v>91.89</v>
      </c>
      <c r="I24" s="163">
        <f t="shared" ca="1" si="5"/>
        <v>96.94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93.29</v>
      </c>
      <c r="E25" s="166">
        <f t="shared" ca="1" si="1"/>
        <v>94.800000000000011</v>
      </c>
      <c r="F25" s="166">
        <f t="shared" ca="1" si="2"/>
        <v>99.850000000000009</v>
      </c>
      <c r="G25" s="166">
        <f t="shared" ca="1" si="3"/>
        <v>95.48</v>
      </c>
      <c r="H25" s="166">
        <f t="shared" ca="1" si="4"/>
        <v>96.990000000000009</v>
      </c>
      <c r="I25" s="166">
        <f t="shared" ca="1" si="5"/>
        <v>102.04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93.29</v>
      </c>
      <c r="E26" s="166">
        <f t="shared" ca="1" si="1"/>
        <v>94.800000000000011</v>
      </c>
      <c r="F26" s="166">
        <f t="shared" ca="1" si="2"/>
        <v>99.850000000000009</v>
      </c>
      <c r="G26" s="166">
        <f t="shared" ca="1" si="3"/>
        <v>95.48</v>
      </c>
      <c r="H26" s="166">
        <f t="shared" ca="1" si="4"/>
        <v>96.990000000000009</v>
      </c>
      <c r="I26" s="166">
        <f t="shared" ca="1" si="5"/>
        <v>102.04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93.29</v>
      </c>
      <c r="E27" s="166">
        <f t="shared" ca="1" si="1"/>
        <v>94.800000000000011</v>
      </c>
      <c r="F27" s="166">
        <f t="shared" ca="1" si="2"/>
        <v>99.850000000000009</v>
      </c>
      <c r="G27" s="166">
        <f t="shared" ca="1" si="3"/>
        <v>95.48</v>
      </c>
      <c r="H27" s="166">
        <f t="shared" ca="1" si="4"/>
        <v>96.990000000000009</v>
      </c>
      <c r="I27" s="166">
        <f t="shared" ca="1" si="5"/>
        <v>102.04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93.29</v>
      </c>
      <c r="E28" s="166">
        <f t="shared" ca="1" si="1"/>
        <v>94.800000000000011</v>
      </c>
      <c r="F28" s="166">
        <f t="shared" ca="1" si="2"/>
        <v>99.850000000000009</v>
      </c>
      <c r="G28" s="166">
        <f t="shared" ca="1" si="3"/>
        <v>95.48</v>
      </c>
      <c r="H28" s="166">
        <f t="shared" ca="1" si="4"/>
        <v>96.990000000000009</v>
      </c>
      <c r="I28" s="166">
        <f t="shared" ca="1" si="5"/>
        <v>102.04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98.39</v>
      </c>
      <c r="E29" s="163">
        <f t="shared" ca="1" si="1"/>
        <v>99.9</v>
      </c>
      <c r="F29" s="163">
        <f t="shared" ca="1" si="2"/>
        <v>104.95</v>
      </c>
      <c r="G29" s="163">
        <f t="shared" ca="1" si="3"/>
        <v>100.58</v>
      </c>
      <c r="H29" s="163">
        <f t="shared" ca="1" si="4"/>
        <v>102.09</v>
      </c>
      <c r="I29" s="163">
        <f t="shared" ca="1" si="5"/>
        <v>107.14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98.39</v>
      </c>
      <c r="E30" s="163">
        <f t="shared" ca="1" si="1"/>
        <v>99.9</v>
      </c>
      <c r="F30" s="163">
        <f t="shared" ca="1" si="2"/>
        <v>104.95</v>
      </c>
      <c r="G30" s="163">
        <f t="shared" ca="1" si="3"/>
        <v>100.58</v>
      </c>
      <c r="H30" s="163">
        <f t="shared" ca="1" si="4"/>
        <v>102.09</v>
      </c>
      <c r="I30" s="163">
        <f t="shared" ca="1" si="5"/>
        <v>107.14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98.39</v>
      </c>
      <c r="E31" s="163">
        <f t="shared" ca="1" si="1"/>
        <v>99.9</v>
      </c>
      <c r="F31" s="163">
        <f t="shared" ca="1" si="2"/>
        <v>104.95</v>
      </c>
      <c r="G31" s="163">
        <f t="shared" ca="1" si="3"/>
        <v>100.58</v>
      </c>
      <c r="H31" s="163">
        <f t="shared" ca="1" si="4"/>
        <v>102.09</v>
      </c>
      <c r="I31" s="163">
        <f t="shared" ca="1" si="5"/>
        <v>107.14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98.39</v>
      </c>
      <c r="E32" s="163">
        <f t="shared" ca="1" si="1"/>
        <v>99.9</v>
      </c>
      <c r="F32" s="163">
        <f t="shared" ca="1" si="2"/>
        <v>104.95</v>
      </c>
      <c r="G32" s="163">
        <f t="shared" ca="1" si="3"/>
        <v>100.58</v>
      </c>
      <c r="H32" s="163">
        <f t="shared" ca="1" si="4"/>
        <v>102.09</v>
      </c>
      <c r="I32" s="163">
        <f t="shared" ca="1" si="5"/>
        <v>107.14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98.39</v>
      </c>
      <c r="E33" s="163">
        <f t="shared" ca="1" si="1"/>
        <v>99.9</v>
      </c>
      <c r="F33" s="163">
        <f t="shared" ca="1" si="2"/>
        <v>104.95</v>
      </c>
      <c r="G33" s="163">
        <f t="shared" ca="1" si="3"/>
        <v>100.58</v>
      </c>
      <c r="H33" s="163">
        <f t="shared" ca="1" si="4"/>
        <v>102.09</v>
      </c>
      <c r="I33" s="163">
        <f t="shared" ca="1" si="5"/>
        <v>107.14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103.49000000000001</v>
      </c>
      <c r="E34" s="166">
        <f t="shared" ca="1" si="1"/>
        <v>105.00000000000001</v>
      </c>
      <c r="F34" s="166">
        <f t="shared" ca="1" si="2"/>
        <v>110.05000000000001</v>
      </c>
      <c r="G34" s="166">
        <f t="shared" ca="1" si="3"/>
        <v>105.68</v>
      </c>
      <c r="H34" s="166">
        <f t="shared" ca="1" si="4"/>
        <v>107.19000000000001</v>
      </c>
      <c r="I34" s="166">
        <f t="shared" ca="1" si="5"/>
        <v>112.24000000000001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103.49000000000001</v>
      </c>
      <c r="E35" s="166">
        <f t="shared" ca="1" si="1"/>
        <v>105.00000000000001</v>
      </c>
      <c r="F35" s="166">
        <f t="shared" ca="1" si="2"/>
        <v>110.05000000000001</v>
      </c>
      <c r="G35" s="166">
        <f t="shared" ca="1" si="3"/>
        <v>105.68</v>
      </c>
      <c r="H35" s="166">
        <f t="shared" ca="1" si="4"/>
        <v>107.19000000000001</v>
      </c>
      <c r="I35" s="166">
        <f t="shared" ca="1" si="5"/>
        <v>112.24000000000001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103.49000000000001</v>
      </c>
      <c r="E36" s="166">
        <f t="shared" ca="1" si="1"/>
        <v>105.00000000000001</v>
      </c>
      <c r="F36" s="166">
        <f t="shared" ca="1" si="2"/>
        <v>110.05000000000001</v>
      </c>
      <c r="G36" s="166">
        <f t="shared" ca="1" si="3"/>
        <v>105.68</v>
      </c>
      <c r="H36" s="166">
        <f t="shared" ca="1" si="4"/>
        <v>107.19000000000001</v>
      </c>
      <c r="I36" s="166">
        <f t="shared" ca="1" si="5"/>
        <v>112.24000000000001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103.49000000000001</v>
      </c>
      <c r="E37" s="166">
        <f t="shared" ca="1" si="1"/>
        <v>105.00000000000001</v>
      </c>
      <c r="F37" s="166">
        <f t="shared" ca="1" si="2"/>
        <v>110.05000000000001</v>
      </c>
      <c r="G37" s="166">
        <f t="shared" ca="1" si="3"/>
        <v>105.68</v>
      </c>
      <c r="H37" s="166">
        <f t="shared" ca="1" si="4"/>
        <v>107.19000000000001</v>
      </c>
      <c r="I37" s="166">
        <f t="shared" ca="1" si="5"/>
        <v>112.24000000000001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103.49000000000001</v>
      </c>
      <c r="E38" s="166">
        <f t="shared" ca="1" si="1"/>
        <v>105.00000000000001</v>
      </c>
      <c r="F38" s="166">
        <f t="shared" ca="1" si="2"/>
        <v>110.05000000000001</v>
      </c>
      <c r="G38" s="166">
        <f t="shared" ca="1" si="3"/>
        <v>105.68</v>
      </c>
      <c r="H38" s="166">
        <f t="shared" ca="1" si="4"/>
        <v>107.19000000000001</v>
      </c>
      <c r="I38" s="166">
        <f t="shared" ca="1" si="5"/>
        <v>112.24000000000001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108.59</v>
      </c>
      <c r="E39" s="163">
        <f t="shared" ca="1" si="1"/>
        <v>110.10000000000001</v>
      </c>
      <c r="F39" s="163">
        <f t="shared" ca="1" si="2"/>
        <v>115.15</v>
      </c>
      <c r="G39" s="163">
        <f t="shared" ca="1" si="3"/>
        <v>110.78</v>
      </c>
      <c r="H39" s="163">
        <f t="shared" ca="1" si="4"/>
        <v>112.29</v>
      </c>
      <c r="I39" s="163">
        <f t="shared" ca="1" si="5"/>
        <v>117.34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108.59</v>
      </c>
      <c r="E40" s="163">
        <f t="shared" ca="1" si="1"/>
        <v>110.10000000000001</v>
      </c>
      <c r="F40" s="163">
        <f t="shared" ca="1" si="2"/>
        <v>115.15</v>
      </c>
      <c r="G40" s="163">
        <f t="shared" ca="1" si="3"/>
        <v>110.78</v>
      </c>
      <c r="H40" s="163">
        <f t="shared" ca="1" si="4"/>
        <v>112.29</v>
      </c>
      <c r="I40" s="163">
        <f t="shared" ca="1" si="5"/>
        <v>117.34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108.59</v>
      </c>
      <c r="E41" s="163">
        <f t="shared" ca="1" si="1"/>
        <v>110.10000000000001</v>
      </c>
      <c r="F41" s="163">
        <f t="shared" ca="1" si="2"/>
        <v>115.15</v>
      </c>
      <c r="G41" s="163">
        <f t="shared" ca="1" si="3"/>
        <v>110.78</v>
      </c>
      <c r="H41" s="163">
        <f t="shared" ca="1" si="4"/>
        <v>112.29</v>
      </c>
      <c r="I41" s="163">
        <f t="shared" ca="1" si="5"/>
        <v>117.34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108.59</v>
      </c>
      <c r="E42" s="163">
        <f t="shared" ca="1" si="1"/>
        <v>110.10000000000001</v>
      </c>
      <c r="F42" s="163">
        <f t="shared" ca="1" si="2"/>
        <v>115.15</v>
      </c>
      <c r="G42" s="163">
        <f t="shared" ca="1" si="3"/>
        <v>110.78</v>
      </c>
      <c r="H42" s="163">
        <f t="shared" ca="1" si="4"/>
        <v>112.29</v>
      </c>
      <c r="I42" s="163">
        <f t="shared" ca="1" si="5"/>
        <v>117.34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108.59</v>
      </c>
      <c r="E43" s="163">
        <f t="shared" ca="1" si="1"/>
        <v>110.10000000000001</v>
      </c>
      <c r="F43" s="163">
        <f t="shared" ca="1" si="2"/>
        <v>115.15</v>
      </c>
      <c r="G43" s="163">
        <f t="shared" ca="1" si="3"/>
        <v>110.78</v>
      </c>
      <c r="H43" s="163">
        <f t="shared" ca="1" si="4"/>
        <v>112.29</v>
      </c>
      <c r="I43" s="163">
        <f t="shared" ca="1" si="5"/>
        <v>117.34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108.59</v>
      </c>
      <c r="E44" s="163">
        <f t="shared" ca="1" si="1"/>
        <v>110.10000000000001</v>
      </c>
      <c r="F44" s="163">
        <f t="shared" ca="1" si="2"/>
        <v>115.15</v>
      </c>
      <c r="G44" s="163">
        <f t="shared" ca="1" si="3"/>
        <v>110.78</v>
      </c>
      <c r="H44" s="163">
        <f t="shared" ca="1" si="4"/>
        <v>112.29</v>
      </c>
      <c r="I44" s="163">
        <f t="shared" ca="1" si="5"/>
        <v>117.34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113.69</v>
      </c>
      <c r="E45" s="166">
        <f t="shared" ca="1" si="1"/>
        <v>115.2</v>
      </c>
      <c r="F45" s="166">
        <f t="shared" ca="1" si="2"/>
        <v>120.25</v>
      </c>
      <c r="G45" s="166">
        <f t="shared" ca="1" si="3"/>
        <v>115.88</v>
      </c>
      <c r="H45" s="166">
        <f t="shared" ca="1" si="4"/>
        <v>117.39</v>
      </c>
      <c r="I45" s="166">
        <f t="shared" ca="1" si="5"/>
        <v>122.44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113.69</v>
      </c>
      <c r="E46" s="166">
        <f t="shared" ca="1" si="1"/>
        <v>115.2</v>
      </c>
      <c r="F46" s="166">
        <f t="shared" ca="1" si="2"/>
        <v>120.25</v>
      </c>
      <c r="G46" s="166">
        <f t="shared" ca="1" si="3"/>
        <v>115.88</v>
      </c>
      <c r="H46" s="166">
        <f t="shared" ca="1" si="4"/>
        <v>117.39</v>
      </c>
      <c r="I46" s="166">
        <f t="shared" ca="1" si="5"/>
        <v>122.44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113.69</v>
      </c>
      <c r="E47" s="166">
        <f t="shared" ca="1" si="1"/>
        <v>115.2</v>
      </c>
      <c r="F47" s="166">
        <f t="shared" ca="1" si="2"/>
        <v>120.25</v>
      </c>
      <c r="G47" s="166">
        <f t="shared" ca="1" si="3"/>
        <v>115.88</v>
      </c>
      <c r="H47" s="166">
        <f t="shared" ca="1" si="4"/>
        <v>117.39</v>
      </c>
      <c r="I47" s="166">
        <f t="shared" ca="1" si="5"/>
        <v>122.44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113.69</v>
      </c>
      <c r="E48" s="166">
        <f t="shared" ca="1" si="1"/>
        <v>115.2</v>
      </c>
      <c r="F48" s="166">
        <f t="shared" ca="1" si="2"/>
        <v>120.25</v>
      </c>
      <c r="G48" s="166">
        <f t="shared" ca="1" si="3"/>
        <v>115.88</v>
      </c>
      <c r="H48" s="166">
        <f t="shared" ca="1" si="4"/>
        <v>117.39</v>
      </c>
      <c r="I48" s="166">
        <f t="shared" ca="1" si="5"/>
        <v>122.44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113.69</v>
      </c>
      <c r="E49" s="166">
        <f t="shared" ca="1" si="1"/>
        <v>115.2</v>
      </c>
      <c r="F49" s="166">
        <f t="shared" ca="1" si="2"/>
        <v>120.25</v>
      </c>
      <c r="G49" s="166">
        <f t="shared" ca="1" si="3"/>
        <v>115.88</v>
      </c>
      <c r="H49" s="166">
        <f t="shared" ca="1" si="4"/>
        <v>117.39</v>
      </c>
      <c r="I49" s="166">
        <f t="shared" ca="1" si="5"/>
        <v>122.44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113.69</v>
      </c>
      <c r="E50" s="166">
        <f t="shared" ca="1" si="1"/>
        <v>115.2</v>
      </c>
      <c r="F50" s="166">
        <f t="shared" ca="1" si="2"/>
        <v>120.25</v>
      </c>
      <c r="G50" s="166">
        <f t="shared" ca="1" si="3"/>
        <v>115.88</v>
      </c>
      <c r="H50" s="166">
        <f t="shared" ca="1" si="4"/>
        <v>117.39</v>
      </c>
      <c r="I50" s="166">
        <f t="shared" ca="1" si="5"/>
        <v>122.44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118.79</v>
      </c>
      <c r="E51" s="163">
        <f t="shared" ca="1" si="1"/>
        <v>120.30000000000001</v>
      </c>
      <c r="F51" s="163">
        <f t="shared" ca="1" si="2"/>
        <v>125.35000000000001</v>
      </c>
      <c r="G51" s="163">
        <f t="shared" ca="1" si="3"/>
        <v>120.98</v>
      </c>
      <c r="H51" s="163">
        <f t="shared" ca="1" si="4"/>
        <v>122.49000000000001</v>
      </c>
      <c r="I51" s="163">
        <f t="shared" ca="1" si="5"/>
        <v>127.54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118.79</v>
      </c>
      <c r="E52" s="163">
        <f t="shared" ca="1" si="1"/>
        <v>120.30000000000001</v>
      </c>
      <c r="F52" s="163">
        <f t="shared" ca="1" si="2"/>
        <v>125.35000000000001</v>
      </c>
      <c r="G52" s="163">
        <f t="shared" ca="1" si="3"/>
        <v>120.98</v>
      </c>
      <c r="H52" s="163">
        <f t="shared" ca="1" si="4"/>
        <v>122.49000000000001</v>
      </c>
      <c r="I52" s="163">
        <f t="shared" ca="1" si="5"/>
        <v>127.54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118.79</v>
      </c>
      <c r="E53" s="163">
        <f t="shared" ca="1" si="1"/>
        <v>120.30000000000001</v>
      </c>
      <c r="F53" s="163">
        <f t="shared" ca="1" si="2"/>
        <v>125.35000000000001</v>
      </c>
      <c r="G53" s="163">
        <f t="shared" ca="1" si="3"/>
        <v>120.98</v>
      </c>
      <c r="H53" s="163">
        <f t="shared" ca="1" si="4"/>
        <v>122.49000000000001</v>
      </c>
      <c r="I53" s="163">
        <f t="shared" ca="1" si="5"/>
        <v>127.54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118.79</v>
      </c>
      <c r="E54" s="163">
        <f t="shared" ca="1" si="1"/>
        <v>120.30000000000001</v>
      </c>
      <c r="F54" s="163">
        <f t="shared" ca="1" si="2"/>
        <v>125.35000000000001</v>
      </c>
      <c r="G54" s="163">
        <f t="shared" ca="1" si="3"/>
        <v>120.98</v>
      </c>
      <c r="H54" s="163">
        <f t="shared" ca="1" si="4"/>
        <v>122.49000000000001</v>
      </c>
      <c r="I54" s="163">
        <f t="shared" ca="1" si="5"/>
        <v>127.54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118.79</v>
      </c>
      <c r="E55" s="163">
        <f t="shared" ca="1" si="1"/>
        <v>120.30000000000001</v>
      </c>
      <c r="F55" s="163">
        <f t="shared" ca="1" si="2"/>
        <v>125.35000000000001</v>
      </c>
      <c r="G55" s="163">
        <f t="shared" ca="1" si="3"/>
        <v>120.98</v>
      </c>
      <c r="H55" s="163">
        <f t="shared" ca="1" si="4"/>
        <v>122.49000000000001</v>
      </c>
      <c r="I55" s="163">
        <f t="shared" ca="1" si="5"/>
        <v>127.54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118.79</v>
      </c>
      <c r="E56" s="163">
        <f t="shared" ca="1" si="1"/>
        <v>120.30000000000001</v>
      </c>
      <c r="F56" s="163">
        <f t="shared" ca="1" si="2"/>
        <v>125.35000000000001</v>
      </c>
      <c r="G56" s="163">
        <f t="shared" ca="1" si="3"/>
        <v>120.98</v>
      </c>
      <c r="H56" s="163">
        <f t="shared" ca="1" si="4"/>
        <v>122.49000000000001</v>
      </c>
      <c r="I56" s="163">
        <f t="shared" ca="1" si="5"/>
        <v>127.54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118.79</v>
      </c>
      <c r="E57" s="163">
        <f t="shared" ca="1" si="1"/>
        <v>120.30000000000001</v>
      </c>
      <c r="F57" s="163">
        <f t="shared" ca="1" si="2"/>
        <v>125.35000000000001</v>
      </c>
      <c r="G57" s="163">
        <f t="shared" ca="1" si="3"/>
        <v>120.98</v>
      </c>
      <c r="H57" s="163">
        <f t="shared" ca="1" si="4"/>
        <v>122.49000000000001</v>
      </c>
      <c r="I57" s="163">
        <f t="shared" ca="1" si="5"/>
        <v>127.54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179.99</v>
      </c>
      <c r="E58" s="166">
        <f t="shared" ca="1" si="1"/>
        <v>181.5</v>
      </c>
      <c r="F58" s="166">
        <f t="shared" ca="1" si="2"/>
        <v>186.55</v>
      </c>
      <c r="G58" s="166">
        <f t="shared" ca="1" si="3"/>
        <v>182.18</v>
      </c>
      <c r="H58" s="166">
        <f t="shared" ca="1" si="4"/>
        <v>183.69</v>
      </c>
      <c r="I58" s="166">
        <f t="shared" ca="1" si="5"/>
        <v>188.74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179.99</v>
      </c>
      <c r="E59" s="166">
        <f t="shared" ca="1" si="1"/>
        <v>181.5</v>
      </c>
      <c r="F59" s="166">
        <f t="shared" ca="1" si="2"/>
        <v>186.55</v>
      </c>
      <c r="G59" s="166">
        <f t="shared" ca="1" si="3"/>
        <v>182.18</v>
      </c>
      <c r="H59" s="166">
        <f t="shared" ca="1" si="4"/>
        <v>183.69</v>
      </c>
      <c r="I59" s="166">
        <f t="shared" ca="1" si="5"/>
        <v>188.74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179.99</v>
      </c>
      <c r="E60" s="166">
        <f t="shared" ca="1" si="1"/>
        <v>181.5</v>
      </c>
      <c r="F60" s="166">
        <f t="shared" ca="1" si="2"/>
        <v>186.55</v>
      </c>
      <c r="G60" s="166">
        <f t="shared" ca="1" si="3"/>
        <v>182.18</v>
      </c>
      <c r="H60" s="166">
        <f t="shared" ca="1" si="4"/>
        <v>183.69</v>
      </c>
      <c r="I60" s="166">
        <f t="shared" ca="1" si="5"/>
        <v>188.74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179.99</v>
      </c>
      <c r="E61" s="166">
        <f t="shared" ca="1" si="1"/>
        <v>181.5</v>
      </c>
      <c r="F61" s="166">
        <f t="shared" ca="1" si="2"/>
        <v>186.55</v>
      </c>
      <c r="G61" s="166">
        <f t="shared" ca="1" si="3"/>
        <v>182.18</v>
      </c>
      <c r="H61" s="166">
        <f t="shared" ca="1" si="4"/>
        <v>183.69</v>
      </c>
      <c r="I61" s="166">
        <f t="shared" ca="1" si="5"/>
        <v>188.74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179.99</v>
      </c>
      <c r="E62" s="166">
        <f t="shared" ca="1" si="1"/>
        <v>181.5</v>
      </c>
      <c r="F62" s="166">
        <f t="shared" ca="1" si="2"/>
        <v>186.55</v>
      </c>
      <c r="G62" s="166">
        <f t="shared" ca="1" si="3"/>
        <v>182.18</v>
      </c>
      <c r="H62" s="166">
        <f t="shared" ca="1" si="4"/>
        <v>183.69</v>
      </c>
      <c r="I62" s="166">
        <f t="shared" ca="1" si="5"/>
        <v>188.74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179.99</v>
      </c>
      <c r="E63" s="166">
        <f t="shared" ca="1" si="1"/>
        <v>181.5</v>
      </c>
      <c r="F63" s="166">
        <f t="shared" ca="1" si="2"/>
        <v>186.55</v>
      </c>
      <c r="G63" s="166">
        <f t="shared" ca="1" si="3"/>
        <v>182.18</v>
      </c>
      <c r="H63" s="166">
        <f t="shared" ca="1" si="4"/>
        <v>183.69</v>
      </c>
      <c r="I63" s="166">
        <f t="shared" ca="1" si="5"/>
        <v>188.74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179.99</v>
      </c>
      <c r="E64" s="166">
        <f t="shared" ca="1" si="1"/>
        <v>181.5</v>
      </c>
      <c r="F64" s="166">
        <f t="shared" ca="1" si="2"/>
        <v>186.55</v>
      </c>
      <c r="G64" s="166">
        <f t="shared" ca="1" si="3"/>
        <v>182.18</v>
      </c>
      <c r="H64" s="166">
        <f t="shared" ca="1" si="4"/>
        <v>183.69</v>
      </c>
      <c r="I64" s="166">
        <f t="shared" ca="1" si="5"/>
        <v>188.74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190.19</v>
      </c>
      <c r="E65" s="163">
        <f t="shared" ca="1" si="1"/>
        <v>191.7</v>
      </c>
      <c r="F65" s="163">
        <f t="shared" ca="1" si="2"/>
        <v>196.75</v>
      </c>
      <c r="G65" s="163">
        <f t="shared" ca="1" si="3"/>
        <v>192.38</v>
      </c>
      <c r="H65" s="163">
        <f t="shared" ca="1" si="4"/>
        <v>193.89</v>
      </c>
      <c r="I65" s="163">
        <f t="shared" ca="1" si="5"/>
        <v>198.94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190.19</v>
      </c>
      <c r="E66" s="163">
        <f t="shared" ca="1" si="1"/>
        <v>191.7</v>
      </c>
      <c r="F66" s="163">
        <f t="shared" ca="1" si="2"/>
        <v>196.75</v>
      </c>
      <c r="G66" s="163">
        <f t="shared" ca="1" si="3"/>
        <v>192.38</v>
      </c>
      <c r="H66" s="163">
        <f t="shared" ca="1" si="4"/>
        <v>193.89</v>
      </c>
      <c r="I66" s="163">
        <f t="shared" ca="1" si="5"/>
        <v>198.94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190.19</v>
      </c>
      <c r="E67" s="163">
        <f t="shared" ca="1" si="1"/>
        <v>191.7</v>
      </c>
      <c r="F67" s="163">
        <f t="shared" ca="1" si="2"/>
        <v>196.75</v>
      </c>
      <c r="G67" s="163">
        <f t="shared" ca="1" si="3"/>
        <v>192.38</v>
      </c>
      <c r="H67" s="163">
        <f t="shared" ca="1" si="4"/>
        <v>193.89</v>
      </c>
      <c r="I67" s="163">
        <f t="shared" ca="1" si="5"/>
        <v>198.94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190.19</v>
      </c>
      <c r="E68" s="163">
        <f t="shared" ca="1" si="1"/>
        <v>191.7</v>
      </c>
      <c r="F68" s="163">
        <f t="shared" ca="1" si="2"/>
        <v>196.75</v>
      </c>
      <c r="G68" s="163">
        <f t="shared" ca="1" si="3"/>
        <v>192.38</v>
      </c>
      <c r="H68" s="163">
        <f t="shared" ca="1" si="4"/>
        <v>193.89</v>
      </c>
      <c r="I68" s="163">
        <f t="shared" ca="1" si="5"/>
        <v>198.94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190.19</v>
      </c>
      <c r="E69" s="163">
        <f t="shared" ca="1" si="1"/>
        <v>191.7</v>
      </c>
      <c r="F69" s="163">
        <f t="shared" ca="1" si="2"/>
        <v>196.75</v>
      </c>
      <c r="G69" s="163">
        <f t="shared" ca="1" si="3"/>
        <v>192.38</v>
      </c>
      <c r="H69" s="163">
        <f t="shared" ca="1" si="4"/>
        <v>193.89</v>
      </c>
      <c r="I69" s="163">
        <f t="shared" ca="1" si="5"/>
        <v>198.94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190.19</v>
      </c>
      <c r="E70" s="163">
        <f t="shared" ca="1" si="1"/>
        <v>191.7</v>
      </c>
      <c r="F70" s="163">
        <f t="shared" ca="1" si="2"/>
        <v>196.75</v>
      </c>
      <c r="G70" s="163">
        <f t="shared" ca="1" si="3"/>
        <v>192.38</v>
      </c>
      <c r="H70" s="163">
        <f t="shared" ca="1" si="4"/>
        <v>193.89</v>
      </c>
      <c r="I70" s="163">
        <f t="shared" ca="1" si="5"/>
        <v>198.94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190.19</v>
      </c>
      <c r="E71" s="163">
        <f t="shared" ca="1" si="1"/>
        <v>191.7</v>
      </c>
      <c r="F71" s="163">
        <f t="shared" ca="1" si="2"/>
        <v>196.75</v>
      </c>
      <c r="G71" s="163">
        <f t="shared" ca="1" si="3"/>
        <v>192.38</v>
      </c>
      <c r="H71" s="163">
        <f t="shared" ca="1" si="4"/>
        <v>193.89</v>
      </c>
      <c r="I71" s="163">
        <f t="shared" ca="1" si="5"/>
        <v>198.94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190.19</v>
      </c>
      <c r="E72" s="163">
        <f t="shared" ca="1" si="1"/>
        <v>191.7</v>
      </c>
      <c r="F72" s="163">
        <f t="shared" ca="1" si="2"/>
        <v>196.75</v>
      </c>
      <c r="G72" s="163">
        <f t="shared" ca="1" si="3"/>
        <v>192.38</v>
      </c>
      <c r="H72" s="163">
        <f t="shared" ca="1" si="4"/>
        <v>193.89</v>
      </c>
      <c r="I72" s="163">
        <f t="shared" ca="1" si="5"/>
        <v>198.94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200.39</v>
      </c>
      <c r="E73" s="166">
        <f t="shared" ca="1" si="1"/>
        <v>201.89999999999998</v>
      </c>
      <c r="F73" s="166">
        <f t="shared" ca="1" si="2"/>
        <v>206.95</v>
      </c>
      <c r="G73" s="166">
        <f t="shared" ca="1" si="3"/>
        <v>202.57999999999998</v>
      </c>
      <c r="H73" s="166">
        <f t="shared" ca="1" si="4"/>
        <v>204.08999999999997</v>
      </c>
      <c r="I73" s="166">
        <f t="shared" ca="1" si="5"/>
        <v>209.14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200.39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201.89999999999998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206.95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202.57999999999998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204.08999999999997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209.14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200.39</v>
      </c>
      <c r="E75" s="166">
        <f t="shared" ca="1" si="7"/>
        <v>201.89999999999998</v>
      </c>
      <c r="F75" s="166">
        <f t="shared" ca="1" si="8"/>
        <v>206.95</v>
      </c>
      <c r="G75" s="166">
        <f t="shared" ca="1" si="9"/>
        <v>202.57999999999998</v>
      </c>
      <c r="H75" s="166">
        <f t="shared" ca="1" si="10"/>
        <v>204.08999999999997</v>
      </c>
      <c r="I75" s="166">
        <f t="shared" ca="1" si="11"/>
        <v>209.14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200.39</v>
      </c>
      <c r="E76" s="166">
        <f t="shared" ca="1" si="7"/>
        <v>201.89999999999998</v>
      </c>
      <c r="F76" s="166">
        <f t="shared" ca="1" si="8"/>
        <v>206.95</v>
      </c>
      <c r="G76" s="166">
        <f t="shared" ca="1" si="9"/>
        <v>202.57999999999998</v>
      </c>
      <c r="H76" s="166">
        <f t="shared" ca="1" si="10"/>
        <v>204.08999999999997</v>
      </c>
      <c r="I76" s="166">
        <f t="shared" ca="1" si="11"/>
        <v>209.14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200.39</v>
      </c>
      <c r="E77" s="166">
        <f t="shared" ca="1" si="7"/>
        <v>201.89999999999998</v>
      </c>
      <c r="F77" s="166">
        <f t="shared" ca="1" si="8"/>
        <v>206.95</v>
      </c>
      <c r="G77" s="166">
        <f t="shared" ca="1" si="9"/>
        <v>202.57999999999998</v>
      </c>
      <c r="H77" s="166">
        <f t="shared" ca="1" si="10"/>
        <v>204.08999999999997</v>
      </c>
      <c r="I77" s="166">
        <f t="shared" ca="1" si="11"/>
        <v>209.14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200.39</v>
      </c>
      <c r="E78" s="166">
        <f t="shared" ca="1" si="7"/>
        <v>201.89999999999998</v>
      </c>
      <c r="F78" s="166">
        <f t="shared" ca="1" si="8"/>
        <v>206.95</v>
      </c>
      <c r="G78" s="166">
        <f t="shared" ca="1" si="9"/>
        <v>202.57999999999998</v>
      </c>
      <c r="H78" s="166">
        <f t="shared" ca="1" si="10"/>
        <v>204.08999999999997</v>
      </c>
      <c r="I78" s="166">
        <f t="shared" ca="1" si="11"/>
        <v>209.14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200.39</v>
      </c>
      <c r="E79" s="166">
        <f t="shared" ca="1" si="7"/>
        <v>201.89999999999998</v>
      </c>
      <c r="F79" s="166">
        <f t="shared" ca="1" si="8"/>
        <v>206.95</v>
      </c>
      <c r="G79" s="166">
        <f t="shared" ca="1" si="9"/>
        <v>202.57999999999998</v>
      </c>
      <c r="H79" s="166">
        <f t="shared" ca="1" si="10"/>
        <v>204.08999999999997</v>
      </c>
      <c r="I79" s="166">
        <f t="shared" ca="1" si="11"/>
        <v>209.14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200.39</v>
      </c>
      <c r="E80" s="166">
        <f t="shared" ca="1" si="7"/>
        <v>201.89999999999998</v>
      </c>
      <c r="F80" s="166">
        <f t="shared" ca="1" si="8"/>
        <v>206.95</v>
      </c>
      <c r="G80" s="166">
        <f t="shared" ca="1" si="9"/>
        <v>202.57999999999998</v>
      </c>
      <c r="H80" s="166">
        <f t="shared" ca="1" si="10"/>
        <v>204.08999999999997</v>
      </c>
      <c r="I80" s="166">
        <f t="shared" ca="1" si="11"/>
        <v>209.14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210.58999999999997</v>
      </c>
      <c r="E81" s="163">
        <f t="shared" ca="1" si="7"/>
        <v>212.09999999999997</v>
      </c>
      <c r="F81" s="163">
        <f t="shared" ca="1" si="8"/>
        <v>217.14999999999998</v>
      </c>
      <c r="G81" s="163">
        <f t="shared" ca="1" si="9"/>
        <v>212.77999999999997</v>
      </c>
      <c r="H81" s="163">
        <f t="shared" ca="1" si="10"/>
        <v>214.28999999999996</v>
      </c>
      <c r="I81" s="163">
        <f t="shared" ca="1" si="11"/>
        <v>219.33999999999997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210.58999999999997</v>
      </c>
      <c r="E82" s="163">
        <f t="shared" ca="1" si="7"/>
        <v>212.09999999999997</v>
      </c>
      <c r="F82" s="163">
        <f t="shared" ca="1" si="8"/>
        <v>217.14999999999998</v>
      </c>
      <c r="G82" s="163">
        <f t="shared" ca="1" si="9"/>
        <v>212.77999999999997</v>
      </c>
      <c r="H82" s="163">
        <f t="shared" ca="1" si="10"/>
        <v>214.28999999999996</v>
      </c>
      <c r="I82" s="163">
        <f t="shared" ca="1" si="11"/>
        <v>219.33999999999997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210.58999999999997</v>
      </c>
      <c r="E83" s="163">
        <f t="shared" ca="1" si="7"/>
        <v>212.09999999999997</v>
      </c>
      <c r="F83" s="163">
        <f t="shared" ca="1" si="8"/>
        <v>217.14999999999998</v>
      </c>
      <c r="G83" s="163">
        <f t="shared" ca="1" si="9"/>
        <v>212.77999999999997</v>
      </c>
      <c r="H83" s="163">
        <f t="shared" ca="1" si="10"/>
        <v>214.28999999999996</v>
      </c>
      <c r="I83" s="163">
        <f t="shared" ca="1" si="11"/>
        <v>219.33999999999997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210.58999999999997</v>
      </c>
      <c r="E84" s="163">
        <f t="shared" ca="1" si="7"/>
        <v>212.09999999999997</v>
      </c>
      <c r="F84" s="163">
        <f t="shared" ca="1" si="8"/>
        <v>217.14999999999998</v>
      </c>
      <c r="G84" s="163">
        <f t="shared" ca="1" si="9"/>
        <v>212.77999999999997</v>
      </c>
      <c r="H84" s="163">
        <f t="shared" ca="1" si="10"/>
        <v>214.28999999999996</v>
      </c>
      <c r="I84" s="163">
        <f t="shared" ca="1" si="11"/>
        <v>219.33999999999997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210.58999999999997</v>
      </c>
      <c r="E85" s="163">
        <f t="shared" ca="1" si="7"/>
        <v>212.09999999999997</v>
      </c>
      <c r="F85" s="163">
        <f t="shared" ca="1" si="8"/>
        <v>217.14999999999998</v>
      </c>
      <c r="G85" s="163">
        <f t="shared" ca="1" si="9"/>
        <v>212.77999999999997</v>
      </c>
      <c r="H85" s="163">
        <f t="shared" ca="1" si="10"/>
        <v>214.28999999999996</v>
      </c>
      <c r="I85" s="163">
        <f t="shared" ca="1" si="11"/>
        <v>219.33999999999997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210.58999999999997</v>
      </c>
      <c r="E86" s="163">
        <f t="shared" ca="1" si="7"/>
        <v>212.09999999999997</v>
      </c>
      <c r="F86" s="163">
        <f t="shared" ca="1" si="8"/>
        <v>217.14999999999998</v>
      </c>
      <c r="G86" s="163">
        <f t="shared" ca="1" si="9"/>
        <v>212.77999999999997</v>
      </c>
      <c r="H86" s="163">
        <f t="shared" ca="1" si="10"/>
        <v>214.28999999999996</v>
      </c>
      <c r="I86" s="163">
        <f t="shared" ca="1" si="11"/>
        <v>219.33999999999997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210.58999999999997</v>
      </c>
      <c r="E87" s="163">
        <f t="shared" ca="1" si="7"/>
        <v>212.09999999999997</v>
      </c>
      <c r="F87" s="163">
        <f t="shared" ca="1" si="8"/>
        <v>217.14999999999998</v>
      </c>
      <c r="G87" s="163">
        <f t="shared" ca="1" si="9"/>
        <v>212.77999999999997</v>
      </c>
      <c r="H87" s="163">
        <f t="shared" ca="1" si="10"/>
        <v>214.28999999999996</v>
      </c>
      <c r="I87" s="163">
        <f t="shared" ca="1" si="11"/>
        <v>219.33999999999997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210.58999999999997</v>
      </c>
      <c r="E88" s="163">
        <f t="shared" ca="1" si="7"/>
        <v>212.09999999999997</v>
      </c>
      <c r="F88" s="163">
        <f t="shared" ca="1" si="8"/>
        <v>217.14999999999998</v>
      </c>
      <c r="G88" s="163">
        <f t="shared" ca="1" si="9"/>
        <v>212.77999999999997</v>
      </c>
      <c r="H88" s="163">
        <f t="shared" ca="1" si="10"/>
        <v>214.28999999999996</v>
      </c>
      <c r="I88" s="163">
        <f t="shared" ca="1" si="11"/>
        <v>219.33999999999997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210.58999999999997</v>
      </c>
      <c r="E89" s="163">
        <f t="shared" ca="1" si="7"/>
        <v>212.09999999999997</v>
      </c>
      <c r="F89" s="163">
        <f t="shared" ca="1" si="8"/>
        <v>217.14999999999998</v>
      </c>
      <c r="G89" s="163">
        <f t="shared" ca="1" si="9"/>
        <v>212.77999999999997</v>
      </c>
      <c r="H89" s="163">
        <f t="shared" ca="1" si="10"/>
        <v>214.28999999999996</v>
      </c>
      <c r="I89" s="163">
        <f t="shared" ca="1" si="11"/>
        <v>219.33999999999997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220.79000000000002</v>
      </c>
      <c r="E90" s="166">
        <f t="shared" ca="1" si="7"/>
        <v>222.3</v>
      </c>
      <c r="F90" s="166">
        <f t="shared" ca="1" si="8"/>
        <v>227.35000000000002</v>
      </c>
      <c r="G90" s="166">
        <f t="shared" ca="1" si="9"/>
        <v>222.98000000000002</v>
      </c>
      <c r="H90" s="166">
        <f t="shared" ca="1" si="10"/>
        <v>224.49</v>
      </c>
      <c r="I90" s="166">
        <f t="shared" ca="1" si="11"/>
        <v>229.54000000000002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220.79000000000002</v>
      </c>
      <c r="E91" s="166">
        <f t="shared" ca="1" si="7"/>
        <v>222.3</v>
      </c>
      <c r="F91" s="166">
        <f t="shared" ca="1" si="8"/>
        <v>227.35000000000002</v>
      </c>
      <c r="G91" s="166">
        <f t="shared" ca="1" si="9"/>
        <v>222.98000000000002</v>
      </c>
      <c r="H91" s="166">
        <f t="shared" ca="1" si="10"/>
        <v>224.49</v>
      </c>
      <c r="I91" s="166">
        <f t="shared" ca="1" si="11"/>
        <v>229.54000000000002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220.79000000000002</v>
      </c>
      <c r="E92" s="166">
        <f t="shared" ca="1" si="7"/>
        <v>222.3</v>
      </c>
      <c r="F92" s="166">
        <f t="shared" ca="1" si="8"/>
        <v>227.35000000000002</v>
      </c>
      <c r="G92" s="166">
        <f t="shared" ca="1" si="9"/>
        <v>222.98000000000002</v>
      </c>
      <c r="H92" s="166">
        <f t="shared" ca="1" si="10"/>
        <v>224.49</v>
      </c>
      <c r="I92" s="166">
        <f t="shared" ca="1" si="11"/>
        <v>229.54000000000002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220.79000000000002</v>
      </c>
      <c r="E93" s="166">
        <f t="shared" ca="1" si="7"/>
        <v>222.3</v>
      </c>
      <c r="F93" s="166">
        <f t="shared" ca="1" si="8"/>
        <v>227.35000000000002</v>
      </c>
      <c r="G93" s="166">
        <f t="shared" ca="1" si="9"/>
        <v>222.98000000000002</v>
      </c>
      <c r="H93" s="166">
        <f t="shared" ca="1" si="10"/>
        <v>224.49</v>
      </c>
      <c r="I93" s="166">
        <f t="shared" ca="1" si="11"/>
        <v>229.54000000000002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220.79000000000002</v>
      </c>
      <c r="E94" s="166">
        <f t="shared" ca="1" si="7"/>
        <v>222.3</v>
      </c>
      <c r="F94" s="166">
        <f t="shared" ca="1" si="8"/>
        <v>227.35000000000002</v>
      </c>
      <c r="G94" s="166">
        <f t="shared" ca="1" si="9"/>
        <v>222.98000000000002</v>
      </c>
      <c r="H94" s="166">
        <f t="shared" ca="1" si="10"/>
        <v>224.49</v>
      </c>
      <c r="I94" s="166">
        <f t="shared" ca="1" si="11"/>
        <v>229.54000000000002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220.79000000000002</v>
      </c>
      <c r="E95" s="166">
        <f t="shared" ca="1" si="7"/>
        <v>222.3</v>
      </c>
      <c r="F95" s="166">
        <f t="shared" ca="1" si="8"/>
        <v>227.35000000000002</v>
      </c>
      <c r="G95" s="166">
        <f t="shared" ca="1" si="9"/>
        <v>222.98000000000002</v>
      </c>
      <c r="H95" s="166">
        <f t="shared" ca="1" si="10"/>
        <v>224.49</v>
      </c>
      <c r="I95" s="166">
        <f t="shared" ca="1" si="11"/>
        <v>229.54000000000002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220.79000000000002</v>
      </c>
      <c r="E96" s="166">
        <f t="shared" ca="1" si="7"/>
        <v>222.3</v>
      </c>
      <c r="F96" s="166">
        <f t="shared" ca="1" si="8"/>
        <v>227.35000000000002</v>
      </c>
      <c r="G96" s="166">
        <f t="shared" ca="1" si="9"/>
        <v>222.98000000000002</v>
      </c>
      <c r="H96" s="166">
        <f t="shared" ca="1" si="10"/>
        <v>224.49</v>
      </c>
      <c r="I96" s="166">
        <f t="shared" ca="1" si="11"/>
        <v>229.54000000000002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220.79000000000002</v>
      </c>
      <c r="E97" s="166">
        <f t="shared" ca="1" si="7"/>
        <v>222.3</v>
      </c>
      <c r="F97" s="166">
        <f t="shared" ca="1" si="8"/>
        <v>227.35000000000002</v>
      </c>
      <c r="G97" s="166">
        <f t="shared" ca="1" si="9"/>
        <v>222.98000000000002</v>
      </c>
      <c r="H97" s="166">
        <f t="shared" ca="1" si="10"/>
        <v>224.49</v>
      </c>
      <c r="I97" s="166">
        <f t="shared" ca="1" si="11"/>
        <v>229.54000000000002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220.79000000000002</v>
      </c>
      <c r="E98" s="166">
        <f t="shared" ca="1" si="7"/>
        <v>222.3</v>
      </c>
      <c r="F98" s="166">
        <f t="shared" ca="1" si="8"/>
        <v>227.35000000000002</v>
      </c>
      <c r="G98" s="166">
        <f t="shared" ca="1" si="9"/>
        <v>222.98000000000002</v>
      </c>
      <c r="H98" s="166">
        <f t="shared" ca="1" si="10"/>
        <v>224.49</v>
      </c>
      <c r="I98" s="166">
        <f t="shared" ca="1" si="11"/>
        <v>229.54000000000002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230.99</v>
      </c>
      <c r="E99" s="163">
        <f t="shared" ca="1" si="7"/>
        <v>232.5</v>
      </c>
      <c r="F99" s="163">
        <f t="shared" ca="1" si="8"/>
        <v>237.55</v>
      </c>
      <c r="G99" s="163">
        <f t="shared" ca="1" si="9"/>
        <v>233.18</v>
      </c>
      <c r="H99" s="163">
        <f t="shared" ca="1" si="10"/>
        <v>234.69</v>
      </c>
      <c r="I99" s="163">
        <f t="shared" ca="1" si="11"/>
        <v>239.74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230.99</v>
      </c>
      <c r="E100" s="163">
        <f t="shared" ca="1" si="7"/>
        <v>232.5</v>
      </c>
      <c r="F100" s="163">
        <f t="shared" ca="1" si="8"/>
        <v>237.55</v>
      </c>
      <c r="G100" s="163">
        <f t="shared" ca="1" si="9"/>
        <v>233.18</v>
      </c>
      <c r="H100" s="163">
        <f t="shared" ca="1" si="10"/>
        <v>234.69</v>
      </c>
      <c r="I100" s="163">
        <f t="shared" ca="1" si="11"/>
        <v>239.74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230.99</v>
      </c>
      <c r="E101" s="163">
        <f t="shared" ca="1" si="7"/>
        <v>232.5</v>
      </c>
      <c r="F101" s="163">
        <f t="shared" ca="1" si="8"/>
        <v>237.55</v>
      </c>
      <c r="G101" s="163">
        <f t="shared" ca="1" si="9"/>
        <v>233.18</v>
      </c>
      <c r="H101" s="163">
        <f t="shared" ca="1" si="10"/>
        <v>234.69</v>
      </c>
      <c r="I101" s="163">
        <f t="shared" ca="1" si="11"/>
        <v>239.74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230.99</v>
      </c>
      <c r="E102" s="163">
        <f t="shared" ca="1" si="7"/>
        <v>232.5</v>
      </c>
      <c r="F102" s="163">
        <f t="shared" ca="1" si="8"/>
        <v>237.55</v>
      </c>
      <c r="G102" s="163">
        <f t="shared" ca="1" si="9"/>
        <v>233.18</v>
      </c>
      <c r="H102" s="163">
        <f t="shared" ca="1" si="10"/>
        <v>234.69</v>
      </c>
      <c r="I102" s="163">
        <f t="shared" ca="1" si="11"/>
        <v>239.74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230.99</v>
      </c>
      <c r="E103" s="163">
        <f t="shared" ca="1" si="7"/>
        <v>232.5</v>
      </c>
      <c r="F103" s="163">
        <f t="shared" ca="1" si="8"/>
        <v>237.55</v>
      </c>
      <c r="G103" s="163">
        <f t="shared" ca="1" si="9"/>
        <v>233.18</v>
      </c>
      <c r="H103" s="163">
        <f t="shared" ca="1" si="10"/>
        <v>234.69</v>
      </c>
      <c r="I103" s="163">
        <f t="shared" ca="1" si="11"/>
        <v>239.74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230.99</v>
      </c>
      <c r="E104" s="163">
        <f t="shared" ca="1" si="7"/>
        <v>232.5</v>
      </c>
      <c r="F104" s="163">
        <f t="shared" ca="1" si="8"/>
        <v>237.55</v>
      </c>
      <c r="G104" s="163">
        <f t="shared" ca="1" si="9"/>
        <v>233.18</v>
      </c>
      <c r="H104" s="163">
        <f t="shared" ca="1" si="10"/>
        <v>234.69</v>
      </c>
      <c r="I104" s="163">
        <f t="shared" ca="1" si="11"/>
        <v>239.74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230.99</v>
      </c>
      <c r="E105" s="163">
        <f t="shared" ca="1" si="7"/>
        <v>232.5</v>
      </c>
      <c r="F105" s="163">
        <f t="shared" ca="1" si="8"/>
        <v>237.55</v>
      </c>
      <c r="G105" s="163">
        <f t="shared" ca="1" si="9"/>
        <v>233.18</v>
      </c>
      <c r="H105" s="163">
        <f t="shared" ca="1" si="10"/>
        <v>234.69</v>
      </c>
      <c r="I105" s="163">
        <f t="shared" ca="1" si="11"/>
        <v>239.74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230.99</v>
      </c>
      <c r="E106" s="163">
        <f t="shared" ca="1" si="7"/>
        <v>232.5</v>
      </c>
      <c r="F106" s="163">
        <f t="shared" ca="1" si="8"/>
        <v>237.55</v>
      </c>
      <c r="G106" s="163">
        <f t="shared" ca="1" si="9"/>
        <v>233.18</v>
      </c>
      <c r="H106" s="163">
        <f t="shared" ca="1" si="10"/>
        <v>234.69</v>
      </c>
      <c r="I106" s="163">
        <f t="shared" ca="1" si="11"/>
        <v>239.74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230.99</v>
      </c>
      <c r="E107" s="163">
        <f t="shared" ca="1" si="7"/>
        <v>232.5</v>
      </c>
      <c r="F107" s="163">
        <f t="shared" ca="1" si="8"/>
        <v>237.55</v>
      </c>
      <c r="G107" s="163">
        <f t="shared" ca="1" si="9"/>
        <v>233.18</v>
      </c>
      <c r="H107" s="163">
        <f t="shared" ca="1" si="10"/>
        <v>234.69</v>
      </c>
      <c r="I107" s="163">
        <f t="shared" ca="1" si="11"/>
        <v>239.74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230.99</v>
      </c>
      <c r="E108" s="163">
        <f t="shared" ca="1" si="7"/>
        <v>232.5</v>
      </c>
      <c r="F108" s="163">
        <f t="shared" ca="1" si="8"/>
        <v>237.55</v>
      </c>
      <c r="G108" s="163">
        <f t="shared" ca="1" si="9"/>
        <v>233.18</v>
      </c>
      <c r="H108" s="163">
        <f t="shared" ca="1" si="10"/>
        <v>234.69</v>
      </c>
      <c r="I108" s="163">
        <f t="shared" ca="1" si="11"/>
        <v>239.74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241.19</v>
      </c>
      <c r="E109" s="166">
        <f t="shared" ca="1" si="7"/>
        <v>242.7</v>
      </c>
      <c r="F109" s="166">
        <f t="shared" ca="1" si="8"/>
        <v>247.75</v>
      </c>
      <c r="G109" s="166">
        <f t="shared" ca="1" si="9"/>
        <v>243.38</v>
      </c>
      <c r="H109" s="166">
        <f t="shared" ca="1" si="10"/>
        <v>244.89</v>
      </c>
      <c r="I109" s="166">
        <f t="shared" ca="1" si="11"/>
        <v>249.94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241.19</v>
      </c>
      <c r="E110" s="166">
        <f t="shared" ca="1" si="7"/>
        <v>242.7</v>
      </c>
      <c r="F110" s="166">
        <f t="shared" ca="1" si="8"/>
        <v>247.75</v>
      </c>
      <c r="G110" s="166">
        <f t="shared" ca="1" si="9"/>
        <v>243.38</v>
      </c>
      <c r="H110" s="166">
        <f t="shared" ca="1" si="10"/>
        <v>244.89</v>
      </c>
      <c r="I110" s="166">
        <f t="shared" ca="1" si="11"/>
        <v>249.94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241.19</v>
      </c>
      <c r="E111" s="166">
        <f t="shared" ca="1" si="7"/>
        <v>242.7</v>
      </c>
      <c r="F111" s="166">
        <f t="shared" ca="1" si="8"/>
        <v>247.75</v>
      </c>
      <c r="G111" s="166">
        <f t="shared" ca="1" si="9"/>
        <v>243.38</v>
      </c>
      <c r="H111" s="166">
        <f t="shared" ca="1" si="10"/>
        <v>244.89</v>
      </c>
      <c r="I111" s="166">
        <f t="shared" ca="1" si="11"/>
        <v>249.94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241.19</v>
      </c>
      <c r="E112" s="166">
        <f t="shared" ca="1" si="7"/>
        <v>242.7</v>
      </c>
      <c r="F112" s="166">
        <f t="shared" ca="1" si="8"/>
        <v>247.75</v>
      </c>
      <c r="G112" s="166">
        <f t="shared" ca="1" si="9"/>
        <v>243.38</v>
      </c>
      <c r="H112" s="166">
        <f t="shared" ca="1" si="10"/>
        <v>244.89</v>
      </c>
      <c r="I112" s="166">
        <f t="shared" ca="1" si="11"/>
        <v>249.94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241.19</v>
      </c>
      <c r="E113" s="166">
        <f t="shared" ca="1" si="7"/>
        <v>242.7</v>
      </c>
      <c r="F113" s="166">
        <f t="shared" ca="1" si="8"/>
        <v>247.75</v>
      </c>
      <c r="G113" s="166">
        <f t="shared" ca="1" si="9"/>
        <v>243.38</v>
      </c>
      <c r="H113" s="166">
        <f t="shared" ca="1" si="10"/>
        <v>244.89</v>
      </c>
      <c r="I113" s="166">
        <f t="shared" ca="1" si="11"/>
        <v>249.94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241.19</v>
      </c>
      <c r="E114" s="166">
        <f t="shared" ca="1" si="7"/>
        <v>242.7</v>
      </c>
      <c r="F114" s="166">
        <f t="shared" ca="1" si="8"/>
        <v>247.75</v>
      </c>
      <c r="G114" s="166">
        <f t="shared" ca="1" si="9"/>
        <v>243.38</v>
      </c>
      <c r="H114" s="166">
        <f t="shared" ca="1" si="10"/>
        <v>244.89</v>
      </c>
      <c r="I114" s="166">
        <f t="shared" ca="1" si="11"/>
        <v>249.94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241.19</v>
      </c>
      <c r="E115" s="166">
        <f t="shared" ca="1" si="7"/>
        <v>242.7</v>
      </c>
      <c r="F115" s="166">
        <f t="shared" ca="1" si="8"/>
        <v>247.75</v>
      </c>
      <c r="G115" s="166">
        <f t="shared" ca="1" si="9"/>
        <v>243.38</v>
      </c>
      <c r="H115" s="166">
        <f t="shared" ca="1" si="10"/>
        <v>244.89</v>
      </c>
      <c r="I115" s="166">
        <f t="shared" ca="1" si="11"/>
        <v>249.94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241.19</v>
      </c>
      <c r="E116" s="166">
        <f t="shared" ca="1" si="7"/>
        <v>242.7</v>
      </c>
      <c r="F116" s="166">
        <f t="shared" ca="1" si="8"/>
        <v>247.75</v>
      </c>
      <c r="G116" s="166">
        <f t="shared" ca="1" si="9"/>
        <v>243.38</v>
      </c>
      <c r="H116" s="166">
        <f t="shared" ca="1" si="10"/>
        <v>244.89</v>
      </c>
      <c r="I116" s="166">
        <f t="shared" ca="1" si="11"/>
        <v>249.94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241.19</v>
      </c>
      <c r="E117" s="166">
        <f t="shared" ca="1" si="7"/>
        <v>242.7</v>
      </c>
      <c r="F117" s="166">
        <f t="shared" ca="1" si="8"/>
        <v>247.75</v>
      </c>
      <c r="G117" s="166">
        <f t="shared" ca="1" si="9"/>
        <v>243.38</v>
      </c>
      <c r="H117" s="166">
        <f t="shared" ca="1" si="10"/>
        <v>244.89</v>
      </c>
      <c r="I117" s="166">
        <f t="shared" ca="1" si="11"/>
        <v>249.94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241.19</v>
      </c>
      <c r="E118" s="166">
        <f t="shared" ca="1" si="7"/>
        <v>242.7</v>
      </c>
      <c r="F118" s="166">
        <f t="shared" ca="1" si="8"/>
        <v>247.75</v>
      </c>
      <c r="G118" s="166">
        <f t="shared" ca="1" si="9"/>
        <v>243.38</v>
      </c>
      <c r="H118" s="166">
        <f t="shared" ca="1" si="10"/>
        <v>244.89</v>
      </c>
      <c r="I118" s="166">
        <f t="shared" ca="1" si="11"/>
        <v>249.94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251.39</v>
      </c>
      <c r="E119" s="163">
        <f t="shared" ca="1" si="7"/>
        <v>252.89999999999998</v>
      </c>
      <c r="F119" s="163">
        <f t="shared" ca="1" si="8"/>
        <v>257.95</v>
      </c>
      <c r="G119" s="163">
        <f t="shared" ca="1" si="9"/>
        <v>253.57999999999998</v>
      </c>
      <c r="H119" s="163">
        <f t="shared" ca="1" si="10"/>
        <v>255.08999999999997</v>
      </c>
      <c r="I119" s="163">
        <f t="shared" ca="1" si="11"/>
        <v>260.14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251.39</v>
      </c>
      <c r="E120" s="163">
        <f t="shared" ca="1" si="7"/>
        <v>252.89999999999998</v>
      </c>
      <c r="F120" s="163">
        <f t="shared" ca="1" si="8"/>
        <v>257.95</v>
      </c>
      <c r="G120" s="163">
        <f t="shared" ca="1" si="9"/>
        <v>253.57999999999998</v>
      </c>
      <c r="H120" s="163">
        <f t="shared" ca="1" si="10"/>
        <v>255.08999999999997</v>
      </c>
      <c r="I120" s="163">
        <f t="shared" ca="1" si="11"/>
        <v>260.14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251.39</v>
      </c>
      <c r="E121" s="163">
        <f t="shared" ca="1" si="7"/>
        <v>252.89999999999998</v>
      </c>
      <c r="F121" s="163">
        <f t="shared" ca="1" si="8"/>
        <v>257.95</v>
      </c>
      <c r="G121" s="163">
        <f t="shared" ca="1" si="9"/>
        <v>253.57999999999998</v>
      </c>
      <c r="H121" s="163">
        <f t="shared" ca="1" si="10"/>
        <v>255.08999999999997</v>
      </c>
      <c r="I121" s="163">
        <f t="shared" ca="1" si="11"/>
        <v>260.14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251.39</v>
      </c>
      <c r="E122" s="163">
        <f t="shared" ca="1" si="7"/>
        <v>252.89999999999998</v>
      </c>
      <c r="F122" s="163">
        <f t="shared" ca="1" si="8"/>
        <v>257.95</v>
      </c>
      <c r="G122" s="163">
        <f t="shared" ca="1" si="9"/>
        <v>253.57999999999998</v>
      </c>
      <c r="H122" s="163">
        <f t="shared" ca="1" si="10"/>
        <v>255.08999999999997</v>
      </c>
      <c r="I122" s="163">
        <f t="shared" ca="1" si="11"/>
        <v>260.14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251.39</v>
      </c>
      <c r="E123" s="163">
        <f t="shared" ca="1" si="7"/>
        <v>252.89999999999998</v>
      </c>
      <c r="F123" s="163">
        <f t="shared" ca="1" si="8"/>
        <v>257.95</v>
      </c>
      <c r="G123" s="163">
        <f t="shared" ca="1" si="9"/>
        <v>253.57999999999998</v>
      </c>
      <c r="H123" s="163">
        <f t="shared" ca="1" si="10"/>
        <v>255.08999999999997</v>
      </c>
      <c r="I123" s="163">
        <f t="shared" ca="1" si="11"/>
        <v>260.14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251.39</v>
      </c>
      <c r="E124" s="163">
        <f t="shared" ca="1" si="7"/>
        <v>252.89999999999998</v>
      </c>
      <c r="F124" s="163">
        <f t="shared" ca="1" si="8"/>
        <v>257.95</v>
      </c>
      <c r="G124" s="163">
        <f t="shared" ca="1" si="9"/>
        <v>253.57999999999998</v>
      </c>
      <c r="H124" s="163">
        <f t="shared" ca="1" si="10"/>
        <v>255.08999999999997</v>
      </c>
      <c r="I124" s="163">
        <f t="shared" ca="1" si="11"/>
        <v>260.14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251.39</v>
      </c>
      <c r="E125" s="163">
        <f t="shared" ca="1" si="7"/>
        <v>252.89999999999998</v>
      </c>
      <c r="F125" s="163">
        <f t="shared" ca="1" si="8"/>
        <v>257.95</v>
      </c>
      <c r="G125" s="163">
        <f t="shared" ca="1" si="9"/>
        <v>253.57999999999998</v>
      </c>
      <c r="H125" s="163">
        <f t="shared" ca="1" si="10"/>
        <v>255.08999999999997</v>
      </c>
      <c r="I125" s="163">
        <f t="shared" ca="1" si="11"/>
        <v>260.14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251.39</v>
      </c>
      <c r="E126" s="163">
        <f t="shared" ca="1" si="7"/>
        <v>252.89999999999998</v>
      </c>
      <c r="F126" s="163">
        <f t="shared" ca="1" si="8"/>
        <v>257.95</v>
      </c>
      <c r="G126" s="163">
        <f t="shared" ca="1" si="9"/>
        <v>253.57999999999998</v>
      </c>
      <c r="H126" s="163">
        <f t="shared" ca="1" si="10"/>
        <v>255.08999999999997</v>
      </c>
      <c r="I126" s="163">
        <f t="shared" ca="1" si="11"/>
        <v>260.14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251.39</v>
      </c>
      <c r="E127" s="163">
        <f t="shared" ca="1" si="7"/>
        <v>252.89999999999998</v>
      </c>
      <c r="F127" s="163">
        <f t="shared" ca="1" si="8"/>
        <v>257.95</v>
      </c>
      <c r="G127" s="163">
        <f t="shared" ca="1" si="9"/>
        <v>253.57999999999998</v>
      </c>
      <c r="H127" s="163">
        <f t="shared" ca="1" si="10"/>
        <v>255.08999999999997</v>
      </c>
      <c r="I127" s="163">
        <f t="shared" ca="1" si="11"/>
        <v>260.14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251.39</v>
      </c>
      <c r="E128" s="163">
        <f t="shared" ca="1" si="7"/>
        <v>252.89999999999998</v>
      </c>
      <c r="F128" s="163">
        <f t="shared" ca="1" si="8"/>
        <v>257.95</v>
      </c>
      <c r="G128" s="163">
        <f t="shared" ca="1" si="9"/>
        <v>253.57999999999998</v>
      </c>
      <c r="H128" s="163">
        <f t="shared" ca="1" si="10"/>
        <v>255.08999999999997</v>
      </c>
      <c r="I128" s="163">
        <f t="shared" ca="1" si="11"/>
        <v>260.14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251.39</v>
      </c>
      <c r="E129" s="163">
        <f t="shared" ca="1" si="7"/>
        <v>252.89999999999998</v>
      </c>
      <c r="F129" s="163">
        <f t="shared" ca="1" si="8"/>
        <v>257.95</v>
      </c>
      <c r="G129" s="163">
        <f t="shared" ca="1" si="9"/>
        <v>253.57999999999998</v>
      </c>
      <c r="H129" s="163">
        <f t="shared" ca="1" si="10"/>
        <v>255.08999999999997</v>
      </c>
      <c r="I129" s="163">
        <f t="shared" ca="1" si="11"/>
        <v>260.14</v>
      </c>
    </row>
    <row r="130" spans="1:9" ht="15" thickBot="1"/>
    <row r="131" spans="1:9" ht="15" thickBot="1">
      <c r="A131" s="221" t="s">
        <v>1</v>
      </c>
      <c r="B131" s="222"/>
      <c r="C131" s="223"/>
      <c r="D131" s="221" t="str">
        <f ca="1">+"Cylindre double entrée (851½-"&amp;MID(CELL("nomfichier",A129),FIND("]",CELL("nomfichier",A129))+1,LEN(CELL("nomfichier",A129))-FIND("]",CELL("nomfichier",A129)))&amp;")"</f>
        <v>Cylindre double entrée (851½-DU5)</v>
      </c>
      <c r="E131" s="222"/>
      <c r="F131" s="223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50.58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52.089999999999996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57.14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50.58</v>
      </c>
      <c r="E134" s="163">
        <f t="shared" ca="1" si="13"/>
        <v>52.089999999999996</v>
      </c>
      <c r="F134" s="163">
        <f t="shared" ca="1" si="14"/>
        <v>57.14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55.68</v>
      </c>
      <c r="E135" s="166">
        <f t="shared" ca="1" si="13"/>
        <v>57.19</v>
      </c>
      <c r="F135" s="166">
        <f t="shared" ca="1" si="14"/>
        <v>62.24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60.78</v>
      </c>
      <c r="E136" s="163">
        <f t="shared" ca="1" si="13"/>
        <v>62.29</v>
      </c>
      <c r="F136" s="163">
        <f t="shared" ca="1" si="14"/>
        <v>67.34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65.88</v>
      </c>
      <c r="E137" s="166">
        <f t="shared" ca="1" si="13"/>
        <v>67.39</v>
      </c>
      <c r="F137" s="166">
        <f t="shared" ca="1" si="14"/>
        <v>72.44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70.97999999999999</v>
      </c>
      <c r="E138" s="163">
        <f t="shared" ca="1" si="13"/>
        <v>72.489999999999995</v>
      </c>
      <c r="F138" s="163">
        <f t="shared" ca="1" si="14"/>
        <v>77.539999999999992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76.08</v>
      </c>
      <c r="E139" s="166">
        <f t="shared" ca="1" si="13"/>
        <v>77.59</v>
      </c>
      <c r="F139" s="166">
        <f t="shared" ca="1" si="14"/>
        <v>82.64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81.179999999999993</v>
      </c>
      <c r="E140" s="163">
        <f t="shared" ca="1" si="13"/>
        <v>82.69</v>
      </c>
      <c r="F140" s="163">
        <f t="shared" ca="1" si="14"/>
        <v>87.74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86.28</v>
      </c>
      <c r="E141" s="166">
        <f t="shared" ca="1" si="13"/>
        <v>87.79</v>
      </c>
      <c r="F141" s="166">
        <f t="shared" ca="1" si="14"/>
        <v>92.84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91.38</v>
      </c>
      <c r="E142" s="163">
        <f t="shared" ca="1" si="13"/>
        <v>92.89</v>
      </c>
      <c r="F142" s="163">
        <f t="shared" ca="1" si="14"/>
        <v>97.94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96.47999999999999</v>
      </c>
      <c r="E143" s="166">
        <f t="shared" ca="1" si="13"/>
        <v>97.99</v>
      </c>
      <c r="F143" s="166">
        <f t="shared" ca="1" si="14"/>
        <v>103.03999999999999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101.58</v>
      </c>
      <c r="E144" s="163">
        <f t="shared" ca="1" si="13"/>
        <v>103.09</v>
      </c>
      <c r="F144" s="163">
        <f t="shared" ca="1" si="14"/>
        <v>108.14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162.77999999999997</v>
      </c>
      <c r="E145" s="166">
        <f t="shared" ca="1" si="13"/>
        <v>164.28999999999996</v>
      </c>
      <c r="F145" s="166">
        <f t="shared" ca="1" si="14"/>
        <v>169.33999999999997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172.98</v>
      </c>
      <c r="E146" s="163">
        <f t="shared" ca="1" si="13"/>
        <v>174.48999999999998</v>
      </c>
      <c r="F146" s="163">
        <f t="shared" ca="1" si="14"/>
        <v>179.54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183.18</v>
      </c>
      <c r="E147" s="166">
        <f t="shared" ca="1" si="13"/>
        <v>184.69</v>
      </c>
      <c r="F147" s="166">
        <f t="shared" ca="1" si="14"/>
        <v>189.74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193.38</v>
      </c>
      <c r="E148" s="163">
        <f t="shared" ca="1" si="13"/>
        <v>194.89</v>
      </c>
      <c r="F148" s="163">
        <f t="shared" ca="1" si="14"/>
        <v>199.94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203.57999999999998</v>
      </c>
      <c r="E149" s="166">
        <f t="shared" ca="1" si="13"/>
        <v>205.08999999999997</v>
      </c>
      <c r="F149" s="166">
        <f t="shared" ca="1" si="14"/>
        <v>210.14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213.77999999999997</v>
      </c>
      <c r="E150" s="163">
        <f t="shared" ca="1" si="13"/>
        <v>215.28999999999996</v>
      </c>
      <c r="F150" s="163">
        <f t="shared" ca="1" si="14"/>
        <v>220.33999999999997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223.97999999999996</v>
      </c>
      <c r="E151" s="166">
        <f t="shared" ca="1" si="13"/>
        <v>225.48999999999995</v>
      </c>
      <c r="F151" s="166">
        <f t="shared" ca="1" si="14"/>
        <v>230.53999999999996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234.18</v>
      </c>
      <c r="E152" s="163">
        <f t="shared" ca="1" si="13"/>
        <v>235.69</v>
      </c>
      <c r="F152" s="163">
        <f t="shared" ca="1" si="14"/>
        <v>240.74</v>
      </c>
    </row>
    <row r="154" spans="1:6">
      <c r="A154" s="224" t="s">
        <v>198</v>
      </c>
      <c r="B154" s="224"/>
      <c r="C154" s="224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93.84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95.350000000000009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100.4</v>
      </c>
    </row>
    <row r="155" spans="1:6">
      <c r="A155" s="224" t="s">
        <v>199</v>
      </c>
      <c r="B155" s="224"/>
      <c r="C155" s="224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54.18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55.69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60.74</v>
      </c>
    </row>
    <row r="156" spans="1:6">
      <c r="A156" s="224" t="s">
        <v>200</v>
      </c>
      <c r="B156" s="224"/>
      <c r="C156" s="224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98.07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99.58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104.63</v>
      </c>
    </row>
    <row r="157" spans="1:6">
      <c r="A157" s="224" t="s">
        <v>201</v>
      </c>
      <c r="B157" s="224"/>
      <c r="C157" s="224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114.83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116.34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121.39</v>
      </c>
    </row>
    <row r="158" spans="1:6">
      <c r="A158" s="224" t="s">
        <v>202</v>
      </c>
      <c r="B158" s="224"/>
      <c r="C158" s="224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71.67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73.180000000000007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78.23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4" t="s">
        <v>203</v>
      </c>
      <c r="B160" s="224"/>
      <c r="C160" s="224"/>
      <c r="D160" s="225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13,07€</v>
      </c>
      <c r="E160" s="225"/>
      <c r="F160" s="225"/>
    </row>
    <row r="161" spans="1:6">
      <c r="A161" s="224" t="s">
        <v>204</v>
      </c>
      <c r="B161" s="224"/>
      <c r="C161" s="224"/>
      <c r="D161" s="226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24,28€</v>
      </c>
      <c r="E161" s="226"/>
      <c r="F161" s="226"/>
    </row>
    <row r="162" spans="1:6">
      <c r="A162" s="224" t="s">
        <v>205</v>
      </c>
      <c r="B162" s="224"/>
      <c r="C162" s="224"/>
      <c r="D162" s="225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5"/>
      <c r="F162" s="225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8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8"/>
      <c r="C1" s="218"/>
      <c r="D1" s="218"/>
      <c r="E1" s="218"/>
      <c r="F1" s="218"/>
      <c r="G1" s="218"/>
      <c r="H1" s="218"/>
      <c r="I1" s="218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19" t="str">
        <f ca="1">"Profil "&amp;MID(CELL("nomfichier",A6),FIND("]",CELL("nomfichier",A6))+1,LEN(CELL("nomfichier",A6))-FIND("]",CELL("nomfichier",A6)))</f>
        <v>Profil WO5</v>
      </c>
      <c r="B6" s="219"/>
      <c r="C6" s="219"/>
      <c r="D6" s="219"/>
      <c r="E6" s="219"/>
      <c r="F6" s="219"/>
      <c r="G6" s="219"/>
      <c r="H6" s="219"/>
      <c r="I6" s="219"/>
    </row>
    <row r="7" spans="1:9" ht="15" thickBot="1"/>
    <row r="8" spans="1:9" s="159" customFormat="1" ht="15" thickBot="1">
      <c r="A8" s="221" t="s">
        <v>1</v>
      </c>
      <c r="B8" s="222"/>
      <c r="C8" s="223"/>
      <c r="D8" s="221" t="str">
        <f ca="1">+"Cylindre double entrée (810-"&amp;MID(CELL("nomfichier",A6),FIND("]",CELL("nomfichier",A6))+1,LEN(CELL("nomfichier",A6))-FIND("]",CELL("nomfichier",A6)))&amp;")"</f>
        <v>Cylindre double entrée (810-WO5)</v>
      </c>
      <c r="E8" s="222"/>
      <c r="F8" s="223"/>
      <c r="G8" s="220" t="str">
        <f ca="1">"Cylindre à bouton (815-"&amp;MID(CELL("nomfichier",A6),FIND("]",CELL("nomfichier",A6))+1,LEN(CELL("nomfichier",A6))-FIND("]",CELL("nomfichier",A6)))&amp;")"</f>
        <v>Cylindre à bouton (815-WO5)</v>
      </c>
      <c r="H8" s="220"/>
      <c r="I8" s="220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84.51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86.02000000000001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91.070000000000007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87.240000000000009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88.750000000000014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93.800000000000011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84.51</v>
      </c>
      <c r="E11" s="163">
        <f t="shared" ca="1" si="1"/>
        <v>86.02000000000001</v>
      </c>
      <c r="F11" s="163">
        <f t="shared" ca="1" si="2"/>
        <v>91.070000000000007</v>
      </c>
      <c r="G11" s="163">
        <f t="shared" ca="1" si="3"/>
        <v>87.240000000000009</v>
      </c>
      <c r="H11" s="163">
        <f t="shared" ca="1" si="4"/>
        <v>88.750000000000014</v>
      </c>
      <c r="I11" s="163">
        <f t="shared" ca="1" si="5"/>
        <v>93.800000000000011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84.51</v>
      </c>
      <c r="E12" s="163">
        <f t="shared" ca="1" si="1"/>
        <v>86.02000000000001</v>
      </c>
      <c r="F12" s="163">
        <f t="shared" ca="1" si="2"/>
        <v>91.070000000000007</v>
      </c>
      <c r="G12" s="163">
        <f t="shared" ca="1" si="3"/>
        <v>87.240000000000009</v>
      </c>
      <c r="H12" s="163">
        <f t="shared" ca="1" si="4"/>
        <v>88.750000000000014</v>
      </c>
      <c r="I12" s="163">
        <f t="shared" ca="1" si="5"/>
        <v>93.800000000000011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84.51</v>
      </c>
      <c r="E13" s="163">
        <f t="shared" ca="1" si="1"/>
        <v>86.02000000000001</v>
      </c>
      <c r="F13" s="163">
        <f t="shared" ca="1" si="2"/>
        <v>91.070000000000007</v>
      </c>
      <c r="G13" s="163">
        <f t="shared" ca="1" si="3"/>
        <v>87.240000000000009</v>
      </c>
      <c r="H13" s="163">
        <f t="shared" ca="1" si="4"/>
        <v>88.750000000000014</v>
      </c>
      <c r="I13" s="163">
        <f t="shared" ca="1" si="5"/>
        <v>93.800000000000011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89.61</v>
      </c>
      <c r="E14" s="166">
        <f t="shared" ca="1" si="1"/>
        <v>91.12</v>
      </c>
      <c r="F14" s="166">
        <f t="shared" ca="1" si="2"/>
        <v>96.17</v>
      </c>
      <c r="G14" s="166">
        <f t="shared" ca="1" si="3"/>
        <v>92.34</v>
      </c>
      <c r="H14" s="166">
        <f t="shared" ca="1" si="4"/>
        <v>93.850000000000009</v>
      </c>
      <c r="I14" s="166">
        <f t="shared" ca="1" si="5"/>
        <v>98.9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94.710000000000008</v>
      </c>
      <c r="E15" s="163">
        <f t="shared" ca="1" si="1"/>
        <v>96.220000000000013</v>
      </c>
      <c r="F15" s="163">
        <f t="shared" ca="1" si="2"/>
        <v>101.27000000000001</v>
      </c>
      <c r="G15" s="163">
        <f t="shared" ca="1" si="3"/>
        <v>97.440000000000012</v>
      </c>
      <c r="H15" s="163">
        <f t="shared" ca="1" si="4"/>
        <v>98.950000000000017</v>
      </c>
      <c r="I15" s="163">
        <f t="shared" ca="1" si="5"/>
        <v>104.00000000000001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94.710000000000008</v>
      </c>
      <c r="E16" s="163">
        <f t="shared" ca="1" si="1"/>
        <v>96.220000000000013</v>
      </c>
      <c r="F16" s="163">
        <f t="shared" ca="1" si="2"/>
        <v>101.27000000000001</v>
      </c>
      <c r="G16" s="163">
        <f t="shared" ca="1" si="3"/>
        <v>97.440000000000012</v>
      </c>
      <c r="H16" s="163">
        <f t="shared" ca="1" si="4"/>
        <v>98.950000000000017</v>
      </c>
      <c r="I16" s="163">
        <f t="shared" ca="1" si="5"/>
        <v>104.00000000000001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94.710000000000008</v>
      </c>
      <c r="E17" s="163">
        <f t="shared" ca="1" si="1"/>
        <v>96.220000000000013</v>
      </c>
      <c r="F17" s="163">
        <f t="shared" ca="1" si="2"/>
        <v>101.27000000000001</v>
      </c>
      <c r="G17" s="163">
        <f t="shared" ca="1" si="3"/>
        <v>97.440000000000012</v>
      </c>
      <c r="H17" s="163">
        <f t="shared" ca="1" si="4"/>
        <v>98.950000000000017</v>
      </c>
      <c r="I17" s="163">
        <f t="shared" ca="1" si="5"/>
        <v>104.00000000000001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99.81</v>
      </c>
      <c r="E18" s="166">
        <f t="shared" ca="1" si="1"/>
        <v>101.32000000000001</v>
      </c>
      <c r="F18" s="166">
        <f t="shared" ca="1" si="2"/>
        <v>106.37</v>
      </c>
      <c r="G18" s="166">
        <f t="shared" ca="1" si="3"/>
        <v>102.54</v>
      </c>
      <c r="H18" s="166">
        <f t="shared" ca="1" si="4"/>
        <v>104.05000000000001</v>
      </c>
      <c r="I18" s="166">
        <f t="shared" ca="1" si="5"/>
        <v>109.10000000000001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99.81</v>
      </c>
      <c r="E19" s="166">
        <f t="shared" ca="1" si="1"/>
        <v>101.32000000000001</v>
      </c>
      <c r="F19" s="166">
        <f t="shared" ca="1" si="2"/>
        <v>106.37</v>
      </c>
      <c r="G19" s="166">
        <f t="shared" ca="1" si="3"/>
        <v>102.54</v>
      </c>
      <c r="H19" s="166">
        <f t="shared" ca="1" si="4"/>
        <v>104.05000000000001</v>
      </c>
      <c r="I19" s="166">
        <f t="shared" ca="1" si="5"/>
        <v>109.10000000000001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99.81</v>
      </c>
      <c r="E20" s="166">
        <f t="shared" ca="1" si="1"/>
        <v>101.32000000000001</v>
      </c>
      <c r="F20" s="166">
        <f t="shared" ca="1" si="2"/>
        <v>106.37</v>
      </c>
      <c r="G20" s="166">
        <f t="shared" ca="1" si="3"/>
        <v>102.54</v>
      </c>
      <c r="H20" s="166">
        <f t="shared" ca="1" si="4"/>
        <v>104.05000000000001</v>
      </c>
      <c r="I20" s="166">
        <f t="shared" ca="1" si="5"/>
        <v>109.10000000000001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104.91</v>
      </c>
      <c r="E21" s="163">
        <f t="shared" ca="1" si="1"/>
        <v>106.42</v>
      </c>
      <c r="F21" s="163">
        <f t="shared" ca="1" si="2"/>
        <v>111.47</v>
      </c>
      <c r="G21" s="163">
        <f t="shared" ca="1" si="3"/>
        <v>107.64</v>
      </c>
      <c r="H21" s="163">
        <f t="shared" ca="1" si="4"/>
        <v>109.15</v>
      </c>
      <c r="I21" s="163">
        <f t="shared" ca="1" si="5"/>
        <v>114.2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104.91</v>
      </c>
      <c r="E22" s="163">
        <f t="shared" ca="1" si="1"/>
        <v>106.42</v>
      </c>
      <c r="F22" s="163">
        <f t="shared" ca="1" si="2"/>
        <v>111.47</v>
      </c>
      <c r="G22" s="163">
        <f t="shared" ca="1" si="3"/>
        <v>107.64</v>
      </c>
      <c r="H22" s="163">
        <f t="shared" ca="1" si="4"/>
        <v>109.15</v>
      </c>
      <c r="I22" s="163">
        <f t="shared" ca="1" si="5"/>
        <v>114.2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104.91</v>
      </c>
      <c r="E23" s="163">
        <f t="shared" ca="1" si="1"/>
        <v>106.42</v>
      </c>
      <c r="F23" s="163">
        <f t="shared" ca="1" si="2"/>
        <v>111.47</v>
      </c>
      <c r="G23" s="163">
        <f t="shared" ca="1" si="3"/>
        <v>107.64</v>
      </c>
      <c r="H23" s="163">
        <f t="shared" ca="1" si="4"/>
        <v>109.15</v>
      </c>
      <c r="I23" s="163">
        <f t="shared" ca="1" si="5"/>
        <v>114.2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104.91</v>
      </c>
      <c r="E24" s="163">
        <f t="shared" ca="1" si="1"/>
        <v>106.42</v>
      </c>
      <c r="F24" s="163">
        <f t="shared" ca="1" si="2"/>
        <v>111.47</v>
      </c>
      <c r="G24" s="163">
        <f t="shared" ca="1" si="3"/>
        <v>107.64</v>
      </c>
      <c r="H24" s="163">
        <f t="shared" ca="1" si="4"/>
        <v>109.15</v>
      </c>
      <c r="I24" s="163">
        <f t="shared" ca="1" si="5"/>
        <v>114.2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110.01</v>
      </c>
      <c r="E25" s="166">
        <f t="shared" ca="1" si="1"/>
        <v>111.52000000000001</v>
      </c>
      <c r="F25" s="166">
        <f t="shared" ca="1" si="2"/>
        <v>116.57000000000001</v>
      </c>
      <c r="G25" s="166">
        <f t="shared" ca="1" si="3"/>
        <v>112.74000000000001</v>
      </c>
      <c r="H25" s="166">
        <f t="shared" ca="1" si="4"/>
        <v>114.25000000000001</v>
      </c>
      <c r="I25" s="166">
        <f t="shared" ca="1" si="5"/>
        <v>119.30000000000001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110.01</v>
      </c>
      <c r="E26" s="166">
        <f t="shared" ca="1" si="1"/>
        <v>111.52000000000001</v>
      </c>
      <c r="F26" s="166">
        <f t="shared" ca="1" si="2"/>
        <v>116.57000000000001</v>
      </c>
      <c r="G26" s="166">
        <f t="shared" ca="1" si="3"/>
        <v>112.74000000000001</v>
      </c>
      <c r="H26" s="166">
        <f t="shared" ca="1" si="4"/>
        <v>114.25000000000001</v>
      </c>
      <c r="I26" s="166">
        <f t="shared" ca="1" si="5"/>
        <v>119.30000000000001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110.01</v>
      </c>
      <c r="E27" s="166">
        <f t="shared" ca="1" si="1"/>
        <v>111.52000000000001</v>
      </c>
      <c r="F27" s="166">
        <f t="shared" ca="1" si="2"/>
        <v>116.57000000000001</v>
      </c>
      <c r="G27" s="166">
        <f t="shared" ca="1" si="3"/>
        <v>112.74000000000001</v>
      </c>
      <c r="H27" s="166">
        <f t="shared" ca="1" si="4"/>
        <v>114.25000000000001</v>
      </c>
      <c r="I27" s="166">
        <f t="shared" ca="1" si="5"/>
        <v>119.30000000000001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110.01</v>
      </c>
      <c r="E28" s="166">
        <f t="shared" ca="1" si="1"/>
        <v>111.52000000000001</v>
      </c>
      <c r="F28" s="166">
        <f t="shared" ca="1" si="2"/>
        <v>116.57000000000001</v>
      </c>
      <c r="G28" s="166">
        <f t="shared" ca="1" si="3"/>
        <v>112.74000000000001</v>
      </c>
      <c r="H28" s="166">
        <f t="shared" ca="1" si="4"/>
        <v>114.25000000000001</v>
      </c>
      <c r="I28" s="166">
        <f t="shared" ca="1" si="5"/>
        <v>119.30000000000001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115.11</v>
      </c>
      <c r="E29" s="163">
        <f t="shared" ca="1" si="1"/>
        <v>116.62</v>
      </c>
      <c r="F29" s="163">
        <f t="shared" ca="1" si="2"/>
        <v>121.67</v>
      </c>
      <c r="G29" s="163">
        <f t="shared" ca="1" si="3"/>
        <v>117.84</v>
      </c>
      <c r="H29" s="163">
        <f t="shared" ca="1" si="4"/>
        <v>119.35000000000001</v>
      </c>
      <c r="I29" s="163">
        <f t="shared" ca="1" si="5"/>
        <v>124.4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115.11</v>
      </c>
      <c r="E30" s="163">
        <f t="shared" ca="1" si="1"/>
        <v>116.62</v>
      </c>
      <c r="F30" s="163">
        <f t="shared" ca="1" si="2"/>
        <v>121.67</v>
      </c>
      <c r="G30" s="163">
        <f t="shared" ca="1" si="3"/>
        <v>117.84</v>
      </c>
      <c r="H30" s="163">
        <f t="shared" ca="1" si="4"/>
        <v>119.35000000000001</v>
      </c>
      <c r="I30" s="163">
        <f t="shared" ca="1" si="5"/>
        <v>124.4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115.11</v>
      </c>
      <c r="E31" s="163">
        <f t="shared" ca="1" si="1"/>
        <v>116.62</v>
      </c>
      <c r="F31" s="163">
        <f t="shared" ca="1" si="2"/>
        <v>121.67</v>
      </c>
      <c r="G31" s="163">
        <f t="shared" ca="1" si="3"/>
        <v>117.84</v>
      </c>
      <c r="H31" s="163">
        <f t="shared" ca="1" si="4"/>
        <v>119.35000000000001</v>
      </c>
      <c r="I31" s="163">
        <f t="shared" ca="1" si="5"/>
        <v>124.4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115.11</v>
      </c>
      <c r="E32" s="163">
        <f t="shared" ca="1" si="1"/>
        <v>116.62</v>
      </c>
      <c r="F32" s="163">
        <f t="shared" ca="1" si="2"/>
        <v>121.67</v>
      </c>
      <c r="G32" s="163">
        <f t="shared" ca="1" si="3"/>
        <v>117.84</v>
      </c>
      <c r="H32" s="163">
        <f t="shared" ca="1" si="4"/>
        <v>119.35000000000001</v>
      </c>
      <c r="I32" s="163">
        <f t="shared" ca="1" si="5"/>
        <v>124.4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115.11</v>
      </c>
      <c r="E33" s="163">
        <f t="shared" ca="1" si="1"/>
        <v>116.62</v>
      </c>
      <c r="F33" s="163">
        <f t="shared" ca="1" si="2"/>
        <v>121.67</v>
      </c>
      <c r="G33" s="163">
        <f t="shared" ca="1" si="3"/>
        <v>117.84</v>
      </c>
      <c r="H33" s="163">
        <f t="shared" ca="1" si="4"/>
        <v>119.35000000000001</v>
      </c>
      <c r="I33" s="163">
        <f t="shared" ca="1" si="5"/>
        <v>124.4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120.21000000000001</v>
      </c>
      <c r="E34" s="166">
        <f t="shared" ca="1" si="1"/>
        <v>121.72000000000001</v>
      </c>
      <c r="F34" s="166">
        <f t="shared" ca="1" si="2"/>
        <v>126.77000000000001</v>
      </c>
      <c r="G34" s="166">
        <f t="shared" ca="1" si="3"/>
        <v>122.94000000000001</v>
      </c>
      <c r="H34" s="166">
        <f t="shared" ca="1" si="4"/>
        <v>124.45000000000002</v>
      </c>
      <c r="I34" s="166">
        <f t="shared" ca="1" si="5"/>
        <v>129.5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120.21000000000001</v>
      </c>
      <c r="E35" s="166">
        <f t="shared" ca="1" si="1"/>
        <v>121.72000000000001</v>
      </c>
      <c r="F35" s="166">
        <f t="shared" ca="1" si="2"/>
        <v>126.77000000000001</v>
      </c>
      <c r="G35" s="166">
        <f t="shared" ca="1" si="3"/>
        <v>122.94000000000001</v>
      </c>
      <c r="H35" s="166">
        <f t="shared" ca="1" si="4"/>
        <v>124.45000000000002</v>
      </c>
      <c r="I35" s="166">
        <f t="shared" ca="1" si="5"/>
        <v>129.5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120.21000000000001</v>
      </c>
      <c r="E36" s="166">
        <f t="shared" ca="1" si="1"/>
        <v>121.72000000000001</v>
      </c>
      <c r="F36" s="166">
        <f t="shared" ca="1" si="2"/>
        <v>126.77000000000001</v>
      </c>
      <c r="G36" s="166">
        <f t="shared" ca="1" si="3"/>
        <v>122.94000000000001</v>
      </c>
      <c r="H36" s="166">
        <f t="shared" ca="1" si="4"/>
        <v>124.45000000000002</v>
      </c>
      <c r="I36" s="166">
        <f t="shared" ca="1" si="5"/>
        <v>129.5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120.21000000000001</v>
      </c>
      <c r="E37" s="166">
        <f t="shared" ca="1" si="1"/>
        <v>121.72000000000001</v>
      </c>
      <c r="F37" s="166">
        <f t="shared" ca="1" si="2"/>
        <v>126.77000000000001</v>
      </c>
      <c r="G37" s="166">
        <f t="shared" ca="1" si="3"/>
        <v>122.94000000000001</v>
      </c>
      <c r="H37" s="166">
        <f t="shared" ca="1" si="4"/>
        <v>124.45000000000002</v>
      </c>
      <c r="I37" s="166">
        <f t="shared" ca="1" si="5"/>
        <v>129.5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120.21000000000001</v>
      </c>
      <c r="E38" s="166">
        <f t="shared" ca="1" si="1"/>
        <v>121.72000000000001</v>
      </c>
      <c r="F38" s="166">
        <f t="shared" ca="1" si="2"/>
        <v>126.77000000000001</v>
      </c>
      <c r="G38" s="166">
        <f t="shared" ca="1" si="3"/>
        <v>122.94000000000001</v>
      </c>
      <c r="H38" s="166">
        <f t="shared" ca="1" si="4"/>
        <v>124.45000000000002</v>
      </c>
      <c r="I38" s="166">
        <f t="shared" ca="1" si="5"/>
        <v>129.5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125.31</v>
      </c>
      <c r="E39" s="163">
        <f t="shared" ca="1" si="1"/>
        <v>126.82000000000001</v>
      </c>
      <c r="F39" s="163">
        <f t="shared" ca="1" si="2"/>
        <v>131.87</v>
      </c>
      <c r="G39" s="163">
        <f t="shared" ca="1" si="3"/>
        <v>128.04</v>
      </c>
      <c r="H39" s="163">
        <f t="shared" ca="1" si="4"/>
        <v>129.55000000000001</v>
      </c>
      <c r="I39" s="163">
        <f t="shared" ca="1" si="5"/>
        <v>134.6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125.31</v>
      </c>
      <c r="E40" s="163">
        <f t="shared" ca="1" si="1"/>
        <v>126.82000000000001</v>
      </c>
      <c r="F40" s="163">
        <f t="shared" ca="1" si="2"/>
        <v>131.87</v>
      </c>
      <c r="G40" s="163">
        <f t="shared" ca="1" si="3"/>
        <v>128.04</v>
      </c>
      <c r="H40" s="163">
        <f t="shared" ca="1" si="4"/>
        <v>129.55000000000001</v>
      </c>
      <c r="I40" s="163">
        <f t="shared" ca="1" si="5"/>
        <v>134.6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125.31</v>
      </c>
      <c r="E41" s="163">
        <f t="shared" ca="1" si="1"/>
        <v>126.82000000000001</v>
      </c>
      <c r="F41" s="163">
        <f t="shared" ca="1" si="2"/>
        <v>131.87</v>
      </c>
      <c r="G41" s="163">
        <f t="shared" ca="1" si="3"/>
        <v>128.04</v>
      </c>
      <c r="H41" s="163">
        <f t="shared" ca="1" si="4"/>
        <v>129.55000000000001</v>
      </c>
      <c r="I41" s="163">
        <f t="shared" ca="1" si="5"/>
        <v>134.6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125.31</v>
      </c>
      <c r="E42" s="163">
        <f t="shared" ca="1" si="1"/>
        <v>126.82000000000001</v>
      </c>
      <c r="F42" s="163">
        <f t="shared" ca="1" si="2"/>
        <v>131.87</v>
      </c>
      <c r="G42" s="163">
        <f t="shared" ca="1" si="3"/>
        <v>128.04</v>
      </c>
      <c r="H42" s="163">
        <f t="shared" ca="1" si="4"/>
        <v>129.55000000000001</v>
      </c>
      <c r="I42" s="163">
        <f t="shared" ca="1" si="5"/>
        <v>134.6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125.31</v>
      </c>
      <c r="E43" s="163">
        <f t="shared" ca="1" si="1"/>
        <v>126.82000000000001</v>
      </c>
      <c r="F43" s="163">
        <f t="shared" ca="1" si="2"/>
        <v>131.87</v>
      </c>
      <c r="G43" s="163">
        <f t="shared" ca="1" si="3"/>
        <v>128.04</v>
      </c>
      <c r="H43" s="163">
        <f t="shared" ca="1" si="4"/>
        <v>129.55000000000001</v>
      </c>
      <c r="I43" s="163">
        <f t="shared" ca="1" si="5"/>
        <v>134.6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125.31</v>
      </c>
      <c r="E44" s="163">
        <f t="shared" ca="1" si="1"/>
        <v>126.82000000000001</v>
      </c>
      <c r="F44" s="163">
        <f t="shared" ca="1" si="2"/>
        <v>131.87</v>
      </c>
      <c r="G44" s="163">
        <f t="shared" ca="1" si="3"/>
        <v>128.04</v>
      </c>
      <c r="H44" s="163">
        <f t="shared" ca="1" si="4"/>
        <v>129.55000000000001</v>
      </c>
      <c r="I44" s="163">
        <f t="shared" ca="1" si="5"/>
        <v>134.6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130.41</v>
      </c>
      <c r="E45" s="166">
        <f t="shared" ca="1" si="1"/>
        <v>131.91999999999999</v>
      </c>
      <c r="F45" s="166">
        <f t="shared" ca="1" si="2"/>
        <v>136.97</v>
      </c>
      <c r="G45" s="166">
        <f t="shared" ca="1" si="3"/>
        <v>133.13999999999999</v>
      </c>
      <c r="H45" s="166">
        <f t="shared" ca="1" si="4"/>
        <v>134.64999999999998</v>
      </c>
      <c r="I45" s="166">
        <f t="shared" ca="1" si="5"/>
        <v>139.69999999999999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130.41</v>
      </c>
      <c r="E46" s="166">
        <f t="shared" ca="1" si="1"/>
        <v>131.91999999999999</v>
      </c>
      <c r="F46" s="166">
        <f t="shared" ca="1" si="2"/>
        <v>136.97</v>
      </c>
      <c r="G46" s="166">
        <f t="shared" ca="1" si="3"/>
        <v>133.13999999999999</v>
      </c>
      <c r="H46" s="166">
        <f t="shared" ca="1" si="4"/>
        <v>134.64999999999998</v>
      </c>
      <c r="I46" s="166">
        <f t="shared" ca="1" si="5"/>
        <v>139.69999999999999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130.41</v>
      </c>
      <c r="E47" s="166">
        <f t="shared" ca="1" si="1"/>
        <v>131.91999999999999</v>
      </c>
      <c r="F47" s="166">
        <f t="shared" ca="1" si="2"/>
        <v>136.97</v>
      </c>
      <c r="G47" s="166">
        <f t="shared" ca="1" si="3"/>
        <v>133.13999999999999</v>
      </c>
      <c r="H47" s="166">
        <f t="shared" ca="1" si="4"/>
        <v>134.64999999999998</v>
      </c>
      <c r="I47" s="166">
        <f t="shared" ca="1" si="5"/>
        <v>139.69999999999999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130.41</v>
      </c>
      <c r="E48" s="166">
        <f t="shared" ca="1" si="1"/>
        <v>131.91999999999999</v>
      </c>
      <c r="F48" s="166">
        <f t="shared" ca="1" si="2"/>
        <v>136.97</v>
      </c>
      <c r="G48" s="166">
        <f t="shared" ca="1" si="3"/>
        <v>133.13999999999999</v>
      </c>
      <c r="H48" s="166">
        <f t="shared" ca="1" si="4"/>
        <v>134.64999999999998</v>
      </c>
      <c r="I48" s="166">
        <f t="shared" ca="1" si="5"/>
        <v>139.69999999999999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130.41</v>
      </c>
      <c r="E49" s="166">
        <f t="shared" ca="1" si="1"/>
        <v>131.91999999999999</v>
      </c>
      <c r="F49" s="166">
        <f t="shared" ca="1" si="2"/>
        <v>136.97</v>
      </c>
      <c r="G49" s="166">
        <f t="shared" ca="1" si="3"/>
        <v>133.13999999999999</v>
      </c>
      <c r="H49" s="166">
        <f t="shared" ca="1" si="4"/>
        <v>134.64999999999998</v>
      </c>
      <c r="I49" s="166">
        <f t="shared" ca="1" si="5"/>
        <v>139.69999999999999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130.41</v>
      </c>
      <c r="E50" s="166">
        <f t="shared" ca="1" si="1"/>
        <v>131.91999999999999</v>
      </c>
      <c r="F50" s="166">
        <f t="shared" ca="1" si="2"/>
        <v>136.97</v>
      </c>
      <c r="G50" s="166">
        <f t="shared" ca="1" si="3"/>
        <v>133.13999999999999</v>
      </c>
      <c r="H50" s="166">
        <f t="shared" ca="1" si="4"/>
        <v>134.64999999999998</v>
      </c>
      <c r="I50" s="166">
        <f t="shared" ca="1" si="5"/>
        <v>139.69999999999999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135.51</v>
      </c>
      <c r="E51" s="163">
        <f t="shared" ca="1" si="1"/>
        <v>137.01999999999998</v>
      </c>
      <c r="F51" s="163">
        <f t="shared" ca="1" si="2"/>
        <v>142.07</v>
      </c>
      <c r="G51" s="163">
        <f t="shared" ca="1" si="3"/>
        <v>138.23999999999998</v>
      </c>
      <c r="H51" s="163">
        <f t="shared" ca="1" si="4"/>
        <v>139.74999999999997</v>
      </c>
      <c r="I51" s="163">
        <f t="shared" ca="1" si="5"/>
        <v>144.79999999999998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135.51</v>
      </c>
      <c r="E52" s="163">
        <f t="shared" ca="1" si="1"/>
        <v>137.01999999999998</v>
      </c>
      <c r="F52" s="163">
        <f t="shared" ca="1" si="2"/>
        <v>142.07</v>
      </c>
      <c r="G52" s="163">
        <f t="shared" ca="1" si="3"/>
        <v>138.23999999999998</v>
      </c>
      <c r="H52" s="163">
        <f t="shared" ca="1" si="4"/>
        <v>139.74999999999997</v>
      </c>
      <c r="I52" s="163">
        <f t="shared" ca="1" si="5"/>
        <v>144.79999999999998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135.51</v>
      </c>
      <c r="E53" s="163">
        <f t="shared" ca="1" si="1"/>
        <v>137.01999999999998</v>
      </c>
      <c r="F53" s="163">
        <f t="shared" ca="1" si="2"/>
        <v>142.07</v>
      </c>
      <c r="G53" s="163">
        <f t="shared" ca="1" si="3"/>
        <v>138.23999999999998</v>
      </c>
      <c r="H53" s="163">
        <f t="shared" ca="1" si="4"/>
        <v>139.74999999999997</v>
      </c>
      <c r="I53" s="163">
        <f t="shared" ca="1" si="5"/>
        <v>144.79999999999998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135.51</v>
      </c>
      <c r="E54" s="163">
        <f t="shared" ca="1" si="1"/>
        <v>137.01999999999998</v>
      </c>
      <c r="F54" s="163">
        <f t="shared" ca="1" si="2"/>
        <v>142.07</v>
      </c>
      <c r="G54" s="163">
        <f t="shared" ca="1" si="3"/>
        <v>138.23999999999998</v>
      </c>
      <c r="H54" s="163">
        <f t="shared" ca="1" si="4"/>
        <v>139.74999999999997</v>
      </c>
      <c r="I54" s="163">
        <f t="shared" ca="1" si="5"/>
        <v>144.79999999999998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135.51</v>
      </c>
      <c r="E55" s="163">
        <f t="shared" ca="1" si="1"/>
        <v>137.01999999999998</v>
      </c>
      <c r="F55" s="163">
        <f t="shared" ca="1" si="2"/>
        <v>142.07</v>
      </c>
      <c r="G55" s="163">
        <f t="shared" ca="1" si="3"/>
        <v>138.23999999999998</v>
      </c>
      <c r="H55" s="163">
        <f t="shared" ca="1" si="4"/>
        <v>139.74999999999997</v>
      </c>
      <c r="I55" s="163">
        <f t="shared" ca="1" si="5"/>
        <v>144.79999999999998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135.51</v>
      </c>
      <c r="E56" s="163">
        <f t="shared" ca="1" si="1"/>
        <v>137.01999999999998</v>
      </c>
      <c r="F56" s="163">
        <f t="shared" ca="1" si="2"/>
        <v>142.07</v>
      </c>
      <c r="G56" s="163">
        <f t="shared" ca="1" si="3"/>
        <v>138.23999999999998</v>
      </c>
      <c r="H56" s="163">
        <f t="shared" ca="1" si="4"/>
        <v>139.74999999999997</v>
      </c>
      <c r="I56" s="163">
        <f t="shared" ca="1" si="5"/>
        <v>144.79999999999998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135.51</v>
      </c>
      <c r="E57" s="163">
        <f t="shared" ca="1" si="1"/>
        <v>137.01999999999998</v>
      </c>
      <c r="F57" s="163">
        <f t="shared" ca="1" si="2"/>
        <v>142.07</v>
      </c>
      <c r="G57" s="163">
        <f t="shared" ca="1" si="3"/>
        <v>138.23999999999998</v>
      </c>
      <c r="H57" s="163">
        <f t="shared" ca="1" si="4"/>
        <v>139.74999999999997</v>
      </c>
      <c r="I57" s="163">
        <f t="shared" ca="1" si="5"/>
        <v>144.79999999999998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196.70999999999998</v>
      </c>
      <c r="E58" s="166">
        <f t="shared" ca="1" si="1"/>
        <v>198.21999999999997</v>
      </c>
      <c r="F58" s="166">
        <f t="shared" ca="1" si="2"/>
        <v>203.26999999999998</v>
      </c>
      <c r="G58" s="166">
        <f t="shared" ca="1" si="3"/>
        <v>199.43999999999997</v>
      </c>
      <c r="H58" s="166">
        <f t="shared" ca="1" si="4"/>
        <v>200.94999999999996</v>
      </c>
      <c r="I58" s="166">
        <f t="shared" ca="1" si="5"/>
        <v>205.99999999999997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196.70999999999998</v>
      </c>
      <c r="E59" s="166">
        <f t="shared" ca="1" si="1"/>
        <v>198.21999999999997</v>
      </c>
      <c r="F59" s="166">
        <f t="shared" ca="1" si="2"/>
        <v>203.26999999999998</v>
      </c>
      <c r="G59" s="166">
        <f t="shared" ca="1" si="3"/>
        <v>199.43999999999997</v>
      </c>
      <c r="H59" s="166">
        <f t="shared" ca="1" si="4"/>
        <v>200.94999999999996</v>
      </c>
      <c r="I59" s="166">
        <f t="shared" ca="1" si="5"/>
        <v>205.99999999999997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196.70999999999998</v>
      </c>
      <c r="E60" s="166">
        <f t="shared" ca="1" si="1"/>
        <v>198.21999999999997</v>
      </c>
      <c r="F60" s="166">
        <f t="shared" ca="1" si="2"/>
        <v>203.26999999999998</v>
      </c>
      <c r="G60" s="166">
        <f t="shared" ca="1" si="3"/>
        <v>199.43999999999997</v>
      </c>
      <c r="H60" s="166">
        <f t="shared" ca="1" si="4"/>
        <v>200.94999999999996</v>
      </c>
      <c r="I60" s="166">
        <f t="shared" ca="1" si="5"/>
        <v>205.99999999999997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196.70999999999998</v>
      </c>
      <c r="E61" s="166">
        <f t="shared" ca="1" si="1"/>
        <v>198.21999999999997</v>
      </c>
      <c r="F61" s="166">
        <f t="shared" ca="1" si="2"/>
        <v>203.26999999999998</v>
      </c>
      <c r="G61" s="166">
        <f t="shared" ca="1" si="3"/>
        <v>199.43999999999997</v>
      </c>
      <c r="H61" s="166">
        <f t="shared" ca="1" si="4"/>
        <v>200.94999999999996</v>
      </c>
      <c r="I61" s="166">
        <f t="shared" ca="1" si="5"/>
        <v>205.99999999999997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196.70999999999998</v>
      </c>
      <c r="E62" s="166">
        <f t="shared" ca="1" si="1"/>
        <v>198.21999999999997</v>
      </c>
      <c r="F62" s="166">
        <f t="shared" ca="1" si="2"/>
        <v>203.26999999999998</v>
      </c>
      <c r="G62" s="166">
        <f t="shared" ca="1" si="3"/>
        <v>199.43999999999997</v>
      </c>
      <c r="H62" s="166">
        <f t="shared" ca="1" si="4"/>
        <v>200.94999999999996</v>
      </c>
      <c r="I62" s="166">
        <f t="shared" ca="1" si="5"/>
        <v>205.99999999999997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196.70999999999998</v>
      </c>
      <c r="E63" s="166">
        <f t="shared" ca="1" si="1"/>
        <v>198.21999999999997</v>
      </c>
      <c r="F63" s="166">
        <f t="shared" ca="1" si="2"/>
        <v>203.26999999999998</v>
      </c>
      <c r="G63" s="166">
        <f t="shared" ca="1" si="3"/>
        <v>199.43999999999997</v>
      </c>
      <c r="H63" s="166">
        <f t="shared" ca="1" si="4"/>
        <v>200.94999999999996</v>
      </c>
      <c r="I63" s="166">
        <f t="shared" ca="1" si="5"/>
        <v>205.99999999999997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196.70999999999998</v>
      </c>
      <c r="E64" s="166">
        <f t="shared" ca="1" si="1"/>
        <v>198.21999999999997</v>
      </c>
      <c r="F64" s="166">
        <f t="shared" ca="1" si="2"/>
        <v>203.26999999999998</v>
      </c>
      <c r="G64" s="166">
        <f t="shared" ca="1" si="3"/>
        <v>199.43999999999997</v>
      </c>
      <c r="H64" s="166">
        <f t="shared" ca="1" si="4"/>
        <v>200.94999999999996</v>
      </c>
      <c r="I64" s="166">
        <f t="shared" ca="1" si="5"/>
        <v>205.99999999999997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206.91</v>
      </c>
      <c r="E65" s="163">
        <f t="shared" ca="1" si="1"/>
        <v>208.42</v>
      </c>
      <c r="F65" s="163">
        <f t="shared" ca="1" si="2"/>
        <v>213.47</v>
      </c>
      <c r="G65" s="163">
        <f t="shared" ca="1" si="3"/>
        <v>209.64</v>
      </c>
      <c r="H65" s="163">
        <f t="shared" ca="1" si="4"/>
        <v>211.14999999999998</v>
      </c>
      <c r="I65" s="163">
        <f t="shared" ca="1" si="5"/>
        <v>216.2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206.91</v>
      </c>
      <c r="E66" s="163">
        <f t="shared" ca="1" si="1"/>
        <v>208.42</v>
      </c>
      <c r="F66" s="163">
        <f t="shared" ca="1" si="2"/>
        <v>213.47</v>
      </c>
      <c r="G66" s="163">
        <f t="shared" ca="1" si="3"/>
        <v>209.64</v>
      </c>
      <c r="H66" s="163">
        <f t="shared" ca="1" si="4"/>
        <v>211.14999999999998</v>
      </c>
      <c r="I66" s="163">
        <f t="shared" ca="1" si="5"/>
        <v>216.2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206.91</v>
      </c>
      <c r="E67" s="163">
        <f t="shared" ca="1" si="1"/>
        <v>208.42</v>
      </c>
      <c r="F67" s="163">
        <f t="shared" ca="1" si="2"/>
        <v>213.47</v>
      </c>
      <c r="G67" s="163">
        <f t="shared" ca="1" si="3"/>
        <v>209.64</v>
      </c>
      <c r="H67" s="163">
        <f t="shared" ca="1" si="4"/>
        <v>211.14999999999998</v>
      </c>
      <c r="I67" s="163">
        <f t="shared" ca="1" si="5"/>
        <v>216.2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206.91</v>
      </c>
      <c r="E68" s="163">
        <f t="shared" ca="1" si="1"/>
        <v>208.42</v>
      </c>
      <c r="F68" s="163">
        <f t="shared" ca="1" si="2"/>
        <v>213.47</v>
      </c>
      <c r="G68" s="163">
        <f t="shared" ca="1" si="3"/>
        <v>209.64</v>
      </c>
      <c r="H68" s="163">
        <f t="shared" ca="1" si="4"/>
        <v>211.14999999999998</v>
      </c>
      <c r="I68" s="163">
        <f t="shared" ca="1" si="5"/>
        <v>216.2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206.91</v>
      </c>
      <c r="E69" s="163">
        <f t="shared" ca="1" si="1"/>
        <v>208.42</v>
      </c>
      <c r="F69" s="163">
        <f t="shared" ca="1" si="2"/>
        <v>213.47</v>
      </c>
      <c r="G69" s="163">
        <f t="shared" ca="1" si="3"/>
        <v>209.64</v>
      </c>
      <c r="H69" s="163">
        <f t="shared" ca="1" si="4"/>
        <v>211.14999999999998</v>
      </c>
      <c r="I69" s="163">
        <f t="shared" ca="1" si="5"/>
        <v>216.2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206.91</v>
      </c>
      <c r="E70" s="163">
        <f t="shared" ca="1" si="1"/>
        <v>208.42</v>
      </c>
      <c r="F70" s="163">
        <f t="shared" ca="1" si="2"/>
        <v>213.47</v>
      </c>
      <c r="G70" s="163">
        <f t="shared" ca="1" si="3"/>
        <v>209.64</v>
      </c>
      <c r="H70" s="163">
        <f t="shared" ca="1" si="4"/>
        <v>211.14999999999998</v>
      </c>
      <c r="I70" s="163">
        <f t="shared" ca="1" si="5"/>
        <v>216.2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206.91</v>
      </c>
      <c r="E71" s="163">
        <f t="shared" ca="1" si="1"/>
        <v>208.42</v>
      </c>
      <c r="F71" s="163">
        <f t="shared" ca="1" si="2"/>
        <v>213.47</v>
      </c>
      <c r="G71" s="163">
        <f t="shared" ca="1" si="3"/>
        <v>209.64</v>
      </c>
      <c r="H71" s="163">
        <f t="shared" ca="1" si="4"/>
        <v>211.14999999999998</v>
      </c>
      <c r="I71" s="163">
        <f t="shared" ca="1" si="5"/>
        <v>216.2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206.91</v>
      </c>
      <c r="E72" s="163">
        <f t="shared" ca="1" si="1"/>
        <v>208.42</v>
      </c>
      <c r="F72" s="163">
        <f t="shared" ca="1" si="2"/>
        <v>213.47</v>
      </c>
      <c r="G72" s="163">
        <f t="shared" ca="1" si="3"/>
        <v>209.64</v>
      </c>
      <c r="H72" s="163">
        <f t="shared" ca="1" si="4"/>
        <v>211.14999999999998</v>
      </c>
      <c r="I72" s="163">
        <f t="shared" ca="1" si="5"/>
        <v>216.2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217.11</v>
      </c>
      <c r="E73" s="166">
        <f t="shared" ca="1" si="1"/>
        <v>218.62</v>
      </c>
      <c r="F73" s="166">
        <f t="shared" ca="1" si="2"/>
        <v>223.67000000000002</v>
      </c>
      <c r="G73" s="166">
        <f t="shared" ca="1" si="3"/>
        <v>219.84</v>
      </c>
      <c r="H73" s="166">
        <f t="shared" ca="1" si="4"/>
        <v>221.35</v>
      </c>
      <c r="I73" s="166">
        <f t="shared" ca="1" si="5"/>
        <v>226.4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217.11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218.62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223.67000000000002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219.84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221.35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226.4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217.11</v>
      </c>
      <c r="E75" s="166">
        <f t="shared" ca="1" si="7"/>
        <v>218.62</v>
      </c>
      <c r="F75" s="166">
        <f t="shared" ca="1" si="8"/>
        <v>223.67000000000002</v>
      </c>
      <c r="G75" s="166">
        <f t="shared" ca="1" si="9"/>
        <v>219.84</v>
      </c>
      <c r="H75" s="166">
        <f t="shared" ca="1" si="10"/>
        <v>221.35</v>
      </c>
      <c r="I75" s="166">
        <f t="shared" ca="1" si="11"/>
        <v>226.4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217.11</v>
      </c>
      <c r="E76" s="166">
        <f t="shared" ca="1" si="7"/>
        <v>218.62</v>
      </c>
      <c r="F76" s="166">
        <f t="shared" ca="1" si="8"/>
        <v>223.67000000000002</v>
      </c>
      <c r="G76" s="166">
        <f t="shared" ca="1" si="9"/>
        <v>219.84</v>
      </c>
      <c r="H76" s="166">
        <f t="shared" ca="1" si="10"/>
        <v>221.35</v>
      </c>
      <c r="I76" s="166">
        <f t="shared" ca="1" si="11"/>
        <v>226.4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217.11</v>
      </c>
      <c r="E77" s="166">
        <f t="shared" ca="1" si="7"/>
        <v>218.62</v>
      </c>
      <c r="F77" s="166">
        <f t="shared" ca="1" si="8"/>
        <v>223.67000000000002</v>
      </c>
      <c r="G77" s="166">
        <f t="shared" ca="1" si="9"/>
        <v>219.84</v>
      </c>
      <c r="H77" s="166">
        <f t="shared" ca="1" si="10"/>
        <v>221.35</v>
      </c>
      <c r="I77" s="166">
        <f t="shared" ca="1" si="11"/>
        <v>226.4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217.11</v>
      </c>
      <c r="E78" s="166">
        <f t="shared" ca="1" si="7"/>
        <v>218.62</v>
      </c>
      <c r="F78" s="166">
        <f t="shared" ca="1" si="8"/>
        <v>223.67000000000002</v>
      </c>
      <c r="G78" s="166">
        <f t="shared" ca="1" si="9"/>
        <v>219.84</v>
      </c>
      <c r="H78" s="166">
        <f t="shared" ca="1" si="10"/>
        <v>221.35</v>
      </c>
      <c r="I78" s="166">
        <f t="shared" ca="1" si="11"/>
        <v>226.4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217.11</v>
      </c>
      <c r="E79" s="166">
        <f t="shared" ca="1" si="7"/>
        <v>218.62</v>
      </c>
      <c r="F79" s="166">
        <f t="shared" ca="1" si="8"/>
        <v>223.67000000000002</v>
      </c>
      <c r="G79" s="166">
        <f t="shared" ca="1" si="9"/>
        <v>219.84</v>
      </c>
      <c r="H79" s="166">
        <f t="shared" ca="1" si="10"/>
        <v>221.35</v>
      </c>
      <c r="I79" s="166">
        <f t="shared" ca="1" si="11"/>
        <v>226.4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217.11</v>
      </c>
      <c r="E80" s="166">
        <f t="shared" ca="1" si="7"/>
        <v>218.62</v>
      </c>
      <c r="F80" s="166">
        <f t="shared" ca="1" si="8"/>
        <v>223.67000000000002</v>
      </c>
      <c r="G80" s="166">
        <f t="shared" ca="1" si="9"/>
        <v>219.84</v>
      </c>
      <c r="H80" s="166">
        <f t="shared" ca="1" si="10"/>
        <v>221.35</v>
      </c>
      <c r="I80" s="166">
        <f t="shared" ca="1" si="11"/>
        <v>226.4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227.31</v>
      </c>
      <c r="E81" s="163">
        <f t="shared" ca="1" si="7"/>
        <v>228.82</v>
      </c>
      <c r="F81" s="163">
        <f t="shared" ca="1" si="8"/>
        <v>233.87</v>
      </c>
      <c r="G81" s="163">
        <f t="shared" ca="1" si="9"/>
        <v>230.04</v>
      </c>
      <c r="H81" s="163">
        <f t="shared" ca="1" si="10"/>
        <v>231.54999999999998</v>
      </c>
      <c r="I81" s="163">
        <f t="shared" ca="1" si="11"/>
        <v>236.6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227.31</v>
      </c>
      <c r="E82" s="163">
        <f t="shared" ca="1" si="7"/>
        <v>228.82</v>
      </c>
      <c r="F82" s="163">
        <f t="shared" ca="1" si="8"/>
        <v>233.87</v>
      </c>
      <c r="G82" s="163">
        <f t="shared" ca="1" si="9"/>
        <v>230.04</v>
      </c>
      <c r="H82" s="163">
        <f t="shared" ca="1" si="10"/>
        <v>231.54999999999998</v>
      </c>
      <c r="I82" s="163">
        <f t="shared" ca="1" si="11"/>
        <v>236.6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227.31</v>
      </c>
      <c r="E83" s="163">
        <f t="shared" ca="1" si="7"/>
        <v>228.82</v>
      </c>
      <c r="F83" s="163">
        <f t="shared" ca="1" si="8"/>
        <v>233.87</v>
      </c>
      <c r="G83" s="163">
        <f t="shared" ca="1" si="9"/>
        <v>230.04</v>
      </c>
      <c r="H83" s="163">
        <f t="shared" ca="1" si="10"/>
        <v>231.54999999999998</v>
      </c>
      <c r="I83" s="163">
        <f t="shared" ca="1" si="11"/>
        <v>236.6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227.31</v>
      </c>
      <c r="E84" s="163">
        <f t="shared" ca="1" si="7"/>
        <v>228.82</v>
      </c>
      <c r="F84" s="163">
        <f t="shared" ca="1" si="8"/>
        <v>233.87</v>
      </c>
      <c r="G84" s="163">
        <f t="shared" ca="1" si="9"/>
        <v>230.04</v>
      </c>
      <c r="H84" s="163">
        <f t="shared" ca="1" si="10"/>
        <v>231.54999999999998</v>
      </c>
      <c r="I84" s="163">
        <f t="shared" ca="1" si="11"/>
        <v>236.6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227.31</v>
      </c>
      <c r="E85" s="163">
        <f t="shared" ca="1" si="7"/>
        <v>228.82</v>
      </c>
      <c r="F85" s="163">
        <f t="shared" ca="1" si="8"/>
        <v>233.87</v>
      </c>
      <c r="G85" s="163">
        <f t="shared" ca="1" si="9"/>
        <v>230.04</v>
      </c>
      <c r="H85" s="163">
        <f t="shared" ca="1" si="10"/>
        <v>231.54999999999998</v>
      </c>
      <c r="I85" s="163">
        <f t="shared" ca="1" si="11"/>
        <v>236.6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227.31</v>
      </c>
      <c r="E86" s="163">
        <f t="shared" ca="1" si="7"/>
        <v>228.82</v>
      </c>
      <c r="F86" s="163">
        <f t="shared" ca="1" si="8"/>
        <v>233.87</v>
      </c>
      <c r="G86" s="163">
        <f t="shared" ca="1" si="9"/>
        <v>230.04</v>
      </c>
      <c r="H86" s="163">
        <f t="shared" ca="1" si="10"/>
        <v>231.54999999999998</v>
      </c>
      <c r="I86" s="163">
        <f t="shared" ca="1" si="11"/>
        <v>236.6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227.31</v>
      </c>
      <c r="E87" s="163">
        <f t="shared" ca="1" si="7"/>
        <v>228.82</v>
      </c>
      <c r="F87" s="163">
        <f t="shared" ca="1" si="8"/>
        <v>233.87</v>
      </c>
      <c r="G87" s="163">
        <f t="shared" ca="1" si="9"/>
        <v>230.04</v>
      </c>
      <c r="H87" s="163">
        <f t="shared" ca="1" si="10"/>
        <v>231.54999999999998</v>
      </c>
      <c r="I87" s="163">
        <f t="shared" ca="1" si="11"/>
        <v>236.6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227.31</v>
      </c>
      <c r="E88" s="163">
        <f t="shared" ca="1" si="7"/>
        <v>228.82</v>
      </c>
      <c r="F88" s="163">
        <f t="shared" ca="1" si="8"/>
        <v>233.87</v>
      </c>
      <c r="G88" s="163">
        <f t="shared" ca="1" si="9"/>
        <v>230.04</v>
      </c>
      <c r="H88" s="163">
        <f t="shared" ca="1" si="10"/>
        <v>231.54999999999998</v>
      </c>
      <c r="I88" s="163">
        <f t="shared" ca="1" si="11"/>
        <v>236.6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227.31</v>
      </c>
      <c r="E89" s="163">
        <f t="shared" ca="1" si="7"/>
        <v>228.82</v>
      </c>
      <c r="F89" s="163">
        <f t="shared" ca="1" si="8"/>
        <v>233.87</v>
      </c>
      <c r="G89" s="163">
        <f t="shared" ca="1" si="9"/>
        <v>230.04</v>
      </c>
      <c r="H89" s="163">
        <f t="shared" ca="1" si="10"/>
        <v>231.54999999999998</v>
      </c>
      <c r="I89" s="163">
        <f t="shared" ca="1" si="11"/>
        <v>236.6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237.51</v>
      </c>
      <c r="E90" s="166">
        <f t="shared" ca="1" si="7"/>
        <v>239.01999999999998</v>
      </c>
      <c r="F90" s="166">
        <f t="shared" ca="1" si="8"/>
        <v>244.07</v>
      </c>
      <c r="G90" s="166">
        <f t="shared" ca="1" si="9"/>
        <v>240.23999999999998</v>
      </c>
      <c r="H90" s="166">
        <f t="shared" ca="1" si="10"/>
        <v>241.74999999999997</v>
      </c>
      <c r="I90" s="166">
        <f t="shared" ca="1" si="11"/>
        <v>246.79999999999998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237.51</v>
      </c>
      <c r="E91" s="166">
        <f t="shared" ca="1" si="7"/>
        <v>239.01999999999998</v>
      </c>
      <c r="F91" s="166">
        <f t="shared" ca="1" si="8"/>
        <v>244.07</v>
      </c>
      <c r="G91" s="166">
        <f t="shared" ca="1" si="9"/>
        <v>240.23999999999998</v>
      </c>
      <c r="H91" s="166">
        <f t="shared" ca="1" si="10"/>
        <v>241.74999999999997</v>
      </c>
      <c r="I91" s="166">
        <f t="shared" ca="1" si="11"/>
        <v>246.79999999999998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237.51</v>
      </c>
      <c r="E92" s="166">
        <f t="shared" ca="1" si="7"/>
        <v>239.01999999999998</v>
      </c>
      <c r="F92" s="166">
        <f t="shared" ca="1" si="8"/>
        <v>244.07</v>
      </c>
      <c r="G92" s="166">
        <f t="shared" ca="1" si="9"/>
        <v>240.23999999999998</v>
      </c>
      <c r="H92" s="166">
        <f t="shared" ca="1" si="10"/>
        <v>241.74999999999997</v>
      </c>
      <c r="I92" s="166">
        <f t="shared" ca="1" si="11"/>
        <v>246.79999999999998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237.51</v>
      </c>
      <c r="E93" s="166">
        <f t="shared" ca="1" si="7"/>
        <v>239.01999999999998</v>
      </c>
      <c r="F93" s="166">
        <f t="shared" ca="1" si="8"/>
        <v>244.07</v>
      </c>
      <c r="G93" s="166">
        <f t="shared" ca="1" si="9"/>
        <v>240.23999999999998</v>
      </c>
      <c r="H93" s="166">
        <f t="shared" ca="1" si="10"/>
        <v>241.74999999999997</v>
      </c>
      <c r="I93" s="166">
        <f t="shared" ca="1" si="11"/>
        <v>246.79999999999998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237.51</v>
      </c>
      <c r="E94" s="166">
        <f t="shared" ca="1" si="7"/>
        <v>239.01999999999998</v>
      </c>
      <c r="F94" s="166">
        <f t="shared" ca="1" si="8"/>
        <v>244.07</v>
      </c>
      <c r="G94" s="166">
        <f t="shared" ca="1" si="9"/>
        <v>240.23999999999998</v>
      </c>
      <c r="H94" s="166">
        <f t="shared" ca="1" si="10"/>
        <v>241.74999999999997</v>
      </c>
      <c r="I94" s="166">
        <f t="shared" ca="1" si="11"/>
        <v>246.79999999999998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237.51</v>
      </c>
      <c r="E95" s="166">
        <f t="shared" ca="1" si="7"/>
        <v>239.01999999999998</v>
      </c>
      <c r="F95" s="166">
        <f t="shared" ca="1" si="8"/>
        <v>244.07</v>
      </c>
      <c r="G95" s="166">
        <f t="shared" ca="1" si="9"/>
        <v>240.23999999999998</v>
      </c>
      <c r="H95" s="166">
        <f t="shared" ca="1" si="10"/>
        <v>241.74999999999997</v>
      </c>
      <c r="I95" s="166">
        <f t="shared" ca="1" si="11"/>
        <v>246.79999999999998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237.51</v>
      </c>
      <c r="E96" s="166">
        <f t="shared" ca="1" si="7"/>
        <v>239.01999999999998</v>
      </c>
      <c r="F96" s="166">
        <f t="shared" ca="1" si="8"/>
        <v>244.07</v>
      </c>
      <c r="G96" s="166">
        <f t="shared" ca="1" si="9"/>
        <v>240.23999999999998</v>
      </c>
      <c r="H96" s="166">
        <f t="shared" ca="1" si="10"/>
        <v>241.74999999999997</v>
      </c>
      <c r="I96" s="166">
        <f t="shared" ca="1" si="11"/>
        <v>246.79999999999998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237.51</v>
      </c>
      <c r="E97" s="166">
        <f t="shared" ca="1" si="7"/>
        <v>239.01999999999998</v>
      </c>
      <c r="F97" s="166">
        <f t="shared" ca="1" si="8"/>
        <v>244.07</v>
      </c>
      <c r="G97" s="166">
        <f t="shared" ca="1" si="9"/>
        <v>240.23999999999998</v>
      </c>
      <c r="H97" s="166">
        <f t="shared" ca="1" si="10"/>
        <v>241.74999999999997</v>
      </c>
      <c r="I97" s="166">
        <f t="shared" ca="1" si="11"/>
        <v>246.79999999999998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237.51</v>
      </c>
      <c r="E98" s="166">
        <f t="shared" ca="1" si="7"/>
        <v>239.01999999999998</v>
      </c>
      <c r="F98" s="166">
        <f t="shared" ca="1" si="8"/>
        <v>244.07</v>
      </c>
      <c r="G98" s="166">
        <f t="shared" ca="1" si="9"/>
        <v>240.23999999999998</v>
      </c>
      <c r="H98" s="166">
        <f t="shared" ca="1" si="10"/>
        <v>241.74999999999997</v>
      </c>
      <c r="I98" s="166">
        <f t="shared" ca="1" si="11"/>
        <v>246.79999999999998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247.70999999999998</v>
      </c>
      <c r="E99" s="163">
        <f t="shared" ca="1" si="7"/>
        <v>249.21999999999997</v>
      </c>
      <c r="F99" s="163">
        <f t="shared" ca="1" si="8"/>
        <v>254.26999999999998</v>
      </c>
      <c r="G99" s="163">
        <f t="shared" ca="1" si="9"/>
        <v>250.43999999999997</v>
      </c>
      <c r="H99" s="163">
        <f t="shared" ca="1" si="10"/>
        <v>251.94999999999996</v>
      </c>
      <c r="I99" s="163">
        <f t="shared" ca="1" si="11"/>
        <v>257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247.70999999999998</v>
      </c>
      <c r="E100" s="163">
        <f t="shared" ca="1" si="7"/>
        <v>249.21999999999997</v>
      </c>
      <c r="F100" s="163">
        <f t="shared" ca="1" si="8"/>
        <v>254.26999999999998</v>
      </c>
      <c r="G100" s="163">
        <f t="shared" ca="1" si="9"/>
        <v>250.43999999999997</v>
      </c>
      <c r="H100" s="163">
        <f t="shared" ca="1" si="10"/>
        <v>251.94999999999996</v>
      </c>
      <c r="I100" s="163">
        <f t="shared" ca="1" si="11"/>
        <v>257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247.70999999999998</v>
      </c>
      <c r="E101" s="163">
        <f t="shared" ca="1" si="7"/>
        <v>249.21999999999997</v>
      </c>
      <c r="F101" s="163">
        <f t="shared" ca="1" si="8"/>
        <v>254.26999999999998</v>
      </c>
      <c r="G101" s="163">
        <f t="shared" ca="1" si="9"/>
        <v>250.43999999999997</v>
      </c>
      <c r="H101" s="163">
        <f t="shared" ca="1" si="10"/>
        <v>251.94999999999996</v>
      </c>
      <c r="I101" s="163">
        <f t="shared" ca="1" si="11"/>
        <v>257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247.70999999999998</v>
      </c>
      <c r="E102" s="163">
        <f t="shared" ca="1" si="7"/>
        <v>249.21999999999997</v>
      </c>
      <c r="F102" s="163">
        <f t="shared" ca="1" si="8"/>
        <v>254.26999999999998</v>
      </c>
      <c r="G102" s="163">
        <f t="shared" ca="1" si="9"/>
        <v>250.43999999999997</v>
      </c>
      <c r="H102" s="163">
        <f t="shared" ca="1" si="10"/>
        <v>251.94999999999996</v>
      </c>
      <c r="I102" s="163">
        <f t="shared" ca="1" si="11"/>
        <v>257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247.70999999999998</v>
      </c>
      <c r="E103" s="163">
        <f t="shared" ca="1" si="7"/>
        <v>249.21999999999997</v>
      </c>
      <c r="F103" s="163">
        <f t="shared" ca="1" si="8"/>
        <v>254.26999999999998</v>
      </c>
      <c r="G103" s="163">
        <f t="shared" ca="1" si="9"/>
        <v>250.43999999999997</v>
      </c>
      <c r="H103" s="163">
        <f t="shared" ca="1" si="10"/>
        <v>251.94999999999996</v>
      </c>
      <c r="I103" s="163">
        <f t="shared" ca="1" si="11"/>
        <v>257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247.70999999999998</v>
      </c>
      <c r="E104" s="163">
        <f t="shared" ca="1" si="7"/>
        <v>249.21999999999997</v>
      </c>
      <c r="F104" s="163">
        <f t="shared" ca="1" si="8"/>
        <v>254.26999999999998</v>
      </c>
      <c r="G104" s="163">
        <f t="shared" ca="1" si="9"/>
        <v>250.43999999999997</v>
      </c>
      <c r="H104" s="163">
        <f t="shared" ca="1" si="10"/>
        <v>251.94999999999996</v>
      </c>
      <c r="I104" s="163">
        <f t="shared" ca="1" si="11"/>
        <v>257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247.70999999999998</v>
      </c>
      <c r="E105" s="163">
        <f t="shared" ca="1" si="7"/>
        <v>249.21999999999997</v>
      </c>
      <c r="F105" s="163">
        <f t="shared" ca="1" si="8"/>
        <v>254.26999999999998</v>
      </c>
      <c r="G105" s="163">
        <f t="shared" ca="1" si="9"/>
        <v>250.43999999999997</v>
      </c>
      <c r="H105" s="163">
        <f t="shared" ca="1" si="10"/>
        <v>251.94999999999996</v>
      </c>
      <c r="I105" s="163">
        <f t="shared" ca="1" si="11"/>
        <v>257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247.70999999999998</v>
      </c>
      <c r="E106" s="163">
        <f t="shared" ca="1" si="7"/>
        <v>249.21999999999997</v>
      </c>
      <c r="F106" s="163">
        <f t="shared" ca="1" si="8"/>
        <v>254.26999999999998</v>
      </c>
      <c r="G106" s="163">
        <f t="shared" ca="1" si="9"/>
        <v>250.43999999999997</v>
      </c>
      <c r="H106" s="163">
        <f t="shared" ca="1" si="10"/>
        <v>251.94999999999996</v>
      </c>
      <c r="I106" s="163">
        <f t="shared" ca="1" si="11"/>
        <v>257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247.70999999999998</v>
      </c>
      <c r="E107" s="163">
        <f t="shared" ca="1" si="7"/>
        <v>249.21999999999997</v>
      </c>
      <c r="F107" s="163">
        <f t="shared" ca="1" si="8"/>
        <v>254.26999999999998</v>
      </c>
      <c r="G107" s="163">
        <f t="shared" ca="1" si="9"/>
        <v>250.43999999999997</v>
      </c>
      <c r="H107" s="163">
        <f t="shared" ca="1" si="10"/>
        <v>251.94999999999996</v>
      </c>
      <c r="I107" s="163">
        <f t="shared" ca="1" si="11"/>
        <v>257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247.70999999999998</v>
      </c>
      <c r="E108" s="163">
        <f t="shared" ca="1" si="7"/>
        <v>249.21999999999997</v>
      </c>
      <c r="F108" s="163">
        <f t="shared" ca="1" si="8"/>
        <v>254.26999999999998</v>
      </c>
      <c r="G108" s="163">
        <f t="shared" ca="1" si="9"/>
        <v>250.43999999999997</v>
      </c>
      <c r="H108" s="163">
        <f t="shared" ca="1" si="10"/>
        <v>251.94999999999996</v>
      </c>
      <c r="I108" s="163">
        <f t="shared" ca="1" si="11"/>
        <v>257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257.90999999999997</v>
      </c>
      <c r="E109" s="166">
        <f t="shared" ca="1" si="7"/>
        <v>259.41999999999996</v>
      </c>
      <c r="F109" s="166">
        <f t="shared" ca="1" si="8"/>
        <v>264.46999999999997</v>
      </c>
      <c r="G109" s="166">
        <f t="shared" ca="1" si="9"/>
        <v>260.64</v>
      </c>
      <c r="H109" s="166">
        <f t="shared" ca="1" si="10"/>
        <v>262.14999999999998</v>
      </c>
      <c r="I109" s="166">
        <f t="shared" ca="1" si="11"/>
        <v>267.2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257.90999999999997</v>
      </c>
      <c r="E110" s="166">
        <f t="shared" ca="1" si="7"/>
        <v>259.41999999999996</v>
      </c>
      <c r="F110" s="166">
        <f t="shared" ca="1" si="8"/>
        <v>264.46999999999997</v>
      </c>
      <c r="G110" s="166">
        <f t="shared" ca="1" si="9"/>
        <v>260.64</v>
      </c>
      <c r="H110" s="166">
        <f t="shared" ca="1" si="10"/>
        <v>262.14999999999998</v>
      </c>
      <c r="I110" s="166">
        <f t="shared" ca="1" si="11"/>
        <v>267.2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257.90999999999997</v>
      </c>
      <c r="E111" s="166">
        <f t="shared" ca="1" si="7"/>
        <v>259.41999999999996</v>
      </c>
      <c r="F111" s="166">
        <f t="shared" ca="1" si="8"/>
        <v>264.46999999999997</v>
      </c>
      <c r="G111" s="166">
        <f t="shared" ca="1" si="9"/>
        <v>260.64</v>
      </c>
      <c r="H111" s="166">
        <f t="shared" ca="1" si="10"/>
        <v>262.14999999999998</v>
      </c>
      <c r="I111" s="166">
        <f t="shared" ca="1" si="11"/>
        <v>267.2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257.90999999999997</v>
      </c>
      <c r="E112" s="166">
        <f t="shared" ca="1" si="7"/>
        <v>259.41999999999996</v>
      </c>
      <c r="F112" s="166">
        <f t="shared" ca="1" si="8"/>
        <v>264.46999999999997</v>
      </c>
      <c r="G112" s="166">
        <f t="shared" ca="1" si="9"/>
        <v>260.64</v>
      </c>
      <c r="H112" s="166">
        <f t="shared" ca="1" si="10"/>
        <v>262.14999999999998</v>
      </c>
      <c r="I112" s="166">
        <f t="shared" ca="1" si="11"/>
        <v>267.2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257.90999999999997</v>
      </c>
      <c r="E113" s="166">
        <f t="shared" ca="1" si="7"/>
        <v>259.41999999999996</v>
      </c>
      <c r="F113" s="166">
        <f t="shared" ca="1" si="8"/>
        <v>264.46999999999997</v>
      </c>
      <c r="G113" s="166">
        <f t="shared" ca="1" si="9"/>
        <v>260.64</v>
      </c>
      <c r="H113" s="166">
        <f t="shared" ca="1" si="10"/>
        <v>262.14999999999998</v>
      </c>
      <c r="I113" s="166">
        <f t="shared" ca="1" si="11"/>
        <v>267.2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257.90999999999997</v>
      </c>
      <c r="E114" s="166">
        <f t="shared" ca="1" si="7"/>
        <v>259.41999999999996</v>
      </c>
      <c r="F114" s="166">
        <f t="shared" ca="1" si="8"/>
        <v>264.46999999999997</v>
      </c>
      <c r="G114" s="166">
        <f t="shared" ca="1" si="9"/>
        <v>260.64</v>
      </c>
      <c r="H114" s="166">
        <f t="shared" ca="1" si="10"/>
        <v>262.14999999999998</v>
      </c>
      <c r="I114" s="166">
        <f t="shared" ca="1" si="11"/>
        <v>267.2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257.90999999999997</v>
      </c>
      <c r="E115" s="166">
        <f t="shared" ca="1" si="7"/>
        <v>259.41999999999996</v>
      </c>
      <c r="F115" s="166">
        <f t="shared" ca="1" si="8"/>
        <v>264.46999999999997</v>
      </c>
      <c r="G115" s="166">
        <f t="shared" ca="1" si="9"/>
        <v>260.64</v>
      </c>
      <c r="H115" s="166">
        <f t="shared" ca="1" si="10"/>
        <v>262.14999999999998</v>
      </c>
      <c r="I115" s="166">
        <f t="shared" ca="1" si="11"/>
        <v>267.2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257.90999999999997</v>
      </c>
      <c r="E116" s="166">
        <f t="shared" ca="1" si="7"/>
        <v>259.41999999999996</v>
      </c>
      <c r="F116" s="166">
        <f t="shared" ca="1" si="8"/>
        <v>264.46999999999997</v>
      </c>
      <c r="G116" s="166">
        <f t="shared" ca="1" si="9"/>
        <v>260.64</v>
      </c>
      <c r="H116" s="166">
        <f t="shared" ca="1" si="10"/>
        <v>262.14999999999998</v>
      </c>
      <c r="I116" s="166">
        <f t="shared" ca="1" si="11"/>
        <v>267.2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257.90999999999997</v>
      </c>
      <c r="E117" s="166">
        <f t="shared" ca="1" si="7"/>
        <v>259.41999999999996</v>
      </c>
      <c r="F117" s="166">
        <f t="shared" ca="1" si="8"/>
        <v>264.46999999999997</v>
      </c>
      <c r="G117" s="166">
        <f t="shared" ca="1" si="9"/>
        <v>260.64</v>
      </c>
      <c r="H117" s="166">
        <f t="shared" ca="1" si="10"/>
        <v>262.14999999999998</v>
      </c>
      <c r="I117" s="166">
        <f t="shared" ca="1" si="11"/>
        <v>267.2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257.90999999999997</v>
      </c>
      <c r="E118" s="166">
        <f t="shared" ca="1" si="7"/>
        <v>259.41999999999996</v>
      </c>
      <c r="F118" s="166">
        <f t="shared" ca="1" si="8"/>
        <v>264.46999999999997</v>
      </c>
      <c r="G118" s="166">
        <f t="shared" ca="1" si="9"/>
        <v>260.64</v>
      </c>
      <c r="H118" s="166">
        <f t="shared" ca="1" si="10"/>
        <v>262.14999999999998</v>
      </c>
      <c r="I118" s="166">
        <f t="shared" ca="1" si="11"/>
        <v>267.2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268.11</v>
      </c>
      <c r="E119" s="163">
        <f t="shared" ca="1" si="7"/>
        <v>269.62</v>
      </c>
      <c r="F119" s="163">
        <f t="shared" ca="1" si="8"/>
        <v>274.67</v>
      </c>
      <c r="G119" s="163">
        <f t="shared" ca="1" si="9"/>
        <v>270.84000000000003</v>
      </c>
      <c r="H119" s="163">
        <f t="shared" ca="1" si="10"/>
        <v>272.35000000000002</v>
      </c>
      <c r="I119" s="163">
        <f t="shared" ca="1" si="11"/>
        <v>277.40000000000003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268.11</v>
      </c>
      <c r="E120" s="163">
        <f t="shared" ca="1" si="7"/>
        <v>269.62</v>
      </c>
      <c r="F120" s="163">
        <f t="shared" ca="1" si="8"/>
        <v>274.67</v>
      </c>
      <c r="G120" s="163">
        <f t="shared" ca="1" si="9"/>
        <v>270.84000000000003</v>
      </c>
      <c r="H120" s="163">
        <f t="shared" ca="1" si="10"/>
        <v>272.35000000000002</v>
      </c>
      <c r="I120" s="163">
        <f t="shared" ca="1" si="11"/>
        <v>277.40000000000003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268.11</v>
      </c>
      <c r="E121" s="163">
        <f t="shared" ca="1" si="7"/>
        <v>269.62</v>
      </c>
      <c r="F121" s="163">
        <f t="shared" ca="1" si="8"/>
        <v>274.67</v>
      </c>
      <c r="G121" s="163">
        <f t="shared" ca="1" si="9"/>
        <v>270.84000000000003</v>
      </c>
      <c r="H121" s="163">
        <f t="shared" ca="1" si="10"/>
        <v>272.35000000000002</v>
      </c>
      <c r="I121" s="163">
        <f t="shared" ca="1" si="11"/>
        <v>277.40000000000003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268.11</v>
      </c>
      <c r="E122" s="163">
        <f t="shared" ca="1" si="7"/>
        <v>269.62</v>
      </c>
      <c r="F122" s="163">
        <f t="shared" ca="1" si="8"/>
        <v>274.67</v>
      </c>
      <c r="G122" s="163">
        <f t="shared" ca="1" si="9"/>
        <v>270.84000000000003</v>
      </c>
      <c r="H122" s="163">
        <f t="shared" ca="1" si="10"/>
        <v>272.35000000000002</v>
      </c>
      <c r="I122" s="163">
        <f t="shared" ca="1" si="11"/>
        <v>277.40000000000003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268.11</v>
      </c>
      <c r="E123" s="163">
        <f t="shared" ca="1" si="7"/>
        <v>269.62</v>
      </c>
      <c r="F123" s="163">
        <f t="shared" ca="1" si="8"/>
        <v>274.67</v>
      </c>
      <c r="G123" s="163">
        <f t="shared" ca="1" si="9"/>
        <v>270.84000000000003</v>
      </c>
      <c r="H123" s="163">
        <f t="shared" ca="1" si="10"/>
        <v>272.35000000000002</v>
      </c>
      <c r="I123" s="163">
        <f t="shared" ca="1" si="11"/>
        <v>277.40000000000003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268.11</v>
      </c>
      <c r="E124" s="163">
        <f t="shared" ca="1" si="7"/>
        <v>269.62</v>
      </c>
      <c r="F124" s="163">
        <f t="shared" ca="1" si="8"/>
        <v>274.67</v>
      </c>
      <c r="G124" s="163">
        <f t="shared" ca="1" si="9"/>
        <v>270.84000000000003</v>
      </c>
      <c r="H124" s="163">
        <f t="shared" ca="1" si="10"/>
        <v>272.35000000000002</v>
      </c>
      <c r="I124" s="163">
        <f t="shared" ca="1" si="11"/>
        <v>277.40000000000003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268.11</v>
      </c>
      <c r="E125" s="163">
        <f t="shared" ca="1" si="7"/>
        <v>269.62</v>
      </c>
      <c r="F125" s="163">
        <f t="shared" ca="1" si="8"/>
        <v>274.67</v>
      </c>
      <c r="G125" s="163">
        <f t="shared" ca="1" si="9"/>
        <v>270.84000000000003</v>
      </c>
      <c r="H125" s="163">
        <f t="shared" ca="1" si="10"/>
        <v>272.35000000000002</v>
      </c>
      <c r="I125" s="163">
        <f t="shared" ca="1" si="11"/>
        <v>277.40000000000003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268.11</v>
      </c>
      <c r="E126" s="163">
        <f t="shared" ca="1" si="7"/>
        <v>269.62</v>
      </c>
      <c r="F126" s="163">
        <f t="shared" ca="1" si="8"/>
        <v>274.67</v>
      </c>
      <c r="G126" s="163">
        <f t="shared" ca="1" si="9"/>
        <v>270.84000000000003</v>
      </c>
      <c r="H126" s="163">
        <f t="shared" ca="1" si="10"/>
        <v>272.35000000000002</v>
      </c>
      <c r="I126" s="163">
        <f t="shared" ca="1" si="11"/>
        <v>277.40000000000003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268.11</v>
      </c>
      <c r="E127" s="163">
        <f t="shared" ca="1" si="7"/>
        <v>269.62</v>
      </c>
      <c r="F127" s="163">
        <f t="shared" ca="1" si="8"/>
        <v>274.67</v>
      </c>
      <c r="G127" s="163">
        <f t="shared" ca="1" si="9"/>
        <v>270.84000000000003</v>
      </c>
      <c r="H127" s="163">
        <f t="shared" ca="1" si="10"/>
        <v>272.35000000000002</v>
      </c>
      <c r="I127" s="163">
        <f t="shared" ca="1" si="11"/>
        <v>277.40000000000003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268.11</v>
      </c>
      <c r="E128" s="163">
        <f t="shared" ca="1" si="7"/>
        <v>269.62</v>
      </c>
      <c r="F128" s="163">
        <f t="shared" ca="1" si="8"/>
        <v>274.67</v>
      </c>
      <c r="G128" s="163">
        <f t="shared" ca="1" si="9"/>
        <v>270.84000000000003</v>
      </c>
      <c r="H128" s="163">
        <f t="shared" ca="1" si="10"/>
        <v>272.35000000000002</v>
      </c>
      <c r="I128" s="163">
        <f t="shared" ca="1" si="11"/>
        <v>277.40000000000003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268.11</v>
      </c>
      <c r="E129" s="163">
        <f t="shared" ca="1" si="7"/>
        <v>269.62</v>
      </c>
      <c r="F129" s="163">
        <f t="shared" ca="1" si="8"/>
        <v>274.67</v>
      </c>
      <c r="G129" s="163">
        <f t="shared" ca="1" si="9"/>
        <v>270.84000000000003</v>
      </c>
      <c r="H129" s="163">
        <f t="shared" ca="1" si="10"/>
        <v>272.35000000000002</v>
      </c>
      <c r="I129" s="163">
        <f t="shared" ca="1" si="11"/>
        <v>277.40000000000003</v>
      </c>
    </row>
    <row r="130" spans="1:9" ht="15" thickBot="1"/>
    <row r="131" spans="1:9" ht="15" thickBot="1">
      <c r="A131" s="221" t="s">
        <v>1</v>
      </c>
      <c r="B131" s="222"/>
      <c r="C131" s="223"/>
      <c r="D131" s="221" t="str">
        <f ca="1">+"Cylindre double entrée (851½-"&amp;MID(CELL("nomfichier",A129),FIND("]",CELL("nomfichier",A129))+1,LEN(CELL("nomfichier",A129))-FIND("]",CELL("nomfichier",A129)))&amp;")"</f>
        <v>Cylindre double entrée (851½-WO5)</v>
      </c>
      <c r="E131" s="222"/>
      <c r="F131" s="223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63.06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64.570000000000007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69.62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63.06</v>
      </c>
      <c r="E134" s="163">
        <f t="shared" ca="1" si="13"/>
        <v>64.570000000000007</v>
      </c>
      <c r="F134" s="163">
        <f t="shared" ca="1" si="14"/>
        <v>69.62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68.16</v>
      </c>
      <c r="E135" s="166">
        <f t="shared" ca="1" si="13"/>
        <v>69.67</v>
      </c>
      <c r="F135" s="166">
        <f t="shared" ca="1" si="14"/>
        <v>74.72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73.260000000000005</v>
      </c>
      <c r="E136" s="163">
        <f t="shared" ca="1" si="13"/>
        <v>74.77000000000001</v>
      </c>
      <c r="F136" s="163">
        <f t="shared" ca="1" si="14"/>
        <v>79.820000000000007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78.36</v>
      </c>
      <c r="E137" s="166">
        <f t="shared" ca="1" si="13"/>
        <v>79.87</v>
      </c>
      <c r="F137" s="166">
        <f t="shared" ca="1" si="14"/>
        <v>84.92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83.460000000000008</v>
      </c>
      <c r="E138" s="163">
        <f t="shared" ca="1" si="13"/>
        <v>84.970000000000013</v>
      </c>
      <c r="F138" s="163">
        <f t="shared" ca="1" si="14"/>
        <v>90.02000000000001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88.56</v>
      </c>
      <c r="E139" s="166">
        <f t="shared" ca="1" si="13"/>
        <v>90.070000000000007</v>
      </c>
      <c r="F139" s="166">
        <f t="shared" ca="1" si="14"/>
        <v>95.12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93.66</v>
      </c>
      <c r="E140" s="163">
        <f t="shared" ca="1" si="13"/>
        <v>95.17</v>
      </c>
      <c r="F140" s="163">
        <f t="shared" ca="1" si="14"/>
        <v>100.22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98.759999999999991</v>
      </c>
      <c r="E141" s="166">
        <f t="shared" ca="1" si="13"/>
        <v>100.27</v>
      </c>
      <c r="F141" s="166">
        <f t="shared" ca="1" si="14"/>
        <v>105.32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103.86</v>
      </c>
      <c r="E142" s="163">
        <f t="shared" ca="1" si="13"/>
        <v>105.37</v>
      </c>
      <c r="F142" s="163">
        <f t="shared" ca="1" si="14"/>
        <v>110.42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108.96000000000001</v>
      </c>
      <c r="E143" s="166">
        <f t="shared" ca="1" si="13"/>
        <v>110.47000000000001</v>
      </c>
      <c r="F143" s="166">
        <f t="shared" ca="1" si="14"/>
        <v>115.52000000000001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114.06</v>
      </c>
      <c r="E144" s="163">
        <f t="shared" ca="1" si="13"/>
        <v>115.57000000000001</v>
      </c>
      <c r="F144" s="163">
        <f t="shared" ca="1" si="14"/>
        <v>120.62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175.26</v>
      </c>
      <c r="E145" s="166">
        <f t="shared" ca="1" si="13"/>
        <v>176.76999999999998</v>
      </c>
      <c r="F145" s="166">
        <f t="shared" ca="1" si="14"/>
        <v>181.82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185.45999999999998</v>
      </c>
      <c r="E146" s="163">
        <f t="shared" ca="1" si="13"/>
        <v>186.96999999999997</v>
      </c>
      <c r="F146" s="163">
        <f t="shared" ca="1" si="14"/>
        <v>192.01999999999998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195.66</v>
      </c>
      <c r="E147" s="166">
        <f t="shared" ca="1" si="13"/>
        <v>197.17</v>
      </c>
      <c r="F147" s="166">
        <f t="shared" ca="1" si="14"/>
        <v>202.22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205.85999999999999</v>
      </c>
      <c r="E148" s="163">
        <f t="shared" ca="1" si="13"/>
        <v>207.36999999999998</v>
      </c>
      <c r="F148" s="163">
        <f t="shared" ca="1" si="14"/>
        <v>212.42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216.06</v>
      </c>
      <c r="E149" s="166">
        <f t="shared" ca="1" si="13"/>
        <v>217.57</v>
      </c>
      <c r="F149" s="166">
        <f t="shared" ca="1" si="14"/>
        <v>222.62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226.26</v>
      </c>
      <c r="E150" s="163">
        <f t="shared" ca="1" si="13"/>
        <v>227.76999999999998</v>
      </c>
      <c r="F150" s="163">
        <f t="shared" ca="1" si="14"/>
        <v>232.82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236.45999999999998</v>
      </c>
      <c r="E151" s="166">
        <f t="shared" ca="1" si="13"/>
        <v>237.96999999999997</v>
      </c>
      <c r="F151" s="166">
        <f t="shared" ca="1" si="14"/>
        <v>243.01999999999998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246.66</v>
      </c>
      <c r="E152" s="163">
        <f t="shared" ca="1" si="13"/>
        <v>248.17</v>
      </c>
      <c r="F152" s="163">
        <f t="shared" ca="1" si="14"/>
        <v>253.22</v>
      </c>
    </row>
    <row r="154" spans="1:6">
      <c r="A154" s="224" t="s">
        <v>198</v>
      </c>
      <c r="B154" s="224"/>
      <c r="C154" s="224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116.99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118.5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123.55</v>
      </c>
    </row>
    <row r="155" spans="1:6">
      <c r="A155" s="224" t="s">
        <v>199</v>
      </c>
      <c r="B155" s="224"/>
      <c r="C155" s="224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67.540000000000006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69.050000000000011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74.100000000000009</v>
      </c>
    </row>
    <row r="156" spans="1:6">
      <c r="A156" s="224" t="s">
        <v>200</v>
      </c>
      <c r="B156" s="224"/>
      <c r="C156" s="224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122.28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123.79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128.84</v>
      </c>
    </row>
    <row r="157" spans="1:6">
      <c r="A157" s="224" t="s">
        <v>201</v>
      </c>
      <c r="B157" s="224"/>
      <c r="C157" s="224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143.15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144.66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149.71</v>
      </c>
    </row>
    <row r="158" spans="1:6">
      <c r="A158" s="224" t="s">
        <v>202</v>
      </c>
      <c r="B158" s="224"/>
      <c r="C158" s="224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89.35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90.86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95.91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4" t="s">
        <v>203</v>
      </c>
      <c r="B160" s="224"/>
      <c r="C160" s="224"/>
      <c r="D160" s="225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15,14€</v>
      </c>
      <c r="E160" s="225"/>
      <c r="F160" s="225"/>
    </row>
    <row r="161" spans="1:6">
      <c r="A161" s="224" t="s">
        <v>204</v>
      </c>
      <c r="B161" s="224"/>
      <c r="C161" s="224"/>
      <c r="D161" s="226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26,33€</v>
      </c>
      <c r="E161" s="226"/>
      <c r="F161" s="226"/>
    </row>
    <row r="162" spans="1:6">
      <c r="A162" s="224" t="s">
        <v>205</v>
      </c>
      <c r="B162" s="224"/>
      <c r="C162" s="224"/>
      <c r="D162" s="225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5"/>
      <c r="F162" s="225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8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8"/>
      <c r="C1" s="218"/>
      <c r="D1" s="218"/>
      <c r="E1" s="218"/>
      <c r="F1" s="218"/>
      <c r="G1" s="218"/>
      <c r="H1" s="218"/>
      <c r="I1" s="218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19" t="str">
        <f ca="1">"Profil "&amp;MID(CELL("nomfichier",A6),FIND("]",CELL("nomfichier",A6))+1,LEN(CELL("nomfichier",A6))-FIND("]",CELL("nomfichier",A6)))</f>
        <v>Profil WD5</v>
      </c>
      <c r="B6" s="219"/>
      <c r="C6" s="219"/>
      <c r="D6" s="219"/>
      <c r="E6" s="219"/>
      <c r="F6" s="219"/>
      <c r="G6" s="219"/>
      <c r="H6" s="219"/>
      <c r="I6" s="219"/>
    </row>
    <row r="7" spans="1:9" ht="15" thickBot="1"/>
    <row r="8" spans="1:9" s="159" customFormat="1" ht="15" thickBot="1">
      <c r="A8" s="221" t="s">
        <v>1</v>
      </c>
      <c r="B8" s="222"/>
      <c r="C8" s="223"/>
      <c r="D8" s="221" t="str">
        <f ca="1">+"Cylindre double entrée (810-"&amp;MID(CELL("nomfichier",A6),FIND("]",CELL("nomfichier",A6))+1,LEN(CELL("nomfichier",A6))-FIND("]",CELL("nomfichier",A6)))&amp;")"</f>
        <v>Cylindre double entrée (810-WD5)</v>
      </c>
      <c r="E8" s="222"/>
      <c r="F8" s="223"/>
      <c r="G8" s="220" t="str">
        <f ca="1">"Cylindre à bouton (815-"&amp;MID(CELL("nomfichier",A6),FIND("]",CELL("nomfichier",A6))+1,LEN(CELL("nomfichier",A6))-FIND("]",CELL("nomfichier",A6)))&amp;")"</f>
        <v>Cylindre à bouton (815-WD5)</v>
      </c>
      <c r="H8" s="220"/>
      <c r="I8" s="220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93.54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95.050000000000011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100.10000000000001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96.570000000000007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98.080000000000013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103.13000000000001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93.54</v>
      </c>
      <c r="E11" s="163">
        <f t="shared" ca="1" si="1"/>
        <v>95.050000000000011</v>
      </c>
      <c r="F11" s="163">
        <f t="shared" ca="1" si="2"/>
        <v>100.10000000000001</v>
      </c>
      <c r="G11" s="163">
        <f t="shared" ca="1" si="3"/>
        <v>96.570000000000007</v>
      </c>
      <c r="H11" s="163">
        <f t="shared" ca="1" si="4"/>
        <v>98.080000000000013</v>
      </c>
      <c r="I11" s="163">
        <f t="shared" ca="1" si="5"/>
        <v>103.13000000000001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93.54</v>
      </c>
      <c r="E12" s="163">
        <f t="shared" ca="1" si="1"/>
        <v>95.050000000000011</v>
      </c>
      <c r="F12" s="163">
        <f t="shared" ca="1" si="2"/>
        <v>100.10000000000001</v>
      </c>
      <c r="G12" s="163">
        <f t="shared" ca="1" si="3"/>
        <v>96.570000000000007</v>
      </c>
      <c r="H12" s="163">
        <f t="shared" ca="1" si="4"/>
        <v>98.080000000000013</v>
      </c>
      <c r="I12" s="163">
        <f t="shared" ca="1" si="5"/>
        <v>103.13000000000001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93.54</v>
      </c>
      <c r="E13" s="163">
        <f t="shared" ca="1" si="1"/>
        <v>95.050000000000011</v>
      </c>
      <c r="F13" s="163">
        <f t="shared" ca="1" si="2"/>
        <v>100.10000000000001</v>
      </c>
      <c r="G13" s="163">
        <f t="shared" ca="1" si="3"/>
        <v>96.570000000000007</v>
      </c>
      <c r="H13" s="163">
        <f t="shared" ca="1" si="4"/>
        <v>98.080000000000013</v>
      </c>
      <c r="I13" s="163">
        <f t="shared" ca="1" si="5"/>
        <v>103.13000000000001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98.64</v>
      </c>
      <c r="E14" s="166">
        <f t="shared" ca="1" si="1"/>
        <v>100.15</v>
      </c>
      <c r="F14" s="166">
        <f t="shared" ca="1" si="2"/>
        <v>105.2</v>
      </c>
      <c r="G14" s="166">
        <f t="shared" ca="1" si="3"/>
        <v>101.67</v>
      </c>
      <c r="H14" s="166">
        <f t="shared" ca="1" si="4"/>
        <v>103.18</v>
      </c>
      <c r="I14" s="166">
        <f t="shared" ca="1" si="5"/>
        <v>108.23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103.74000000000001</v>
      </c>
      <c r="E15" s="163">
        <f t="shared" ca="1" si="1"/>
        <v>105.25000000000001</v>
      </c>
      <c r="F15" s="163">
        <f t="shared" ca="1" si="2"/>
        <v>110.30000000000001</v>
      </c>
      <c r="G15" s="163">
        <f t="shared" ca="1" si="3"/>
        <v>106.77000000000001</v>
      </c>
      <c r="H15" s="163">
        <f t="shared" ca="1" si="4"/>
        <v>108.28000000000002</v>
      </c>
      <c r="I15" s="163">
        <f t="shared" ca="1" si="5"/>
        <v>113.33000000000001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103.74000000000001</v>
      </c>
      <c r="E16" s="163">
        <f t="shared" ca="1" si="1"/>
        <v>105.25000000000001</v>
      </c>
      <c r="F16" s="163">
        <f t="shared" ca="1" si="2"/>
        <v>110.30000000000001</v>
      </c>
      <c r="G16" s="163">
        <f t="shared" ca="1" si="3"/>
        <v>106.77000000000001</v>
      </c>
      <c r="H16" s="163">
        <f t="shared" ca="1" si="4"/>
        <v>108.28000000000002</v>
      </c>
      <c r="I16" s="163">
        <f t="shared" ca="1" si="5"/>
        <v>113.33000000000001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103.74000000000001</v>
      </c>
      <c r="E17" s="163">
        <f t="shared" ca="1" si="1"/>
        <v>105.25000000000001</v>
      </c>
      <c r="F17" s="163">
        <f t="shared" ca="1" si="2"/>
        <v>110.30000000000001</v>
      </c>
      <c r="G17" s="163">
        <f t="shared" ca="1" si="3"/>
        <v>106.77000000000001</v>
      </c>
      <c r="H17" s="163">
        <f t="shared" ca="1" si="4"/>
        <v>108.28000000000002</v>
      </c>
      <c r="I17" s="163">
        <f t="shared" ca="1" si="5"/>
        <v>113.33000000000001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108.84</v>
      </c>
      <c r="E18" s="166">
        <f t="shared" ca="1" si="1"/>
        <v>110.35000000000001</v>
      </c>
      <c r="F18" s="166">
        <f t="shared" ca="1" si="2"/>
        <v>115.4</v>
      </c>
      <c r="G18" s="166">
        <f t="shared" ca="1" si="3"/>
        <v>111.87</v>
      </c>
      <c r="H18" s="166">
        <f t="shared" ca="1" si="4"/>
        <v>113.38000000000001</v>
      </c>
      <c r="I18" s="166">
        <f t="shared" ca="1" si="5"/>
        <v>118.43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108.84</v>
      </c>
      <c r="E19" s="166">
        <f t="shared" ca="1" si="1"/>
        <v>110.35000000000001</v>
      </c>
      <c r="F19" s="166">
        <f t="shared" ca="1" si="2"/>
        <v>115.4</v>
      </c>
      <c r="G19" s="166">
        <f t="shared" ca="1" si="3"/>
        <v>111.87</v>
      </c>
      <c r="H19" s="166">
        <f t="shared" ca="1" si="4"/>
        <v>113.38000000000001</v>
      </c>
      <c r="I19" s="166">
        <f t="shared" ca="1" si="5"/>
        <v>118.43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108.84</v>
      </c>
      <c r="E20" s="166">
        <f t="shared" ca="1" si="1"/>
        <v>110.35000000000001</v>
      </c>
      <c r="F20" s="166">
        <f t="shared" ca="1" si="2"/>
        <v>115.4</v>
      </c>
      <c r="G20" s="166">
        <f t="shared" ca="1" si="3"/>
        <v>111.87</v>
      </c>
      <c r="H20" s="166">
        <f t="shared" ca="1" si="4"/>
        <v>113.38000000000001</v>
      </c>
      <c r="I20" s="166">
        <f t="shared" ca="1" si="5"/>
        <v>118.43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113.94</v>
      </c>
      <c r="E21" s="163">
        <f t="shared" ca="1" si="1"/>
        <v>115.45</v>
      </c>
      <c r="F21" s="163">
        <f t="shared" ca="1" si="2"/>
        <v>120.5</v>
      </c>
      <c r="G21" s="163">
        <f t="shared" ca="1" si="3"/>
        <v>116.97</v>
      </c>
      <c r="H21" s="163">
        <f t="shared" ca="1" si="4"/>
        <v>118.48</v>
      </c>
      <c r="I21" s="163">
        <f t="shared" ca="1" si="5"/>
        <v>123.53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113.94</v>
      </c>
      <c r="E22" s="163">
        <f t="shared" ca="1" si="1"/>
        <v>115.45</v>
      </c>
      <c r="F22" s="163">
        <f t="shared" ca="1" si="2"/>
        <v>120.5</v>
      </c>
      <c r="G22" s="163">
        <f t="shared" ca="1" si="3"/>
        <v>116.97</v>
      </c>
      <c r="H22" s="163">
        <f t="shared" ca="1" si="4"/>
        <v>118.48</v>
      </c>
      <c r="I22" s="163">
        <f t="shared" ca="1" si="5"/>
        <v>123.53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113.94</v>
      </c>
      <c r="E23" s="163">
        <f t="shared" ca="1" si="1"/>
        <v>115.45</v>
      </c>
      <c r="F23" s="163">
        <f t="shared" ca="1" si="2"/>
        <v>120.5</v>
      </c>
      <c r="G23" s="163">
        <f t="shared" ca="1" si="3"/>
        <v>116.97</v>
      </c>
      <c r="H23" s="163">
        <f t="shared" ca="1" si="4"/>
        <v>118.48</v>
      </c>
      <c r="I23" s="163">
        <f t="shared" ca="1" si="5"/>
        <v>123.53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113.94</v>
      </c>
      <c r="E24" s="163">
        <f t="shared" ca="1" si="1"/>
        <v>115.45</v>
      </c>
      <c r="F24" s="163">
        <f t="shared" ca="1" si="2"/>
        <v>120.5</v>
      </c>
      <c r="G24" s="163">
        <f t="shared" ca="1" si="3"/>
        <v>116.97</v>
      </c>
      <c r="H24" s="163">
        <f t="shared" ca="1" si="4"/>
        <v>118.48</v>
      </c>
      <c r="I24" s="163">
        <f t="shared" ca="1" si="5"/>
        <v>123.53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119.04</v>
      </c>
      <c r="E25" s="166">
        <f t="shared" ca="1" si="1"/>
        <v>120.55000000000001</v>
      </c>
      <c r="F25" s="166">
        <f t="shared" ca="1" si="2"/>
        <v>125.60000000000001</v>
      </c>
      <c r="G25" s="166">
        <f t="shared" ca="1" si="3"/>
        <v>122.07000000000001</v>
      </c>
      <c r="H25" s="166">
        <f t="shared" ca="1" si="4"/>
        <v>123.58000000000001</v>
      </c>
      <c r="I25" s="166">
        <f t="shared" ca="1" si="5"/>
        <v>128.63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119.04</v>
      </c>
      <c r="E26" s="166">
        <f t="shared" ca="1" si="1"/>
        <v>120.55000000000001</v>
      </c>
      <c r="F26" s="166">
        <f t="shared" ca="1" si="2"/>
        <v>125.60000000000001</v>
      </c>
      <c r="G26" s="166">
        <f t="shared" ca="1" si="3"/>
        <v>122.07000000000001</v>
      </c>
      <c r="H26" s="166">
        <f t="shared" ca="1" si="4"/>
        <v>123.58000000000001</v>
      </c>
      <c r="I26" s="166">
        <f t="shared" ca="1" si="5"/>
        <v>128.63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119.04</v>
      </c>
      <c r="E27" s="166">
        <f t="shared" ca="1" si="1"/>
        <v>120.55000000000001</v>
      </c>
      <c r="F27" s="166">
        <f t="shared" ca="1" si="2"/>
        <v>125.60000000000001</v>
      </c>
      <c r="G27" s="166">
        <f t="shared" ca="1" si="3"/>
        <v>122.07000000000001</v>
      </c>
      <c r="H27" s="166">
        <f t="shared" ca="1" si="4"/>
        <v>123.58000000000001</v>
      </c>
      <c r="I27" s="166">
        <f t="shared" ca="1" si="5"/>
        <v>128.63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119.04</v>
      </c>
      <c r="E28" s="166">
        <f t="shared" ca="1" si="1"/>
        <v>120.55000000000001</v>
      </c>
      <c r="F28" s="166">
        <f t="shared" ca="1" si="2"/>
        <v>125.60000000000001</v>
      </c>
      <c r="G28" s="166">
        <f t="shared" ca="1" si="3"/>
        <v>122.07000000000001</v>
      </c>
      <c r="H28" s="166">
        <f t="shared" ca="1" si="4"/>
        <v>123.58000000000001</v>
      </c>
      <c r="I28" s="166">
        <f t="shared" ca="1" si="5"/>
        <v>128.63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124.14</v>
      </c>
      <c r="E29" s="163">
        <f t="shared" ca="1" si="1"/>
        <v>125.65</v>
      </c>
      <c r="F29" s="163">
        <f t="shared" ca="1" si="2"/>
        <v>130.69999999999999</v>
      </c>
      <c r="G29" s="163">
        <f t="shared" ca="1" si="3"/>
        <v>127.17</v>
      </c>
      <c r="H29" s="163">
        <f t="shared" ca="1" si="4"/>
        <v>128.68</v>
      </c>
      <c r="I29" s="163">
        <f t="shared" ca="1" si="5"/>
        <v>133.72999999999999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124.14</v>
      </c>
      <c r="E30" s="163">
        <f t="shared" ca="1" si="1"/>
        <v>125.65</v>
      </c>
      <c r="F30" s="163">
        <f t="shared" ca="1" si="2"/>
        <v>130.69999999999999</v>
      </c>
      <c r="G30" s="163">
        <f t="shared" ca="1" si="3"/>
        <v>127.17</v>
      </c>
      <c r="H30" s="163">
        <f t="shared" ca="1" si="4"/>
        <v>128.68</v>
      </c>
      <c r="I30" s="163">
        <f t="shared" ca="1" si="5"/>
        <v>133.72999999999999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124.14</v>
      </c>
      <c r="E31" s="163">
        <f t="shared" ca="1" si="1"/>
        <v>125.65</v>
      </c>
      <c r="F31" s="163">
        <f t="shared" ca="1" si="2"/>
        <v>130.69999999999999</v>
      </c>
      <c r="G31" s="163">
        <f t="shared" ca="1" si="3"/>
        <v>127.17</v>
      </c>
      <c r="H31" s="163">
        <f t="shared" ca="1" si="4"/>
        <v>128.68</v>
      </c>
      <c r="I31" s="163">
        <f t="shared" ca="1" si="5"/>
        <v>133.72999999999999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124.14</v>
      </c>
      <c r="E32" s="163">
        <f t="shared" ca="1" si="1"/>
        <v>125.65</v>
      </c>
      <c r="F32" s="163">
        <f t="shared" ca="1" si="2"/>
        <v>130.69999999999999</v>
      </c>
      <c r="G32" s="163">
        <f t="shared" ca="1" si="3"/>
        <v>127.17</v>
      </c>
      <c r="H32" s="163">
        <f t="shared" ca="1" si="4"/>
        <v>128.68</v>
      </c>
      <c r="I32" s="163">
        <f t="shared" ca="1" si="5"/>
        <v>133.72999999999999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124.14</v>
      </c>
      <c r="E33" s="163">
        <f t="shared" ca="1" si="1"/>
        <v>125.65</v>
      </c>
      <c r="F33" s="163">
        <f t="shared" ca="1" si="2"/>
        <v>130.69999999999999</v>
      </c>
      <c r="G33" s="163">
        <f t="shared" ca="1" si="3"/>
        <v>127.17</v>
      </c>
      <c r="H33" s="163">
        <f t="shared" ca="1" si="4"/>
        <v>128.68</v>
      </c>
      <c r="I33" s="163">
        <f t="shared" ca="1" si="5"/>
        <v>133.72999999999999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129.24</v>
      </c>
      <c r="E34" s="166">
        <f t="shared" ca="1" si="1"/>
        <v>130.75</v>
      </c>
      <c r="F34" s="166">
        <f t="shared" ca="1" si="2"/>
        <v>135.80000000000001</v>
      </c>
      <c r="G34" s="166">
        <f t="shared" ca="1" si="3"/>
        <v>132.27000000000001</v>
      </c>
      <c r="H34" s="166">
        <f t="shared" ca="1" si="4"/>
        <v>133.78</v>
      </c>
      <c r="I34" s="166">
        <f t="shared" ca="1" si="5"/>
        <v>138.83000000000001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129.24</v>
      </c>
      <c r="E35" s="166">
        <f t="shared" ca="1" si="1"/>
        <v>130.75</v>
      </c>
      <c r="F35" s="166">
        <f t="shared" ca="1" si="2"/>
        <v>135.80000000000001</v>
      </c>
      <c r="G35" s="166">
        <f t="shared" ca="1" si="3"/>
        <v>132.27000000000001</v>
      </c>
      <c r="H35" s="166">
        <f t="shared" ca="1" si="4"/>
        <v>133.78</v>
      </c>
      <c r="I35" s="166">
        <f t="shared" ca="1" si="5"/>
        <v>138.83000000000001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129.24</v>
      </c>
      <c r="E36" s="166">
        <f t="shared" ca="1" si="1"/>
        <v>130.75</v>
      </c>
      <c r="F36" s="166">
        <f t="shared" ca="1" si="2"/>
        <v>135.80000000000001</v>
      </c>
      <c r="G36" s="166">
        <f t="shared" ca="1" si="3"/>
        <v>132.27000000000001</v>
      </c>
      <c r="H36" s="166">
        <f t="shared" ca="1" si="4"/>
        <v>133.78</v>
      </c>
      <c r="I36" s="166">
        <f t="shared" ca="1" si="5"/>
        <v>138.83000000000001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129.24</v>
      </c>
      <c r="E37" s="166">
        <f t="shared" ca="1" si="1"/>
        <v>130.75</v>
      </c>
      <c r="F37" s="166">
        <f t="shared" ca="1" si="2"/>
        <v>135.80000000000001</v>
      </c>
      <c r="G37" s="166">
        <f t="shared" ca="1" si="3"/>
        <v>132.27000000000001</v>
      </c>
      <c r="H37" s="166">
        <f t="shared" ca="1" si="4"/>
        <v>133.78</v>
      </c>
      <c r="I37" s="166">
        <f t="shared" ca="1" si="5"/>
        <v>138.83000000000001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129.24</v>
      </c>
      <c r="E38" s="166">
        <f t="shared" ca="1" si="1"/>
        <v>130.75</v>
      </c>
      <c r="F38" s="166">
        <f t="shared" ca="1" si="2"/>
        <v>135.80000000000001</v>
      </c>
      <c r="G38" s="166">
        <f t="shared" ca="1" si="3"/>
        <v>132.27000000000001</v>
      </c>
      <c r="H38" s="166">
        <f t="shared" ca="1" si="4"/>
        <v>133.78</v>
      </c>
      <c r="I38" s="166">
        <f t="shared" ca="1" si="5"/>
        <v>138.83000000000001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134.34</v>
      </c>
      <c r="E39" s="163">
        <f t="shared" ca="1" si="1"/>
        <v>135.85</v>
      </c>
      <c r="F39" s="163">
        <f t="shared" ca="1" si="2"/>
        <v>140.9</v>
      </c>
      <c r="G39" s="163">
        <f t="shared" ca="1" si="3"/>
        <v>137.37</v>
      </c>
      <c r="H39" s="163">
        <f t="shared" ca="1" si="4"/>
        <v>138.88</v>
      </c>
      <c r="I39" s="163">
        <f t="shared" ca="1" si="5"/>
        <v>143.93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134.34</v>
      </c>
      <c r="E40" s="163">
        <f t="shared" ca="1" si="1"/>
        <v>135.85</v>
      </c>
      <c r="F40" s="163">
        <f t="shared" ca="1" si="2"/>
        <v>140.9</v>
      </c>
      <c r="G40" s="163">
        <f t="shared" ca="1" si="3"/>
        <v>137.37</v>
      </c>
      <c r="H40" s="163">
        <f t="shared" ca="1" si="4"/>
        <v>138.88</v>
      </c>
      <c r="I40" s="163">
        <f t="shared" ca="1" si="5"/>
        <v>143.93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134.34</v>
      </c>
      <c r="E41" s="163">
        <f t="shared" ca="1" si="1"/>
        <v>135.85</v>
      </c>
      <c r="F41" s="163">
        <f t="shared" ca="1" si="2"/>
        <v>140.9</v>
      </c>
      <c r="G41" s="163">
        <f t="shared" ca="1" si="3"/>
        <v>137.37</v>
      </c>
      <c r="H41" s="163">
        <f t="shared" ca="1" si="4"/>
        <v>138.88</v>
      </c>
      <c r="I41" s="163">
        <f t="shared" ca="1" si="5"/>
        <v>143.93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134.34</v>
      </c>
      <c r="E42" s="163">
        <f t="shared" ca="1" si="1"/>
        <v>135.85</v>
      </c>
      <c r="F42" s="163">
        <f t="shared" ca="1" si="2"/>
        <v>140.9</v>
      </c>
      <c r="G42" s="163">
        <f t="shared" ca="1" si="3"/>
        <v>137.37</v>
      </c>
      <c r="H42" s="163">
        <f t="shared" ca="1" si="4"/>
        <v>138.88</v>
      </c>
      <c r="I42" s="163">
        <f t="shared" ca="1" si="5"/>
        <v>143.93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134.34</v>
      </c>
      <c r="E43" s="163">
        <f t="shared" ca="1" si="1"/>
        <v>135.85</v>
      </c>
      <c r="F43" s="163">
        <f t="shared" ca="1" si="2"/>
        <v>140.9</v>
      </c>
      <c r="G43" s="163">
        <f t="shared" ca="1" si="3"/>
        <v>137.37</v>
      </c>
      <c r="H43" s="163">
        <f t="shared" ca="1" si="4"/>
        <v>138.88</v>
      </c>
      <c r="I43" s="163">
        <f t="shared" ca="1" si="5"/>
        <v>143.93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134.34</v>
      </c>
      <c r="E44" s="163">
        <f t="shared" ca="1" si="1"/>
        <v>135.85</v>
      </c>
      <c r="F44" s="163">
        <f t="shared" ca="1" si="2"/>
        <v>140.9</v>
      </c>
      <c r="G44" s="163">
        <f t="shared" ca="1" si="3"/>
        <v>137.37</v>
      </c>
      <c r="H44" s="163">
        <f t="shared" ca="1" si="4"/>
        <v>138.88</v>
      </c>
      <c r="I44" s="163">
        <f t="shared" ca="1" si="5"/>
        <v>143.93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139.44</v>
      </c>
      <c r="E45" s="166">
        <f t="shared" ca="1" si="1"/>
        <v>140.94999999999999</v>
      </c>
      <c r="F45" s="166">
        <f t="shared" ca="1" si="2"/>
        <v>146</v>
      </c>
      <c r="G45" s="166">
        <f t="shared" ca="1" si="3"/>
        <v>142.47</v>
      </c>
      <c r="H45" s="166">
        <f t="shared" ca="1" si="4"/>
        <v>143.97999999999999</v>
      </c>
      <c r="I45" s="166">
        <f t="shared" ca="1" si="5"/>
        <v>149.03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139.44</v>
      </c>
      <c r="E46" s="166">
        <f t="shared" ca="1" si="1"/>
        <v>140.94999999999999</v>
      </c>
      <c r="F46" s="166">
        <f t="shared" ca="1" si="2"/>
        <v>146</v>
      </c>
      <c r="G46" s="166">
        <f t="shared" ca="1" si="3"/>
        <v>142.47</v>
      </c>
      <c r="H46" s="166">
        <f t="shared" ca="1" si="4"/>
        <v>143.97999999999999</v>
      </c>
      <c r="I46" s="166">
        <f t="shared" ca="1" si="5"/>
        <v>149.03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139.44</v>
      </c>
      <c r="E47" s="166">
        <f t="shared" ca="1" si="1"/>
        <v>140.94999999999999</v>
      </c>
      <c r="F47" s="166">
        <f t="shared" ca="1" si="2"/>
        <v>146</v>
      </c>
      <c r="G47" s="166">
        <f t="shared" ca="1" si="3"/>
        <v>142.47</v>
      </c>
      <c r="H47" s="166">
        <f t="shared" ca="1" si="4"/>
        <v>143.97999999999999</v>
      </c>
      <c r="I47" s="166">
        <f t="shared" ca="1" si="5"/>
        <v>149.03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139.44</v>
      </c>
      <c r="E48" s="166">
        <f t="shared" ca="1" si="1"/>
        <v>140.94999999999999</v>
      </c>
      <c r="F48" s="166">
        <f t="shared" ca="1" si="2"/>
        <v>146</v>
      </c>
      <c r="G48" s="166">
        <f t="shared" ca="1" si="3"/>
        <v>142.47</v>
      </c>
      <c r="H48" s="166">
        <f t="shared" ca="1" si="4"/>
        <v>143.97999999999999</v>
      </c>
      <c r="I48" s="166">
        <f t="shared" ca="1" si="5"/>
        <v>149.03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139.44</v>
      </c>
      <c r="E49" s="166">
        <f t="shared" ca="1" si="1"/>
        <v>140.94999999999999</v>
      </c>
      <c r="F49" s="166">
        <f t="shared" ca="1" si="2"/>
        <v>146</v>
      </c>
      <c r="G49" s="166">
        <f t="shared" ca="1" si="3"/>
        <v>142.47</v>
      </c>
      <c r="H49" s="166">
        <f t="shared" ca="1" si="4"/>
        <v>143.97999999999999</v>
      </c>
      <c r="I49" s="166">
        <f t="shared" ca="1" si="5"/>
        <v>149.03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139.44</v>
      </c>
      <c r="E50" s="166">
        <f t="shared" ca="1" si="1"/>
        <v>140.94999999999999</v>
      </c>
      <c r="F50" s="166">
        <f t="shared" ca="1" si="2"/>
        <v>146</v>
      </c>
      <c r="G50" s="166">
        <f t="shared" ca="1" si="3"/>
        <v>142.47</v>
      </c>
      <c r="H50" s="166">
        <f t="shared" ca="1" si="4"/>
        <v>143.97999999999999</v>
      </c>
      <c r="I50" s="166">
        <f t="shared" ca="1" si="5"/>
        <v>149.03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144.54000000000002</v>
      </c>
      <c r="E51" s="163">
        <f t="shared" ca="1" si="1"/>
        <v>146.05000000000001</v>
      </c>
      <c r="F51" s="163">
        <f t="shared" ca="1" si="2"/>
        <v>151.10000000000002</v>
      </c>
      <c r="G51" s="163">
        <f t="shared" ca="1" si="3"/>
        <v>147.57000000000002</v>
      </c>
      <c r="H51" s="163">
        <f t="shared" ca="1" si="4"/>
        <v>149.08000000000001</v>
      </c>
      <c r="I51" s="163">
        <f t="shared" ca="1" si="5"/>
        <v>154.13000000000002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144.54000000000002</v>
      </c>
      <c r="E52" s="163">
        <f t="shared" ca="1" si="1"/>
        <v>146.05000000000001</v>
      </c>
      <c r="F52" s="163">
        <f t="shared" ca="1" si="2"/>
        <v>151.10000000000002</v>
      </c>
      <c r="G52" s="163">
        <f t="shared" ca="1" si="3"/>
        <v>147.57000000000002</v>
      </c>
      <c r="H52" s="163">
        <f t="shared" ca="1" si="4"/>
        <v>149.08000000000001</v>
      </c>
      <c r="I52" s="163">
        <f t="shared" ca="1" si="5"/>
        <v>154.13000000000002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144.54000000000002</v>
      </c>
      <c r="E53" s="163">
        <f t="shared" ca="1" si="1"/>
        <v>146.05000000000001</v>
      </c>
      <c r="F53" s="163">
        <f t="shared" ca="1" si="2"/>
        <v>151.10000000000002</v>
      </c>
      <c r="G53" s="163">
        <f t="shared" ca="1" si="3"/>
        <v>147.57000000000002</v>
      </c>
      <c r="H53" s="163">
        <f t="shared" ca="1" si="4"/>
        <v>149.08000000000001</v>
      </c>
      <c r="I53" s="163">
        <f t="shared" ca="1" si="5"/>
        <v>154.13000000000002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144.54000000000002</v>
      </c>
      <c r="E54" s="163">
        <f t="shared" ca="1" si="1"/>
        <v>146.05000000000001</v>
      </c>
      <c r="F54" s="163">
        <f t="shared" ca="1" si="2"/>
        <v>151.10000000000002</v>
      </c>
      <c r="G54" s="163">
        <f t="shared" ca="1" si="3"/>
        <v>147.57000000000002</v>
      </c>
      <c r="H54" s="163">
        <f t="shared" ca="1" si="4"/>
        <v>149.08000000000001</v>
      </c>
      <c r="I54" s="163">
        <f t="shared" ca="1" si="5"/>
        <v>154.13000000000002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144.54000000000002</v>
      </c>
      <c r="E55" s="163">
        <f t="shared" ca="1" si="1"/>
        <v>146.05000000000001</v>
      </c>
      <c r="F55" s="163">
        <f t="shared" ca="1" si="2"/>
        <v>151.10000000000002</v>
      </c>
      <c r="G55" s="163">
        <f t="shared" ca="1" si="3"/>
        <v>147.57000000000002</v>
      </c>
      <c r="H55" s="163">
        <f t="shared" ca="1" si="4"/>
        <v>149.08000000000001</v>
      </c>
      <c r="I55" s="163">
        <f t="shared" ca="1" si="5"/>
        <v>154.13000000000002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144.54000000000002</v>
      </c>
      <c r="E56" s="163">
        <f t="shared" ca="1" si="1"/>
        <v>146.05000000000001</v>
      </c>
      <c r="F56" s="163">
        <f t="shared" ca="1" si="2"/>
        <v>151.10000000000002</v>
      </c>
      <c r="G56" s="163">
        <f t="shared" ca="1" si="3"/>
        <v>147.57000000000002</v>
      </c>
      <c r="H56" s="163">
        <f t="shared" ca="1" si="4"/>
        <v>149.08000000000001</v>
      </c>
      <c r="I56" s="163">
        <f t="shared" ca="1" si="5"/>
        <v>154.13000000000002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144.54000000000002</v>
      </c>
      <c r="E57" s="163">
        <f t="shared" ca="1" si="1"/>
        <v>146.05000000000001</v>
      </c>
      <c r="F57" s="163">
        <f t="shared" ca="1" si="2"/>
        <v>151.10000000000002</v>
      </c>
      <c r="G57" s="163">
        <f t="shared" ca="1" si="3"/>
        <v>147.57000000000002</v>
      </c>
      <c r="H57" s="163">
        <f t="shared" ca="1" si="4"/>
        <v>149.08000000000001</v>
      </c>
      <c r="I57" s="163">
        <f t="shared" ca="1" si="5"/>
        <v>154.13000000000002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205.74</v>
      </c>
      <c r="E58" s="166">
        <f t="shared" ca="1" si="1"/>
        <v>207.25</v>
      </c>
      <c r="F58" s="166">
        <f t="shared" ca="1" si="2"/>
        <v>212.3</v>
      </c>
      <c r="G58" s="166">
        <f t="shared" ca="1" si="3"/>
        <v>208.77</v>
      </c>
      <c r="H58" s="166">
        <f t="shared" ca="1" si="4"/>
        <v>210.28</v>
      </c>
      <c r="I58" s="166">
        <f t="shared" ca="1" si="5"/>
        <v>215.33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205.74</v>
      </c>
      <c r="E59" s="166">
        <f t="shared" ca="1" si="1"/>
        <v>207.25</v>
      </c>
      <c r="F59" s="166">
        <f t="shared" ca="1" si="2"/>
        <v>212.3</v>
      </c>
      <c r="G59" s="166">
        <f t="shared" ca="1" si="3"/>
        <v>208.77</v>
      </c>
      <c r="H59" s="166">
        <f t="shared" ca="1" si="4"/>
        <v>210.28</v>
      </c>
      <c r="I59" s="166">
        <f t="shared" ca="1" si="5"/>
        <v>215.33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205.74</v>
      </c>
      <c r="E60" s="166">
        <f t="shared" ca="1" si="1"/>
        <v>207.25</v>
      </c>
      <c r="F60" s="166">
        <f t="shared" ca="1" si="2"/>
        <v>212.3</v>
      </c>
      <c r="G60" s="166">
        <f t="shared" ca="1" si="3"/>
        <v>208.77</v>
      </c>
      <c r="H60" s="166">
        <f t="shared" ca="1" si="4"/>
        <v>210.28</v>
      </c>
      <c r="I60" s="166">
        <f t="shared" ca="1" si="5"/>
        <v>215.33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205.74</v>
      </c>
      <c r="E61" s="166">
        <f t="shared" ca="1" si="1"/>
        <v>207.25</v>
      </c>
      <c r="F61" s="166">
        <f t="shared" ca="1" si="2"/>
        <v>212.3</v>
      </c>
      <c r="G61" s="166">
        <f t="shared" ca="1" si="3"/>
        <v>208.77</v>
      </c>
      <c r="H61" s="166">
        <f t="shared" ca="1" si="4"/>
        <v>210.28</v>
      </c>
      <c r="I61" s="166">
        <f t="shared" ca="1" si="5"/>
        <v>215.33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205.74</v>
      </c>
      <c r="E62" s="166">
        <f t="shared" ca="1" si="1"/>
        <v>207.25</v>
      </c>
      <c r="F62" s="166">
        <f t="shared" ca="1" si="2"/>
        <v>212.3</v>
      </c>
      <c r="G62" s="166">
        <f t="shared" ca="1" si="3"/>
        <v>208.77</v>
      </c>
      <c r="H62" s="166">
        <f t="shared" ca="1" si="4"/>
        <v>210.28</v>
      </c>
      <c r="I62" s="166">
        <f t="shared" ca="1" si="5"/>
        <v>215.33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205.74</v>
      </c>
      <c r="E63" s="166">
        <f t="shared" ca="1" si="1"/>
        <v>207.25</v>
      </c>
      <c r="F63" s="166">
        <f t="shared" ca="1" si="2"/>
        <v>212.3</v>
      </c>
      <c r="G63" s="166">
        <f t="shared" ca="1" si="3"/>
        <v>208.77</v>
      </c>
      <c r="H63" s="166">
        <f t="shared" ca="1" si="4"/>
        <v>210.28</v>
      </c>
      <c r="I63" s="166">
        <f t="shared" ca="1" si="5"/>
        <v>215.33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205.74</v>
      </c>
      <c r="E64" s="166">
        <f t="shared" ca="1" si="1"/>
        <v>207.25</v>
      </c>
      <c r="F64" s="166">
        <f t="shared" ca="1" si="2"/>
        <v>212.3</v>
      </c>
      <c r="G64" s="166">
        <f t="shared" ca="1" si="3"/>
        <v>208.77</v>
      </c>
      <c r="H64" s="166">
        <f t="shared" ca="1" si="4"/>
        <v>210.28</v>
      </c>
      <c r="I64" s="166">
        <f t="shared" ca="1" si="5"/>
        <v>215.33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215.94</v>
      </c>
      <c r="E65" s="163">
        <f t="shared" ca="1" si="1"/>
        <v>217.45</v>
      </c>
      <c r="F65" s="163">
        <f t="shared" ca="1" si="2"/>
        <v>222.5</v>
      </c>
      <c r="G65" s="163">
        <f t="shared" ca="1" si="3"/>
        <v>218.97</v>
      </c>
      <c r="H65" s="163">
        <f t="shared" ca="1" si="4"/>
        <v>220.48</v>
      </c>
      <c r="I65" s="163">
        <f t="shared" ca="1" si="5"/>
        <v>225.53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215.94</v>
      </c>
      <c r="E66" s="163">
        <f t="shared" ca="1" si="1"/>
        <v>217.45</v>
      </c>
      <c r="F66" s="163">
        <f t="shared" ca="1" si="2"/>
        <v>222.5</v>
      </c>
      <c r="G66" s="163">
        <f t="shared" ca="1" si="3"/>
        <v>218.97</v>
      </c>
      <c r="H66" s="163">
        <f t="shared" ca="1" si="4"/>
        <v>220.48</v>
      </c>
      <c r="I66" s="163">
        <f t="shared" ca="1" si="5"/>
        <v>225.53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215.94</v>
      </c>
      <c r="E67" s="163">
        <f t="shared" ca="1" si="1"/>
        <v>217.45</v>
      </c>
      <c r="F67" s="163">
        <f t="shared" ca="1" si="2"/>
        <v>222.5</v>
      </c>
      <c r="G67" s="163">
        <f t="shared" ca="1" si="3"/>
        <v>218.97</v>
      </c>
      <c r="H67" s="163">
        <f t="shared" ca="1" si="4"/>
        <v>220.48</v>
      </c>
      <c r="I67" s="163">
        <f t="shared" ca="1" si="5"/>
        <v>225.53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215.94</v>
      </c>
      <c r="E68" s="163">
        <f t="shared" ca="1" si="1"/>
        <v>217.45</v>
      </c>
      <c r="F68" s="163">
        <f t="shared" ca="1" si="2"/>
        <v>222.5</v>
      </c>
      <c r="G68" s="163">
        <f t="shared" ca="1" si="3"/>
        <v>218.97</v>
      </c>
      <c r="H68" s="163">
        <f t="shared" ca="1" si="4"/>
        <v>220.48</v>
      </c>
      <c r="I68" s="163">
        <f t="shared" ca="1" si="5"/>
        <v>225.53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215.94</v>
      </c>
      <c r="E69" s="163">
        <f t="shared" ca="1" si="1"/>
        <v>217.45</v>
      </c>
      <c r="F69" s="163">
        <f t="shared" ca="1" si="2"/>
        <v>222.5</v>
      </c>
      <c r="G69" s="163">
        <f t="shared" ca="1" si="3"/>
        <v>218.97</v>
      </c>
      <c r="H69" s="163">
        <f t="shared" ca="1" si="4"/>
        <v>220.48</v>
      </c>
      <c r="I69" s="163">
        <f t="shared" ca="1" si="5"/>
        <v>225.53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215.94</v>
      </c>
      <c r="E70" s="163">
        <f t="shared" ca="1" si="1"/>
        <v>217.45</v>
      </c>
      <c r="F70" s="163">
        <f t="shared" ca="1" si="2"/>
        <v>222.5</v>
      </c>
      <c r="G70" s="163">
        <f t="shared" ca="1" si="3"/>
        <v>218.97</v>
      </c>
      <c r="H70" s="163">
        <f t="shared" ca="1" si="4"/>
        <v>220.48</v>
      </c>
      <c r="I70" s="163">
        <f t="shared" ca="1" si="5"/>
        <v>225.53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215.94</v>
      </c>
      <c r="E71" s="163">
        <f t="shared" ca="1" si="1"/>
        <v>217.45</v>
      </c>
      <c r="F71" s="163">
        <f t="shared" ca="1" si="2"/>
        <v>222.5</v>
      </c>
      <c r="G71" s="163">
        <f t="shared" ca="1" si="3"/>
        <v>218.97</v>
      </c>
      <c r="H71" s="163">
        <f t="shared" ca="1" si="4"/>
        <v>220.48</v>
      </c>
      <c r="I71" s="163">
        <f t="shared" ca="1" si="5"/>
        <v>225.53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215.94</v>
      </c>
      <c r="E72" s="163">
        <f t="shared" ca="1" si="1"/>
        <v>217.45</v>
      </c>
      <c r="F72" s="163">
        <f t="shared" ca="1" si="2"/>
        <v>222.5</v>
      </c>
      <c r="G72" s="163">
        <f t="shared" ca="1" si="3"/>
        <v>218.97</v>
      </c>
      <c r="H72" s="163">
        <f t="shared" ca="1" si="4"/>
        <v>220.48</v>
      </c>
      <c r="I72" s="163">
        <f t="shared" ca="1" si="5"/>
        <v>225.53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226.14</v>
      </c>
      <c r="E73" s="166">
        <f t="shared" ca="1" si="1"/>
        <v>227.64999999999998</v>
      </c>
      <c r="F73" s="166">
        <f t="shared" ca="1" si="2"/>
        <v>232.7</v>
      </c>
      <c r="G73" s="166">
        <f t="shared" ca="1" si="3"/>
        <v>229.17</v>
      </c>
      <c r="H73" s="166">
        <f t="shared" ca="1" si="4"/>
        <v>230.67999999999998</v>
      </c>
      <c r="I73" s="166">
        <f t="shared" ca="1" si="5"/>
        <v>235.73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226.14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227.64999999999998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232.7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229.17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230.67999999999998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235.73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226.14</v>
      </c>
      <c r="E75" s="166">
        <f t="shared" ca="1" si="7"/>
        <v>227.64999999999998</v>
      </c>
      <c r="F75" s="166">
        <f t="shared" ca="1" si="8"/>
        <v>232.7</v>
      </c>
      <c r="G75" s="166">
        <f t="shared" ca="1" si="9"/>
        <v>229.17</v>
      </c>
      <c r="H75" s="166">
        <f t="shared" ca="1" si="10"/>
        <v>230.67999999999998</v>
      </c>
      <c r="I75" s="166">
        <f t="shared" ca="1" si="11"/>
        <v>235.73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226.14</v>
      </c>
      <c r="E76" s="166">
        <f t="shared" ca="1" si="7"/>
        <v>227.64999999999998</v>
      </c>
      <c r="F76" s="166">
        <f t="shared" ca="1" si="8"/>
        <v>232.7</v>
      </c>
      <c r="G76" s="166">
        <f t="shared" ca="1" si="9"/>
        <v>229.17</v>
      </c>
      <c r="H76" s="166">
        <f t="shared" ca="1" si="10"/>
        <v>230.67999999999998</v>
      </c>
      <c r="I76" s="166">
        <f t="shared" ca="1" si="11"/>
        <v>235.73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226.14</v>
      </c>
      <c r="E77" s="166">
        <f t="shared" ca="1" si="7"/>
        <v>227.64999999999998</v>
      </c>
      <c r="F77" s="166">
        <f t="shared" ca="1" si="8"/>
        <v>232.7</v>
      </c>
      <c r="G77" s="166">
        <f t="shared" ca="1" si="9"/>
        <v>229.17</v>
      </c>
      <c r="H77" s="166">
        <f t="shared" ca="1" si="10"/>
        <v>230.67999999999998</v>
      </c>
      <c r="I77" s="166">
        <f t="shared" ca="1" si="11"/>
        <v>235.73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226.14</v>
      </c>
      <c r="E78" s="166">
        <f t="shared" ca="1" si="7"/>
        <v>227.64999999999998</v>
      </c>
      <c r="F78" s="166">
        <f t="shared" ca="1" si="8"/>
        <v>232.7</v>
      </c>
      <c r="G78" s="166">
        <f t="shared" ca="1" si="9"/>
        <v>229.17</v>
      </c>
      <c r="H78" s="166">
        <f t="shared" ca="1" si="10"/>
        <v>230.67999999999998</v>
      </c>
      <c r="I78" s="166">
        <f t="shared" ca="1" si="11"/>
        <v>235.73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226.14</v>
      </c>
      <c r="E79" s="166">
        <f t="shared" ca="1" si="7"/>
        <v>227.64999999999998</v>
      </c>
      <c r="F79" s="166">
        <f t="shared" ca="1" si="8"/>
        <v>232.7</v>
      </c>
      <c r="G79" s="166">
        <f t="shared" ca="1" si="9"/>
        <v>229.17</v>
      </c>
      <c r="H79" s="166">
        <f t="shared" ca="1" si="10"/>
        <v>230.67999999999998</v>
      </c>
      <c r="I79" s="166">
        <f t="shared" ca="1" si="11"/>
        <v>235.73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226.14</v>
      </c>
      <c r="E80" s="166">
        <f t="shared" ca="1" si="7"/>
        <v>227.64999999999998</v>
      </c>
      <c r="F80" s="166">
        <f t="shared" ca="1" si="8"/>
        <v>232.7</v>
      </c>
      <c r="G80" s="166">
        <f t="shared" ca="1" si="9"/>
        <v>229.17</v>
      </c>
      <c r="H80" s="166">
        <f t="shared" ca="1" si="10"/>
        <v>230.67999999999998</v>
      </c>
      <c r="I80" s="166">
        <f t="shared" ca="1" si="11"/>
        <v>235.73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236.33999999999997</v>
      </c>
      <c r="E81" s="163">
        <f t="shared" ca="1" si="7"/>
        <v>237.84999999999997</v>
      </c>
      <c r="F81" s="163">
        <f t="shared" ca="1" si="8"/>
        <v>242.89999999999998</v>
      </c>
      <c r="G81" s="163">
        <f t="shared" ca="1" si="9"/>
        <v>239.36999999999998</v>
      </c>
      <c r="H81" s="163">
        <f t="shared" ca="1" si="10"/>
        <v>240.87999999999997</v>
      </c>
      <c r="I81" s="163">
        <f t="shared" ca="1" si="11"/>
        <v>245.92999999999998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236.33999999999997</v>
      </c>
      <c r="E82" s="163">
        <f t="shared" ca="1" si="7"/>
        <v>237.84999999999997</v>
      </c>
      <c r="F82" s="163">
        <f t="shared" ca="1" si="8"/>
        <v>242.89999999999998</v>
      </c>
      <c r="G82" s="163">
        <f t="shared" ca="1" si="9"/>
        <v>239.36999999999998</v>
      </c>
      <c r="H82" s="163">
        <f t="shared" ca="1" si="10"/>
        <v>240.87999999999997</v>
      </c>
      <c r="I82" s="163">
        <f t="shared" ca="1" si="11"/>
        <v>245.92999999999998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236.33999999999997</v>
      </c>
      <c r="E83" s="163">
        <f t="shared" ca="1" si="7"/>
        <v>237.84999999999997</v>
      </c>
      <c r="F83" s="163">
        <f t="shared" ca="1" si="8"/>
        <v>242.89999999999998</v>
      </c>
      <c r="G83" s="163">
        <f t="shared" ca="1" si="9"/>
        <v>239.36999999999998</v>
      </c>
      <c r="H83" s="163">
        <f t="shared" ca="1" si="10"/>
        <v>240.87999999999997</v>
      </c>
      <c r="I83" s="163">
        <f t="shared" ca="1" si="11"/>
        <v>245.92999999999998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236.33999999999997</v>
      </c>
      <c r="E84" s="163">
        <f t="shared" ca="1" si="7"/>
        <v>237.84999999999997</v>
      </c>
      <c r="F84" s="163">
        <f t="shared" ca="1" si="8"/>
        <v>242.89999999999998</v>
      </c>
      <c r="G84" s="163">
        <f t="shared" ca="1" si="9"/>
        <v>239.36999999999998</v>
      </c>
      <c r="H84" s="163">
        <f t="shared" ca="1" si="10"/>
        <v>240.87999999999997</v>
      </c>
      <c r="I84" s="163">
        <f t="shared" ca="1" si="11"/>
        <v>245.92999999999998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236.33999999999997</v>
      </c>
      <c r="E85" s="163">
        <f t="shared" ca="1" si="7"/>
        <v>237.84999999999997</v>
      </c>
      <c r="F85" s="163">
        <f t="shared" ca="1" si="8"/>
        <v>242.89999999999998</v>
      </c>
      <c r="G85" s="163">
        <f t="shared" ca="1" si="9"/>
        <v>239.36999999999998</v>
      </c>
      <c r="H85" s="163">
        <f t="shared" ca="1" si="10"/>
        <v>240.87999999999997</v>
      </c>
      <c r="I85" s="163">
        <f t="shared" ca="1" si="11"/>
        <v>245.92999999999998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236.33999999999997</v>
      </c>
      <c r="E86" s="163">
        <f t="shared" ca="1" si="7"/>
        <v>237.84999999999997</v>
      </c>
      <c r="F86" s="163">
        <f t="shared" ca="1" si="8"/>
        <v>242.89999999999998</v>
      </c>
      <c r="G86" s="163">
        <f t="shared" ca="1" si="9"/>
        <v>239.36999999999998</v>
      </c>
      <c r="H86" s="163">
        <f t="shared" ca="1" si="10"/>
        <v>240.87999999999997</v>
      </c>
      <c r="I86" s="163">
        <f t="shared" ca="1" si="11"/>
        <v>245.92999999999998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236.33999999999997</v>
      </c>
      <c r="E87" s="163">
        <f t="shared" ca="1" si="7"/>
        <v>237.84999999999997</v>
      </c>
      <c r="F87" s="163">
        <f t="shared" ca="1" si="8"/>
        <v>242.89999999999998</v>
      </c>
      <c r="G87" s="163">
        <f t="shared" ca="1" si="9"/>
        <v>239.36999999999998</v>
      </c>
      <c r="H87" s="163">
        <f t="shared" ca="1" si="10"/>
        <v>240.87999999999997</v>
      </c>
      <c r="I87" s="163">
        <f t="shared" ca="1" si="11"/>
        <v>245.92999999999998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236.33999999999997</v>
      </c>
      <c r="E88" s="163">
        <f t="shared" ca="1" si="7"/>
        <v>237.84999999999997</v>
      </c>
      <c r="F88" s="163">
        <f t="shared" ca="1" si="8"/>
        <v>242.89999999999998</v>
      </c>
      <c r="G88" s="163">
        <f t="shared" ca="1" si="9"/>
        <v>239.36999999999998</v>
      </c>
      <c r="H88" s="163">
        <f t="shared" ca="1" si="10"/>
        <v>240.87999999999997</v>
      </c>
      <c r="I88" s="163">
        <f t="shared" ca="1" si="11"/>
        <v>245.92999999999998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236.33999999999997</v>
      </c>
      <c r="E89" s="163">
        <f t="shared" ca="1" si="7"/>
        <v>237.84999999999997</v>
      </c>
      <c r="F89" s="163">
        <f t="shared" ca="1" si="8"/>
        <v>242.89999999999998</v>
      </c>
      <c r="G89" s="163">
        <f t="shared" ca="1" si="9"/>
        <v>239.36999999999998</v>
      </c>
      <c r="H89" s="163">
        <f t="shared" ca="1" si="10"/>
        <v>240.87999999999997</v>
      </c>
      <c r="I89" s="163">
        <f t="shared" ca="1" si="11"/>
        <v>245.92999999999998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246.54000000000002</v>
      </c>
      <c r="E90" s="166">
        <f t="shared" ca="1" si="7"/>
        <v>248.05</v>
      </c>
      <c r="F90" s="166">
        <f t="shared" ca="1" si="8"/>
        <v>253.10000000000002</v>
      </c>
      <c r="G90" s="166">
        <f t="shared" ca="1" si="9"/>
        <v>249.57000000000002</v>
      </c>
      <c r="H90" s="166">
        <f t="shared" ca="1" si="10"/>
        <v>251.08</v>
      </c>
      <c r="I90" s="166">
        <f t="shared" ca="1" si="11"/>
        <v>256.13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246.54000000000002</v>
      </c>
      <c r="E91" s="166">
        <f t="shared" ca="1" si="7"/>
        <v>248.05</v>
      </c>
      <c r="F91" s="166">
        <f t="shared" ca="1" si="8"/>
        <v>253.10000000000002</v>
      </c>
      <c r="G91" s="166">
        <f t="shared" ca="1" si="9"/>
        <v>249.57000000000002</v>
      </c>
      <c r="H91" s="166">
        <f t="shared" ca="1" si="10"/>
        <v>251.08</v>
      </c>
      <c r="I91" s="166">
        <f t="shared" ca="1" si="11"/>
        <v>256.13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246.54000000000002</v>
      </c>
      <c r="E92" s="166">
        <f t="shared" ca="1" si="7"/>
        <v>248.05</v>
      </c>
      <c r="F92" s="166">
        <f t="shared" ca="1" si="8"/>
        <v>253.10000000000002</v>
      </c>
      <c r="G92" s="166">
        <f t="shared" ca="1" si="9"/>
        <v>249.57000000000002</v>
      </c>
      <c r="H92" s="166">
        <f t="shared" ca="1" si="10"/>
        <v>251.08</v>
      </c>
      <c r="I92" s="166">
        <f t="shared" ca="1" si="11"/>
        <v>256.13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246.54000000000002</v>
      </c>
      <c r="E93" s="166">
        <f t="shared" ca="1" si="7"/>
        <v>248.05</v>
      </c>
      <c r="F93" s="166">
        <f t="shared" ca="1" si="8"/>
        <v>253.10000000000002</v>
      </c>
      <c r="G93" s="166">
        <f t="shared" ca="1" si="9"/>
        <v>249.57000000000002</v>
      </c>
      <c r="H93" s="166">
        <f t="shared" ca="1" si="10"/>
        <v>251.08</v>
      </c>
      <c r="I93" s="166">
        <f t="shared" ca="1" si="11"/>
        <v>256.13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246.54000000000002</v>
      </c>
      <c r="E94" s="166">
        <f t="shared" ca="1" si="7"/>
        <v>248.05</v>
      </c>
      <c r="F94" s="166">
        <f t="shared" ca="1" si="8"/>
        <v>253.10000000000002</v>
      </c>
      <c r="G94" s="166">
        <f t="shared" ca="1" si="9"/>
        <v>249.57000000000002</v>
      </c>
      <c r="H94" s="166">
        <f t="shared" ca="1" si="10"/>
        <v>251.08</v>
      </c>
      <c r="I94" s="166">
        <f t="shared" ca="1" si="11"/>
        <v>256.13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246.54000000000002</v>
      </c>
      <c r="E95" s="166">
        <f t="shared" ca="1" si="7"/>
        <v>248.05</v>
      </c>
      <c r="F95" s="166">
        <f t="shared" ca="1" si="8"/>
        <v>253.10000000000002</v>
      </c>
      <c r="G95" s="166">
        <f t="shared" ca="1" si="9"/>
        <v>249.57000000000002</v>
      </c>
      <c r="H95" s="166">
        <f t="shared" ca="1" si="10"/>
        <v>251.08</v>
      </c>
      <c r="I95" s="166">
        <f t="shared" ca="1" si="11"/>
        <v>256.13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246.54000000000002</v>
      </c>
      <c r="E96" s="166">
        <f t="shared" ca="1" si="7"/>
        <v>248.05</v>
      </c>
      <c r="F96" s="166">
        <f t="shared" ca="1" si="8"/>
        <v>253.10000000000002</v>
      </c>
      <c r="G96" s="166">
        <f t="shared" ca="1" si="9"/>
        <v>249.57000000000002</v>
      </c>
      <c r="H96" s="166">
        <f t="shared" ca="1" si="10"/>
        <v>251.08</v>
      </c>
      <c r="I96" s="166">
        <f t="shared" ca="1" si="11"/>
        <v>256.13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246.54000000000002</v>
      </c>
      <c r="E97" s="166">
        <f t="shared" ca="1" si="7"/>
        <v>248.05</v>
      </c>
      <c r="F97" s="166">
        <f t="shared" ca="1" si="8"/>
        <v>253.10000000000002</v>
      </c>
      <c r="G97" s="166">
        <f t="shared" ca="1" si="9"/>
        <v>249.57000000000002</v>
      </c>
      <c r="H97" s="166">
        <f t="shared" ca="1" si="10"/>
        <v>251.08</v>
      </c>
      <c r="I97" s="166">
        <f t="shared" ca="1" si="11"/>
        <v>256.13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246.54000000000002</v>
      </c>
      <c r="E98" s="166">
        <f t="shared" ca="1" si="7"/>
        <v>248.05</v>
      </c>
      <c r="F98" s="166">
        <f t="shared" ca="1" si="8"/>
        <v>253.10000000000002</v>
      </c>
      <c r="G98" s="166">
        <f t="shared" ca="1" si="9"/>
        <v>249.57000000000002</v>
      </c>
      <c r="H98" s="166">
        <f t="shared" ca="1" si="10"/>
        <v>251.08</v>
      </c>
      <c r="I98" s="166">
        <f t="shared" ca="1" si="11"/>
        <v>256.13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256.74</v>
      </c>
      <c r="E99" s="163">
        <f t="shared" ca="1" si="7"/>
        <v>258.25</v>
      </c>
      <c r="F99" s="163">
        <f t="shared" ca="1" si="8"/>
        <v>263.3</v>
      </c>
      <c r="G99" s="163">
        <f t="shared" ca="1" si="9"/>
        <v>259.77</v>
      </c>
      <c r="H99" s="163">
        <f t="shared" ca="1" si="10"/>
        <v>261.27999999999997</v>
      </c>
      <c r="I99" s="163">
        <f t="shared" ca="1" si="11"/>
        <v>266.33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256.74</v>
      </c>
      <c r="E100" s="163">
        <f t="shared" ca="1" si="7"/>
        <v>258.25</v>
      </c>
      <c r="F100" s="163">
        <f t="shared" ca="1" si="8"/>
        <v>263.3</v>
      </c>
      <c r="G100" s="163">
        <f t="shared" ca="1" si="9"/>
        <v>259.77</v>
      </c>
      <c r="H100" s="163">
        <f t="shared" ca="1" si="10"/>
        <v>261.27999999999997</v>
      </c>
      <c r="I100" s="163">
        <f t="shared" ca="1" si="11"/>
        <v>266.33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256.74</v>
      </c>
      <c r="E101" s="163">
        <f t="shared" ca="1" si="7"/>
        <v>258.25</v>
      </c>
      <c r="F101" s="163">
        <f t="shared" ca="1" si="8"/>
        <v>263.3</v>
      </c>
      <c r="G101" s="163">
        <f t="shared" ca="1" si="9"/>
        <v>259.77</v>
      </c>
      <c r="H101" s="163">
        <f t="shared" ca="1" si="10"/>
        <v>261.27999999999997</v>
      </c>
      <c r="I101" s="163">
        <f t="shared" ca="1" si="11"/>
        <v>266.33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256.74</v>
      </c>
      <c r="E102" s="163">
        <f t="shared" ca="1" si="7"/>
        <v>258.25</v>
      </c>
      <c r="F102" s="163">
        <f t="shared" ca="1" si="8"/>
        <v>263.3</v>
      </c>
      <c r="G102" s="163">
        <f t="shared" ca="1" si="9"/>
        <v>259.77</v>
      </c>
      <c r="H102" s="163">
        <f t="shared" ca="1" si="10"/>
        <v>261.27999999999997</v>
      </c>
      <c r="I102" s="163">
        <f t="shared" ca="1" si="11"/>
        <v>266.33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256.74</v>
      </c>
      <c r="E103" s="163">
        <f t="shared" ca="1" si="7"/>
        <v>258.25</v>
      </c>
      <c r="F103" s="163">
        <f t="shared" ca="1" si="8"/>
        <v>263.3</v>
      </c>
      <c r="G103" s="163">
        <f t="shared" ca="1" si="9"/>
        <v>259.77</v>
      </c>
      <c r="H103" s="163">
        <f t="shared" ca="1" si="10"/>
        <v>261.27999999999997</v>
      </c>
      <c r="I103" s="163">
        <f t="shared" ca="1" si="11"/>
        <v>266.33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256.74</v>
      </c>
      <c r="E104" s="163">
        <f t="shared" ca="1" si="7"/>
        <v>258.25</v>
      </c>
      <c r="F104" s="163">
        <f t="shared" ca="1" si="8"/>
        <v>263.3</v>
      </c>
      <c r="G104" s="163">
        <f t="shared" ca="1" si="9"/>
        <v>259.77</v>
      </c>
      <c r="H104" s="163">
        <f t="shared" ca="1" si="10"/>
        <v>261.27999999999997</v>
      </c>
      <c r="I104" s="163">
        <f t="shared" ca="1" si="11"/>
        <v>266.33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256.74</v>
      </c>
      <c r="E105" s="163">
        <f t="shared" ca="1" si="7"/>
        <v>258.25</v>
      </c>
      <c r="F105" s="163">
        <f t="shared" ca="1" si="8"/>
        <v>263.3</v>
      </c>
      <c r="G105" s="163">
        <f t="shared" ca="1" si="9"/>
        <v>259.77</v>
      </c>
      <c r="H105" s="163">
        <f t="shared" ca="1" si="10"/>
        <v>261.27999999999997</v>
      </c>
      <c r="I105" s="163">
        <f t="shared" ca="1" si="11"/>
        <v>266.33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256.74</v>
      </c>
      <c r="E106" s="163">
        <f t="shared" ca="1" si="7"/>
        <v>258.25</v>
      </c>
      <c r="F106" s="163">
        <f t="shared" ca="1" si="8"/>
        <v>263.3</v>
      </c>
      <c r="G106" s="163">
        <f t="shared" ca="1" si="9"/>
        <v>259.77</v>
      </c>
      <c r="H106" s="163">
        <f t="shared" ca="1" si="10"/>
        <v>261.27999999999997</v>
      </c>
      <c r="I106" s="163">
        <f t="shared" ca="1" si="11"/>
        <v>266.33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256.74</v>
      </c>
      <c r="E107" s="163">
        <f t="shared" ca="1" si="7"/>
        <v>258.25</v>
      </c>
      <c r="F107" s="163">
        <f t="shared" ca="1" si="8"/>
        <v>263.3</v>
      </c>
      <c r="G107" s="163">
        <f t="shared" ca="1" si="9"/>
        <v>259.77</v>
      </c>
      <c r="H107" s="163">
        <f t="shared" ca="1" si="10"/>
        <v>261.27999999999997</v>
      </c>
      <c r="I107" s="163">
        <f t="shared" ca="1" si="11"/>
        <v>266.33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256.74</v>
      </c>
      <c r="E108" s="163">
        <f t="shared" ca="1" si="7"/>
        <v>258.25</v>
      </c>
      <c r="F108" s="163">
        <f t="shared" ca="1" si="8"/>
        <v>263.3</v>
      </c>
      <c r="G108" s="163">
        <f t="shared" ca="1" si="9"/>
        <v>259.77</v>
      </c>
      <c r="H108" s="163">
        <f t="shared" ca="1" si="10"/>
        <v>261.27999999999997</v>
      </c>
      <c r="I108" s="163">
        <f t="shared" ca="1" si="11"/>
        <v>266.33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266.94</v>
      </c>
      <c r="E109" s="166">
        <f t="shared" ca="1" si="7"/>
        <v>268.45</v>
      </c>
      <c r="F109" s="166">
        <f t="shared" ca="1" si="8"/>
        <v>273.5</v>
      </c>
      <c r="G109" s="166">
        <f t="shared" ca="1" si="9"/>
        <v>269.96999999999997</v>
      </c>
      <c r="H109" s="166">
        <f t="shared" ca="1" si="10"/>
        <v>271.47999999999996</v>
      </c>
      <c r="I109" s="166">
        <f t="shared" ca="1" si="11"/>
        <v>276.52999999999997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266.94</v>
      </c>
      <c r="E110" s="166">
        <f t="shared" ca="1" si="7"/>
        <v>268.45</v>
      </c>
      <c r="F110" s="166">
        <f t="shared" ca="1" si="8"/>
        <v>273.5</v>
      </c>
      <c r="G110" s="166">
        <f t="shared" ca="1" si="9"/>
        <v>269.96999999999997</v>
      </c>
      <c r="H110" s="166">
        <f t="shared" ca="1" si="10"/>
        <v>271.47999999999996</v>
      </c>
      <c r="I110" s="166">
        <f t="shared" ca="1" si="11"/>
        <v>276.52999999999997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266.94</v>
      </c>
      <c r="E111" s="166">
        <f t="shared" ca="1" si="7"/>
        <v>268.45</v>
      </c>
      <c r="F111" s="166">
        <f t="shared" ca="1" si="8"/>
        <v>273.5</v>
      </c>
      <c r="G111" s="166">
        <f t="shared" ca="1" si="9"/>
        <v>269.96999999999997</v>
      </c>
      <c r="H111" s="166">
        <f t="shared" ca="1" si="10"/>
        <v>271.47999999999996</v>
      </c>
      <c r="I111" s="166">
        <f t="shared" ca="1" si="11"/>
        <v>276.52999999999997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266.94</v>
      </c>
      <c r="E112" s="166">
        <f t="shared" ca="1" si="7"/>
        <v>268.45</v>
      </c>
      <c r="F112" s="166">
        <f t="shared" ca="1" si="8"/>
        <v>273.5</v>
      </c>
      <c r="G112" s="166">
        <f t="shared" ca="1" si="9"/>
        <v>269.96999999999997</v>
      </c>
      <c r="H112" s="166">
        <f t="shared" ca="1" si="10"/>
        <v>271.47999999999996</v>
      </c>
      <c r="I112" s="166">
        <f t="shared" ca="1" si="11"/>
        <v>276.52999999999997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266.94</v>
      </c>
      <c r="E113" s="166">
        <f t="shared" ca="1" si="7"/>
        <v>268.45</v>
      </c>
      <c r="F113" s="166">
        <f t="shared" ca="1" si="8"/>
        <v>273.5</v>
      </c>
      <c r="G113" s="166">
        <f t="shared" ca="1" si="9"/>
        <v>269.96999999999997</v>
      </c>
      <c r="H113" s="166">
        <f t="shared" ca="1" si="10"/>
        <v>271.47999999999996</v>
      </c>
      <c r="I113" s="166">
        <f t="shared" ca="1" si="11"/>
        <v>276.52999999999997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266.94</v>
      </c>
      <c r="E114" s="166">
        <f t="shared" ca="1" si="7"/>
        <v>268.45</v>
      </c>
      <c r="F114" s="166">
        <f t="shared" ca="1" si="8"/>
        <v>273.5</v>
      </c>
      <c r="G114" s="166">
        <f t="shared" ca="1" si="9"/>
        <v>269.96999999999997</v>
      </c>
      <c r="H114" s="166">
        <f t="shared" ca="1" si="10"/>
        <v>271.47999999999996</v>
      </c>
      <c r="I114" s="166">
        <f t="shared" ca="1" si="11"/>
        <v>276.52999999999997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266.94</v>
      </c>
      <c r="E115" s="166">
        <f t="shared" ca="1" si="7"/>
        <v>268.45</v>
      </c>
      <c r="F115" s="166">
        <f t="shared" ca="1" si="8"/>
        <v>273.5</v>
      </c>
      <c r="G115" s="166">
        <f t="shared" ca="1" si="9"/>
        <v>269.96999999999997</v>
      </c>
      <c r="H115" s="166">
        <f t="shared" ca="1" si="10"/>
        <v>271.47999999999996</v>
      </c>
      <c r="I115" s="166">
        <f t="shared" ca="1" si="11"/>
        <v>276.52999999999997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266.94</v>
      </c>
      <c r="E116" s="166">
        <f t="shared" ca="1" si="7"/>
        <v>268.45</v>
      </c>
      <c r="F116" s="166">
        <f t="shared" ca="1" si="8"/>
        <v>273.5</v>
      </c>
      <c r="G116" s="166">
        <f t="shared" ca="1" si="9"/>
        <v>269.96999999999997</v>
      </c>
      <c r="H116" s="166">
        <f t="shared" ca="1" si="10"/>
        <v>271.47999999999996</v>
      </c>
      <c r="I116" s="166">
        <f t="shared" ca="1" si="11"/>
        <v>276.52999999999997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266.94</v>
      </c>
      <c r="E117" s="166">
        <f t="shared" ca="1" si="7"/>
        <v>268.45</v>
      </c>
      <c r="F117" s="166">
        <f t="shared" ca="1" si="8"/>
        <v>273.5</v>
      </c>
      <c r="G117" s="166">
        <f t="shared" ca="1" si="9"/>
        <v>269.96999999999997</v>
      </c>
      <c r="H117" s="166">
        <f t="shared" ca="1" si="10"/>
        <v>271.47999999999996</v>
      </c>
      <c r="I117" s="166">
        <f t="shared" ca="1" si="11"/>
        <v>276.52999999999997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266.94</v>
      </c>
      <c r="E118" s="166">
        <f t="shared" ca="1" si="7"/>
        <v>268.45</v>
      </c>
      <c r="F118" s="166">
        <f t="shared" ca="1" si="8"/>
        <v>273.5</v>
      </c>
      <c r="G118" s="166">
        <f t="shared" ca="1" si="9"/>
        <v>269.96999999999997</v>
      </c>
      <c r="H118" s="166">
        <f t="shared" ca="1" si="10"/>
        <v>271.47999999999996</v>
      </c>
      <c r="I118" s="166">
        <f t="shared" ca="1" si="11"/>
        <v>276.52999999999997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277.14</v>
      </c>
      <c r="E119" s="163">
        <f t="shared" ca="1" si="7"/>
        <v>278.64999999999998</v>
      </c>
      <c r="F119" s="163">
        <f t="shared" ca="1" si="8"/>
        <v>283.7</v>
      </c>
      <c r="G119" s="163">
        <f t="shared" ca="1" si="9"/>
        <v>280.16999999999996</v>
      </c>
      <c r="H119" s="163">
        <f t="shared" ca="1" si="10"/>
        <v>281.67999999999995</v>
      </c>
      <c r="I119" s="163">
        <f t="shared" ca="1" si="11"/>
        <v>286.72999999999996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277.14</v>
      </c>
      <c r="E120" s="163">
        <f t="shared" ca="1" si="7"/>
        <v>278.64999999999998</v>
      </c>
      <c r="F120" s="163">
        <f t="shared" ca="1" si="8"/>
        <v>283.7</v>
      </c>
      <c r="G120" s="163">
        <f t="shared" ca="1" si="9"/>
        <v>280.16999999999996</v>
      </c>
      <c r="H120" s="163">
        <f t="shared" ca="1" si="10"/>
        <v>281.67999999999995</v>
      </c>
      <c r="I120" s="163">
        <f t="shared" ca="1" si="11"/>
        <v>286.72999999999996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277.14</v>
      </c>
      <c r="E121" s="163">
        <f t="shared" ca="1" si="7"/>
        <v>278.64999999999998</v>
      </c>
      <c r="F121" s="163">
        <f t="shared" ca="1" si="8"/>
        <v>283.7</v>
      </c>
      <c r="G121" s="163">
        <f t="shared" ca="1" si="9"/>
        <v>280.16999999999996</v>
      </c>
      <c r="H121" s="163">
        <f t="shared" ca="1" si="10"/>
        <v>281.67999999999995</v>
      </c>
      <c r="I121" s="163">
        <f t="shared" ca="1" si="11"/>
        <v>286.72999999999996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277.14</v>
      </c>
      <c r="E122" s="163">
        <f t="shared" ca="1" si="7"/>
        <v>278.64999999999998</v>
      </c>
      <c r="F122" s="163">
        <f t="shared" ca="1" si="8"/>
        <v>283.7</v>
      </c>
      <c r="G122" s="163">
        <f t="shared" ca="1" si="9"/>
        <v>280.16999999999996</v>
      </c>
      <c r="H122" s="163">
        <f t="shared" ca="1" si="10"/>
        <v>281.67999999999995</v>
      </c>
      <c r="I122" s="163">
        <f t="shared" ca="1" si="11"/>
        <v>286.72999999999996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277.14</v>
      </c>
      <c r="E123" s="163">
        <f t="shared" ca="1" si="7"/>
        <v>278.64999999999998</v>
      </c>
      <c r="F123" s="163">
        <f t="shared" ca="1" si="8"/>
        <v>283.7</v>
      </c>
      <c r="G123" s="163">
        <f t="shared" ca="1" si="9"/>
        <v>280.16999999999996</v>
      </c>
      <c r="H123" s="163">
        <f t="shared" ca="1" si="10"/>
        <v>281.67999999999995</v>
      </c>
      <c r="I123" s="163">
        <f t="shared" ca="1" si="11"/>
        <v>286.72999999999996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277.14</v>
      </c>
      <c r="E124" s="163">
        <f t="shared" ca="1" si="7"/>
        <v>278.64999999999998</v>
      </c>
      <c r="F124" s="163">
        <f t="shared" ca="1" si="8"/>
        <v>283.7</v>
      </c>
      <c r="G124" s="163">
        <f t="shared" ca="1" si="9"/>
        <v>280.16999999999996</v>
      </c>
      <c r="H124" s="163">
        <f t="shared" ca="1" si="10"/>
        <v>281.67999999999995</v>
      </c>
      <c r="I124" s="163">
        <f t="shared" ca="1" si="11"/>
        <v>286.72999999999996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277.14</v>
      </c>
      <c r="E125" s="163">
        <f t="shared" ca="1" si="7"/>
        <v>278.64999999999998</v>
      </c>
      <c r="F125" s="163">
        <f t="shared" ca="1" si="8"/>
        <v>283.7</v>
      </c>
      <c r="G125" s="163">
        <f t="shared" ca="1" si="9"/>
        <v>280.16999999999996</v>
      </c>
      <c r="H125" s="163">
        <f t="shared" ca="1" si="10"/>
        <v>281.67999999999995</v>
      </c>
      <c r="I125" s="163">
        <f t="shared" ca="1" si="11"/>
        <v>286.72999999999996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277.14</v>
      </c>
      <c r="E126" s="163">
        <f t="shared" ca="1" si="7"/>
        <v>278.64999999999998</v>
      </c>
      <c r="F126" s="163">
        <f t="shared" ca="1" si="8"/>
        <v>283.7</v>
      </c>
      <c r="G126" s="163">
        <f t="shared" ca="1" si="9"/>
        <v>280.16999999999996</v>
      </c>
      <c r="H126" s="163">
        <f t="shared" ca="1" si="10"/>
        <v>281.67999999999995</v>
      </c>
      <c r="I126" s="163">
        <f t="shared" ca="1" si="11"/>
        <v>286.72999999999996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277.14</v>
      </c>
      <c r="E127" s="163">
        <f t="shared" ca="1" si="7"/>
        <v>278.64999999999998</v>
      </c>
      <c r="F127" s="163">
        <f t="shared" ca="1" si="8"/>
        <v>283.7</v>
      </c>
      <c r="G127" s="163">
        <f t="shared" ca="1" si="9"/>
        <v>280.16999999999996</v>
      </c>
      <c r="H127" s="163">
        <f t="shared" ca="1" si="10"/>
        <v>281.67999999999995</v>
      </c>
      <c r="I127" s="163">
        <f t="shared" ca="1" si="11"/>
        <v>286.72999999999996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277.14</v>
      </c>
      <c r="E128" s="163">
        <f t="shared" ca="1" si="7"/>
        <v>278.64999999999998</v>
      </c>
      <c r="F128" s="163">
        <f t="shared" ca="1" si="8"/>
        <v>283.7</v>
      </c>
      <c r="G128" s="163">
        <f t="shared" ca="1" si="9"/>
        <v>280.16999999999996</v>
      </c>
      <c r="H128" s="163">
        <f t="shared" ca="1" si="10"/>
        <v>281.67999999999995</v>
      </c>
      <c r="I128" s="163">
        <f t="shared" ca="1" si="11"/>
        <v>286.72999999999996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277.14</v>
      </c>
      <c r="E129" s="163">
        <f t="shared" ca="1" si="7"/>
        <v>278.64999999999998</v>
      </c>
      <c r="F129" s="163">
        <f t="shared" ca="1" si="8"/>
        <v>283.7</v>
      </c>
      <c r="G129" s="163">
        <f t="shared" ca="1" si="9"/>
        <v>280.16999999999996</v>
      </c>
      <c r="H129" s="163">
        <f t="shared" ca="1" si="10"/>
        <v>281.67999999999995</v>
      </c>
      <c r="I129" s="163">
        <f t="shared" ca="1" si="11"/>
        <v>286.72999999999996</v>
      </c>
    </row>
    <row r="130" spans="1:9" ht="15" thickBot="1"/>
    <row r="131" spans="1:9" ht="15" thickBot="1">
      <c r="A131" s="221" t="s">
        <v>1</v>
      </c>
      <c r="B131" s="222"/>
      <c r="C131" s="223"/>
      <c r="D131" s="221" t="str">
        <f ca="1">+"Cylindre double entrée (851½-"&amp;MID(CELL("nomfichier",A129),FIND("]",CELL("nomfichier",A129))+1,LEN(CELL("nomfichier",A129))-FIND("]",CELL("nomfichier",A129)))&amp;")"</f>
        <v>Cylindre double entrée (851½-WD5)</v>
      </c>
      <c r="E131" s="222"/>
      <c r="F131" s="223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69.8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71.31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76.36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69.8</v>
      </c>
      <c r="E134" s="163">
        <f t="shared" ca="1" si="13"/>
        <v>71.31</v>
      </c>
      <c r="F134" s="163">
        <f t="shared" ca="1" si="14"/>
        <v>76.36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74.899999999999991</v>
      </c>
      <c r="E135" s="166">
        <f t="shared" ca="1" si="13"/>
        <v>76.41</v>
      </c>
      <c r="F135" s="166">
        <f t="shared" ca="1" si="14"/>
        <v>81.459999999999994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80</v>
      </c>
      <c r="E136" s="163">
        <f t="shared" ca="1" si="13"/>
        <v>81.510000000000005</v>
      </c>
      <c r="F136" s="163">
        <f t="shared" ca="1" si="14"/>
        <v>86.56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85.1</v>
      </c>
      <c r="E137" s="166">
        <f t="shared" ca="1" si="13"/>
        <v>86.61</v>
      </c>
      <c r="F137" s="166">
        <f t="shared" ca="1" si="14"/>
        <v>91.66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90.199999999999989</v>
      </c>
      <c r="E138" s="163">
        <f t="shared" ca="1" si="13"/>
        <v>91.71</v>
      </c>
      <c r="F138" s="163">
        <f t="shared" ca="1" si="14"/>
        <v>96.759999999999991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95.3</v>
      </c>
      <c r="E139" s="166">
        <f t="shared" ca="1" si="13"/>
        <v>96.81</v>
      </c>
      <c r="F139" s="166">
        <f t="shared" ca="1" si="14"/>
        <v>101.86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100.39999999999999</v>
      </c>
      <c r="E140" s="163">
        <f t="shared" ca="1" si="13"/>
        <v>101.91</v>
      </c>
      <c r="F140" s="163">
        <f t="shared" ca="1" si="14"/>
        <v>106.96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105.5</v>
      </c>
      <c r="E141" s="166">
        <f t="shared" ca="1" si="13"/>
        <v>107.01</v>
      </c>
      <c r="F141" s="166">
        <f t="shared" ca="1" si="14"/>
        <v>112.06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110.6</v>
      </c>
      <c r="E142" s="163">
        <f t="shared" ca="1" si="13"/>
        <v>112.11</v>
      </c>
      <c r="F142" s="163">
        <f t="shared" ca="1" si="14"/>
        <v>117.16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115.69999999999999</v>
      </c>
      <c r="E143" s="166">
        <f t="shared" ca="1" si="13"/>
        <v>117.21</v>
      </c>
      <c r="F143" s="166">
        <f t="shared" ca="1" si="14"/>
        <v>122.25999999999999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120.8</v>
      </c>
      <c r="E144" s="163">
        <f t="shared" ca="1" si="13"/>
        <v>122.31</v>
      </c>
      <c r="F144" s="163">
        <f t="shared" ca="1" si="14"/>
        <v>127.36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182</v>
      </c>
      <c r="E145" s="166">
        <f t="shared" ca="1" si="13"/>
        <v>183.51</v>
      </c>
      <c r="F145" s="166">
        <f t="shared" ca="1" si="14"/>
        <v>188.56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192.2</v>
      </c>
      <c r="E146" s="163">
        <f t="shared" ca="1" si="13"/>
        <v>193.70999999999998</v>
      </c>
      <c r="F146" s="163">
        <f t="shared" ca="1" si="14"/>
        <v>198.76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202.39999999999998</v>
      </c>
      <c r="E147" s="166">
        <f t="shared" ca="1" si="13"/>
        <v>203.90999999999997</v>
      </c>
      <c r="F147" s="166">
        <f t="shared" ca="1" si="14"/>
        <v>208.95999999999998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212.59999999999997</v>
      </c>
      <c r="E148" s="163">
        <f t="shared" ca="1" si="13"/>
        <v>214.10999999999996</v>
      </c>
      <c r="F148" s="163">
        <f t="shared" ca="1" si="14"/>
        <v>219.15999999999997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222.8</v>
      </c>
      <c r="E149" s="166">
        <f t="shared" ca="1" si="13"/>
        <v>224.31</v>
      </c>
      <c r="F149" s="166">
        <f t="shared" ca="1" si="14"/>
        <v>229.36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233</v>
      </c>
      <c r="E150" s="163">
        <f t="shared" ca="1" si="13"/>
        <v>234.51</v>
      </c>
      <c r="F150" s="163">
        <f t="shared" ca="1" si="14"/>
        <v>239.56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243.2</v>
      </c>
      <c r="E151" s="166">
        <f t="shared" ca="1" si="13"/>
        <v>244.70999999999998</v>
      </c>
      <c r="F151" s="166">
        <f t="shared" ca="1" si="14"/>
        <v>249.76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253.39999999999998</v>
      </c>
      <c r="E152" s="163">
        <f t="shared" ca="1" si="13"/>
        <v>254.90999999999997</v>
      </c>
      <c r="F152" s="163">
        <f t="shared" ca="1" si="14"/>
        <v>259.95999999999998</v>
      </c>
    </row>
    <row r="154" spans="1:6">
      <c r="A154" s="224" t="s">
        <v>198</v>
      </c>
      <c r="B154" s="224"/>
      <c r="C154" s="224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129.5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131.01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136.06</v>
      </c>
    </row>
    <row r="155" spans="1:6">
      <c r="A155" s="224" t="s">
        <v>199</v>
      </c>
      <c r="B155" s="224"/>
      <c r="C155" s="224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74.77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76.28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81.33</v>
      </c>
    </row>
    <row r="156" spans="1:6">
      <c r="A156" s="224" t="s">
        <v>200</v>
      </c>
      <c r="B156" s="224"/>
      <c r="C156" s="224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135.34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136.85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141.9</v>
      </c>
    </row>
    <row r="157" spans="1:6">
      <c r="A157" s="224" t="s">
        <v>201</v>
      </c>
      <c r="B157" s="224"/>
      <c r="C157" s="224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158.46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159.97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165.02</v>
      </c>
    </row>
    <row r="158" spans="1:6">
      <c r="A158" s="224" t="s">
        <v>202</v>
      </c>
      <c r="B158" s="224"/>
      <c r="C158" s="224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98.91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100.42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105.47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4" t="s">
        <v>203</v>
      </c>
      <c r="B160" s="224"/>
      <c r="C160" s="224"/>
      <c r="D160" s="225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15,14€</v>
      </c>
      <c r="E160" s="225"/>
      <c r="F160" s="225"/>
    </row>
    <row r="161" spans="1:6">
      <c r="A161" s="224" t="s">
        <v>204</v>
      </c>
      <c r="B161" s="224"/>
      <c r="C161" s="224"/>
      <c r="D161" s="226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26,33€</v>
      </c>
      <c r="E161" s="226"/>
      <c r="F161" s="226"/>
    </row>
    <row r="162" spans="1:6">
      <c r="A162" s="224" t="s">
        <v>205</v>
      </c>
      <c r="B162" s="224"/>
      <c r="C162" s="224"/>
      <c r="D162" s="225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5"/>
      <c r="F162" s="225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8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8"/>
      <c r="C1" s="218"/>
      <c r="D1" s="218"/>
      <c r="E1" s="218"/>
      <c r="F1" s="218"/>
      <c r="G1" s="218"/>
      <c r="H1" s="218"/>
      <c r="I1" s="218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19" t="str">
        <f ca="1">"Profil "&amp;MID(CELL("nomfichier",A6),FIND("]",CELL("nomfichier",A6))+1,LEN(CELL("nomfichier",A6))-FIND("]",CELL("nomfichier",A6)))</f>
        <v>Profil UDM5</v>
      </c>
      <c r="B6" s="219"/>
      <c r="C6" s="219"/>
      <c r="D6" s="219"/>
      <c r="E6" s="219"/>
      <c r="F6" s="219"/>
      <c r="G6" s="219"/>
      <c r="H6" s="219"/>
      <c r="I6" s="219"/>
    </row>
    <row r="7" spans="1:9" ht="15" thickBot="1"/>
    <row r="8" spans="1:9" s="159" customFormat="1" ht="15" thickBot="1">
      <c r="A8" s="221" t="s">
        <v>1</v>
      </c>
      <c r="B8" s="222"/>
      <c r="C8" s="223"/>
      <c r="D8" s="221" t="str">
        <f ca="1">+"Cylindre double entrée (810-"&amp;MID(CELL("nomfichier",A6),FIND("]",CELL("nomfichier",A6))+1,LEN(CELL("nomfichier",A6))-FIND("]",CELL("nomfichier",A6)))&amp;")"</f>
        <v>Cylindre double entrée (810-UDM5)</v>
      </c>
      <c r="E8" s="222"/>
      <c r="F8" s="223"/>
      <c r="G8" s="220" t="str">
        <f ca="1">"Cylindre à bouton (815-"&amp;MID(CELL("nomfichier",A6),FIND("]",CELL("nomfichier",A6))+1,LEN(CELL("nomfichier",A6))-FIND("]",CELL("nomfichier",A6)))&amp;")"</f>
        <v>Cylindre à bouton (815-UDM5)</v>
      </c>
      <c r="H8" s="220"/>
      <c r="I8" s="220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67.790000000000006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69.300000000000011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74.350000000000009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69.970000000000013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71.480000000000018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76.530000000000015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67.790000000000006</v>
      </c>
      <c r="E11" s="163">
        <f t="shared" ca="1" si="1"/>
        <v>69.300000000000011</v>
      </c>
      <c r="F11" s="163">
        <f t="shared" ca="1" si="2"/>
        <v>74.350000000000009</v>
      </c>
      <c r="G11" s="163">
        <f t="shared" ca="1" si="3"/>
        <v>69.970000000000013</v>
      </c>
      <c r="H11" s="163">
        <f t="shared" ca="1" si="4"/>
        <v>71.480000000000018</v>
      </c>
      <c r="I11" s="163">
        <f t="shared" ca="1" si="5"/>
        <v>76.530000000000015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67.790000000000006</v>
      </c>
      <c r="E12" s="163">
        <f t="shared" ca="1" si="1"/>
        <v>69.300000000000011</v>
      </c>
      <c r="F12" s="163">
        <f t="shared" ca="1" si="2"/>
        <v>74.350000000000009</v>
      </c>
      <c r="G12" s="163">
        <f t="shared" ca="1" si="3"/>
        <v>69.970000000000013</v>
      </c>
      <c r="H12" s="163">
        <f t="shared" ca="1" si="4"/>
        <v>71.480000000000018</v>
      </c>
      <c r="I12" s="163">
        <f t="shared" ca="1" si="5"/>
        <v>76.530000000000015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67.790000000000006</v>
      </c>
      <c r="E13" s="163">
        <f t="shared" ca="1" si="1"/>
        <v>69.300000000000011</v>
      </c>
      <c r="F13" s="163">
        <f t="shared" ca="1" si="2"/>
        <v>74.350000000000009</v>
      </c>
      <c r="G13" s="163">
        <f t="shared" ca="1" si="3"/>
        <v>69.970000000000013</v>
      </c>
      <c r="H13" s="163">
        <f t="shared" ca="1" si="4"/>
        <v>71.480000000000018</v>
      </c>
      <c r="I13" s="163">
        <f t="shared" ca="1" si="5"/>
        <v>76.530000000000015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72.89</v>
      </c>
      <c r="E14" s="166">
        <f t="shared" ca="1" si="1"/>
        <v>74.400000000000006</v>
      </c>
      <c r="F14" s="166">
        <f t="shared" ca="1" si="2"/>
        <v>79.45</v>
      </c>
      <c r="G14" s="166">
        <f t="shared" ca="1" si="3"/>
        <v>75.070000000000007</v>
      </c>
      <c r="H14" s="166">
        <f t="shared" ca="1" si="4"/>
        <v>76.580000000000013</v>
      </c>
      <c r="I14" s="166">
        <f t="shared" ca="1" si="5"/>
        <v>81.63000000000001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77.990000000000009</v>
      </c>
      <c r="E15" s="163">
        <f t="shared" ca="1" si="1"/>
        <v>79.500000000000014</v>
      </c>
      <c r="F15" s="163">
        <f t="shared" ca="1" si="2"/>
        <v>84.550000000000011</v>
      </c>
      <c r="G15" s="163">
        <f t="shared" ca="1" si="3"/>
        <v>80.170000000000016</v>
      </c>
      <c r="H15" s="163">
        <f t="shared" ca="1" si="4"/>
        <v>81.680000000000021</v>
      </c>
      <c r="I15" s="163">
        <f t="shared" ca="1" si="5"/>
        <v>86.730000000000018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77.990000000000009</v>
      </c>
      <c r="E16" s="163">
        <f t="shared" ca="1" si="1"/>
        <v>79.500000000000014</v>
      </c>
      <c r="F16" s="163">
        <f t="shared" ca="1" si="2"/>
        <v>84.550000000000011</v>
      </c>
      <c r="G16" s="163">
        <f t="shared" ca="1" si="3"/>
        <v>80.170000000000016</v>
      </c>
      <c r="H16" s="163">
        <f t="shared" ca="1" si="4"/>
        <v>81.680000000000021</v>
      </c>
      <c r="I16" s="163">
        <f t="shared" ca="1" si="5"/>
        <v>86.730000000000018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77.990000000000009</v>
      </c>
      <c r="E17" s="163">
        <f t="shared" ca="1" si="1"/>
        <v>79.500000000000014</v>
      </c>
      <c r="F17" s="163">
        <f t="shared" ca="1" si="2"/>
        <v>84.550000000000011</v>
      </c>
      <c r="G17" s="163">
        <f t="shared" ca="1" si="3"/>
        <v>80.170000000000016</v>
      </c>
      <c r="H17" s="163">
        <f t="shared" ca="1" si="4"/>
        <v>81.680000000000021</v>
      </c>
      <c r="I17" s="163">
        <f t="shared" ca="1" si="5"/>
        <v>86.730000000000018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83.09</v>
      </c>
      <c r="E18" s="166">
        <f t="shared" ca="1" si="1"/>
        <v>84.600000000000009</v>
      </c>
      <c r="F18" s="166">
        <f t="shared" ca="1" si="2"/>
        <v>89.65</v>
      </c>
      <c r="G18" s="166">
        <f t="shared" ca="1" si="3"/>
        <v>85.27000000000001</v>
      </c>
      <c r="H18" s="166">
        <f t="shared" ca="1" si="4"/>
        <v>86.780000000000015</v>
      </c>
      <c r="I18" s="166">
        <f t="shared" ca="1" si="5"/>
        <v>91.830000000000013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83.09</v>
      </c>
      <c r="E19" s="166">
        <f t="shared" ca="1" si="1"/>
        <v>84.600000000000009</v>
      </c>
      <c r="F19" s="166">
        <f t="shared" ca="1" si="2"/>
        <v>89.65</v>
      </c>
      <c r="G19" s="166">
        <f t="shared" ca="1" si="3"/>
        <v>85.27000000000001</v>
      </c>
      <c r="H19" s="166">
        <f t="shared" ca="1" si="4"/>
        <v>86.780000000000015</v>
      </c>
      <c r="I19" s="166">
        <f t="shared" ca="1" si="5"/>
        <v>91.830000000000013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83.09</v>
      </c>
      <c r="E20" s="166">
        <f t="shared" ca="1" si="1"/>
        <v>84.600000000000009</v>
      </c>
      <c r="F20" s="166">
        <f t="shared" ca="1" si="2"/>
        <v>89.65</v>
      </c>
      <c r="G20" s="166">
        <f t="shared" ca="1" si="3"/>
        <v>85.27000000000001</v>
      </c>
      <c r="H20" s="166">
        <f t="shared" ca="1" si="4"/>
        <v>86.780000000000015</v>
      </c>
      <c r="I20" s="166">
        <f t="shared" ca="1" si="5"/>
        <v>91.830000000000013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88.19</v>
      </c>
      <c r="E21" s="163">
        <f t="shared" ca="1" si="1"/>
        <v>89.7</v>
      </c>
      <c r="F21" s="163">
        <f t="shared" ca="1" si="2"/>
        <v>94.75</v>
      </c>
      <c r="G21" s="163">
        <f t="shared" ca="1" si="3"/>
        <v>90.37</v>
      </c>
      <c r="H21" s="163">
        <f t="shared" ca="1" si="4"/>
        <v>91.88000000000001</v>
      </c>
      <c r="I21" s="163">
        <f t="shared" ca="1" si="5"/>
        <v>96.93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88.19</v>
      </c>
      <c r="E22" s="163">
        <f t="shared" ca="1" si="1"/>
        <v>89.7</v>
      </c>
      <c r="F22" s="163">
        <f t="shared" ca="1" si="2"/>
        <v>94.75</v>
      </c>
      <c r="G22" s="163">
        <f t="shared" ca="1" si="3"/>
        <v>90.37</v>
      </c>
      <c r="H22" s="163">
        <f t="shared" ca="1" si="4"/>
        <v>91.88000000000001</v>
      </c>
      <c r="I22" s="163">
        <f t="shared" ca="1" si="5"/>
        <v>96.93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88.19</v>
      </c>
      <c r="E23" s="163">
        <f t="shared" ca="1" si="1"/>
        <v>89.7</v>
      </c>
      <c r="F23" s="163">
        <f t="shared" ca="1" si="2"/>
        <v>94.75</v>
      </c>
      <c r="G23" s="163">
        <f t="shared" ca="1" si="3"/>
        <v>90.37</v>
      </c>
      <c r="H23" s="163">
        <f t="shared" ca="1" si="4"/>
        <v>91.88000000000001</v>
      </c>
      <c r="I23" s="163">
        <f t="shared" ca="1" si="5"/>
        <v>96.93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88.19</v>
      </c>
      <c r="E24" s="163">
        <f t="shared" ca="1" si="1"/>
        <v>89.7</v>
      </c>
      <c r="F24" s="163">
        <f t="shared" ca="1" si="2"/>
        <v>94.75</v>
      </c>
      <c r="G24" s="163">
        <f t="shared" ca="1" si="3"/>
        <v>90.37</v>
      </c>
      <c r="H24" s="163">
        <f t="shared" ca="1" si="4"/>
        <v>91.88000000000001</v>
      </c>
      <c r="I24" s="163">
        <f t="shared" ca="1" si="5"/>
        <v>96.93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93.29</v>
      </c>
      <c r="E25" s="166">
        <f t="shared" ca="1" si="1"/>
        <v>94.800000000000011</v>
      </c>
      <c r="F25" s="166">
        <f t="shared" ca="1" si="2"/>
        <v>99.850000000000009</v>
      </c>
      <c r="G25" s="166">
        <f t="shared" ca="1" si="3"/>
        <v>95.470000000000013</v>
      </c>
      <c r="H25" s="166">
        <f t="shared" ca="1" si="4"/>
        <v>96.980000000000018</v>
      </c>
      <c r="I25" s="166">
        <f t="shared" ca="1" si="5"/>
        <v>102.03000000000002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93.29</v>
      </c>
      <c r="E26" s="166">
        <f t="shared" ca="1" si="1"/>
        <v>94.800000000000011</v>
      </c>
      <c r="F26" s="166">
        <f t="shared" ca="1" si="2"/>
        <v>99.850000000000009</v>
      </c>
      <c r="G26" s="166">
        <f t="shared" ca="1" si="3"/>
        <v>95.470000000000013</v>
      </c>
      <c r="H26" s="166">
        <f t="shared" ca="1" si="4"/>
        <v>96.980000000000018</v>
      </c>
      <c r="I26" s="166">
        <f t="shared" ca="1" si="5"/>
        <v>102.03000000000002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93.29</v>
      </c>
      <c r="E27" s="166">
        <f t="shared" ca="1" si="1"/>
        <v>94.800000000000011</v>
      </c>
      <c r="F27" s="166">
        <f t="shared" ca="1" si="2"/>
        <v>99.850000000000009</v>
      </c>
      <c r="G27" s="166">
        <f t="shared" ca="1" si="3"/>
        <v>95.470000000000013</v>
      </c>
      <c r="H27" s="166">
        <f t="shared" ca="1" si="4"/>
        <v>96.980000000000018</v>
      </c>
      <c r="I27" s="166">
        <f t="shared" ca="1" si="5"/>
        <v>102.03000000000002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93.29</v>
      </c>
      <c r="E28" s="166">
        <f t="shared" ca="1" si="1"/>
        <v>94.800000000000011</v>
      </c>
      <c r="F28" s="166">
        <f t="shared" ca="1" si="2"/>
        <v>99.850000000000009</v>
      </c>
      <c r="G28" s="166">
        <f t="shared" ca="1" si="3"/>
        <v>95.470000000000013</v>
      </c>
      <c r="H28" s="166">
        <f t="shared" ca="1" si="4"/>
        <v>96.980000000000018</v>
      </c>
      <c r="I28" s="166">
        <f t="shared" ca="1" si="5"/>
        <v>102.03000000000002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98.39</v>
      </c>
      <c r="E29" s="163">
        <f t="shared" ca="1" si="1"/>
        <v>99.9</v>
      </c>
      <c r="F29" s="163">
        <f t="shared" ca="1" si="2"/>
        <v>104.95</v>
      </c>
      <c r="G29" s="163">
        <f t="shared" ca="1" si="3"/>
        <v>100.57000000000001</v>
      </c>
      <c r="H29" s="163">
        <f t="shared" ca="1" si="4"/>
        <v>102.08000000000001</v>
      </c>
      <c r="I29" s="163">
        <f t="shared" ca="1" si="5"/>
        <v>107.13000000000001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98.39</v>
      </c>
      <c r="E30" s="163">
        <f t="shared" ca="1" si="1"/>
        <v>99.9</v>
      </c>
      <c r="F30" s="163">
        <f t="shared" ca="1" si="2"/>
        <v>104.95</v>
      </c>
      <c r="G30" s="163">
        <f t="shared" ca="1" si="3"/>
        <v>100.57000000000001</v>
      </c>
      <c r="H30" s="163">
        <f t="shared" ca="1" si="4"/>
        <v>102.08000000000001</v>
      </c>
      <c r="I30" s="163">
        <f t="shared" ca="1" si="5"/>
        <v>107.13000000000001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98.39</v>
      </c>
      <c r="E31" s="163">
        <f t="shared" ca="1" si="1"/>
        <v>99.9</v>
      </c>
      <c r="F31" s="163">
        <f t="shared" ca="1" si="2"/>
        <v>104.95</v>
      </c>
      <c r="G31" s="163">
        <f t="shared" ca="1" si="3"/>
        <v>100.57000000000001</v>
      </c>
      <c r="H31" s="163">
        <f t="shared" ca="1" si="4"/>
        <v>102.08000000000001</v>
      </c>
      <c r="I31" s="163">
        <f t="shared" ca="1" si="5"/>
        <v>107.13000000000001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98.39</v>
      </c>
      <c r="E32" s="163">
        <f t="shared" ca="1" si="1"/>
        <v>99.9</v>
      </c>
      <c r="F32" s="163">
        <f t="shared" ca="1" si="2"/>
        <v>104.95</v>
      </c>
      <c r="G32" s="163">
        <f t="shared" ca="1" si="3"/>
        <v>100.57000000000001</v>
      </c>
      <c r="H32" s="163">
        <f t="shared" ca="1" si="4"/>
        <v>102.08000000000001</v>
      </c>
      <c r="I32" s="163">
        <f t="shared" ca="1" si="5"/>
        <v>107.13000000000001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98.39</v>
      </c>
      <c r="E33" s="163">
        <f t="shared" ca="1" si="1"/>
        <v>99.9</v>
      </c>
      <c r="F33" s="163">
        <f t="shared" ca="1" si="2"/>
        <v>104.95</v>
      </c>
      <c r="G33" s="163">
        <f t="shared" ca="1" si="3"/>
        <v>100.57000000000001</v>
      </c>
      <c r="H33" s="163">
        <f t="shared" ca="1" si="4"/>
        <v>102.08000000000001</v>
      </c>
      <c r="I33" s="163">
        <f t="shared" ca="1" si="5"/>
        <v>107.13000000000001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103.49000000000001</v>
      </c>
      <c r="E34" s="166">
        <f t="shared" ca="1" si="1"/>
        <v>105.00000000000001</v>
      </c>
      <c r="F34" s="166">
        <f t="shared" ca="1" si="2"/>
        <v>110.05000000000001</v>
      </c>
      <c r="G34" s="166">
        <f t="shared" ca="1" si="3"/>
        <v>105.67000000000002</v>
      </c>
      <c r="H34" s="166">
        <f t="shared" ca="1" si="4"/>
        <v>107.18000000000002</v>
      </c>
      <c r="I34" s="166">
        <f t="shared" ca="1" si="5"/>
        <v>112.23000000000002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103.49000000000001</v>
      </c>
      <c r="E35" s="166">
        <f t="shared" ca="1" si="1"/>
        <v>105.00000000000001</v>
      </c>
      <c r="F35" s="166">
        <f t="shared" ca="1" si="2"/>
        <v>110.05000000000001</v>
      </c>
      <c r="G35" s="166">
        <f t="shared" ca="1" si="3"/>
        <v>105.67000000000002</v>
      </c>
      <c r="H35" s="166">
        <f t="shared" ca="1" si="4"/>
        <v>107.18000000000002</v>
      </c>
      <c r="I35" s="166">
        <f t="shared" ca="1" si="5"/>
        <v>112.23000000000002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103.49000000000001</v>
      </c>
      <c r="E36" s="166">
        <f t="shared" ca="1" si="1"/>
        <v>105.00000000000001</v>
      </c>
      <c r="F36" s="166">
        <f t="shared" ca="1" si="2"/>
        <v>110.05000000000001</v>
      </c>
      <c r="G36" s="166">
        <f t="shared" ca="1" si="3"/>
        <v>105.67000000000002</v>
      </c>
      <c r="H36" s="166">
        <f t="shared" ca="1" si="4"/>
        <v>107.18000000000002</v>
      </c>
      <c r="I36" s="166">
        <f t="shared" ca="1" si="5"/>
        <v>112.23000000000002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103.49000000000001</v>
      </c>
      <c r="E37" s="166">
        <f t="shared" ca="1" si="1"/>
        <v>105.00000000000001</v>
      </c>
      <c r="F37" s="166">
        <f t="shared" ca="1" si="2"/>
        <v>110.05000000000001</v>
      </c>
      <c r="G37" s="166">
        <f t="shared" ca="1" si="3"/>
        <v>105.67000000000002</v>
      </c>
      <c r="H37" s="166">
        <f t="shared" ca="1" si="4"/>
        <v>107.18000000000002</v>
      </c>
      <c r="I37" s="166">
        <f t="shared" ca="1" si="5"/>
        <v>112.23000000000002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103.49000000000001</v>
      </c>
      <c r="E38" s="166">
        <f t="shared" ca="1" si="1"/>
        <v>105.00000000000001</v>
      </c>
      <c r="F38" s="166">
        <f t="shared" ca="1" si="2"/>
        <v>110.05000000000001</v>
      </c>
      <c r="G38" s="166">
        <f t="shared" ca="1" si="3"/>
        <v>105.67000000000002</v>
      </c>
      <c r="H38" s="166">
        <f t="shared" ca="1" si="4"/>
        <v>107.18000000000002</v>
      </c>
      <c r="I38" s="166">
        <f t="shared" ca="1" si="5"/>
        <v>112.23000000000002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108.59</v>
      </c>
      <c r="E39" s="163">
        <f t="shared" ca="1" si="1"/>
        <v>110.10000000000001</v>
      </c>
      <c r="F39" s="163">
        <f t="shared" ca="1" si="2"/>
        <v>115.15</v>
      </c>
      <c r="G39" s="163">
        <f t="shared" ca="1" si="3"/>
        <v>110.77000000000001</v>
      </c>
      <c r="H39" s="163">
        <f t="shared" ca="1" si="4"/>
        <v>112.28000000000002</v>
      </c>
      <c r="I39" s="163">
        <f t="shared" ca="1" si="5"/>
        <v>117.33000000000001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108.59</v>
      </c>
      <c r="E40" s="163">
        <f t="shared" ca="1" si="1"/>
        <v>110.10000000000001</v>
      </c>
      <c r="F40" s="163">
        <f t="shared" ca="1" si="2"/>
        <v>115.15</v>
      </c>
      <c r="G40" s="163">
        <f t="shared" ca="1" si="3"/>
        <v>110.77000000000001</v>
      </c>
      <c r="H40" s="163">
        <f t="shared" ca="1" si="4"/>
        <v>112.28000000000002</v>
      </c>
      <c r="I40" s="163">
        <f t="shared" ca="1" si="5"/>
        <v>117.33000000000001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108.59</v>
      </c>
      <c r="E41" s="163">
        <f t="shared" ca="1" si="1"/>
        <v>110.10000000000001</v>
      </c>
      <c r="F41" s="163">
        <f t="shared" ca="1" si="2"/>
        <v>115.15</v>
      </c>
      <c r="G41" s="163">
        <f t="shared" ca="1" si="3"/>
        <v>110.77000000000001</v>
      </c>
      <c r="H41" s="163">
        <f t="shared" ca="1" si="4"/>
        <v>112.28000000000002</v>
      </c>
      <c r="I41" s="163">
        <f t="shared" ca="1" si="5"/>
        <v>117.33000000000001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108.59</v>
      </c>
      <c r="E42" s="163">
        <f t="shared" ca="1" si="1"/>
        <v>110.10000000000001</v>
      </c>
      <c r="F42" s="163">
        <f t="shared" ca="1" si="2"/>
        <v>115.15</v>
      </c>
      <c r="G42" s="163">
        <f t="shared" ca="1" si="3"/>
        <v>110.77000000000001</v>
      </c>
      <c r="H42" s="163">
        <f t="shared" ca="1" si="4"/>
        <v>112.28000000000002</v>
      </c>
      <c r="I42" s="163">
        <f t="shared" ca="1" si="5"/>
        <v>117.33000000000001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108.59</v>
      </c>
      <c r="E43" s="163">
        <f t="shared" ca="1" si="1"/>
        <v>110.10000000000001</v>
      </c>
      <c r="F43" s="163">
        <f t="shared" ca="1" si="2"/>
        <v>115.15</v>
      </c>
      <c r="G43" s="163">
        <f t="shared" ca="1" si="3"/>
        <v>110.77000000000001</v>
      </c>
      <c r="H43" s="163">
        <f t="shared" ca="1" si="4"/>
        <v>112.28000000000002</v>
      </c>
      <c r="I43" s="163">
        <f t="shared" ca="1" si="5"/>
        <v>117.33000000000001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108.59</v>
      </c>
      <c r="E44" s="163">
        <f t="shared" ca="1" si="1"/>
        <v>110.10000000000001</v>
      </c>
      <c r="F44" s="163">
        <f t="shared" ca="1" si="2"/>
        <v>115.15</v>
      </c>
      <c r="G44" s="163">
        <f t="shared" ca="1" si="3"/>
        <v>110.77000000000001</v>
      </c>
      <c r="H44" s="163">
        <f t="shared" ca="1" si="4"/>
        <v>112.28000000000002</v>
      </c>
      <c r="I44" s="163">
        <f t="shared" ca="1" si="5"/>
        <v>117.33000000000001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113.69</v>
      </c>
      <c r="E45" s="166">
        <f t="shared" ca="1" si="1"/>
        <v>115.2</v>
      </c>
      <c r="F45" s="166">
        <f t="shared" ca="1" si="2"/>
        <v>120.25</v>
      </c>
      <c r="G45" s="166">
        <f t="shared" ca="1" si="3"/>
        <v>115.87</v>
      </c>
      <c r="H45" s="166">
        <f t="shared" ca="1" si="4"/>
        <v>117.38000000000001</v>
      </c>
      <c r="I45" s="166">
        <f t="shared" ca="1" si="5"/>
        <v>122.43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113.69</v>
      </c>
      <c r="E46" s="166">
        <f t="shared" ca="1" si="1"/>
        <v>115.2</v>
      </c>
      <c r="F46" s="166">
        <f t="shared" ca="1" si="2"/>
        <v>120.25</v>
      </c>
      <c r="G46" s="166">
        <f t="shared" ca="1" si="3"/>
        <v>115.87</v>
      </c>
      <c r="H46" s="166">
        <f t="shared" ca="1" si="4"/>
        <v>117.38000000000001</v>
      </c>
      <c r="I46" s="166">
        <f t="shared" ca="1" si="5"/>
        <v>122.43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113.69</v>
      </c>
      <c r="E47" s="166">
        <f t="shared" ca="1" si="1"/>
        <v>115.2</v>
      </c>
      <c r="F47" s="166">
        <f t="shared" ca="1" si="2"/>
        <v>120.25</v>
      </c>
      <c r="G47" s="166">
        <f t="shared" ca="1" si="3"/>
        <v>115.87</v>
      </c>
      <c r="H47" s="166">
        <f t="shared" ca="1" si="4"/>
        <v>117.38000000000001</v>
      </c>
      <c r="I47" s="166">
        <f t="shared" ca="1" si="5"/>
        <v>122.43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113.69</v>
      </c>
      <c r="E48" s="166">
        <f t="shared" ca="1" si="1"/>
        <v>115.2</v>
      </c>
      <c r="F48" s="166">
        <f t="shared" ca="1" si="2"/>
        <v>120.25</v>
      </c>
      <c r="G48" s="166">
        <f t="shared" ca="1" si="3"/>
        <v>115.87</v>
      </c>
      <c r="H48" s="166">
        <f t="shared" ca="1" si="4"/>
        <v>117.38000000000001</v>
      </c>
      <c r="I48" s="166">
        <f t="shared" ca="1" si="5"/>
        <v>122.43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113.69</v>
      </c>
      <c r="E49" s="166">
        <f t="shared" ca="1" si="1"/>
        <v>115.2</v>
      </c>
      <c r="F49" s="166">
        <f t="shared" ca="1" si="2"/>
        <v>120.25</v>
      </c>
      <c r="G49" s="166">
        <f t="shared" ca="1" si="3"/>
        <v>115.87</v>
      </c>
      <c r="H49" s="166">
        <f t="shared" ca="1" si="4"/>
        <v>117.38000000000001</v>
      </c>
      <c r="I49" s="166">
        <f t="shared" ca="1" si="5"/>
        <v>122.43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113.69</v>
      </c>
      <c r="E50" s="166">
        <f t="shared" ca="1" si="1"/>
        <v>115.2</v>
      </c>
      <c r="F50" s="166">
        <f t="shared" ca="1" si="2"/>
        <v>120.25</v>
      </c>
      <c r="G50" s="166">
        <f t="shared" ca="1" si="3"/>
        <v>115.87</v>
      </c>
      <c r="H50" s="166">
        <f t="shared" ca="1" si="4"/>
        <v>117.38000000000001</v>
      </c>
      <c r="I50" s="166">
        <f t="shared" ca="1" si="5"/>
        <v>122.43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118.79</v>
      </c>
      <c r="E51" s="163">
        <f t="shared" ca="1" si="1"/>
        <v>120.30000000000001</v>
      </c>
      <c r="F51" s="163">
        <f t="shared" ca="1" si="2"/>
        <v>125.35000000000001</v>
      </c>
      <c r="G51" s="163">
        <f t="shared" ca="1" si="3"/>
        <v>120.97000000000001</v>
      </c>
      <c r="H51" s="163">
        <f t="shared" ca="1" si="4"/>
        <v>122.48000000000002</v>
      </c>
      <c r="I51" s="163">
        <f t="shared" ca="1" si="5"/>
        <v>127.53000000000002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118.79</v>
      </c>
      <c r="E52" s="163">
        <f t="shared" ca="1" si="1"/>
        <v>120.30000000000001</v>
      </c>
      <c r="F52" s="163">
        <f t="shared" ca="1" si="2"/>
        <v>125.35000000000001</v>
      </c>
      <c r="G52" s="163">
        <f t="shared" ca="1" si="3"/>
        <v>120.97000000000001</v>
      </c>
      <c r="H52" s="163">
        <f t="shared" ca="1" si="4"/>
        <v>122.48000000000002</v>
      </c>
      <c r="I52" s="163">
        <f t="shared" ca="1" si="5"/>
        <v>127.53000000000002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118.79</v>
      </c>
      <c r="E53" s="163">
        <f t="shared" ca="1" si="1"/>
        <v>120.30000000000001</v>
      </c>
      <c r="F53" s="163">
        <f t="shared" ca="1" si="2"/>
        <v>125.35000000000001</v>
      </c>
      <c r="G53" s="163">
        <f t="shared" ca="1" si="3"/>
        <v>120.97000000000001</v>
      </c>
      <c r="H53" s="163">
        <f t="shared" ca="1" si="4"/>
        <v>122.48000000000002</v>
      </c>
      <c r="I53" s="163">
        <f t="shared" ca="1" si="5"/>
        <v>127.53000000000002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118.79</v>
      </c>
      <c r="E54" s="163">
        <f t="shared" ca="1" si="1"/>
        <v>120.30000000000001</v>
      </c>
      <c r="F54" s="163">
        <f t="shared" ca="1" si="2"/>
        <v>125.35000000000001</v>
      </c>
      <c r="G54" s="163">
        <f t="shared" ca="1" si="3"/>
        <v>120.97000000000001</v>
      </c>
      <c r="H54" s="163">
        <f t="shared" ca="1" si="4"/>
        <v>122.48000000000002</v>
      </c>
      <c r="I54" s="163">
        <f t="shared" ca="1" si="5"/>
        <v>127.53000000000002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118.79</v>
      </c>
      <c r="E55" s="163">
        <f t="shared" ca="1" si="1"/>
        <v>120.30000000000001</v>
      </c>
      <c r="F55" s="163">
        <f t="shared" ca="1" si="2"/>
        <v>125.35000000000001</v>
      </c>
      <c r="G55" s="163">
        <f t="shared" ca="1" si="3"/>
        <v>120.97000000000001</v>
      </c>
      <c r="H55" s="163">
        <f t="shared" ca="1" si="4"/>
        <v>122.48000000000002</v>
      </c>
      <c r="I55" s="163">
        <f t="shared" ca="1" si="5"/>
        <v>127.53000000000002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118.79</v>
      </c>
      <c r="E56" s="163">
        <f t="shared" ca="1" si="1"/>
        <v>120.30000000000001</v>
      </c>
      <c r="F56" s="163">
        <f t="shared" ca="1" si="2"/>
        <v>125.35000000000001</v>
      </c>
      <c r="G56" s="163">
        <f t="shared" ca="1" si="3"/>
        <v>120.97000000000001</v>
      </c>
      <c r="H56" s="163">
        <f t="shared" ca="1" si="4"/>
        <v>122.48000000000002</v>
      </c>
      <c r="I56" s="163">
        <f t="shared" ca="1" si="5"/>
        <v>127.53000000000002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118.79</v>
      </c>
      <c r="E57" s="163">
        <f t="shared" ca="1" si="1"/>
        <v>120.30000000000001</v>
      </c>
      <c r="F57" s="163">
        <f t="shared" ca="1" si="2"/>
        <v>125.35000000000001</v>
      </c>
      <c r="G57" s="163">
        <f t="shared" ca="1" si="3"/>
        <v>120.97000000000001</v>
      </c>
      <c r="H57" s="163">
        <f t="shared" ca="1" si="4"/>
        <v>122.48000000000002</v>
      </c>
      <c r="I57" s="163">
        <f t="shared" ca="1" si="5"/>
        <v>127.53000000000002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179.99</v>
      </c>
      <c r="E58" s="166">
        <f t="shared" ca="1" si="1"/>
        <v>181.5</v>
      </c>
      <c r="F58" s="166">
        <f t="shared" ca="1" si="2"/>
        <v>186.55</v>
      </c>
      <c r="G58" s="166">
        <f t="shared" ca="1" si="3"/>
        <v>182.17000000000002</v>
      </c>
      <c r="H58" s="166">
        <f t="shared" ca="1" si="4"/>
        <v>183.68</v>
      </c>
      <c r="I58" s="166">
        <f t="shared" ca="1" si="5"/>
        <v>188.73000000000002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179.99</v>
      </c>
      <c r="E59" s="166">
        <f t="shared" ca="1" si="1"/>
        <v>181.5</v>
      </c>
      <c r="F59" s="166">
        <f t="shared" ca="1" si="2"/>
        <v>186.55</v>
      </c>
      <c r="G59" s="166">
        <f t="shared" ca="1" si="3"/>
        <v>182.17000000000002</v>
      </c>
      <c r="H59" s="166">
        <f t="shared" ca="1" si="4"/>
        <v>183.68</v>
      </c>
      <c r="I59" s="166">
        <f t="shared" ca="1" si="5"/>
        <v>188.73000000000002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179.99</v>
      </c>
      <c r="E60" s="166">
        <f t="shared" ca="1" si="1"/>
        <v>181.5</v>
      </c>
      <c r="F60" s="166">
        <f t="shared" ca="1" si="2"/>
        <v>186.55</v>
      </c>
      <c r="G60" s="166">
        <f t="shared" ca="1" si="3"/>
        <v>182.17000000000002</v>
      </c>
      <c r="H60" s="166">
        <f t="shared" ca="1" si="4"/>
        <v>183.68</v>
      </c>
      <c r="I60" s="166">
        <f t="shared" ca="1" si="5"/>
        <v>188.73000000000002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179.99</v>
      </c>
      <c r="E61" s="166">
        <f t="shared" ca="1" si="1"/>
        <v>181.5</v>
      </c>
      <c r="F61" s="166">
        <f t="shared" ca="1" si="2"/>
        <v>186.55</v>
      </c>
      <c r="G61" s="166">
        <f t="shared" ca="1" si="3"/>
        <v>182.17000000000002</v>
      </c>
      <c r="H61" s="166">
        <f t="shared" ca="1" si="4"/>
        <v>183.68</v>
      </c>
      <c r="I61" s="166">
        <f t="shared" ca="1" si="5"/>
        <v>188.73000000000002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179.99</v>
      </c>
      <c r="E62" s="166">
        <f t="shared" ca="1" si="1"/>
        <v>181.5</v>
      </c>
      <c r="F62" s="166">
        <f t="shared" ca="1" si="2"/>
        <v>186.55</v>
      </c>
      <c r="G62" s="166">
        <f t="shared" ca="1" si="3"/>
        <v>182.17000000000002</v>
      </c>
      <c r="H62" s="166">
        <f t="shared" ca="1" si="4"/>
        <v>183.68</v>
      </c>
      <c r="I62" s="166">
        <f t="shared" ca="1" si="5"/>
        <v>188.73000000000002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179.99</v>
      </c>
      <c r="E63" s="166">
        <f t="shared" ca="1" si="1"/>
        <v>181.5</v>
      </c>
      <c r="F63" s="166">
        <f t="shared" ca="1" si="2"/>
        <v>186.55</v>
      </c>
      <c r="G63" s="166">
        <f t="shared" ca="1" si="3"/>
        <v>182.17000000000002</v>
      </c>
      <c r="H63" s="166">
        <f t="shared" ca="1" si="4"/>
        <v>183.68</v>
      </c>
      <c r="I63" s="166">
        <f t="shared" ca="1" si="5"/>
        <v>188.73000000000002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179.99</v>
      </c>
      <c r="E64" s="166">
        <f t="shared" ca="1" si="1"/>
        <v>181.5</v>
      </c>
      <c r="F64" s="166">
        <f t="shared" ca="1" si="2"/>
        <v>186.55</v>
      </c>
      <c r="G64" s="166">
        <f t="shared" ca="1" si="3"/>
        <v>182.17000000000002</v>
      </c>
      <c r="H64" s="166">
        <f t="shared" ca="1" si="4"/>
        <v>183.68</v>
      </c>
      <c r="I64" s="166">
        <f t="shared" ca="1" si="5"/>
        <v>188.73000000000002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190.19</v>
      </c>
      <c r="E65" s="163">
        <f t="shared" ca="1" si="1"/>
        <v>191.7</v>
      </c>
      <c r="F65" s="163">
        <f t="shared" ca="1" si="2"/>
        <v>196.75</v>
      </c>
      <c r="G65" s="163">
        <f t="shared" ca="1" si="3"/>
        <v>192.37</v>
      </c>
      <c r="H65" s="163">
        <f t="shared" ca="1" si="4"/>
        <v>193.88</v>
      </c>
      <c r="I65" s="163">
        <f t="shared" ca="1" si="5"/>
        <v>198.93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190.19</v>
      </c>
      <c r="E66" s="163">
        <f t="shared" ca="1" si="1"/>
        <v>191.7</v>
      </c>
      <c r="F66" s="163">
        <f t="shared" ca="1" si="2"/>
        <v>196.75</v>
      </c>
      <c r="G66" s="163">
        <f t="shared" ca="1" si="3"/>
        <v>192.37</v>
      </c>
      <c r="H66" s="163">
        <f t="shared" ca="1" si="4"/>
        <v>193.88</v>
      </c>
      <c r="I66" s="163">
        <f t="shared" ca="1" si="5"/>
        <v>198.93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190.19</v>
      </c>
      <c r="E67" s="163">
        <f t="shared" ca="1" si="1"/>
        <v>191.7</v>
      </c>
      <c r="F67" s="163">
        <f t="shared" ca="1" si="2"/>
        <v>196.75</v>
      </c>
      <c r="G67" s="163">
        <f t="shared" ca="1" si="3"/>
        <v>192.37</v>
      </c>
      <c r="H67" s="163">
        <f t="shared" ca="1" si="4"/>
        <v>193.88</v>
      </c>
      <c r="I67" s="163">
        <f t="shared" ca="1" si="5"/>
        <v>198.93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190.19</v>
      </c>
      <c r="E68" s="163">
        <f t="shared" ca="1" si="1"/>
        <v>191.7</v>
      </c>
      <c r="F68" s="163">
        <f t="shared" ca="1" si="2"/>
        <v>196.75</v>
      </c>
      <c r="G68" s="163">
        <f t="shared" ca="1" si="3"/>
        <v>192.37</v>
      </c>
      <c r="H68" s="163">
        <f t="shared" ca="1" si="4"/>
        <v>193.88</v>
      </c>
      <c r="I68" s="163">
        <f t="shared" ca="1" si="5"/>
        <v>198.93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190.19</v>
      </c>
      <c r="E69" s="163">
        <f t="shared" ca="1" si="1"/>
        <v>191.7</v>
      </c>
      <c r="F69" s="163">
        <f t="shared" ca="1" si="2"/>
        <v>196.75</v>
      </c>
      <c r="G69" s="163">
        <f t="shared" ca="1" si="3"/>
        <v>192.37</v>
      </c>
      <c r="H69" s="163">
        <f t="shared" ca="1" si="4"/>
        <v>193.88</v>
      </c>
      <c r="I69" s="163">
        <f t="shared" ca="1" si="5"/>
        <v>198.93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190.19</v>
      </c>
      <c r="E70" s="163">
        <f t="shared" ca="1" si="1"/>
        <v>191.7</v>
      </c>
      <c r="F70" s="163">
        <f t="shared" ca="1" si="2"/>
        <v>196.75</v>
      </c>
      <c r="G70" s="163">
        <f t="shared" ca="1" si="3"/>
        <v>192.37</v>
      </c>
      <c r="H70" s="163">
        <f t="shared" ca="1" si="4"/>
        <v>193.88</v>
      </c>
      <c r="I70" s="163">
        <f t="shared" ca="1" si="5"/>
        <v>198.93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190.19</v>
      </c>
      <c r="E71" s="163">
        <f t="shared" ca="1" si="1"/>
        <v>191.7</v>
      </c>
      <c r="F71" s="163">
        <f t="shared" ca="1" si="2"/>
        <v>196.75</v>
      </c>
      <c r="G71" s="163">
        <f t="shared" ca="1" si="3"/>
        <v>192.37</v>
      </c>
      <c r="H71" s="163">
        <f t="shared" ca="1" si="4"/>
        <v>193.88</v>
      </c>
      <c r="I71" s="163">
        <f t="shared" ca="1" si="5"/>
        <v>198.93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190.19</v>
      </c>
      <c r="E72" s="163">
        <f t="shared" ca="1" si="1"/>
        <v>191.7</v>
      </c>
      <c r="F72" s="163">
        <f t="shared" ca="1" si="2"/>
        <v>196.75</v>
      </c>
      <c r="G72" s="163">
        <f t="shared" ca="1" si="3"/>
        <v>192.37</v>
      </c>
      <c r="H72" s="163">
        <f t="shared" ca="1" si="4"/>
        <v>193.88</v>
      </c>
      <c r="I72" s="163">
        <f t="shared" ca="1" si="5"/>
        <v>198.93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200.39</v>
      </c>
      <c r="E73" s="166">
        <f t="shared" ca="1" si="1"/>
        <v>201.89999999999998</v>
      </c>
      <c r="F73" s="166">
        <f t="shared" ca="1" si="2"/>
        <v>206.95</v>
      </c>
      <c r="G73" s="166">
        <f t="shared" ca="1" si="3"/>
        <v>202.57</v>
      </c>
      <c r="H73" s="166">
        <f t="shared" ca="1" si="4"/>
        <v>204.07999999999998</v>
      </c>
      <c r="I73" s="166">
        <f t="shared" ca="1" si="5"/>
        <v>209.13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200.39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201.89999999999998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206.95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202.57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204.07999999999998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209.13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200.39</v>
      </c>
      <c r="E75" s="166">
        <f t="shared" ca="1" si="7"/>
        <v>201.89999999999998</v>
      </c>
      <c r="F75" s="166">
        <f t="shared" ca="1" si="8"/>
        <v>206.95</v>
      </c>
      <c r="G75" s="166">
        <f t="shared" ca="1" si="9"/>
        <v>202.57</v>
      </c>
      <c r="H75" s="166">
        <f t="shared" ca="1" si="10"/>
        <v>204.07999999999998</v>
      </c>
      <c r="I75" s="166">
        <f t="shared" ca="1" si="11"/>
        <v>209.13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200.39</v>
      </c>
      <c r="E76" s="166">
        <f t="shared" ca="1" si="7"/>
        <v>201.89999999999998</v>
      </c>
      <c r="F76" s="166">
        <f t="shared" ca="1" si="8"/>
        <v>206.95</v>
      </c>
      <c r="G76" s="166">
        <f t="shared" ca="1" si="9"/>
        <v>202.57</v>
      </c>
      <c r="H76" s="166">
        <f t="shared" ca="1" si="10"/>
        <v>204.07999999999998</v>
      </c>
      <c r="I76" s="166">
        <f t="shared" ca="1" si="11"/>
        <v>209.13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200.39</v>
      </c>
      <c r="E77" s="166">
        <f t="shared" ca="1" si="7"/>
        <v>201.89999999999998</v>
      </c>
      <c r="F77" s="166">
        <f t="shared" ca="1" si="8"/>
        <v>206.95</v>
      </c>
      <c r="G77" s="166">
        <f t="shared" ca="1" si="9"/>
        <v>202.57</v>
      </c>
      <c r="H77" s="166">
        <f t="shared" ca="1" si="10"/>
        <v>204.07999999999998</v>
      </c>
      <c r="I77" s="166">
        <f t="shared" ca="1" si="11"/>
        <v>209.13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200.39</v>
      </c>
      <c r="E78" s="166">
        <f t="shared" ca="1" si="7"/>
        <v>201.89999999999998</v>
      </c>
      <c r="F78" s="166">
        <f t="shared" ca="1" si="8"/>
        <v>206.95</v>
      </c>
      <c r="G78" s="166">
        <f t="shared" ca="1" si="9"/>
        <v>202.57</v>
      </c>
      <c r="H78" s="166">
        <f t="shared" ca="1" si="10"/>
        <v>204.07999999999998</v>
      </c>
      <c r="I78" s="166">
        <f t="shared" ca="1" si="11"/>
        <v>209.13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200.39</v>
      </c>
      <c r="E79" s="166">
        <f t="shared" ca="1" si="7"/>
        <v>201.89999999999998</v>
      </c>
      <c r="F79" s="166">
        <f t="shared" ca="1" si="8"/>
        <v>206.95</v>
      </c>
      <c r="G79" s="166">
        <f t="shared" ca="1" si="9"/>
        <v>202.57</v>
      </c>
      <c r="H79" s="166">
        <f t="shared" ca="1" si="10"/>
        <v>204.07999999999998</v>
      </c>
      <c r="I79" s="166">
        <f t="shared" ca="1" si="11"/>
        <v>209.13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200.39</v>
      </c>
      <c r="E80" s="166">
        <f t="shared" ca="1" si="7"/>
        <v>201.89999999999998</v>
      </c>
      <c r="F80" s="166">
        <f t="shared" ca="1" si="8"/>
        <v>206.95</v>
      </c>
      <c r="G80" s="166">
        <f t="shared" ca="1" si="9"/>
        <v>202.57</v>
      </c>
      <c r="H80" s="166">
        <f t="shared" ca="1" si="10"/>
        <v>204.07999999999998</v>
      </c>
      <c r="I80" s="166">
        <f t="shared" ca="1" si="11"/>
        <v>209.13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210.58999999999997</v>
      </c>
      <c r="E81" s="163">
        <f t="shared" ca="1" si="7"/>
        <v>212.09999999999997</v>
      </c>
      <c r="F81" s="163">
        <f t="shared" ca="1" si="8"/>
        <v>217.14999999999998</v>
      </c>
      <c r="G81" s="163">
        <f t="shared" ca="1" si="9"/>
        <v>212.76999999999998</v>
      </c>
      <c r="H81" s="163">
        <f t="shared" ca="1" si="10"/>
        <v>214.27999999999997</v>
      </c>
      <c r="I81" s="163">
        <f t="shared" ca="1" si="11"/>
        <v>219.32999999999998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210.58999999999997</v>
      </c>
      <c r="E82" s="163">
        <f t="shared" ca="1" si="7"/>
        <v>212.09999999999997</v>
      </c>
      <c r="F82" s="163">
        <f t="shared" ca="1" si="8"/>
        <v>217.14999999999998</v>
      </c>
      <c r="G82" s="163">
        <f t="shared" ca="1" si="9"/>
        <v>212.76999999999998</v>
      </c>
      <c r="H82" s="163">
        <f t="shared" ca="1" si="10"/>
        <v>214.27999999999997</v>
      </c>
      <c r="I82" s="163">
        <f t="shared" ca="1" si="11"/>
        <v>219.32999999999998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210.58999999999997</v>
      </c>
      <c r="E83" s="163">
        <f t="shared" ca="1" si="7"/>
        <v>212.09999999999997</v>
      </c>
      <c r="F83" s="163">
        <f t="shared" ca="1" si="8"/>
        <v>217.14999999999998</v>
      </c>
      <c r="G83" s="163">
        <f t="shared" ca="1" si="9"/>
        <v>212.76999999999998</v>
      </c>
      <c r="H83" s="163">
        <f t="shared" ca="1" si="10"/>
        <v>214.27999999999997</v>
      </c>
      <c r="I83" s="163">
        <f t="shared" ca="1" si="11"/>
        <v>219.32999999999998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210.58999999999997</v>
      </c>
      <c r="E84" s="163">
        <f t="shared" ca="1" si="7"/>
        <v>212.09999999999997</v>
      </c>
      <c r="F84" s="163">
        <f t="shared" ca="1" si="8"/>
        <v>217.14999999999998</v>
      </c>
      <c r="G84" s="163">
        <f t="shared" ca="1" si="9"/>
        <v>212.76999999999998</v>
      </c>
      <c r="H84" s="163">
        <f t="shared" ca="1" si="10"/>
        <v>214.27999999999997</v>
      </c>
      <c r="I84" s="163">
        <f t="shared" ca="1" si="11"/>
        <v>219.32999999999998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210.58999999999997</v>
      </c>
      <c r="E85" s="163">
        <f t="shared" ca="1" si="7"/>
        <v>212.09999999999997</v>
      </c>
      <c r="F85" s="163">
        <f t="shared" ca="1" si="8"/>
        <v>217.14999999999998</v>
      </c>
      <c r="G85" s="163">
        <f t="shared" ca="1" si="9"/>
        <v>212.76999999999998</v>
      </c>
      <c r="H85" s="163">
        <f t="shared" ca="1" si="10"/>
        <v>214.27999999999997</v>
      </c>
      <c r="I85" s="163">
        <f t="shared" ca="1" si="11"/>
        <v>219.32999999999998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210.58999999999997</v>
      </c>
      <c r="E86" s="163">
        <f t="shared" ca="1" si="7"/>
        <v>212.09999999999997</v>
      </c>
      <c r="F86" s="163">
        <f t="shared" ca="1" si="8"/>
        <v>217.14999999999998</v>
      </c>
      <c r="G86" s="163">
        <f t="shared" ca="1" si="9"/>
        <v>212.76999999999998</v>
      </c>
      <c r="H86" s="163">
        <f t="shared" ca="1" si="10"/>
        <v>214.27999999999997</v>
      </c>
      <c r="I86" s="163">
        <f t="shared" ca="1" si="11"/>
        <v>219.32999999999998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210.58999999999997</v>
      </c>
      <c r="E87" s="163">
        <f t="shared" ca="1" si="7"/>
        <v>212.09999999999997</v>
      </c>
      <c r="F87" s="163">
        <f t="shared" ca="1" si="8"/>
        <v>217.14999999999998</v>
      </c>
      <c r="G87" s="163">
        <f t="shared" ca="1" si="9"/>
        <v>212.76999999999998</v>
      </c>
      <c r="H87" s="163">
        <f t="shared" ca="1" si="10"/>
        <v>214.27999999999997</v>
      </c>
      <c r="I87" s="163">
        <f t="shared" ca="1" si="11"/>
        <v>219.32999999999998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210.58999999999997</v>
      </c>
      <c r="E88" s="163">
        <f t="shared" ca="1" si="7"/>
        <v>212.09999999999997</v>
      </c>
      <c r="F88" s="163">
        <f t="shared" ca="1" si="8"/>
        <v>217.14999999999998</v>
      </c>
      <c r="G88" s="163">
        <f t="shared" ca="1" si="9"/>
        <v>212.76999999999998</v>
      </c>
      <c r="H88" s="163">
        <f t="shared" ca="1" si="10"/>
        <v>214.27999999999997</v>
      </c>
      <c r="I88" s="163">
        <f t="shared" ca="1" si="11"/>
        <v>219.32999999999998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210.58999999999997</v>
      </c>
      <c r="E89" s="163">
        <f t="shared" ca="1" si="7"/>
        <v>212.09999999999997</v>
      </c>
      <c r="F89" s="163">
        <f t="shared" ca="1" si="8"/>
        <v>217.14999999999998</v>
      </c>
      <c r="G89" s="163">
        <f t="shared" ca="1" si="9"/>
        <v>212.76999999999998</v>
      </c>
      <c r="H89" s="163">
        <f t="shared" ca="1" si="10"/>
        <v>214.27999999999997</v>
      </c>
      <c r="I89" s="163">
        <f t="shared" ca="1" si="11"/>
        <v>219.32999999999998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220.79000000000002</v>
      </c>
      <c r="E90" s="166">
        <f t="shared" ca="1" si="7"/>
        <v>222.3</v>
      </c>
      <c r="F90" s="166">
        <f t="shared" ca="1" si="8"/>
        <v>227.35000000000002</v>
      </c>
      <c r="G90" s="166">
        <f t="shared" ca="1" si="9"/>
        <v>222.97000000000003</v>
      </c>
      <c r="H90" s="166">
        <f t="shared" ca="1" si="10"/>
        <v>224.48000000000002</v>
      </c>
      <c r="I90" s="166">
        <f t="shared" ca="1" si="11"/>
        <v>229.53000000000003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220.79000000000002</v>
      </c>
      <c r="E91" s="166">
        <f t="shared" ca="1" si="7"/>
        <v>222.3</v>
      </c>
      <c r="F91" s="166">
        <f t="shared" ca="1" si="8"/>
        <v>227.35000000000002</v>
      </c>
      <c r="G91" s="166">
        <f t="shared" ca="1" si="9"/>
        <v>222.97000000000003</v>
      </c>
      <c r="H91" s="166">
        <f t="shared" ca="1" si="10"/>
        <v>224.48000000000002</v>
      </c>
      <c r="I91" s="166">
        <f t="shared" ca="1" si="11"/>
        <v>229.53000000000003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220.79000000000002</v>
      </c>
      <c r="E92" s="166">
        <f t="shared" ca="1" si="7"/>
        <v>222.3</v>
      </c>
      <c r="F92" s="166">
        <f t="shared" ca="1" si="8"/>
        <v>227.35000000000002</v>
      </c>
      <c r="G92" s="166">
        <f t="shared" ca="1" si="9"/>
        <v>222.97000000000003</v>
      </c>
      <c r="H92" s="166">
        <f t="shared" ca="1" si="10"/>
        <v>224.48000000000002</v>
      </c>
      <c r="I92" s="166">
        <f t="shared" ca="1" si="11"/>
        <v>229.53000000000003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220.79000000000002</v>
      </c>
      <c r="E93" s="166">
        <f t="shared" ca="1" si="7"/>
        <v>222.3</v>
      </c>
      <c r="F93" s="166">
        <f t="shared" ca="1" si="8"/>
        <v>227.35000000000002</v>
      </c>
      <c r="G93" s="166">
        <f t="shared" ca="1" si="9"/>
        <v>222.97000000000003</v>
      </c>
      <c r="H93" s="166">
        <f t="shared" ca="1" si="10"/>
        <v>224.48000000000002</v>
      </c>
      <c r="I93" s="166">
        <f t="shared" ca="1" si="11"/>
        <v>229.53000000000003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220.79000000000002</v>
      </c>
      <c r="E94" s="166">
        <f t="shared" ca="1" si="7"/>
        <v>222.3</v>
      </c>
      <c r="F94" s="166">
        <f t="shared" ca="1" si="8"/>
        <v>227.35000000000002</v>
      </c>
      <c r="G94" s="166">
        <f t="shared" ca="1" si="9"/>
        <v>222.97000000000003</v>
      </c>
      <c r="H94" s="166">
        <f t="shared" ca="1" si="10"/>
        <v>224.48000000000002</v>
      </c>
      <c r="I94" s="166">
        <f t="shared" ca="1" si="11"/>
        <v>229.53000000000003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220.79000000000002</v>
      </c>
      <c r="E95" s="166">
        <f t="shared" ca="1" si="7"/>
        <v>222.3</v>
      </c>
      <c r="F95" s="166">
        <f t="shared" ca="1" si="8"/>
        <v>227.35000000000002</v>
      </c>
      <c r="G95" s="166">
        <f t="shared" ca="1" si="9"/>
        <v>222.97000000000003</v>
      </c>
      <c r="H95" s="166">
        <f t="shared" ca="1" si="10"/>
        <v>224.48000000000002</v>
      </c>
      <c r="I95" s="166">
        <f t="shared" ca="1" si="11"/>
        <v>229.53000000000003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220.79000000000002</v>
      </c>
      <c r="E96" s="166">
        <f t="shared" ca="1" si="7"/>
        <v>222.3</v>
      </c>
      <c r="F96" s="166">
        <f t="shared" ca="1" si="8"/>
        <v>227.35000000000002</v>
      </c>
      <c r="G96" s="166">
        <f t="shared" ca="1" si="9"/>
        <v>222.97000000000003</v>
      </c>
      <c r="H96" s="166">
        <f t="shared" ca="1" si="10"/>
        <v>224.48000000000002</v>
      </c>
      <c r="I96" s="166">
        <f t="shared" ca="1" si="11"/>
        <v>229.53000000000003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220.79000000000002</v>
      </c>
      <c r="E97" s="166">
        <f t="shared" ca="1" si="7"/>
        <v>222.3</v>
      </c>
      <c r="F97" s="166">
        <f t="shared" ca="1" si="8"/>
        <v>227.35000000000002</v>
      </c>
      <c r="G97" s="166">
        <f t="shared" ca="1" si="9"/>
        <v>222.97000000000003</v>
      </c>
      <c r="H97" s="166">
        <f t="shared" ca="1" si="10"/>
        <v>224.48000000000002</v>
      </c>
      <c r="I97" s="166">
        <f t="shared" ca="1" si="11"/>
        <v>229.53000000000003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220.79000000000002</v>
      </c>
      <c r="E98" s="166">
        <f t="shared" ca="1" si="7"/>
        <v>222.3</v>
      </c>
      <c r="F98" s="166">
        <f t="shared" ca="1" si="8"/>
        <v>227.35000000000002</v>
      </c>
      <c r="G98" s="166">
        <f t="shared" ca="1" si="9"/>
        <v>222.97000000000003</v>
      </c>
      <c r="H98" s="166">
        <f t="shared" ca="1" si="10"/>
        <v>224.48000000000002</v>
      </c>
      <c r="I98" s="166">
        <f t="shared" ca="1" si="11"/>
        <v>229.53000000000003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230.99</v>
      </c>
      <c r="E99" s="163">
        <f t="shared" ca="1" si="7"/>
        <v>232.5</v>
      </c>
      <c r="F99" s="163">
        <f t="shared" ca="1" si="8"/>
        <v>237.55</v>
      </c>
      <c r="G99" s="163">
        <f t="shared" ca="1" si="9"/>
        <v>233.17000000000002</v>
      </c>
      <c r="H99" s="163">
        <f t="shared" ca="1" si="10"/>
        <v>234.68</v>
      </c>
      <c r="I99" s="163">
        <f t="shared" ca="1" si="11"/>
        <v>239.73000000000002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230.99</v>
      </c>
      <c r="E100" s="163">
        <f t="shared" ca="1" si="7"/>
        <v>232.5</v>
      </c>
      <c r="F100" s="163">
        <f t="shared" ca="1" si="8"/>
        <v>237.55</v>
      </c>
      <c r="G100" s="163">
        <f t="shared" ca="1" si="9"/>
        <v>233.17000000000002</v>
      </c>
      <c r="H100" s="163">
        <f t="shared" ca="1" si="10"/>
        <v>234.68</v>
      </c>
      <c r="I100" s="163">
        <f t="shared" ca="1" si="11"/>
        <v>239.73000000000002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230.99</v>
      </c>
      <c r="E101" s="163">
        <f t="shared" ca="1" si="7"/>
        <v>232.5</v>
      </c>
      <c r="F101" s="163">
        <f t="shared" ca="1" si="8"/>
        <v>237.55</v>
      </c>
      <c r="G101" s="163">
        <f t="shared" ca="1" si="9"/>
        <v>233.17000000000002</v>
      </c>
      <c r="H101" s="163">
        <f t="shared" ca="1" si="10"/>
        <v>234.68</v>
      </c>
      <c r="I101" s="163">
        <f t="shared" ca="1" si="11"/>
        <v>239.73000000000002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230.99</v>
      </c>
      <c r="E102" s="163">
        <f t="shared" ca="1" si="7"/>
        <v>232.5</v>
      </c>
      <c r="F102" s="163">
        <f t="shared" ca="1" si="8"/>
        <v>237.55</v>
      </c>
      <c r="G102" s="163">
        <f t="shared" ca="1" si="9"/>
        <v>233.17000000000002</v>
      </c>
      <c r="H102" s="163">
        <f t="shared" ca="1" si="10"/>
        <v>234.68</v>
      </c>
      <c r="I102" s="163">
        <f t="shared" ca="1" si="11"/>
        <v>239.73000000000002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230.99</v>
      </c>
      <c r="E103" s="163">
        <f t="shared" ca="1" si="7"/>
        <v>232.5</v>
      </c>
      <c r="F103" s="163">
        <f t="shared" ca="1" si="8"/>
        <v>237.55</v>
      </c>
      <c r="G103" s="163">
        <f t="shared" ca="1" si="9"/>
        <v>233.17000000000002</v>
      </c>
      <c r="H103" s="163">
        <f t="shared" ca="1" si="10"/>
        <v>234.68</v>
      </c>
      <c r="I103" s="163">
        <f t="shared" ca="1" si="11"/>
        <v>239.73000000000002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230.99</v>
      </c>
      <c r="E104" s="163">
        <f t="shared" ca="1" si="7"/>
        <v>232.5</v>
      </c>
      <c r="F104" s="163">
        <f t="shared" ca="1" si="8"/>
        <v>237.55</v>
      </c>
      <c r="G104" s="163">
        <f t="shared" ca="1" si="9"/>
        <v>233.17000000000002</v>
      </c>
      <c r="H104" s="163">
        <f t="shared" ca="1" si="10"/>
        <v>234.68</v>
      </c>
      <c r="I104" s="163">
        <f t="shared" ca="1" si="11"/>
        <v>239.73000000000002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230.99</v>
      </c>
      <c r="E105" s="163">
        <f t="shared" ca="1" si="7"/>
        <v>232.5</v>
      </c>
      <c r="F105" s="163">
        <f t="shared" ca="1" si="8"/>
        <v>237.55</v>
      </c>
      <c r="G105" s="163">
        <f t="shared" ca="1" si="9"/>
        <v>233.17000000000002</v>
      </c>
      <c r="H105" s="163">
        <f t="shared" ca="1" si="10"/>
        <v>234.68</v>
      </c>
      <c r="I105" s="163">
        <f t="shared" ca="1" si="11"/>
        <v>239.73000000000002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230.99</v>
      </c>
      <c r="E106" s="163">
        <f t="shared" ca="1" si="7"/>
        <v>232.5</v>
      </c>
      <c r="F106" s="163">
        <f t="shared" ca="1" si="8"/>
        <v>237.55</v>
      </c>
      <c r="G106" s="163">
        <f t="shared" ca="1" si="9"/>
        <v>233.17000000000002</v>
      </c>
      <c r="H106" s="163">
        <f t="shared" ca="1" si="10"/>
        <v>234.68</v>
      </c>
      <c r="I106" s="163">
        <f t="shared" ca="1" si="11"/>
        <v>239.73000000000002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230.99</v>
      </c>
      <c r="E107" s="163">
        <f t="shared" ca="1" si="7"/>
        <v>232.5</v>
      </c>
      <c r="F107" s="163">
        <f t="shared" ca="1" si="8"/>
        <v>237.55</v>
      </c>
      <c r="G107" s="163">
        <f t="shared" ca="1" si="9"/>
        <v>233.17000000000002</v>
      </c>
      <c r="H107" s="163">
        <f t="shared" ca="1" si="10"/>
        <v>234.68</v>
      </c>
      <c r="I107" s="163">
        <f t="shared" ca="1" si="11"/>
        <v>239.73000000000002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230.99</v>
      </c>
      <c r="E108" s="163">
        <f t="shared" ca="1" si="7"/>
        <v>232.5</v>
      </c>
      <c r="F108" s="163">
        <f t="shared" ca="1" si="8"/>
        <v>237.55</v>
      </c>
      <c r="G108" s="163">
        <f t="shared" ca="1" si="9"/>
        <v>233.17000000000002</v>
      </c>
      <c r="H108" s="163">
        <f t="shared" ca="1" si="10"/>
        <v>234.68</v>
      </c>
      <c r="I108" s="163">
        <f t="shared" ca="1" si="11"/>
        <v>239.73000000000002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241.19</v>
      </c>
      <c r="E109" s="166">
        <f t="shared" ca="1" si="7"/>
        <v>242.7</v>
      </c>
      <c r="F109" s="166">
        <f t="shared" ca="1" si="8"/>
        <v>247.75</v>
      </c>
      <c r="G109" s="166">
        <f t="shared" ca="1" si="9"/>
        <v>243.37</v>
      </c>
      <c r="H109" s="166">
        <f t="shared" ca="1" si="10"/>
        <v>244.88</v>
      </c>
      <c r="I109" s="166">
        <f t="shared" ca="1" si="11"/>
        <v>249.93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241.19</v>
      </c>
      <c r="E110" s="166">
        <f t="shared" ca="1" si="7"/>
        <v>242.7</v>
      </c>
      <c r="F110" s="166">
        <f t="shared" ca="1" si="8"/>
        <v>247.75</v>
      </c>
      <c r="G110" s="166">
        <f t="shared" ca="1" si="9"/>
        <v>243.37</v>
      </c>
      <c r="H110" s="166">
        <f t="shared" ca="1" si="10"/>
        <v>244.88</v>
      </c>
      <c r="I110" s="166">
        <f t="shared" ca="1" si="11"/>
        <v>249.93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241.19</v>
      </c>
      <c r="E111" s="166">
        <f t="shared" ca="1" si="7"/>
        <v>242.7</v>
      </c>
      <c r="F111" s="166">
        <f t="shared" ca="1" si="8"/>
        <v>247.75</v>
      </c>
      <c r="G111" s="166">
        <f t="shared" ca="1" si="9"/>
        <v>243.37</v>
      </c>
      <c r="H111" s="166">
        <f t="shared" ca="1" si="10"/>
        <v>244.88</v>
      </c>
      <c r="I111" s="166">
        <f t="shared" ca="1" si="11"/>
        <v>249.93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241.19</v>
      </c>
      <c r="E112" s="166">
        <f t="shared" ca="1" si="7"/>
        <v>242.7</v>
      </c>
      <c r="F112" s="166">
        <f t="shared" ca="1" si="8"/>
        <v>247.75</v>
      </c>
      <c r="G112" s="166">
        <f t="shared" ca="1" si="9"/>
        <v>243.37</v>
      </c>
      <c r="H112" s="166">
        <f t="shared" ca="1" si="10"/>
        <v>244.88</v>
      </c>
      <c r="I112" s="166">
        <f t="shared" ca="1" si="11"/>
        <v>249.93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241.19</v>
      </c>
      <c r="E113" s="166">
        <f t="shared" ca="1" si="7"/>
        <v>242.7</v>
      </c>
      <c r="F113" s="166">
        <f t="shared" ca="1" si="8"/>
        <v>247.75</v>
      </c>
      <c r="G113" s="166">
        <f t="shared" ca="1" si="9"/>
        <v>243.37</v>
      </c>
      <c r="H113" s="166">
        <f t="shared" ca="1" si="10"/>
        <v>244.88</v>
      </c>
      <c r="I113" s="166">
        <f t="shared" ca="1" si="11"/>
        <v>249.93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241.19</v>
      </c>
      <c r="E114" s="166">
        <f t="shared" ca="1" si="7"/>
        <v>242.7</v>
      </c>
      <c r="F114" s="166">
        <f t="shared" ca="1" si="8"/>
        <v>247.75</v>
      </c>
      <c r="G114" s="166">
        <f t="shared" ca="1" si="9"/>
        <v>243.37</v>
      </c>
      <c r="H114" s="166">
        <f t="shared" ca="1" si="10"/>
        <v>244.88</v>
      </c>
      <c r="I114" s="166">
        <f t="shared" ca="1" si="11"/>
        <v>249.93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241.19</v>
      </c>
      <c r="E115" s="166">
        <f t="shared" ca="1" si="7"/>
        <v>242.7</v>
      </c>
      <c r="F115" s="166">
        <f t="shared" ca="1" si="8"/>
        <v>247.75</v>
      </c>
      <c r="G115" s="166">
        <f t="shared" ca="1" si="9"/>
        <v>243.37</v>
      </c>
      <c r="H115" s="166">
        <f t="shared" ca="1" si="10"/>
        <v>244.88</v>
      </c>
      <c r="I115" s="166">
        <f t="shared" ca="1" si="11"/>
        <v>249.93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241.19</v>
      </c>
      <c r="E116" s="166">
        <f t="shared" ca="1" si="7"/>
        <v>242.7</v>
      </c>
      <c r="F116" s="166">
        <f t="shared" ca="1" si="8"/>
        <v>247.75</v>
      </c>
      <c r="G116" s="166">
        <f t="shared" ca="1" si="9"/>
        <v>243.37</v>
      </c>
      <c r="H116" s="166">
        <f t="shared" ca="1" si="10"/>
        <v>244.88</v>
      </c>
      <c r="I116" s="166">
        <f t="shared" ca="1" si="11"/>
        <v>249.93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241.19</v>
      </c>
      <c r="E117" s="166">
        <f t="shared" ca="1" si="7"/>
        <v>242.7</v>
      </c>
      <c r="F117" s="166">
        <f t="shared" ca="1" si="8"/>
        <v>247.75</v>
      </c>
      <c r="G117" s="166">
        <f t="shared" ca="1" si="9"/>
        <v>243.37</v>
      </c>
      <c r="H117" s="166">
        <f t="shared" ca="1" si="10"/>
        <v>244.88</v>
      </c>
      <c r="I117" s="166">
        <f t="shared" ca="1" si="11"/>
        <v>249.93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241.19</v>
      </c>
      <c r="E118" s="166">
        <f t="shared" ca="1" si="7"/>
        <v>242.7</v>
      </c>
      <c r="F118" s="166">
        <f t="shared" ca="1" si="8"/>
        <v>247.75</v>
      </c>
      <c r="G118" s="166">
        <f t="shared" ca="1" si="9"/>
        <v>243.37</v>
      </c>
      <c r="H118" s="166">
        <f t="shared" ca="1" si="10"/>
        <v>244.88</v>
      </c>
      <c r="I118" s="166">
        <f t="shared" ca="1" si="11"/>
        <v>249.93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251.39</v>
      </c>
      <c r="E119" s="163">
        <f t="shared" ca="1" si="7"/>
        <v>252.89999999999998</v>
      </c>
      <c r="F119" s="163">
        <f t="shared" ca="1" si="8"/>
        <v>257.95</v>
      </c>
      <c r="G119" s="163">
        <f t="shared" ca="1" si="9"/>
        <v>253.57</v>
      </c>
      <c r="H119" s="163">
        <f t="shared" ca="1" si="10"/>
        <v>255.07999999999998</v>
      </c>
      <c r="I119" s="163">
        <f t="shared" ca="1" si="11"/>
        <v>260.13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251.39</v>
      </c>
      <c r="E120" s="163">
        <f t="shared" ca="1" si="7"/>
        <v>252.89999999999998</v>
      </c>
      <c r="F120" s="163">
        <f t="shared" ca="1" si="8"/>
        <v>257.95</v>
      </c>
      <c r="G120" s="163">
        <f t="shared" ca="1" si="9"/>
        <v>253.57</v>
      </c>
      <c r="H120" s="163">
        <f t="shared" ca="1" si="10"/>
        <v>255.07999999999998</v>
      </c>
      <c r="I120" s="163">
        <f t="shared" ca="1" si="11"/>
        <v>260.13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251.39</v>
      </c>
      <c r="E121" s="163">
        <f t="shared" ca="1" si="7"/>
        <v>252.89999999999998</v>
      </c>
      <c r="F121" s="163">
        <f t="shared" ca="1" si="8"/>
        <v>257.95</v>
      </c>
      <c r="G121" s="163">
        <f t="shared" ca="1" si="9"/>
        <v>253.57</v>
      </c>
      <c r="H121" s="163">
        <f t="shared" ca="1" si="10"/>
        <v>255.07999999999998</v>
      </c>
      <c r="I121" s="163">
        <f t="shared" ca="1" si="11"/>
        <v>260.13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251.39</v>
      </c>
      <c r="E122" s="163">
        <f t="shared" ca="1" si="7"/>
        <v>252.89999999999998</v>
      </c>
      <c r="F122" s="163">
        <f t="shared" ca="1" si="8"/>
        <v>257.95</v>
      </c>
      <c r="G122" s="163">
        <f t="shared" ca="1" si="9"/>
        <v>253.57</v>
      </c>
      <c r="H122" s="163">
        <f t="shared" ca="1" si="10"/>
        <v>255.07999999999998</v>
      </c>
      <c r="I122" s="163">
        <f t="shared" ca="1" si="11"/>
        <v>260.13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251.39</v>
      </c>
      <c r="E123" s="163">
        <f t="shared" ca="1" si="7"/>
        <v>252.89999999999998</v>
      </c>
      <c r="F123" s="163">
        <f t="shared" ca="1" si="8"/>
        <v>257.95</v>
      </c>
      <c r="G123" s="163">
        <f t="shared" ca="1" si="9"/>
        <v>253.57</v>
      </c>
      <c r="H123" s="163">
        <f t="shared" ca="1" si="10"/>
        <v>255.07999999999998</v>
      </c>
      <c r="I123" s="163">
        <f t="shared" ca="1" si="11"/>
        <v>260.13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251.39</v>
      </c>
      <c r="E124" s="163">
        <f t="shared" ca="1" si="7"/>
        <v>252.89999999999998</v>
      </c>
      <c r="F124" s="163">
        <f t="shared" ca="1" si="8"/>
        <v>257.95</v>
      </c>
      <c r="G124" s="163">
        <f t="shared" ca="1" si="9"/>
        <v>253.57</v>
      </c>
      <c r="H124" s="163">
        <f t="shared" ca="1" si="10"/>
        <v>255.07999999999998</v>
      </c>
      <c r="I124" s="163">
        <f t="shared" ca="1" si="11"/>
        <v>260.13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251.39</v>
      </c>
      <c r="E125" s="163">
        <f t="shared" ca="1" si="7"/>
        <v>252.89999999999998</v>
      </c>
      <c r="F125" s="163">
        <f t="shared" ca="1" si="8"/>
        <v>257.95</v>
      </c>
      <c r="G125" s="163">
        <f t="shared" ca="1" si="9"/>
        <v>253.57</v>
      </c>
      <c r="H125" s="163">
        <f t="shared" ca="1" si="10"/>
        <v>255.07999999999998</v>
      </c>
      <c r="I125" s="163">
        <f t="shared" ca="1" si="11"/>
        <v>260.13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251.39</v>
      </c>
      <c r="E126" s="163">
        <f t="shared" ca="1" si="7"/>
        <v>252.89999999999998</v>
      </c>
      <c r="F126" s="163">
        <f t="shared" ca="1" si="8"/>
        <v>257.95</v>
      </c>
      <c r="G126" s="163">
        <f t="shared" ca="1" si="9"/>
        <v>253.57</v>
      </c>
      <c r="H126" s="163">
        <f t="shared" ca="1" si="10"/>
        <v>255.07999999999998</v>
      </c>
      <c r="I126" s="163">
        <f t="shared" ca="1" si="11"/>
        <v>260.13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251.39</v>
      </c>
      <c r="E127" s="163">
        <f t="shared" ca="1" si="7"/>
        <v>252.89999999999998</v>
      </c>
      <c r="F127" s="163">
        <f t="shared" ca="1" si="8"/>
        <v>257.95</v>
      </c>
      <c r="G127" s="163">
        <f t="shared" ca="1" si="9"/>
        <v>253.57</v>
      </c>
      <c r="H127" s="163">
        <f t="shared" ca="1" si="10"/>
        <v>255.07999999999998</v>
      </c>
      <c r="I127" s="163">
        <f t="shared" ca="1" si="11"/>
        <v>260.13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251.39</v>
      </c>
      <c r="E128" s="163">
        <f t="shared" ca="1" si="7"/>
        <v>252.89999999999998</v>
      </c>
      <c r="F128" s="163">
        <f t="shared" ca="1" si="8"/>
        <v>257.95</v>
      </c>
      <c r="G128" s="163">
        <f t="shared" ca="1" si="9"/>
        <v>253.57</v>
      </c>
      <c r="H128" s="163">
        <f t="shared" ca="1" si="10"/>
        <v>255.07999999999998</v>
      </c>
      <c r="I128" s="163">
        <f t="shared" ca="1" si="11"/>
        <v>260.13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251.39</v>
      </c>
      <c r="E129" s="163">
        <f t="shared" ca="1" si="7"/>
        <v>252.89999999999998</v>
      </c>
      <c r="F129" s="163">
        <f t="shared" ca="1" si="8"/>
        <v>257.95</v>
      </c>
      <c r="G129" s="163">
        <f t="shared" ca="1" si="9"/>
        <v>253.57</v>
      </c>
      <c r="H129" s="163">
        <f t="shared" ca="1" si="10"/>
        <v>255.07999999999998</v>
      </c>
      <c r="I129" s="163">
        <f t="shared" ca="1" si="11"/>
        <v>260.13</v>
      </c>
    </row>
    <row r="130" spans="1:9" ht="15" thickBot="1"/>
    <row r="131" spans="1:9" ht="15" thickBot="1">
      <c r="A131" s="221" t="s">
        <v>1</v>
      </c>
      <c r="B131" s="222"/>
      <c r="C131" s="223"/>
      <c r="D131" s="221" t="str">
        <f ca="1">+"Cylindre double entrée (851½-"&amp;MID(CELL("nomfichier",A129),FIND("]",CELL("nomfichier",A129))+1,LEN(CELL("nomfichier",A129))-FIND("]",CELL("nomfichier",A129)))&amp;")"</f>
        <v>Cylindre double entrée (851½-UDM5)</v>
      </c>
      <c r="E131" s="222"/>
      <c r="F131" s="223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50.57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52.08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57.13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50.57</v>
      </c>
      <c r="E134" s="163">
        <f t="shared" ca="1" si="13"/>
        <v>52.08</v>
      </c>
      <c r="F134" s="163">
        <f t="shared" ca="1" si="14"/>
        <v>57.13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55.67</v>
      </c>
      <c r="E135" s="166">
        <f t="shared" ca="1" si="13"/>
        <v>57.18</v>
      </c>
      <c r="F135" s="166">
        <f t="shared" ca="1" si="14"/>
        <v>62.230000000000004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60.769999999999996</v>
      </c>
      <c r="E136" s="163">
        <f t="shared" ca="1" si="13"/>
        <v>62.279999999999994</v>
      </c>
      <c r="F136" s="163">
        <f t="shared" ca="1" si="14"/>
        <v>67.33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65.87</v>
      </c>
      <c r="E137" s="166">
        <f t="shared" ca="1" si="13"/>
        <v>67.38000000000001</v>
      </c>
      <c r="F137" s="166">
        <f t="shared" ca="1" si="14"/>
        <v>72.430000000000007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70.97</v>
      </c>
      <c r="E138" s="163">
        <f t="shared" ca="1" si="13"/>
        <v>72.48</v>
      </c>
      <c r="F138" s="163">
        <f t="shared" ca="1" si="14"/>
        <v>77.53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76.069999999999993</v>
      </c>
      <c r="E139" s="166">
        <f t="shared" ca="1" si="13"/>
        <v>77.58</v>
      </c>
      <c r="F139" s="166">
        <f t="shared" ca="1" si="14"/>
        <v>82.63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81.17</v>
      </c>
      <c r="E140" s="163">
        <f t="shared" ca="1" si="13"/>
        <v>82.68</v>
      </c>
      <c r="F140" s="163">
        <f t="shared" ca="1" si="14"/>
        <v>87.73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86.27</v>
      </c>
      <c r="E141" s="166">
        <f t="shared" ca="1" si="13"/>
        <v>87.78</v>
      </c>
      <c r="F141" s="166">
        <f t="shared" ca="1" si="14"/>
        <v>92.83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91.37</v>
      </c>
      <c r="E142" s="163">
        <f t="shared" ca="1" si="13"/>
        <v>92.88000000000001</v>
      </c>
      <c r="F142" s="163">
        <f t="shared" ca="1" si="14"/>
        <v>97.93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96.47</v>
      </c>
      <c r="E143" s="166">
        <f t="shared" ca="1" si="13"/>
        <v>97.98</v>
      </c>
      <c r="F143" s="166">
        <f t="shared" ca="1" si="14"/>
        <v>103.03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101.57</v>
      </c>
      <c r="E144" s="163">
        <f t="shared" ca="1" si="13"/>
        <v>103.08</v>
      </c>
      <c r="F144" s="163">
        <f t="shared" ca="1" si="14"/>
        <v>108.13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162.76999999999998</v>
      </c>
      <c r="E145" s="166">
        <f t="shared" ca="1" si="13"/>
        <v>164.27999999999997</v>
      </c>
      <c r="F145" s="166">
        <f t="shared" ca="1" si="14"/>
        <v>169.32999999999998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172.97</v>
      </c>
      <c r="E146" s="163">
        <f t="shared" ca="1" si="13"/>
        <v>174.48</v>
      </c>
      <c r="F146" s="163">
        <f t="shared" ca="1" si="14"/>
        <v>179.53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183.17</v>
      </c>
      <c r="E147" s="166">
        <f t="shared" ca="1" si="13"/>
        <v>184.67999999999998</v>
      </c>
      <c r="F147" s="166">
        <f t="shared" ca="1" si="14"/>
        <v>189.73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193.36999999999998</v>
      </c>
      <c r="E148" s="163">
        <f t="shared" ca="1" si="13"/>
        <v>194.87999999999997</v>
      </c>
      <c r="F148" s="163">
        <f t="shared" ca="1" si="14"/>
        <v>199.92999999999998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203.57</v>
      </c>
      <c r="E149" s="166">
        <f t="shared" ca="1" si="13"/>
        <v>205.07999999999998</v>
      </c>
      <c r="F149" s="166">
        <f t="shared" ca="1" si="14"/>
        <v>210.13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213.76999999999998</v>
      </c>
      <c r="E150" s="163">
        <f t="shared" ca="1" si="13"/>
        <v>215.27999999999997</v>
      </c>
      <c r="F150" s="163">
        <f t="shared" ca="1" si="14"/>
        <v>220.32999999999998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223.96999999999997</v>
      </c>
      <c r="E151" s="166">
        <f t="shared" ca="1" si="13"/>
        <v>225.47999999999996</v>
      </c>
      <c r="F151" s="166">
        <f t="shared" ca="1" si="14"/>
        <v>230.52999999999997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234.17</v>
      </c>
      <c r="E152" s="163">
        <f t="shared" ca="1" si="13"/>
        <v>235.67999999999998</v>
      </c>
      <c r="F152" s="163">
        <f t="shared" ca="1" si="14"/>
        <v>240.73</v>
      </c>
    </row>
    <row r="154" spans="1:6">
      <c r="A154" s="224" t="s">
        <v>198</v>
      </c>
      <c r="B154" s="224"/>
      <c r="C154" s="224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93.84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95.350000000000009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100.4</v>
      </c>
    </row>
    <row r="155" spans="1:6">
      <c r="A155" s="224" t="s">
        <v>199</v>
      </c>
      <c r="B155" s="224"/>
      <c r="C155" s="224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54.19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55.699999999999996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60.75</v>
      </c>
    </row>
    <row r="156" spans="1:6">
      <c r="A156" s="224" t="s">
        <v>200</v>
      </c>
      <c r="B156" s="224"/>
      <c r="C156" s="224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98.07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99.58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104.63</v>
      </c>
    </row>
    <row r="157" spans="1:6">
      <c r="A157" s="224" t="s">
        <v>201</v>
      </c>
      <c r="B157" s="224"/>
      <c r="C157" s="224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114.83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116.34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121.39</v>
      </c>
    </row>
    <row r="158" spans="1:6">
      <c r="A158" s="224" t="s">
        <v>202</v>
      </c>
      <c r="B158" s="224"/>
      <c r="C158" s="224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71.67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73.180000000000007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78.23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4" t="s">
        <v>203</v>
      </c>
      <c r="B160" s="224"/>
      <c r="C160" s="224"/>
      <c r="D160" s="225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13,07€</v>
      </c>
      <c r="E160" s="225"/>
      <c r="F160" s="225"/>
    </row>
    <row r="161" spans="1:6">
      <c r="A161" s="224" t="s">
        <v>204</v>
      </c>
      <c r="B161" s="224"/>
      <c r="C161" s="224"/>
      <c r="D161" s="226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24,28€</v>
      </c>
      <c r="E161" s="226"/>
      <c r="F161" s="226"/>
    </row>
    <row r="162" spans="1:6">
      <c r="A162" s="224" t="s">
        <v>205</v>
      </c>
      <c r="B162" s="224"/>
      <c r="C162" s="224"/>
      <c r="D162" s="225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5"/>
      <c r="F162" s="225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8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8"/>
      <c r="C1" s="218"/>
      <c r="D1" s="218"/>
      <c r="E1" s="218"/>
      <c r="F1" s="218"/>
      <c r="G1" s="218"/>
      <c r="H1" s="218"/>
      <c r="I1" s="218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19" t="str">
        <f ca="1">"Profil "&amp;MID(CELL("nomfichier",A6),FIND("]",CELL("nomfichier",A6))+1,LEN(CELL("nomfichier",A6))-FIND("]",CELL("nomfichier",A6)))</f>
        <v>Profil PSM5</v>
      </c>
      <c r="B6" s="219"/>
      <c r="C6" s="219"/>
      <c r="D6" s="219"/>
      <c r="E6" s="219"/>
      <c r="F6" s="219"/>
      <c r="G6" s="219"/>
      <c r="H6" s="219"/>
      <c r="I6" s="219"/>
    </row>
    <row r="7" spans="1:9" ht="15" thickBot="1"/>
    <row r="8" spans="1:9" s="159" customFormat="1" ht="15" thickBot="1">
      <c r="A8" s="221" t="s">
        <v>1</v>
      </c>
      <c r="B8" s="222"/>
      <c r="C8" s="223"/>
      <c r="D8" s="221" t="str">
        <f ca="1">+"Cylindre double entrée (810-"&amp;MID(CELL("nomfichier",A6),FIND("]",CELL("nomfichier",A6))+1,LEN(CELL("nomfichier",A6))-FIND("]",CELL("nomfichier",A6)))&amp;")"</f>
        <v>Cylindre double entrée (810-PSM5)</v>
      </c>
      <c r="E8" s="222"/>
      <c r="F8" s="223"/>
      <c r="G8" s="220" t="str">
        <f ca="1">"Cylindre à bouton (815-"&amp;MID(CELL("nomfichier",A6),FIND("]",CELL("nomfichier",A6))+1,LEN(CELL("nomfichier",A6))-FIND("]",CELL("nomfichier",A6)))&amp;")"</f>
        <v>Cylindre à bouton (815-PSM5)</v>
      </c>
      <c r="H8" s="220"/>
      <c r="I8" s="220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46.65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48.16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53.21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48.04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49.55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54.6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46.65</v>
      </c>
      <c r="E11" s="163">
        <f t="shared" ca="1" si="1"/>
        <v>48.16</v>
      </c>
      <c r="F11" s="163">
        <f t="shared" ca="1" si="2"/>
        <v>53.21</v>
      </c>
      <c r="G11" s="163">
        <f t="shared" ca="1" si="3"/>
        <v>48.04</v>
      </c>
      <c r="H11" s="163">
        <f t="shared" ca="1" si="4"/>
        <v>49.55</v>
      </c>
      <c r="I11" s="163">
        <f t="shared" ca="1" si="5"/>
        <v>54.6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46.65</v>
      </c>
      <c r="E12" s="163">
        <f t="shared" ca="1" si="1"/>
        <v>48.16</v>
      </c>
      <c r="F12" s="163">
        <f t="shared" ca="1" si="2"/>
        <v>53.21</v>
      </c>
      <c r="G12" s="163">
        <f t="shared" ca="1" si="3"/>
        <v>48.04</v>
      </c>
      <c r="H12" s="163">
        <f t="shared" ca="1" si="4"/>
        <v>49.55</v>
      </c>
      <c r="I12" s="163">
        <f t="shared" ca="1" si="5"/>
        <v>54.6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46.65</v>
      </c>
      <c r="E13" s="163">
        <f t="shared" ca="1" si="1"/>
        <v>48.16</v>
      </c>
      <c r="F13" s="163">
        <f t="shared" ca="1" si="2"/>
        <v>53.21</v>
      </c>
      <c r="G13" s="163">
        <f t="shared" ca="1" si="3"/>
        <v>48.04</v>
      </c>
      <c r="H13" s="163">
        <f t="shared" ca="1" si="4"/>
        <v>49.55</v>
      </c>
      <c r="I13" s="163">
        <f t="shared" ca="1" si="5"/>
        <v>54.6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51.75</v>
      </c>
      <c r="E14" s="166">
        <f t="shared" ca="1" si="1"/>
        <v>53.26</v>
      </c>
      <c r="F14" s="166">
        <f t="shared" ca="1" si="2"/>
        <v>58.31</v>
      </c>
      <c r="G14" s="166">
        <f t="shared" ca="1" si="3"/>
        <v>53.14</v>
      </c>
      <c r="H14" s="166">
        <f t="shared" ca="1" si="4"/>
        <v>54.65</v>
      </c>
      <c r="I14" s="166">
        <f t="shared" ca="1" si="5"/>
        <v>59.7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56.849999999999994</v>
      </c>
      <c r="E15" s="163">
        <f t="shared" ca="1" si="1"/>
        <v>58.359999999999992</v>
      </c>
      <c r="F15" s="163">
        <f t="shared" ca="1" si="2"/>
        <v>63.41</v>
      </c>
      <c r="G15" s="163">
        <f t="shared" ca="1" si="3"/>
        <v>58.239999999999995</v>
      </c>
      <c r="H15" s="163">
        <f t="shared" ca="1" si="4"/>
        <v>59.749999999999993</v>
      </c>
      <c r="I15" s="163">
        <f t="shared" ca="1" si="5"/>
        <v>64.8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56.849999999999994</v>
      </c>
      <c r="E16" s="163">
        <f t="shared" ca="1" si="1"/>
        <v>58.359999999999992</v>
      </c>
      <c r="F16" s="163">
        <f t="shared" ca="1" si="2"/>
        <v>63.41</v>
      </c>
      <c r="G16" s="163">
        <f t="shared" ca="1" si="3"/>
        <v>58.239999999999995</v>
      </c>
      <c r="H16" s="163">
        <f t="shared" ca="1" si="4"/>
        <v>59.749999999999993</v>
      </c>
      <c r="I16" s="163">
        <f t="shared" ca="1" si="5"/>
        <v>64.8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56.849999999999994</v>
      </c>
      <c r="E17" s="163">
        <f t="shared" ca="1" si="1"/>
        <v>58.359999999999992</v>
      </c>
      <c r="F17" s="163">
        <f t="shared" ca="1" si="2"/>
        <v>63.41</v>
      </c>
      <c r="G17" s="163">
        <f t="shared" ca="1" si="3"/>
        <v>58.239999999999995</v>
      </c>
      <c r="H17" s="163">
        <f t="shared" ca="1" si="4"/>
        <v>59.749999999999993</v>
      </c>
      <c r="I17" s="163">
        <f t="shared" ca="1" si="5"/>
        <v>64.8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61.949999999999996</v>
      </c>
      <c r="E18" s="166">
        <f t="shared" ca="1" si="1"/>
        <v>63.459999999999994</v>
      </c>
      <c r="F18" s="166">
        <f t="shared" ca="1" si="2"/>
        <v>68.509999999999991</v>
      </c>
      <c r="G18" s="166">
        <f t="shared" ca="1" si="3"/>
        <v>63.339999999999996</v>
      </c>
      <c r="H18" s="166">
        <f t="shared" ca="1" si="4"/>
        <v>64.849999999999994</v>
      </c>
      <c r="I18" s="166">
        <f t="shared" ca="1" si="5"/>
        <v>69.899999999999991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61.949999999999996</v>
      </c>
      <c r="E19" s="166">
        <f t="shared" ca="1" si="1"/>
        <v>63.459999999999994</v>
      </c>
      <c r="F19" s="166">
        <f t="shared" ca="1" si="2"/>
        <v>68.509999999999991</v>
      </c>
      <c r="G19" s="166">
        <f t="shared" ca="1" si="3"/>
        <v>63.339999999999996</v>
      </c>
      <c r="H19" s="166">
        <f t="shared" ca="1" si="4"/>
        <v>64.849999999999994</v>
      </c>
      <c r="I19" s="166">
        <f t="shared" ca="1" si="5"/>
        <v>69.899999999999991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61.949999999999996</v>
      </c>
      <c r="E20" s="166">
        <f t="shared" ca="1" si="1"/>
        <v>63.459999999999994</v>
      </c>
      <c r="F20" s="166">
        <f t="shared" ca="1" si="2"/>
        <v>68.509999999999991</v>
      </c>
      <c r="G20" s="166">
        <f t="shared" ca="1" si="3"/>
        <v>63.339999999999996</v>
      </c>
      <c r="H20" s="166">
        <f t="shared" ca="1" si="4"/>
        <v>64.849999999999994</v>
      </c>
      <c r="I20" s="166">
        <f t="shared" ca="1" si="5"/>
        <v>69.899999999999991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67.05</v>
      </c>
      <c r="E21" s="163">
        <f t="shared" ca="1" si="1"/>
        <v>68.56</v>
      </c>
      <c r="F21" s="163">
        <f t="shared" ca="1" si="2"/>
        <v>73.61</v>
      </c>
      <c r="G21" s="163">
        <f t="shared" ca="1" si="3"/>
        <v>68.44</v>
      </c>
      <c r="H21" s="163">
        <f t="shared" ca="1" si="4"/>
        <v>69.95</v>
      </c>
      <c r="I21" s="163">
        <f t="shared" ca="1" si="5"/>
        <v>75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67.05</v>
      </c>
      <c r="E22" s="163">
        <f t="shared" ca="1" si="1"/>
        <v>68.56</v>
      </c>
      <c r="F22" s="163">
        <f t="shared" ca="1" si="2"/>
        <v>73.61</v>
      </c>
      <c r="G22" s="163">
        <f t="shared" ca="1" si="3"/>
        <v>68.44</v>
      </c>
      <c r="H22" s="163">
        <f t="shared" ca="1" si="4"/>
        <v>69.95</v>
      </c>
      <c r="I22" s="163">
        <f t="shared" ca="1" si="5"/>
        <v>75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67.05</v>
      </c>
      <c r="E23" s="163">
        <f t="shared" ca="1" si="1"/>
        <v>68.56</v>
      </c>
      <c r="F23" s="163">
        <f t="shared" ca="1" si="2"/>
        <v>73.61</v>
      </c>
      <c r="G23" s="163">
        <f t="shared" ca="1" si="3"/>
        <v>68.44</v>
      </c>
      <c r="H23" s="163">
        <f t="shared" ca="1" si="4"/>
        <v>69.95</v>
      </c>
      <c r="I23" s="163">
        <f t="shared" ca="1" si="5"/>
        <v>75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67.05</v>
      </c>
      <c r="E24" s="163">
        <f t="shared" ca="1" si="1"/>
        <v>68.56</v>
      </c>
      <c r="F24" s="163">
        <f t="shared" ca="1" si="2"/>
        <v>73.61</v>
      </c>
      <c r="G24" s="163">
        <f t="shared" ca="1" si="3"/>
        <v>68.44</v>
      </c>
      <c r="H24" s="163">
        <f t="shared" ca="1" si="4"/>
        <v>69.95</v>
      </c>
      <c r="I24" s="163">
        <f t="shared" ca="1" si="5"/>
        <v>75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72.150000000000006</v>
      </c>
      <c r="E25" s="166">
        <f t="shared" ca="1" si="1"/>
        <v>73.660000000000011</v>
      </c>
      <c r="F25" s="166">
        <f t="shared" ca="1" si="2"/>
        <v>78.710000000000008</v>
      </c>
      <c r="G25" s="166">
        <f t="shared" ca="1" si="3"/>
        <v>73.540000000000006</v>
      </c>
      <c r="H25" s="166">
        <f t="shared" ca="1" si="4"/>
        <v>75.050000000000011</v>
      </c>
      <c r="I25" s="166">
        <f t="shared" ca="1" si="5"/>
        <v>80.100000000000009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72.150000000000006</v>
      </c>
      <c r="E26" s="166">
        <f t="shared" ca="1" si="1"/>
        <v>73.660000000000011</v>
      </c>
      <c r="F26" s="166">
        <f t="shared" ca="1" si="2"/>
        <v>78.710000000000008</v>
      </c>
      <c r="G26" s="166">
        <f t="shared" ca="1" si="3"/>
        <v>73.540000000000006</v>
      </c>
      <c r="H26" s="166">
        <f t="shared" ca="1" si="4"/>
        <v>75.050000000000011</v>
      </c>
      <c r="I26" s="166">
        <f t="shared" ca="1" si="5"/>
        <v>80.100000000000009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72.150000000000006</v>
      </c>
      <c r="E27" s="166">
        <f t="shared" ca="1" si="1"/>
        <v>73.660000000000011</v>
      </c>
      <c r="F27" s="166">
        <f t="shared" ca="1" si="2"/>
        <v>78.710000000000008</v>
      </c>
      <c r="G27" s="166">
        <f t="shared" ca="1" si="3"/>
        <v>73.540000000000006</v>
      </c>
      <c r="H27" s="166">
        <f t="shared" ca="1" si="4"/>
        <v>75.050000000000011</v>
      </c>
      <c r="I27" s="166">
        <f t="shared" ca="1" si="5"/>
        <v>80.100000000000009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72.150000000000006</v>
      </c>
      <c r="E28" s="166">
        <f t="shared" ca="1" si="1"/>
        <v>73.660000000000011</v>
      </c>
      <c r="F28" s="166">
        <f t="shared" ca="1" si="2"/>
        <v>78.710000000000008</v>
      </c>
      <c r="G28" s="166">
        <f t="shared" ca="1" si="3"/>
        <v>73.540000000000006</v>
      </c>
      <c r="H28" s="166">
        <f t="shared" ca="1" si="4"/>
        <v>75.050000000000011</v>
      </c>
      <c r="I28" s="166">
        <f t="shared" ca="1" si="5"/>
        <v>80.100000000000009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77.25</v>
      </c>
      <c r="E29" s="163">
        <f t="shared" ca="1" si="1"/>
        <v>78.760000000000005</v>
      </c>
      <c r="F29" s="163">
        <f t="shared" ca="1" si="2"/>
        <v>83.81</v>
      </c>
      <c r="G29" s="163">
        <f t="shared" ca="1" si="3"/>
        <v>78.64</v>
      </c>
      <c r="H29" s="163">
        <f t="shared" ca="1" si="4"/>
        <v>80.150000000000006</v>
      </c>
      <c r="I29" s="163">
        <f t="shared" ca="1" si="5"/>
        <v>85.2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77.25</v>
      </c>
      <c r="E30" s="163">
        <f t="shared" ca="1" si="1"/>
        <v>78.760000000000005</v>
      </c>
      <c r="F30" s="163">
        <f t="shared" ca="1" si="2"/>
        <v>83.81</v>
      </c>
      <c r="G30" s="163">
        <f t="shared" ca="1" si="3"/>
        <v>78.64</v>
      </c>
      <c r="H30" s="163">
        <f t="shared" ca="1" si="4"/>
        <v>80.150000000000006</v>
      </c>
      <c r="I30" s="163">
        <f t="shared" ca="1" si="5"/>
        <v>85.2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77.25</v>
      </c>
      <c r="E31" s="163">
        <f t="shared" ca="1" si="1"/>
        <v>78.760000000000005</v>
      </c>
      <c r="F31" s="163">
        <f t="shared" ca="1" si="2"/>
        <v>83.81</v>
      </c>
      <c r="G31" s="163">
        <f t="shared" ca="1" si="3"/>
        <v>78.64</v>
      </c>
      <c r="H31" s="163">
        <f t="shared" ca="1" si="4"/>
        <v>80.150000000000006</v>
      </c>
      <c r="I31" s="163">
        <f t="shared" ca="1" si="5"/>
        <v>85.2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77.25</v>
      </c>
      <c r="E32" s="163">
        <f t="shared" ca="1" si="1"/>
        <v>78.760000000000005</v>
      </c>
      <c r="F32" s="163">
        <f t="shared" ca="1" si="2"/>
        <v>83.81</v>
      </c>
      <c r="G32" s="163">
        <f t="shared" ca="1" si="3"/>
        <v>78.64</v>
      </c>
      <c r="H32" s="163">
        <f t="shared" ca="1" si="4"/>
        <v>80.150000000000006</v>
      </c>
      <c r="I32" s="163">
        <f t="shared" ca="1" si="5"/>
        <v>85.2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77.25</v>
      </c>
      <c r="E33" s="163">
        <f t="shared" ca="1" si="1"/>
        <v>78.760000000000005</v>
      </c>
      <c r="F33" s="163">
        <f t="shared" ca="1" si="2"/>
        <v>83.81</v>
      </c>
      <c r="G33" s="163">
        <f t="shared" ca="1" si="3"/>
        <v>78.64</v>
      </c>
      <c r="H33" s="163">
        <f t="shared" ca="1" si="4"/>
        <v>80.150000000000006</v>
      </c>
      <c r="I33" s="163">
        <f t="shared" ca="1" si="5"/>
        <v>85.2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82.35</v>
      </c>
      <c r="E34" s="166">
        <f t="shared" ca="1" si="1"/>
        <v>83.86</v>
      </c>
      <c r="F34" s="166">
        <f t="shared" ca="1" si="2"/>
        <v>88.91</v>
      </c>
      <c r="G34" s="166">
        <f t="shared" ca="1" si="3"/>
        <v>83.74</v>
      </c>
      <c r="H34" s="166">
        <f t="shared" ca="1" si="4"/>
        <v>85.25</v>
      </c>
      <c r="I34" s="166">
        <f t="shared" ca="1" si="5"/>
        <v>90.3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82.35</v>
      </c>
      <c r="E35" s="166">
        <f t="shared" ca="1" si="1"/>
        <v>83.86</v>
      </c>
      <c r="F35" s="166">
        <f t="shared" ca="1" si="2"/>
        <v>88.91</v>
      </c>
      <c r="G35" s="166">
        <f t="shared" ca="1" si="3"/>
        <v>83.74</v>
      </c>
      <c r="H35" s="166">
        <f t="shared" ca="1" si="4"/>
        <v>85.25</v>
      </c>
      <c r="I35" s="166">
        <f t="shared" ca="1" si="5"/>
        <v>90.3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82.35</v>
      </c>
      <c r="E36" s="166">
        <f t="shared" ca="1" si="1"/>
        <v>83.86</v>
      </c>
      <c r="F36" s="166">
        <f t="shared" ca="1" si="2"/>
        <v>88.91</v>
      </c>
      <c r="G36" s="166">
        <f t="shared" ca="1" si="3"/>
        <v>83.74</v>
      </c>
      <c r="H36" s="166">
        <f t="shared" ca="1" si="4"/>
        <v>85.25</v>
      </c>
      <c r="I36" s="166">
        <f t="shared" ca="1" si="5"/>
        <v>90.3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82.35</v>
      </c>
      <c r="E37" s="166">
        <f t="shared" ca="1" si="1"/>
        <v>83.86</v>
      </c>
      <c r="F37" s="166">
        <f t="shared" ca="1" si="2"/>
        <v>88.91</v>
      </c>
      <c r="G37" s="166">
        <f t="shared" ca="1" si="3"/>
        <v>83.74</v>
      </c>
      <c r="H37" s="166">
        <f t="shared" ca="1" si="4"/>
        <v>85.25</v>
      </c>
      <c r="I37" s="166">
        <f t="shared" ca="1" si="5"/>
        <v>90.3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82.35</v>
      </c>
      <c r="E38" s="166">
        <f t="shared" ca="1" si="1"/>
        <v>83.86</v>
      </c>
      <c r="F38" s="166">
        <f t="shared" ca="1" si="2"/>
        <v>88.91</v>
      </c>
      <c r="G38" s="166">
        <f t="shared" ca="1" si="3"/>
        <v>83.74</v>
      </c>
      <c r="H38" s="166">
        <f t="shared" ca="1" si="4"/>
        <v>85.25</v>
      </c>
      <c r="I38" s="166">
        <f t="shared" ca="1" si="5"/>
        <v>90.3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87.449999999999989</v>
      </c>
      <c r="E39" s="163">
        <f t="shared" ca="1" si="1"/>
        <v>88.96</v>
      </c>
      <c r="F39" s="163">
        <f t="shared" ca="1" si="2"/>
        <v>94.009999999999991</v>
      </c>
      <c r="G39" s="163">
        <f t="shared" ca="1" si="3"/>
        <v>88.839999999999989</v>
      </c>
      <c r="H39" s="163">
        <f t="shared" ca="1" si="4"/>
        <v>90.35</v>
      </c>
      <c r="I39" s="163">
        <f t="shared" ca="1" si="5"/>
        <v>95.399999999999991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87.449999999999989</v>
      </c>
      <c r="E40" s="163">
        <f t="shared" ca="1" si="1"/>
        <v>88.96</v>
      </c>
      <c r="F40" s="163">
        <f t="shared" ca="1" si="2"/>
        <v>94.009999999999991</v>
      </c>
      <c r="G40" s="163">
        <f t="shared" ca="1" si="3"/>
        <v>88.839999999999989</v>
      </c>
      <c r="H40" s="163">
        <f t="shared" ca="1" si="4"/>
        <v>90.35</v>
      </c>
      <c r="I40" s="163">
        <f t="shared" ca="1" si="5"/>
        <v>95.399999999999991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87.449999999999989</v>
      </c>
      <c r="E41" s="163">
        <f t="shared" ca="1" si="1"/>
        <v>88.96</v>
      </c>
      <c r="F41" s="163">
        <f t="shared" ca="1" si="2"/>
        <v>94.009999999999991</v>
      </c>
      <c r="G41" s="163">
        <f t="shared" ca="1" si="3"/>
        <v>88.839999999999989</v>
      </c>
      <c r="H41" s="163">
        <f t="shared" ca="1" si="4"/>
        <v>90.35</v>
      </c>
      <c r="I41" s="163">
        <f t="shared" ca="1" si="5"/>
        <v>95.399999999999991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87.449999999999989</v>
      </c>
      <c r="E42" s="163">
        <f t="shared" ca="1" si="1"/>
        <v>88.96</v>
      </c>
      <c r="F42" s="163">
        <f t="shared" ca="1" si="2"/>
        <v>94.009999999999991</v>
      </c>
      <c r="G42" s="163">
        <f t="shared" ca="1" si="3"/>
        <v>88.839999999999989</v>
      </c>
      <c r="H42" s="163">
        <f t="shared" ca="1" si="4"/>
        <v>90.35</v>
      </c>
      <c r="I42" s="163">
        <f t="shared" ca="1" si="5"/>
        <v>95.399999999999991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87.449999999999989</v>
      </c>
      <c r="E43" s="163">
        <f t="shared" ca="1" si="1"/>
        <v>88.96</v>
      </c>
      <c r="F43" s="163">
        <f t="shared" ca="1" si="2"/>
        <v>94.009999999999991</v>
      </c>
      <c r="G43" s="163">
        <f t="shared" ca="1" si="3"/>
        <v>88.839999999999989</v>
      </c>
      <c r="H43" s="163">
        <f t="shared" ca="1" si="4"/>
        <v>90.35</v>
      </c>
      <c r="I43" s="163">
        <f t="shared" ca="1" si="5"/>
        <v>95.399999999999991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87.449999999999989</v>
      </c>
      <c r="E44" s="163">
        <f t="shared" ca="1" si="1"/>
        <v>88.96</v>
      </c>
      <c r="F44" s="163">
        <f t="shared" ca="1" si="2"/>
        <v>94.009999999999991</v>
      </c>
      <c r="G44" s="163">
        <f t="shared" ca="1" si="3"/>
        <v>88.839999999999989</v>
      </c>
      <c r="H44" s="163">
        <f t="shared" ca="1" si="4"/>
        <v>90.35</v>
      </c>
      <c r="I44" s="163">
        <f t="shared" ca="1" si="5"/>
        <v>95.399999999999991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92.55</v>
      </c>
      <c r="E45" s="166">
        <f t="shared" ca="1" si="1"/>
        <v>94.06</v>
      </c>
      <c r="F45" s="166">
        <f t="shared" ca="1" si="2"/>
        <v>99.11</v>
      </c>
      <c r="G45" s="166">
        <f t="shared" ca="1" si="3"/>
        <v>93.94</v>
      </c>
      <c r="H45" s="166">
        <f t="shared" ca="1" si="4"/>
        <v>95.45</v>
      </c>
      <c r="I45" s="166">
        <f t="shared" ca="1" si="5"/>
        <v>100.5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92.55</v>
      </c>
      <c r="E46" s="166">
        <f t="shared" ca="1" si="1"/>
        <v>94.06</v>
      </c>
      <c r="F46" s="166">
        <f t="shared" ca="1" si="2"/>
        <v>99.11</v>
      </c>
      <c r="G46" s="166">
        <f t="shared" ca="1" si="3"/>
        <v>93.94</v>
      </c>
      <c r="H46" s="166">
        <f t="shared" ca="1" si="4"/>
        <v>95.45</v>
      </c>
      <c r="I46" s="166">
        <f t="shared" ca="1" si="5"/>
        <v>100.5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92.55</v>
      </c>
      <c r="E47" s="166">
        <f t="shared" ca="1" si="1"/>
        <v>94.06</v>
      </c>
      <c r="F47" s="166">
        <f t="shared" ca="1" si="2"/>
        <v>99.11</v>
      </c>
      <c r="G47" s="166">
        <f t="shared" ca="1" si="3"/>
        <v>93.94</v>
      </c>
      <c r="H47" s="166">
        <f t="shared" ca="1" si="4"/>
        <v>95.45</v>
      </c>
      <c r="I47" s="166">
        <f t="shared" ca="1" si="5"/>
        <v>100.5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92.55</v>
      </c>
      <c r="E48" s="166">
        <f t="shared" ca="1" si="1"/>
        <v>94.06</v>
      </c>
      <c r="F48" s="166">
        <f t="shared" ca="1" si="2"/>
        <v>99.11</v>
      </c>
      <c r="G48" s="166">
        <f t="shared" ca="1" si="3"/>
        <v>93.94</v>
      </c>
      <c r="H48" s="166">
        <f t="shared" ca="1" si="4"/>
        <v>95.45</v>
      </c>
      <c r="I48" s="166">
        <f t="shared" ca="1" si="5"/>
        <v>100.5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92.55</v>
      </c>
      <c r="E49" s="166">
        <f t="shared" ca="1" si="1"/>
        <v>94.06</v>
      </c>
      <c r="F49" s="166">
        <f t="shared" ca="1" si="2"/>
        <v>99.11</v>
      </c>
      <c r="G49" s="166">
        <f t="shared" ca="1" si="3"/>
        <v>93.94</v>
      </c>
      <c r="H49" s="166">
        <f t="shared" ca="1" si="4"/>
        <v>95.45</v>
      </c>
      <c r="I49" s="166">
        <f t="shared" ca="1" si="5"/>
        <v>100.5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92.55</v>
      </c>
      <c r="E50" s="166">
        <f t="shared" ca="1" si="1"/>
        <v>94.06</v>
      </c>
      <c r="F50" s="166">
        <f t="shared" ca="1" si="2"/>
        <v>99.11</v>
      </c>
      <c r="G50" s="166">
        <f t="shared" ca="1" si="3"/>
        <v>93.94</v>
      </c>
      <c r="H50" s="166">
        <f t="shared" ca="1" si="4"/>
        <v>95.45</v>
      </c>
      <c r="I50" s="166">
        <f t="shared" ca="1" si="5"/>
        <v>100.5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97.65</v>
      </c>
      <c r="E51" s="163">
        <f t="shared" ca="1" si="1"/>
        <v>99.160000000000011</v>
      </c>
      <c r="F51" s="163">
        <f t="shared" ca="1" si="2"/>
        <v>104.21000000000001</v>
      </c>
      <c r="G51" s="163">
        <f t="shared" ca="1" si="3"/>
        <v>99.04</v>
      </c>
      <c r="H51" s="163">
        <f t="shared" ca="1" si="4"/>
        <v>100.55000000000001</v>
      </c>
      <c r="I51" s="163">
        <f t="shared" ca="1" si="5"/>
        <v>105.60000000000001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97.65</v>
      </c>
      <c r="E52" s="163">
        <f t="shared" ca="1" si="1"/>
        <v>99.160000000000011</v>
      </c>
      <c r="F52" s="163">
        <f t="shared" ca="1" si="2"/>
        <v>104.21000000000001</v>
      </c>
      <c r="G52" s="163">
        <f t="shared" ca="1" si="3"/>
        <v>99.04</v>
      </c>
      <c r="H52" s="163">
        <f t="shared" ca="1" si="4"/>
        <v>100.55000000000001</v>
      </c>
      <c r="I52" s="163">
        <f t="shared" ca="1" si="5"/>
        <v>105.60000000000001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97.65</v>
      </c>
      <c r="E53" s="163">
        <f t="shared" ca="1" si="1"/>
        <v>99.160000000000011</v>
      </c>
      <c r="F53" s="163">
        <f t="shared" ca="1" si="2"/>
        <v>104.21000000000001</v>
      </c>
      <c r="G53" s="163">
        <f t="shared" ca="1" si="3"/>
        <v>99.04</v>
      </c>
      <c r="H53" s="163">
        <f t="shared" ca="1" si="4"/>
        <v>100.55000000000001</v>
      </c>
      <c r="I53" s="163">
        <f t="shared" ca="1" si="5"/>
        <v>105.60000000000001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97.65</v>
      </c>
      <c r="E54" s="163">
        <f t="shared" ca="1" si="1"/>
        <v>99.160000000000011</v>
      </c>
      <c r="F54" s="163">
        <f t="shared" ca="1" si="2"/>
        <v>104.21000000000001</v>
      </c>
      <c r="G54" s="163">
        <f t="shared" ca="1" si="3"/>
        <v>99.04</v>
      </c>
      <c r="H54" s="163">
        <f t="shared" ca="1" si="4"/>
        <v>100.55000000000001</v>
      </c>
      <c r="I54" s="163">
        <f t="shared" ca="1" si="5"/>
        <v>105.60000000000001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97.65</v>
      </c>
      <c r="E55" s="163">
        <f t="shared" ca="1" si="1"/>
        <v>99.160000000000011</v>
      </c>
      <c r="F55" s="163">
        <f t="shared" ca="1" si="2"/>
        <v>104.21000000000001</v>
      </c>
      <c r="G55" s="163">
        <f t="shared" ca="1" si="3"/>
        <v>99.04</v>
      </c>
      <c r="H55" s="163">
        <f t="shared" ca="1" si="4"/>
        <v>100.55000000000001</v>
      </c>
      <c r="I55" s="163">
        <f t="shared" ca="1" si="5"/>
        <v>105.60000000000001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97.65</v>
      </c>
      <c r="E56" s="163">
        <f t="shared" ca="1" si="1"/>
        <v>99.160000000000011</v>
      </c>
      <c r="F56" s="163">
        <f t="shared" ca="1" si="2"/>
        <v>104.21000000000001</v>
      </c>
      <c r="G56" s="163">
        <f t="shared" ca="1" si="3"/>
        <v>99.04</v>
      </c>
      <c r="H56" s="163">
        <f t="shared" ca="1" si="4"/>
        <v>100.55000000000001</v>
      </c>
      <c r="I56" s="163">
        <f t="shared" ca="1" si="5"/>
        <v>105.60000000000001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97.65</v>
      </c>
      <c r="E57" s="163">
        <f t="shared" ca="1" si="1"/>
        <v>99.160000000000011</v>
      </c>
      <c r="F57" s="163">
        <f t="shared" ca="1" si="2"/>
        <v>104.21000000000001</v>
      </c>
      <c r="G57" s="163">
        <f t="shared" ca="1" si="3"/>
        <v>99.04</v>
      </c>
      <c r="H57" s="163">
        <f t="shared" ca="1" si="4"/>
        <v>100.55000000000001</v>
      </c>
      <c r="I57" s="163">
        <f t="shared" ca="1" si="5"/>
        <v>105.60000000000001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158.85</v>
      </c>
      <c r="E58" s="166">
        <f t="shared" ca="1" si="1"/>
        <v>160.35999999999999</v>
      </c>
      <c r="F58" s="166">
        <f t="shared" ca="1" si="2"/>
        <v>165.41</v>
      </c>
      <c r="G58" s="166">
        <f t="shared" ca="1" si="3"/>
        <v>160.23999999999998</v>
      </c>
      <c r="H58" s="166">
        <f t="shared" ca="1" si="4"/>
        <v>161.74999999999997</v>
      </c>
      <c r="I58" s="166">
        <f t="shared" ca="1" si="5"/>
        <v>166.79999999999998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158.85</v>
      </c>
      <c r="E59" s="166">
        <f t="shared" ca="1" si="1"/>
        <v>160.35999999999999</v>
      </c>
      <c r="F59" s="166">
        <f t="shared" ca="1" si="2"/>
        <v>165.41</v>
      </c>
      <c r="G59" s="166">
        <f t="shared" ca="1" si="3"/>
        <v>160.23999999999998</v>
      </c>
      <c r="H59" s="166">
        <f t="shared" ca="1" si="4"/>
        <v>161.74999999999997</v>
      </c>
      <c r="I59" s="166">
        <f t="shared" ca="1" si="5"/>
        <v>166.79999999999998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158.85</v>
      </c>
      <c r="E60" s="166">
        <f t="shared" ca="1" si="1"/>
        <v>160.35999999999999</v>
      </c>
      <c r="F60" s="166">
        <f t="shared" ca="1" si="2"/>
        <v>165.41</v>
      </c>
      <c r="G60" s="166">
        <f t="shared" ca="1" si="3"/>
        <v>160.23999999999998</v>
      </c>
      <c r="H60" s="166">
        <f t="shared" ca="1" si="4"/>
        <v>161.74999999999997</v>
      </c>
      <c r="I60" s="166">
        <f t="shared" ca="1" si="5"/>
        <v>166.79999999999998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158.85</v>
      </c>
      <c r="E61" s="166">
        <f t="shared" ca="1" si="1"/>
        <v>160.35999999999999</v>
      </c>
      <c r="F61" s="166">
        <f t="shared" ca="1" si="2"/>
        <v>165.41</v>
      </c>
      <c r="G61" s="166">
        <f t="shared" ca="1" si="3"/>
        <v>160.23999999999998</v>
      </c>
      <c r="H61" s="166">
        <f t="shared" ca="1" si="4"/>
        <v>161.74999999999997</v>
      </c>
      <c r="I61" s="166">
        <f t="shared" ca="1" si="5"/>
        <v>166.79999999999998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158.85</v>
      </c>
      <c r="E62" s="166">
        <f t="shared" ca="1" si="1"/>
        <v>160.35999999999999</v>
      </c>
      <c r="F62" s="166">
        <f t="shared" ca="1" si="2"/>
        <v>165.41</v>
      </c>
      <c r="G62" s="166">
        <f t="shared" ca="1" si="3"/>
        <v>160.23999999999998</v>
      </c>
      <c r="H62" s="166">
        <f t="shared" ca="1" si="4"/>
        <v>161.74999999999997</v>
      </c>
      <c r="I62" s="166">
        <f t="shared" ca="1" si="5"/>
        <v>166.79999999999998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158.85</v>
      </c>
      <c r="E63" s="166">
        <f t="shared" ca="1" si="1"/>
        <v>160.35999999999999</v>
      </c>
      <c r="F63" s="166">
        <f t="shared" ca="1" si="2"/>
        <v>165.41</v>
      </c>
      <c r="G63" s="166">
        <f t="shared" ca="1" si="3"/>
        <v>160.23999999999998</v>
      </c>
      <c r="H63" s="166">
        <f t="shared" ca="1" si="4"/>
        <v>161.74999999999997</v>
      </c>
      <c r="I63" s="166">
        <f t="shared" ca="1" si="5"/>
        <v>166.79999999999998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158.85</v>
      </c>
      <c r="E64" s="166">
        <f t="shared" ca="1" si="1"/>
        <v>160.35999999999999</v>
      </c>
      <c r="F64" s="166">
        <f t="shared" ca="1" si="2"/>
        <v>165.41</v>
      </c>
      <c r="G64" s="166">
        <f t="shared" ca="1" si="3"/>
        <v>160.23999999999998</v>
      </c>
      <c r="H64" s="166">
        <f t="shared" ca="1" si="4"/>
        <v>161.74999999999997</v>
      </c>
      <c r="I64" s="166">
        <f t="shared" ca="1" si="5"/>
        <v>166.79999999999998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169.04999999999998</v>
      </c>
      <c r="E65" s="163">
        <f t="shared" ca="1" si="1"/>
        <v>170.55999999999997</v>
      </c>
      <c r="F65" s="163">
        <f t="shared" ca="1" si="2"/>
        <v>175.60999999999999</v>
      </c>
      <c r="G65" s="163">
        <f t="shared" ca="1" si="3"/>
        <v>170.43999999999997</v>
      </c>
      <c r="H65" s="163">
        <f t="shared" ca="1" si="4"/>
        <v>171.94999999999996</v>
      </c>
      <c r="I65" s="163">
        <f t="shared" ca="1" si="5"/>
        <v>176.99999999999997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169.04999999999998</v>
      </c>
      <c r="E66" s="163">
        <f t="shared" ca="1" si="1"/>
        <v>170.55999999999997</v>
      </c>
      <c r="F66" s="163">
        <f t="shared" ca="1" si="2"/>
        <v>175.60999999999999</v>
      </c>
      <c r="G66" s="163">
        <f t="shared" ca="1" si="3"/>
        <v>170.43999999999997</v>
      </c>
      <c r="H66" s="163">
        <f t="shared" ca="1" si="4"/>
        <v>171.94999999999996</v>
      </c>
      <c r="I66" s="163">
        <f t="shared" ca="1" si="5"/>
        <v>176.99999999999997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169.04999999999998</v>
      </c>
      <c r="E67" s="163">
        <f t="shared" ca="1" si="1"/>
        <v>170.55999999999997</v>
      </c>
      <c r="F67" s="163">
        <f t="shared" ca="1" si="2"/>
        <v>175.60999999999999</v>
      </c>
      <c r="G67" s="163">
        <f t="shared" ca="1" si="3"/>
        <v>170.43999999999997</v>
      </c>
      <c r="H67" s="163">
        <f t="shared" ca="1" si="4"/>
        <v>171.94999999999996</v>
      </c>
      <c r="I67" s="163">
        <f t="shared" ca="1" si="5"/>
        <v>176.99999999999997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169.04999999999998</v>
      </c>
      <c r="E68" s="163">
        <f t="shared" ca="1" si="1"/>
        <v>170.55999999999997</v>
      </c>
      <c r="F68" s="163">
        <f t="shared" ca="1" si="2"/>
        <v>175.60999999999999</v>
      </c>
      <c r="G68" s="163">
        <f t="shared" ca="1" si="3"/>
        <v>170.43999999999997</v>
      </c>
      <c r="H68" s="163">
        <f t="shared" ca="1" si="4"/>
        <v>171.94999999999996</v>
      </c>
      <c r="I68" s="163">
        <f t="shared" ca="1" si="5"/>
        <v>176.99999999999997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169.04999999999998</v>
      </c>
      <c r="E69" s="163">
        <f t="shared" ca="1" si="1"/>
        <v>170.55999999999997</v>
      </c>
      <c r="F69" s="163">
        <f t="shared" ca="1" si="2"/>
        <v>175.60999999999999</v>
      </c>
      <c r="G69" s="163">
        <f t="shared" ca="1" si="3"/>
        <v>170.43999999999997</v>
      </c>
      <c r="H69" s="163">
        <f t="shared" ca="1" si="4"/>
        <v>171.94999999999996</v>
      </c>
      <c r="I69" s="163">
        <f t="shared" ca="1" si="5"/>
        <v>176.99999999999997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169.04999999999998</v>
      </c>
      <c r="E70" s="163">
        <f t="shared" ca="1" si="1"/>
        <v>170.55999999999997</v>
      </c>
      <c r="F70" s="163">
        <f t="shared" ca="1" si="2"/>
        <v>175.60999999999999</v>
      </c>
      <c r="G70" s="163">
        <f t="shared" ca="1" si="3"/>
        <v>170.43999999999997</v>
      </c>
      <c r="H70" s="163">
        <f t="shared" ca="1" si="4"/>
        <v>171.94999999999996</v>
      </c>
      <c r="I70" s="163">
        <f t="shared" ca="1" si="5"/>
        <v>176.99999999999997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169.04999999999998</v>
      </c>
      <c r="E71" s="163">
        <f t="shared" ca="1" si="1"/>
        <v>170.55999999999997</v>
      </c>
      <c r="F71" s="163">
        <f t="shared" ca="1" si="2"/>
        <v>175.60999999999999</v>
      </c>
      <c r="G71" s="163">
        <f t="shared" ca="1" si="3"/>
        <v>170.43999999999997</v>
      </c>
      <c r="H71" s="163">
        <f t="shared" ca="1" si="4"/>
        <v>171.94999999999996</v>
      </c>
      <c r="I71" s="163">
        <f t="shared" ca="1" si="5"/>
        <v>176.99999999999997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169.04999999999998</v>
      </c>
      <c r="E72" s="163">
        <f t="shared" ca="1" si="1"/>
        <v>170.55999999999997</v>
      </c>
      <c r="F72" s="163">
        <f t="shared" ca="1" si="2"/>
        <v>175.60999999999999</v>
      </c>
      <c r="G72" s="163">
        <f t="shared" ca="1" si="3"/>
        <v>170.43999999999997</v>
      </c>
      <c r="H72" s="163">
        <f t="shared" ca="1" si="4"/>
        <v>171.94999999999996</v>
      </c>
      <c r="I72" s="163">
        <f t="shared" ca="1" si="5"/>
        <v>176.99999999999997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179.25</v>
      </c>
      <c r="E73" s="166">
        <f t="shared" ca="1" si="1"/>
        <v>180.76</v>
      </c>
      <c r="F73" s="166">
        <f t="shared" ca="1" si="2"/>
        <v>185.81</v>
      </c>
      <c r="G73" s="166">
        <f t="shared" ca="1" si="3"/>
        <v>180.64</v>
      </c>
      <c r="H73" s="166">
        <f t="shared" ca="1" si="4"/>
        <v>182.14999999999998</v>
      </c>
      <c r="I73" s="166">
        <f t="shared" ca="1" si="5"/>
        <v>187.2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179.25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180.76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185.81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180.64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182.14999999999998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187.2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179.25</v>
      </c>
      <c r="E75" s="166">
        <f t="shared" ca="1" si="7"/>
        <v>180.76</v>
      </c>
      <c r="F75" s="166">
        <f t="shared" ca="1" si="8"/>
        <v>185.81</v>
      </c>
      <c r="G75" s="166">
        <f t="shared" ca="1" si="9"/>
        <v>180.64</v>
      </c>
      <c r="H75" s="166">
        <f t="shared" ca="1" si="10"/>
        <v>182.14999999999998</v>
      </c>
      <c r="I75" s="166">
        <f t="shared" ca="1" si="11"/>
        <v>187.2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179.25</v>
      </c>
      <c r="E76" s="166">
        <f t="shared" ca="1" si="7"/>
        <v>180.76</v>
      </c>
      <c r="F76" s="166">
        <f t="shared" ca="1" si="8"/>
        <v>185.81</v>
      </c>
      <c r="G76" s="166">
        <f t="shared" ca="1" si="9"/>
        <v>180.64</v>
      </c>
      <c r="H76" s="166">
        <f t="shared" ca="1" si="10"/>
        <v>182.14999999999998</v>
      </c>
      <c r="I76" s="166">
        <f t="shared" ca="1" si="11"/>
        <v>187.2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179.25</v>
      </c>
      <c r="E77" s="166">
        <f t="shared" ca="1" si="7"/>
        <v>180.76</v>
      </c>
      <c r="F77" s="166">
        <f t="shared" ca="1" si="8"/>
        <v>185.81</v>
      </c>
      <c r="G77" s="166">
        <f t="shared" ca="1" si="9"/>
        <v>180.64</v>
      </c>
      <c r="H77" s="166">
        <f t="shared" ca="1" si="10"/>
        <v>182.14999999999998</v>
      </c>
      <c r="I77" s="166">
        <f t="shared" ca="1" si="11"/>
        <v>187.2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179.25</v>
      </c>
      <c r="E78" s="166">
        <f t="shared" ca="1" si="7"/>
        <v>180.76</v>
      </c>
      <c r="F78" s="166">
        <f t="shared" ca="1" si="8"/>
        <v>185.81</v>
      </c>
      <c r="G78" s="166">
        <f t="shared" ca="1" si="9"/>
        <v>180.64</v>
      </c>
      <c r="H78" s="166">
        <f t="shared" ca="1" si="10"/>
        <v>182.14999999999998</v>
      </c>
      <c r="I78" s="166">
        <f t="shared" ca="1" si="11"/>
        <v>187.2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179.25</v>
      </c>
      <c r="E79" s="166">
        <f t="shared" ca="1" si="7"/>
        <v>180.76</v>
      </c>
      <c r="F79" s="166">
        <f t="shared" ca="1" si="8"/>
        <v>185.81</v>
      </c>
      <c r="G79" s="166">
        <f t="shared" ca="1" si="9"/>
        <v>180.64</v>
      </c>
      <c r="H79" s="166">
        <f t="shared" ca="1" si="10"/>
        <v>182.14999999999998</v>
      </c>
      <c r="I79" s="166">
        <f t="shared" ca="1" si="11"/>
        <v>187.2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179.25</v>
      </c>
      <c r="E80" s="166">
        <f t="shared" ca="1" si="7"/>
        <v>180.76</v>
      </c>
      <c r="F80" s="166">
        <f t="shared" ca="1" si="8"/>
        <v>185.81</v>
      </c>
      <c r="G80" s="166">
        <f t="shared" ca="1" si="9"/>
        <v>180.64</v>
      </c>
      <c r="H80" s="166">
        <f t="shared" ca="1" si="10"/>
        <v>182.14999999999998</v>
      </c>
      <c r="I80" s="166">
        <f t="shared" ca="1" si="11"/>
        <v>187.2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189.45</v>
      </c>
      <c r="E81" s="163">
        <f t="shared" ca="1" si="7"/>
        <v>190.95999999999998</v>
      </c>
      <c r="F81" s="163">
        <f t="shared" ca="1" si="8"/>
        <v>196.01</v>
      </c>
      <c r="G81" s="163">
        <f t="shared" ca="1" si="9"/>
        <v>190.83999999999997</v>
      </c>
      <c r="H81" s="163">
        <f t="shared" ca="1" si="10"/>
        <v>192.34999999999997</v>
      </c>
      <c r="I81" s="163">
        <f t="shared" ca="1" si="11"/>
        <v>197.39999999999998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189.45</v>
      </c>
      <c r="E82" s="163">
        <f t="shared" ca="1" si="7"/>
        <v>190.95999999999998</v>
      </c>
      <c r="F82" s="163">
        <f t="shared" ca="1" si="8"/>
        <v>196.01</v>
      </c>
      <c r="G82" s="163">
        <f t="shared" ca="1" si="9"/>
        <v>190.83999999999997</v>
      </c>
      <c r="H82" s="163">
        <f t="shared" ca="1" si="10"/>
        <v>192.34999999999997</v>
      </c>
      <c r="I82" s="163">
        <f t="shared" ca="1" si="11"/>
        <v>197.39999999999998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189.45</v>
      </c>
      <c r="E83" s="163">
        <f t="shared" ca="1" si="7"/>
        <v>190.95999999999998</v>
      </c>
      <c r="F83" s="163">
        <f t="shared" ca="1" si="8"/>
        <v>196.01</v>
      </c>
      <c r="G83" s="163">
        <f t="shared" ca="1" si="9"/>
        <v>190.83999999999997</v>
      </c>
      <c r="H83" s="163">
        <f t="shared" ca="1" si="10"/>
        <v>192.34999999999997</v>
      </c>
      <c r="I83" s="163">
        <f t="shared" ca="1" si="11"/>
        <v>197.39999999999998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189.45</v>
      </c>
      <c r="E84" s="163">
        <f t="shared" ca="1" si="7"/>
        <v>190.95999999999998</v>
      </c>
      <c r="F84" s="163">
        <f t="shared" ca="1" si="8"/>
        <v>196.01</v>
      </c>
      <c r="G84" s="163">
        <f t="shared" ca="1" si="9"/>
        <v>190.83999999999997</v>
      </c>
      <c r="H84" s="163">
        <f t="shared" ca="1" si="10"/>
        <v>192.34999999999997</v>
      </c>
      <c r="I84" s="163">
        <f t="shared" ca="1" si="11"/>
        <v>197.39999999999998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189.45</v>
      </c>
      <c r="E85" s="163">
        <f t="shared" ca="1" si="7"/>
        <v>190.95999999999998</v>
      </c>
      <c r="F85" s="163">
        <f t="shared" ca="1" si="8"/>
        <v>196.01</v>
      </c>
      <c r="G85" s="163">
        <f t="shared" ca="1" si="9"/>
        <v>190.83999999999997</v>
      </c>
      <c r="H85" s="163">
        <f t="shared" ca="1" si="10"/>
        <v>192.34999999999997</v>
      </c>
      <c r="I85" s="163">
        <f t="shared" ca="1" si="11"/>
        <v>197.39999999999998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189.45</v>
      </c>
      <c r="E86" s="163">
        <f t="shared" ca="1" si="7"/>
        <v>190.95999999999998</v>
      </c>
      <c r="F86" s="163">
        <f t="shared" ca="1" si="8"/>
        <v>196.01</v>
      </c>
      <c r="G86" s="163">
        <f t="shared" ca="1" si="9"/>
        <v>190.83999999999997</v>
      </c>
      <c r="H86" s="163">
        <f t="shared" ca="1" si="10"/>
        <v>192.34999999999997</v>
      </c>
      <c r="I86" s="163">
        <f t="shared" ca="1" si="11"/>
        <v>197.39999999999998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189.45</v>
      </c>
      <c r="E87" s="163">
        <f t="shared" ca="1" si="7"/>
        <v>190.95999999999998</v>
      </c>
      <c r="F87" s="163">
        <f t="shared" ca="1" si="8"/>
        <v>196.01</v>
      </c>
      <c r="G87" s="163">
        <f t="shared" ca="1" si="9"/>
        <v>190.83999999999997</v>
      </c>
      <c r="H87" s="163">
        <f t="shared" ca="1" si="10"/>
        <v>192.34999999999997</v>
      </c>
      <c r="I87" s="163">
        <f t="shared" ca="1" si="11"/>
        <v>197.39999999999998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189.45</v>
      </c>
      <c r="E88" s="163">
        <f t="shared" ca="1" si="7"/>
        <v>190.95999999999998</v>
      </c>
      <c r="F88" s="163">
        <f t="shared" ca="1" si="8"/>
        <v>196.01</v>
      </c>
      <c r="G88" s="163">
        <f t="shared" ca="1" si="9"/>
        <v>190.83999999999997</v>
      </c>
      <c r="H88" s="163">
        <f t="shared" ca="1" si="10"/>
        <v>192.34999999999997</v>
      </c>
      <c r="I88" s="163">
        <f t="shared" ca="1" si="11"/>
        <v>197.39999999999998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189.45</v>
      </c>
      <c r="E89" s="163">
        <f t="shared" ca="1" si="7"/>
        <v>190.95999999999998</v>
      </c>
      <c r="F89" s="163">
        <f t="shared" ca="1" si="8"/>
        <v>196.01</v>
      </c>
      <c r="G89" s="163">
        <f t="shared" ca="1" si="9"/>
        <v>190.83999999999997</v>
      </c>
      <c r="H89" s="163">
        <f t="shared" ca="1" si="10"/>
        <v>192.34999999999997</v>
      </c>
      <c r="I89" s="163">
        <f t="shared" ca="1" si="11"/>
        <v>197.39999999999998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199.65</v>
      </c>
      <c r="E90" s="166">
        <f t="shared" ca="1" si="7"/>
        <v>201.16</v>
      </c>
      <c r="F90" s="166">
        <f t="shared" ca="1" si="8"/>
        <v>206.21</v>
      </c>
      <c r="G90" s="166">
        <f t="shared" ca="1" si="9"/>
        <v>201.04</v>
      </c>
      <c r="H90" s="166">
        <f t="shared" ca="1" si="10"/>
        <v>202.54999999999998</v>
      </c>
      <c r="I90" s="166">
        <f t="shared" ca="1" si="11"/>
        <v>207.6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199.65</v>
      </c>
      <c r="E91" s="166">
        <f t="shared" ca="1" si="7"/>
        <v>201.16</v>
      </c>
      <c r="F91" s="166">
        <f t="shared" ca="1" si="8"/>
        <v>206.21</v>
      </c>
      <c r="G91" s="166">
        <f t="shared" ca="1" si="9"/>
        <v>201.04</v>
      </c>
      <c r="H91" s="166">
        <f t="shared" ca="1" si="10"/>
        <v>202.54999999999998</v>
      </c>
      <c r="I91" s="166">
        <f t="shared" ca="1" si="11"/>
        <v>207.6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199.65</v>
      </c>
      <c r="E92" s="166">
        <f t="shared" ca="1" si="7"/>
        <v>201.16</v>
      </c>
      <c r="F92" s="166">
        <f t="shared" ca="1" si="8"/>
        <v>206.21</v>
      </c>
      <c r="G92" s="166">
        <f t="shared" ca="1" si="9"/>
        <v>201.04</v>
      </c>
      <c r="H92" s="166">
        <f t="shared" ca="1" si="10"/>
        <v>202.54999999999998</v>
      </c>
      <c r="I92" s="166">
        <f t="shared" ca="1" si="11"/>
        <v>207.6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199.65</v>
      </c>
      <c r="E93" s="166">
        <f t="shared" ca="1" si="7"/>
        <v>201.16</v>
      </c>
      <c r="F93" s="166">
        <f t="shared" ca="1" si="8"/>
        <v>206.21</v>
      </c>
      <c r="G93" s="166">
        <f t="shared" ca="1" si="9"/>
        <v>201.04</v>
      </c>
      <c r="H93" s="166">
        <f t="shared" ca="1" si="10"/>
        <v>202.54999999999998</v>
      </c>
      <c r="I93" s="166">
        <f t="shared" ca="1" si="11"/>
        <v>207.6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199.65</v>
      </c>
      <c r="E94" s="166">
        <f t="shared" ca="1" si="7"/>
        <v>201.16</v>
      </c>
      <c r="F94" s="166">
        <f t="shared" ca="1" si="8"/>
        <v>206.21</v>
      </c>
      <c r="G94" s="166">
        <f t="shared" ca="1" si="9"/>
        <v>201.04</v>
      </c>
      <c r="H94" s="166">
        <f t="shared" ca="1" si="10"/>
        <v>202.54999999999998</v>
      </c>
      <c r="I94" s="166">
        <f t="shared" ca="1" si="11"/>
        <v>207.6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199.65</v>
      </c>
      <c r="E95" s="166">
        <f t="shared" ca="1" si="7"/>
        <v>201.16</v>
      </c>
      <c r="F95" s="166">
        <f t="shared" ca="1" si="8"/>
        <v>206.21</v>
      </c>
      <c r="G95" s="166">
        <f t="shared" ca="1" si="9"/>
        <v>201.04</v>
      </c>
      <c r="H95" s="166">
        <f t="shared" ca="1" si="10"/>
        <v>202.54999999999998</v>
      </c>
      <c r="I95" s="166">
        <f t="shared" ca="1" si="11"/>
        <v>207.6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199.65</v>
      </c>
      <c r="E96" s="166">
        <f t="shared" ca="1" si="7"/>
        <v>201.16</v>
      </c>
      <c r="F96" s="166">
        <f t="shared" ca="1" si="8"/>
        <v>206.21</v>
      </c>
      <c r="G96" s="166">
        <f t="shared" ca="1" si="9"/>
        <v>201.04</v>
      </c>
      <c r="H96" s="166">
        <f t="shared" ca="1" si="10"/>
        <v>202.54999999999998</v>
      </c>
      <c r="I96" s="166">
        <f t="shared" ca="1" si="11"/>
        <v>207.6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199.65</v>
      </c>
      <c r="E97" s="166">
        <f t="shared" ca="1" si="7"/>
        <v>201.16</v>
      </c>
      <c r="F97" s="166">
        <f t="shared" ca="1" si="8"/>
        <v>206.21</v>
      </c>
      <c r="G97" s="166">
        <f t="shared" ca="1" si="9"/>
        <v>201.04</v>
      </c>
      <c r="H97" s="166">
        <f t="shared" ca="1" si="10"/>
        <v>202.54999999999998</v>
      </c>
      <c r="I97" s="166">
        <f t="shared" ca="1" si="11"/>
        <v>207.6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199.65</v>
      </c>
      <c r="E98" s="166">
        <f t="shared" ca="1" si="7"/>
        <v>201.16</v>
      </c>
      <c r="F98" s="166">
        <f t="shared" ca="1" si="8"/>
        <v>206.21</v>
      </c>
      <c r="G98" s="166">
        <f t="shared" ca="1" si="9"/>
        <v>201.04</v>
      </c>
      <c r="H98" s="166">
        <f t="shared" ca="1" si="10"/>
        <v>202.54999999999998</v>
      </c>
      <c r="I98" s="166">
        <f t="shared" ca="1" si="11"/>
        <v>207.6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209.85</v>
      </c>
      <c r="E99" s="163">
        <f t="shared" ca="1" si="7"/>
        <v>211.35999999999999</v>
      </c>
      <c r="F99" s="163">
        <f t="shared" ca="1" si="8"/>
        <v>216.41</v>
      </c>
      <c r="G99" s="163">
        <f t="shared" ca="1" si="9"/>
        <v>211.23999999999998</v>
      </c>
      <c r="H99" s="163">
        <f t="shared" ca="1" si="10"/>
        <v>212.74999999999997</v>
      </c>
      <c r="I99" s="163">
        <f t="shared" ca="1" si="11"/>
        <v>217.79999999999998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209.85</v>
      </c>
      <c r="E100" s="163">
        <f t="shared" ca="1" si="7"/>
        <v>211.35999999999999</v>
      </c>
      <c r="F100" s="163">
        <f t="shared" ca="1" si="8"/>
        <v>216.41</v>
      </c>
      <c r="G100" s="163">
        <f t="shared" ca="1" si="9"/>
        <v>211.23999999999998</v>
      </c>
      <c r="H100" s="163">
        <f t="shared" ca="1" si="10"/>
        <v>212.74999999999997</v>
      </c>
      <c r="I100" s="163">
        <f t="shared" ca="1" si="11"/>
        <v>217.79999999999998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209.85</v>
      </c>
      <c r="E101" s="163">
        <f t="shared" ca="1" si="7"/>
        <v>211.35999999999999</v>
      </c>
      <c r="F101" s="163">
        <f t="shared" ca="1" si="8"/>
        <v>216.41</v>
      </c>
      <c r="G101" s="163">
        <f t="shared" ca="1" si="9"/>
        <v>211.23999999999998</v>
      </c>
      <c r="H101" s="163">
        <f t="shared" ca="1" si="10"/>
        <v>212.74999999999997</v>
      </c>
      <c r="I101" s="163">
        <f t="shared" ca="1" si="11"/>
        <v>217.79999999999998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209.85</v>
      </c>
      <c r="E102" s="163">
        <f t="shared" ca="1" si="7"/>
        <v>211.35999999999999</v>
      </c>
      <c r="F102" s="163">
        <f t="shared" ca="1" si="8"/>
        <v>216.41</v>
      </c>
      <c r="G102" s="163">
        <f t="shared" ca="1" si="9"/>
        <v>211.23999999999998</v>
      </c>
      <c r="H102" s="163">
        <f t="shared" ca="1" si="10"/>
        <v>212.74999999999997</v>
      </c>
      <c r="I102" s="163">
        <f t="shared" ca="1" si="11"/>
        <v>217.79999999999998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209.85</v>
      </c>
      <c r="E103" s="163">
        <f t="shared" ca="1" si="7"/>
        <v>211.35999999999999</v>
      </c>
      <c r="F103" s="163">
        <f t="shared" ca="1" si="8"/>
        <v>216.41</v>
      </c>
      <c r="G103" s="163">
        <f t="shared" ca="1" si="9"/>
        <v>211.23999999999998</v>
      </c>
      <c r="H103" s="163">
        <f t="shared" ca="1" si="10"/>
        <v>212.74999999999997</v>
      </c>
      <c r="I103" s="163">
        <f t="shared" ca="1" si="11"/>
        <v>217.79999999999998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209.85</v>
      </c>
      <c r="E104" s="163">
        <f t="shared" ca="1" si="7"/>
        <v>211.35999999999999</v>
      </c>
      <c r="F104" s="163">
        <f t="shared" ca="1" si="8"/>
        <v>216.41</v>
      </c>
      <c r="G104" s="163">
        <f t="shared" ca="1" si="9"/>
        <v>211.23999999999998</v>
      </c>
      <c r="H104" s="163">
        <f t="shared" ca="1" si="10"/>
        <v>212.74999999999997</v>
      </c>
      <c r="I104" s="163">
        <f t="shared" ca="1" si="11"/>
        <v>217.79999999999998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209.85</v>
      </c>
      <c r="E105" s="163">
        <f t="shared" ca="1" si="7"/>
        <v>211.35999999999999</v>
      </c>
      <c r="F105" s="163">
        <f t="shared" ca="1" si="8"/>
        <v>216.41</v>
      </c>
      <c r="G105" s="163">
        <f t="shared" ca="1" si="9"/>
        <v>211.23999999999998</v>
      </c>
      <c r="H105" s="163">
        <f t="shared" ca="1" si="10"/>
        <v>212.74999999999997</v>
      </c>
      <c r="I105" s="163">
        <f t="shared" ca="1" si="11"/>
        <v>217.79999999999998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209.85</v>
      </c>
      <c r="E106" s="163">
        <f t="shared" ca="1" si="7"/>
        <v>211.35999999999999</v>
      </c>
      <c r="F106" s="163">
        <f t="shared" ca="1" si="8"/>
        <v>216.41</v>
      </c>
      <c r="G106" s="163">
        <f t="shared" ca="1" si="9"/>
        <v>211.23999999999998</v>
      </c>
      <c r="H106" s="163">
        <f t="shared" ca="1" si="10"/>
        <v>212.74999999999997</v>
      </c>
      <c r="I106" s="163">
        <f t="shared" ca="1" si="11"/>
        <v>217.79999999999998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209.85</v>
      </c>
      <c r="E107" s="163">
        <f t="shared" ca="1" si="7"/>
        <v>211.35999999999999</v>
      </c>
      <c r="F107" s="163">
        <f t="shared" ca="1" si="8"/>
        <v>216.41</v>
      </c>
      <c r="G107" s="163">
        <f t="shared" ca="1" si="9"/>
        <v>211.23999999999998</v>
      </c>
      <c r="H107" s="163">
        <f t="shared" ca="1" si="10"/>
        <v>212.74999999999997</v>
      </c>
      <c r="I107" s="163">
        <f t="shared" ca="1" si="11"/>
        <v>217.79999999999998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209.85</v>
      </c>
      <c r="E108" s="163">
        <f t="shared" ca="1" si="7"/>
        <v>211.35999999999999</v>
      </c>
      <c r="F108" s="163">
        <f t="shared" ca="1" si="8"/>
        <v>216.41</v>
      </c>
      <c r="G108" s="163">
        <f t="shared" ca="1" si="9"/>
        <v>211.23999999999998</v>
      </c>
      <c r="H108" s="163">
        <f t="shared" ca="1" si="10"/>
        <v>212.74999999999997</v>
      </c>
      <c r="I108" s="163">
        <f t="shared" ca="1" si="11"/>
        <v>217.79999999999998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220.04999999999998</v>
      </c>
      <c r="E109" s="166">
        <f t="shared" ca="1" si="7"/>
        <v>221.55999999999997</v>
      </c>
      <c r="F109" s="166">
        <f t="shared" ca="1" si="8"/>
        <v>226.60999999999999</v>
      </c>
      <c r="G109" s="166">
        <f t="shared" ca="1" si="9"/>
        <v>221.43999999999997</v>
      </c>
      <c r="H109" s="166">
        <f t="shared" ca="1" si="10"/>
        <v>222.94999999999996</v>
      </c>
      <c r="I109" s="166">
        <f t="shared" ca="1" si="11"/>
        <v>227.99999999999997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220.04999999999998</v>
      </c>
      <c r="E110" s="166">
        <f t="shared" ca="1" si="7"/>
        <v>221.55999999999997</v>
      </c>
      <c r="F110" s="166">
        <f t="shared" ca="1" si="8"/>
        <v>226.60999999999999</v>
      </c>
      <c r="G110" s="166">
        <f t="shared" ca="1" si="9"/>
        <v>221.43999999999997</v>
      </c>
      <c r="H110" s="166">
        <f t="shared" ca="1" si="10"/>
        <v>222.94999999999996</v>
      </c>
      <c r="I110" s="166">
        <f t="shared" ca="1" si="11"/>
        <v>227.99999999999997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220.04999999999998</v>
      </c>
      <c r="E111" s="166">
        <f t="shared" ca="1" si="7"/>
        <v>221.55999999999997</v>
      </c>
      <c r="F111" s="166">
        <f t="shared" ca="1" si="8"/>
        <v>226.60999999999999</v>
      </c>
      <c r="G111" s="166">
        <f t="shared" ca="1" si="9"/>
        <v>221.43999999999997</v>
      </c>
      <c r="H111" s="166">
        <f t="shared" ca="1" si="10"/>
        <v>222.94999999999996</v>
      </c>
      <c r="I111" s="166">
        <f t="shared" ca="1" si="11"/>
        <v>227.99999999999997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220.04999999999998</v>
      </c>
      <c r="E112" s="166">
        <f t="shared" ca="1" si="7"/>
        <v>221.55999999999997</v>
      </c>
      <c r="F112" s="166">
        <f t="shared" ca="1" si="8"/>
        <v>226.60999999999999</v>
      </c>
      <c r="G112" s="166">
        <f t="shared" ca="1" si="9"/>
        <v>221.43999999999997</v>
      </c>
      <c r="H112" s="166">
        <f t="shared" ca="1" si="10"/>
        <v>222.94999999999996</v>
      </c>
      <c r="I112" s="166">
        <f t="shared" ca="1" si="11"/>
        <v>227.99999999999997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220.04999999999998</v>
      </c>
      <c r="E113" s="166">
        <f t="shared" ca="1" si="7"/>
        <v>221.55999999999997</v>
      </c>
      <c r="F113" s="166">
        <f t="shared" ca="1" si="8"/>
        <v>226.60999999999999</v>
      </c>
      <c r="G113" s="166">
        <f t="shared" ca="1" si="9"/>
        <v>221.43999999999997</v>
      </c>
      <c r="H113" s="166">
        <f t="shared" ca="1" si="10"/>
        <v>222.94999999999996</v>
      </c>
      <c r="I113" s="166">
        <f t="shared" ca="1" si="11"/>
        <v>227.99999999999997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220.04999999999998</v>
      </c>
      <c r="E114" s="166">
        <f t="shared" ca="1" si="7"/>
        <v>221.55999999999997</v>
      </c>
      <c r="F114" s="166">
        <f t="shared" ca="1" si="8"/>
        <v>226.60999999999999</v>
      </c>
      <c r="G114" s="166">
        <f t="shared" ca="1" si="9"/>
        <v>221.43999999999997</v>
      </c>
      <c r="H114" s="166">
        <f t="shared" ca="1" si="10"/>
        <v>222.94999999999996</v>
      </c>
      <c r="I114" s="166">
        <f t="shared" ca="1" si="11"/>
        <v>227.99999999999997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220.04999999999998</v>
      </c>
      <c r="E115" s="166">
        <f t="shared" ca="1" si="7"/>
        <v>221.55999999999997</v>
      </c>
      <c r="F115" s="166">
        <f t="shared" ca="1" si="8"/>
        <v>226.60999999999999</v>
      </c>
      <c r="G115" s="166">
        <f t="shared" ca="1" si="9"/>
        <v>221.43999999999997</v>
      </c>
      <c r="H115" s="166">
        <f t="shared" ca="1" si="10"/>
        <v>222.94999999999996</v>
      </c>
      <c r="I115" s="166">
        <f t="shared" ca="1" si="11"/>
        <v>227.99999999999997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220.04999999999998</v>
      </c>
      <c r="E116" s="166">
        <f t="shared" ca="1" si="7"/>
        <v>221.55999999999997</v>
      </c>
      <c r="F116" s="166">
        <f t="shared" ca="1" si="8"/>
        <v>226.60999999999999</v>
      </c>
      <c r="G116" s="166">
        <f t="shared" ca="1" si="9"/>
        <v>221.43999999999997</v>
      </c>
      <c r="H116" s="166">
        <f t="shared" ca="1" si="10"/>
        <v>222.94999999999996</v>
      </c>
      <c r="I116" s="166">
        <f t="shared" ca="1" si="11"/>
        <v>227.99999999999997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220.04999999999998</v>
      </c>
      <c r="E117" s="166">
        <f t="shared" ca="1" si="7"/>
        <v>221.55999999999997</v>
      </c>
      <c r="F117" s="166">
        <f t="shared" ca="1" si="8"/>
        <v>226.60999999999999</v>
      </c>
      <c r="G117" s="166">
        <f t="shared" ca="1" si="9"/>
        <v>221.43999999999997</v>
      </c>
      <c r="H117" s="166">
        <f t="shared" ca="1" si="10"/>
        <v>222.94999999999996</v>
      </c>
      <c r="I117" s="166">
        <f t="shared" ca="1" si="11"/>
        <v>227.99999999999997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220.04999999999998</v>
      </c>
      <c r="E118" s="166">
        <f t="shared" ca="1" si="7"/>
        <v>221.55999999999997</v>
      </c>
      <c r="F118" s="166">
        <f t="shared" ca="1" si="8"/>
        <v>226.60999999999999</v>
      </c>
      <c r="G118" s="166">
        <f t="shared" ca="1" si="9"/>
        <v>221.43999999999997</v>
      </c>
      <c r="H118" s="166">
        <f t="shared" ca="1" si="10"/>
        <v>222.94999999999996</v>
      </c>
      <c r="I118" s="166">
        <f t="shared" ca="1" si="11"/>
        <v>227.99999999999997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230.25</v>
      </c>
      <c r="E119" s="163">
        <f t="shared" ca="1" si="7"/>
        <v>231.76</v>
      </c>
      <c r="F119" s="163">
        <f t="shared" ca="1" si="8"/>
        <v>236.81</v>
      </c>
      <c r="G119" s="163">
        <f t="shared" ca="1" si="9"/>
        <v>231.64</v>
      </c>
      <c r="H119" s="163">
        <f t="shared" ca="1" si="10"/>
        <v>233.14999999999998</v>
      </c>
      <c r="I119" s="163">
        <f t="shared" ca="1" si="11"/>
        <v>238.2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230.25</v>
      </c>
      <c r="E120" s="163">
        <f t="shared" ca="1" si="7"/>
        <v>231.76</v>
      </c>
      <c r="F120" s="163">
        <f t="shared" ca="1" si="8"/>
        <v>236.81</v>
      </c>
      <c r="G120" s="163">
        <f t="shared" ca="1" si="9"/>
        <v>231.64</v>
      </c>
      <c r="H120" s="163">
        <f t="shared" ca="1" si="10"/>
        <v>233.14999999999998</v>
      </c>
      <c r="I120" s="163">
        <f t="shared" ca="1" si="11"/>
        <v>238.2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230.25</v>
      </c>
      <c r="E121" s="163">
        <f t="shared" ca="1" si="7"/>
        <v>231.76</v>
      </c>
      <c r="F121" s="163">
        <f t="shared" ca="1" si="8"/>
        <v>236.81</v>
      </c>
      <c r="G121" s="163">
        <f t="shared" ca="1" si="9"/>
        <v>231.64</v>
      </c>
      <c r="H121" s="163">
        <f t="shared" ca="1" si="10"/>
        <v>233.14999999999998</v>
      </c>
      <c r="I121" s="163">
        <f t="shared" ca="1" si="11"/>
        <v>238.2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230.25</v>
      </c>
      <c r="E122" s="163">
        <f t="shared" ca="1" si="7"/>
        <v>231.76</v>
      </c>
      <c r="F122" s="163">
        <f t="shared" ca="1" si="8"/>
        <v>236.81</v>
      </c>
      <c r="G122" s="163">
        <f t="shared" ca="1" si="9"/>
        <v>231.64</v>
      </c>
      <c r="H122" s="163">
        <f t="shared" ca="1" si="10"/>
        <v>233.14999999999998</v>
      </c>
      <c r="I122" s="163">
        <f t="shared" ca="1" si="11"/>
        <v>238.2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230.25</v>
      </c>
      <c r="E123" s="163">
        <f t="shared" ca="1" si="7"/>
        <v>231.76</v>
      </c>
      <c r="F123" s="163">
        <f t="shared" ca="1" si="8"/>
        <v>236.81</v>
      </c>
      <c r="G123" s="163">
        <f t="shared" ca="1" si="9"/>
        <v>231.64</v>
      </c>
      <c r="H123" s="163">
        <f t="shared" ca="1" si="10"/>
        <v>233.14999999999998</v>
      </c>
      <c r="I123" s="163">
        <f t="shared" ca="1" si="11"/>
        <v>238.2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230.25</v>
      </c>
      <c r="E124" s="163">
        <f t="shared" ca="1" si="7"/>
        <v>231.76</v>
      </c>
      <c r="F124" s="163">
        <f t="shared" ca="1" si="8"/>
        <v>236.81</v>
      </c>
      <c r="G124" s="163">
        <f t="shared" ca="1" si="9"/>
        <v>231.64</v>
      </c>
      <c r="H124" s="163">
        <f t="shared" ca="1" si="10"/>
        <v>233.14999999999998</v>
      </c>
      <c r="I124" s="163">
        <f t="shared" ca="1" si="11"/>
        <v>238.2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230.25</v>
      </c>
      <c r="E125" s="163">
        <f t="shared" ca="1" si="7"/>
        <v>231.76</v>
      </c>
      <c r="F125" s="163">
        <f t="shared" ca="1" si="8"/>
        <v>236.81</v>
      </c>
      <c r="G125" s="163">
        <f t="shared" ca="1" si="9"/>
        <v>231.64</v>
      </c>
      <c r="H125" s="163">
        <f t="shared" ca="1" si="10"/>
        <v>233.14999999999998</v>
      </c>
      <c r="I125" s="163">
        <f t="shared" ca="1" si="11"/>
        <v>238.2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230.25</v>
      </c>
      <c r="E126" s="163">
        <f t="shared" ca="1" si="7"/>
        <v>231.76</v>
      </c>
      <c r="F126" s="163">
        <f t="shared" ca="1" si="8"/>
        <v>236.81</v>
      </c>
      <c r="G126" s="163">
        <f t="shared" ca="1" si="9"/>
        <v>231.64</v>
      </c>
      <c r="H126" s="163">
        <f t="shared" ca="1" si="10"/>
        <v>233.14999999999998</v>
      </c>
      <c r="I126" s="163">
        <f t="shared" ca="1" si="11"/>
        <v>238.2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230.25</v>
      </c>
      <c r="E127" s="163">
        <f t="shared" ca="1" si="7"/>
        <v>231.76</v>
      </c>
      <c r="F127" s="163">
        <f t="shared" ca="1" si="8"/>
        <v>236.81</v>
      </c>
      <c r="G127" s="163">
        <f t="shared" ca="1" si="9"/>
        <v>231.64</v>
      </c>
      <c r="H127" s="163">
        <f t="shared" ca="1" si="10"/>
        <v>233.14999999999998</v>
      </c>
      <c r="I127" s="163">
        <f t="shared" ca="1" si="11"/>
        <v>238.2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230.25</v>
      </c>
      <c r="E128" s="163">
        <f t="shared" ca="1" si="7"/>
        <v>231.76</v>
      </c>
      <c r="F128" s="163">
        <f t="shared" ca="1" si="8"/>
        <v>236.81</v>
      </c>
      <c r="G128" s="163">
        <f t="shared" ca="1" si="9"/>
        <v>231.64</v>
      </c>
      <c r="H128" s="163">
        <f t="shared" ca="1" si="10"/>
        <v>233.14999999999998</v>
      </c>
      <c r="I128" s="163">
        <f t="shared" ca="1" si="11"/>
        <v>238.2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230.25</v>
      </c>
      <c r="E129" s="163">
        <f t="shared" ca="1" si="7"/>
        <v>231.76</v>
      </c>
      <c r="F129" s="163">
        <f t="shared" ca="1" si="8"/>
        <v>236.81</v>
      </c>
      <c r="G129" s="163">
        <f t="shared" ca="1" si="9"/>
        <v>231.64</v>
      </c>
      <c r="H129" s="163">
        <f t="shared" ca="1" si="10"/>
        <v>233.14999999999998</v>
      </c>
      <c r="I129" s="163">
        <f t="shared" ca="1" si="11"/>
        <v>238.2</v>
      </c>
    </row>
    <row r="130" spans="1:9" ht="15" thickBot="1"/>
    <row r="131" spans="1:9" ht="15" thickBot="1">
      <c r="A131" s="221" t="s">
        <v>1</v>
      </c>
      <c r="B131" s="222"/>
      <c r="C131" s="223"/>
      <c r="D131" s="221" t="str">
        <f ca="1">+"Cylindre double entrée (851½-"&amp;MID(CELL("nomfichier",A129),FIND("]",CELL("nomfichier",A129))+1,LEN(CELL("nomfichier",A129))-FIND("]",CELL("nomfichier",A129)))&amp;")"</f>
        <v>Cylindre double entrée (851½-PSM5)</v>
      </c>
      <c r="E131" s="222"/>
      <c r="F131" s="223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37.9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39.409999999999997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44.46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37.9</v>
      </c>
      <c r="E134" s="163">
        <f t="shared" ca="1" si="13"/>
        <v>39.409999999999997</v>
      </c>
      <c r="F134" s="163">
        <f t="shared" ca="1" si="14"/>
        <v>44.46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43</v>
      </c>
      <c r="E135" s="166">
        <f t="shared" ca="1" si="13"/>
        <v>44.51</v>
      </c>
      <c r="F135" s="166">
        <f t="shared" ca="1" si="14"/>
        <v>49.56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48.099999999999994</v>
      </c>
      <c r="E136" s="163">
        <f t="shared" ca="1" si="13"/>
        <v>49.609999999999992</v>
      </c>
      <c r="F136" s="163">
        <f t="shared" ca="1" si="14"/>
        <v>54.66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53.199999999999996</v>
      </c>
      <c r="E137" s="166">
        <f t="shared" ca="1" si="13"/>
        <v>54.709999999999994</v>
      </c>
      <c r="F137" s="166">
        <f t="shared" ca="1" si="14"/>
        <v>59.76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58.3</v>
      </c>
      <c r="E138" s="163">
        <f t="shared" ca="1" si="13"/>
        <v>59.809999999999995</v>
      </c>
      <c r="F138" s="163">
        <f t="shared" ca="1" si="14"/>
        <v>64.86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63.4</v>
      </c>
      <c r="E139" s="166">
        <f t="shared" ca="1" si="13"/>
        <v>64.91</v>
      </c>
      <c r="F139" s="166">
        <f t="shared" ca="1" si="14"/>
        <v>69.959999999999994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68.5</v>
      </c>
      <c r="E140" s="163">
        <f t="shared" ca="1" si="13"/>
        <v>70.010000000000005</v>
      </c>
      <c r="F140" s="163">
        <f t="shared" ca="1" si="14"/>
        <v>75.06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73.599999999999994</v>
      </c>
      <c r="E141" s="166">
        <f t="shared" ca="1" si="13"/>
        <v>75.11</v>
      </c>
      <c r="F141" s="166">
        <f t="shared" ca="1" si="14"/>
        <v>80.16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78.699999999999989</v>
      </c>
      <c r="E142" s="163">
        <f t="shared" ca="1" si="13"/>
        <v>80.209999999999994</v>
      </c>
      <c r="F142" s="163">
        <f t="shared" ca="1" si="14"/>
        <v>85.259999999999991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83.8</v>
      </c>
      <c r="E143" s="166">
        <f t="shared" ca="1" si="13"/>
        <v>85.31</v>
      </c>
      <c r="F143" s="166">
        <f t="shared" ca="1" si="14"/>
        <v>90.36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88.9</v>
      </c>
      <c r="E144" s="163">
        <f t="shared" ca="1" si="13"/>
        <v>90.410000000000011</v>
      </c>
      <c r="F144" s="163">
        <f t="shared" ca="1" si="14"/>
        <v>95.460000000000008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150.1</v>
      </c>
      <c r="E145" s="166">
        <f t="shared" ca="1" si="13"/>
        <v>151.60999999999999</v>
      </c>
      <c r="F145" s="166">
        <f t="shared" ca="1" si="14"/>
        <v>156.66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160.29999999999998</v>
      </c>
      <c r="E146" s="163">
        <f t="shared" ca="1" si="13"/>
        <v>161.80999999999997</v>
      </c>
      <c r="F146" s="163">
        <f t="shared" ca="1" si="14"/>
        <v>166.85999999999999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170.5</v>
      </c>
      <c r="E147" s="166">
        <f t="shared" ca="1" si="13"/>
        <v>172.01</v>
      </c>
      <c r="F147" s="166">
        <f t="shared" ca="1" si="14"/>
        <v>177.06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180.7</v>
      </c>
      <c r="E148" s="163">
        <f t="shared" ca="1" si="13"/>
        <v>182.20999999999998</v>
      </c>
      <c r="F148" s="163">
        <f t="shared" ca="1" si="14"/>
        <v>187.26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190.9</v>
      </c>
      <c r="E149" s="166">
        <f t="shared" ca="1" si="13"/>
        <v>192.41</v>
      </c>
      <c r="F149" s="166">
        <f t="shared" ca="1" si="14"/>
        <v>197.46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201.1</v>
      </c>
      <c r="E150" s="163">
        <f t="shared" ca="1" si="13"/>
        <v>202.60999999999999</v>
      </c>
      <c r="F150" s="163">
        <f t="shared" ca="1" si="14"/>
        <v>207.66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211.29999999999998</v>
      </c>
      <c r="E151" s="166">
        <f t="shared" ca="1" si="13"/>
        <v>212.80999999999997</v>
      </c>
      <c r="F151" s="166">
        <f t="shared" ca="1" si="14"/>
        <v>217.85999999999999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221.5</v>
      </c>
      <c r="E152" s="163">
        <f t="shared" ca="1" si="13"/>
        <v>223.01</v>
      </c>
      <c r="F152" s="163">
        <f t="shared" ca="1" si="14"/>
        <v>228.06</v>
      </c>
    </row>
    <row r="154" spans="1:6">
      <c r="A154" s="224" t="s">
        <v>198</v>
      </c>
      <c r="B154" s="224"/>
      <c r="C154" s="224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86.03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87.54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92.59</v>
      </c>
    </row>
    <row r="155" spans="1:6">
      <c r="A155" s="224" t="s">
        <v>199</v>
      </c>
      <c r="B155" s="224"/>
      <c r="C155" s="224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47.88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49.39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54.440000000000005</v>
      </c>
    </row>
    <row r="156" spans="1:6">
      <c r="A156" s="224" t="s">
        <v>200</v>
      </c>
      <c r="B156" s="224"/>
      <c r="C156" s="224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115.4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116.91000000000001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121.96000000000001</v>
      </c>
    </row>
    <row r="157" spans="1:6">
      <c r="A157" s="224" t="s">
        <v>201</v>
      </c>
      <c r="B157" s="224"/>
      <c r="C157" s="224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98.42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99.93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104.98</v>
      </c>
    </row>
    <row r="158" spans="1:6">
      <c r="A158" s="224" t="s">
        <v>202</v>
      </c>
      <c r="B158" s="224"/>
      <c r="C158" s="224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47.88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49.39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54.440000000000005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4" t="s">
        <v>203</v>
      </c>
      <c r="B160" s="224"/>
      <c r="C160" s="224"/>
      <c r="D160" s="225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10,87€</v>
      </c>
      <c r="E160" s="225"/>
      <c r="F160" s="225"/>
    </row>
    <row r="161" spans="1:6">
      <c r="A161" s="224" t="s">
        <v>204</v>
      </c>
      <c r="B161" s="224"/>
      <c r="C161" s="224"/>
      <c r="D161" s="226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21,97€</v>
      </c>
      <c r="E161" s="226"/>
      <c r="F161" s="226"/>
    </row>
    <row r="162" spans="1:6">
      <c r="A162" s="224" t="s">
        <v>205</v>
      </c>
      <c r="B162" s="224"/>
      <c r="C162" s="224"/>
      <c r="D162" s="225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5"/>
      <c r="F162" s="225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8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8"/>
      <c r="C1" s="218"/>
      <c r="D1" s="218"/>
      <c r="E1" s="218"/>
      <c r="F1" s="218"/>
      <c r="G1" s="218"/>
      <c r="H1" s="218"/>
      <c r="I1" s="218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19" t="str">
        <f ca="1">"Profil "&amp;MID(CELL("nomfichier",A6),FIND("]",CELL("nomfichier",A6))+1,LEN(CELL("nomfichier",A6))-FIND("]",CELL("nomfichier",A6)))</f>
        <v>Profil RHM5</v>
      </c>
      <c r="B6" s="219"/>
      <c r="C6" s="219"/>
      <c r="D6" s="219"/>
      <c r="E6" s="219"/>
      <c r="F6" s="219"/>
      <c r="G6" s="219"/>
      <c r="H6" s="219"/>
      <c r="I6" s="219"/>
    </row>
    <row r="7" spans="1:9" ht="15" thickBot="1"/>
    <row r="8" spans="1:9" s="159" customFormat="1" ht="15" thickBot="1">
      <c r="A8" s="221" t="s">
        <v>1</v>
      </c>
      <c r="B8" s="222"/>
      <c r="C8" s="223"/>
      <c r="D8" s="221" t="str">
        <f ca="1">+"Cylindre double entrée (810-"&amp;MID(CELL("nomfichier",A6),FIND("]",CELL("nomfichier",A6))+1,LEN(CELL("nomfichier",A6))-FIND("]",CELL("nomfichier",A6)))&amp;")"</f>
        <v>Cylindre double entrée (810-RHM5)</v>
      </c>
      <c r="E8" s="222"/>
      <c r="F8" s="223"/>
      <c r="G8" s="220" t="str">
        <f ca="1">"Cylindre à bouton (815-"&amp;MID(CELL("nomfichier",A6),FIND("]",CELL("nomfichier",A6))+1,LEN(CELL("nomfichier",A6))-FIND("]",CELL("nomfichier",A6)))&amp;")"</f>
        <v>Cylindre à bouton (815-RHM5)</v>
      </c>
      <c r="H8" s="220"/>
      <c r="I8" s="220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95.76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97.27000000000001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102.32000000000001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98.59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100.10000000000001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105.15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95.76</v>
      </c>
      <c r="E11" s="163">
        <f t="shared" ca="1" si="1"/>
        <v>97.27000000000001</v>
      </c>
      <c r="F11" s="163">
        <f t="shared" ca="1" si="2"/>
        <v>102.32000000000001</v>
      </c>
      <c r="G11" s="163">
        <f t="shared" ca="1" si="3"/>
        <v>98.59</v>
      </c>
      <c r="H11" s="163">
        <f t="shared" ca="1" si="4"/>
        <v>100.10000000000001</v>
      </c>
      <c r="I11" s="163">
        <f t="shared" ca="1" si="5"/>
        <v>105.15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95.76</v>
      </c>
      <c r="E12" s="163">
        <f t="shared" ca="1" si="1"/>
        <v>97.27000000000001</v>
      </c>
      <c r="F12" s="163">
        <f t="shared" ca="1" si="2"/>
        <v>102.32000000000001</v>
      </c>
      <c r="G12" s="163">
        <f t="shared" ca="1" si="3"/>
        <v>98.59</v>
      </c>
      <c r="H12" s="163">
        <f t="shared" ca="1" si="4"/>
        <v>100.10000000000001</v>
      </c>
      <c r="I12" s="163">
        <f t="shared" ca="1" si="5"/>
        <v>105.15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95.76</v>
      </c>
      <c r="E13" s="163">
        <f t="shared" ca="1" si="1"/>
        <v>97.27000000000001</v>
      </c>
      <c r="F13" s="163">
        <f t="shared" ca="1" si="2"/>
        <v>102.32000000000001</v>
      </c>
      <c r="G13" s="163">
        <f t="shared" ca="1" si="3"/>
        <v>98.59</v>
      </c>
      <c r="H13" s="163">
        <f t="shared" ca="1" si="4"/>
        <v>100.10000000000001</v>
      </c>
      <c r="I13" s="163">
        <f t="shared" ca="1" si="5"/>
        <v>105.15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100.86</v>
      </c>
      <c r="E14" s="166">
        <f t="shared" ca="1" si="1"/>
        <v>102.37</v>
      </c>
      <c r="F14" s="166">
        <f t="shared" ca="1" si="2"/>
        <v>107.42</v>
      </c>
      <c r="G14" s="166">
        <f t="shared" ca="1" si="3"/>
        <v>103.69</v>
      </c>
      <c r="H14" s="166">
        <f t="shared" ca="1" si="4"/>
        <v>105.2</v>
      </c>
      <c r="I14" s="166">
        <f t="shared" ca="1" si="5"/>
        <v>110.25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105.96000000000001</v>
      </c>
      <c r="E15" s="163">
        <f t="shared" ca="1" si="1"/>
        <v>107.47000000000001</v>
      </c>
      <c r="F15" s="163">
        <f t="shared" ca="1" si="2"/>
        <v>112.52000000000001</v>
      </c>
      <c r="G15" s="163">
        <f t="shared" ca="1" si="3"/>
        <v>108.79</v>
      </c>
      <c r="H15" s="163">
        <f t="shared" ca="1" si="4"/>
        <v>110.30000000000001</v>
      </c>
      <c r="I15" s="163">
        <f t="shared" ca="1" si="5"/>
        <v>115.35000000000001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105.96000000000001</v>
      </c>
      <c r="E16" s="163">
        <f t="shared" ca="1" si="1"/>
        <v>107.47000000000001</v>
      </c>
      <c r="F16" s="163">
        <f t="shared" ca="1" si="2"/>
        <v>112.52000000000001</v>
      </c>
      <c r="G16" s="163">
        <f t="shared" ca="1" si="3"/>
        <v>108.79</v>
      </c>
      <c r="H16" s="163">
        <f t="shared" ca="1" si="4"/>
        <v>110.30000000000001</v>
      </c>
      <c r="I16" s="163">
        <f t="shared" ca="1" si="5"/>
        <v>115.35000000000001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105.96000000000001</v>
      </c>
      <c r="E17" s="163">
        <f t="shared" ca="1" si="1"/>
        <v>107.47000000000001</v>
      </c>
      <c r="F17" s="163">
        <f t="shared" ca="1" si="2"/>
        <v>112.52000000000001</v>
      </c>
      <c r="G17" s="163">
        <f t="shared" ca="1" si="3"/>
        <v>108.79</v>
      </c>
      <c r="H17" s="163">
        <f t="shared" ca="1" si="4"/>
        <v>110.30000000000001</v>
      </c>
      <c r="I17" s="163">
        <f t="shared" ca="1" si="5"/>
        <v>115.35000000000001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111.06</v>
      </c>
      <c r="E18" s="166">
        <f t="shared" ca="1" si="1"/>
        <v>112.57000000000001</v>
      </c>
      <c r="F18" s="166">
        <f t="shared" ca="1" si="2"/>
        <v>117.62</v>
      </c>
      <c r="G18" s="166">
        <f t="shared" ca="1" si="3"/>
        <v>113.89</v>
      </c>
      <c r="H18" s="166">
        <f t="shared" ca="1" si="4"/>
        <v>115.4</v>
      </c>
      <c r="I18" s="166">
        <f t="shared" ca="1" si="5"/>
        <v>120.45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111.06</v>
      </c>
      <c r="E19" s="166">
        <f t="shared" ca="1" si="1"/>
        <v>112.57000000000001</v>
      </c>
      <c r="F19" s="166">
        <f t="shared" ca="1" si="2"/>
        <v>117.62</v>
      </c>
      <c r="G19" s="166">
        <f t="shared" ca="1" si="3"/>
        <v>113.89</v>
      </c>
      <c r="H19" s="166">
        <f t="shared" ca="1" si="4"/>
        <v>115.4</v>
      </c>
      <c r="I19" s="166">
        <f t="shared" ca="1" si="5"/>
        <v>120.45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111.06</v>
      </c>
      <c r="E20" s="166">
        <f t="shared" ca="1" si="1"/>
        <v>112.57000000000001</v>
      </c>
      <c r="F20" s="166">
        <f t="shared" ca="1" si="2"/>
        <v>117.62</v>
      </c>
      <c r="G20" s="166">
        <f t="shared" ca="1" si="3"/>
        <v>113.89</v>
      </c>
      <c r="H20" s="166">
        <f t="shared" ca="1" si="4"/>
        <v>115.4</v>
      </c>
      <c r="I20" s="166">
        <f t="shared" ca="1" si="5"/>
        <v>120.45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116.16</v>
      </c>
      <c r="E21" s="163">
        <f t="shared" ca="1" si="1"/>
        <v>117.67</v>
      </c>
      <c r="F21" s="163">
        <f t="shared" ca="1" si="2"/>
        <v>122.72</v>
      </c>
      <c r="G21" s="163">
        <f t="shared" ca="1" si="3"/>
        <v>118.99</v>
      </c>
      <c r="H21" s="163">
        <f t="shared" ca="1" si="4"/>
        <v>120.5</v>
      </c>
      <c r="I21" s="163">
        <f t="shared" ca="1" si="5"/>
        <v>125.55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116.16</v>
      </c>
      <c r="E22" s="163">
        <f t="shared" ca="1" si="1"/>
        <v>117.67</v>
      </c>
      <c r="F22" s="163">
        <f t="shared" ca="1" si="2"/>
        <v>122.72</v>
      </c>
      <c r="G22" s="163">
        <f t="shared" ca="1" si="3"/>
        <v>118.99</v>
      </c>
      <c r="H22" s="163">
        <f t="shared" ca="1" si="4"/>
        <v>120.5</v>
      </c>
      <c r="I22" s="163">
        <f t="shared" ca="1" si="5"/>
        <v>125.55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116.16</v>
      </c>
      <c r="E23" s="163">
        <f t="shared" ca="1" si="1"/>
        <v>117.67</v>
      </c>
      <c r="F23" s="163">
        <f t="shared" ca="1" si="2"/>
        <v>122.72</v>
      </c>
      <c r="G23" s="163">
        <f t="shared" ca="1" si="3"/>
        <v>118.99</v>
      </c>
      <c r="H23" s="163">
        <f t="shared" ca="1" si="4"/>
        <v>120.5</v>
      </c>
      <c r="I23" s="163">
        <f t="shared" ca="1" si="5"/>
        <v>125.55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116.16</v>
      </c>
      <c r="E24" s="163">
        <f t="shared" ca="1" si="1"/>
        <v>117.67</v>
      </c>
      <c r="F24" s="163">
        <f t="shared" ca="1" si="2"/>
        <v>122.72</v>
      </c>
      <c r="G24" s="163">
        <f t="shared" ca="1" si="3"/>
        <v>118.99</v>
      </c>
      <c r="H24" s="163">
        <f t="shared" ca="1" si="4"/>
        <v>120.5</v>
      </c>
      <c r="I24" s="163">
        <f t="shared" ca="1" si="5"/>
        <v>125.55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121.26</v>
      </c>
      <c r="E25" s="166">
        <f t="shared" ca="1" si="1"/>
        <v>122.77000000000001</v>
      </c>
      <c r="F25" s="166">
        <f t="shared" ca="1" si="2"/>
        <v>127.82000000000001</v>
      </c>
      <c r="G25" s="166">
        <f t="shared" ca="1" si="3"/>
        <v>124.09</v>
      </c>
      <c r="H25" s="166">
        <f t="shared" ca="1" si="4"/>
        <v>125.60000000000001</v>
      </c>
      <c r="I25" s="166">
        <f t="shared" ca="1" si="5"/>
        <v>130.65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121.26</v>
      </c>
      <c r="E26" s="166">
        <f t="shared" ca="1" si="1"/>
        <v>122.77000000000001</v>
      </c>
      <c r="F26" s="166">
        <f t="shared" ca="1" si="2"/>
        <v>127.82000000000001</v>
      </c>
      <c r="G26" s="166">
        <f t="shared" ca="1" si="3"/>
        <v>124.09</v>
      </c>
      <c r="H26" s="166">
        <f t="shared" ca="1" si="4"/>
        <v>125.60000000000001</v>
      </c>
      <c r="I26" s="166">
        <f t="shared" ca="1" si="5"/>
        <v>130.65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121.26</v>
      </c>
      <c r="E27" s="166">
        <f t="shared" ca="1" si="1"/>
        <v>122.77000000000001</v>
      </c>
      <c r="F27" s="166">
        <f t="shared" ca="1" si="2"/>
        <v>127.82000000000001</v>
      </c>
      <c r="G27" s="166">
        <f t="shared" ca="1" si="3"/>
        <v>124.09</v>
      </c>
      <c r="H27" s="166">
        <f t="shared" ca="1" si="4"/>
        <v>125.60000000000001</v>
      </c>
      <c r="I27" s="166">
        <f t="shared" ca="1" si="5"/>
        <v>130.65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121.26</v>
      </c>
      <c r="E28" s="166">
        <f t="shared" ca="1" si="1"/>
        <v>122.77000000000001</v>
      </c>
      <c r="F28" s="166">
        <f t="shared" ca="1" si="2"/>
        <v>127.82000000000001</v>
      </c>
      <c r="G28" s="166">
        <f t="shared" ca="1" si="3"/>
        <v>124.09</v>
      </c>
      <c r="H28" s="166">
        <f t="shared" ca="1" si="4"/>
        <v>125.60000000000001</v>
      </c>
      <c r="I28" s="166">
        <f t="shared" ca="1" si="5"/>
        <v>130.65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126.36</v>
      </c>
      <c r="E29" s="163">
        <f t="shared" ca="1" si="1"/>
        <v>127.87</v>
      </c>
      <c r="F29" s="163">
        <f t="shared" ca="1" si="2"/>
        <v>132.91999999999999</v>
      </c>
      <c r="G29" s="163">
        <f t="shared" ca="1" si="3"/>
        <v>129.19</v>
      </c>
      <c r="H29" s="163">
        <f t="shared" ca="1" si="4"/>
        <v>130.70000000000002</v>
      </c>
      <c r="I29" s="163">
        <f t="shared" ca="1" si="5"/>
        <v>135.75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126.36</v>
      </c>
      <c r="E30" s="163">
        <f t="shared" ca="1" si="1"/>
        <v>127.87</v>
      </c>
      <c r="F30" s="163">
        <f t="shared" ca="1" si="2"/>
        <v>132.91999999999999</v>
      </c>
      <c r="G30" s="163">
        <f t="shared" ca="1" si="3"/>
        <v>129.19</v>
      </c>
      <c r="H30" s="163">
        <f t="shared" ca="1" si="4"/>
        <v>130.70000000000002</v>
      </c>
      <c r="I30" s="163">
        <f t="shared" ca="1" si="5"/>
        <v>135.75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126.36</v>
      </c>
      <c r="E31" s="163">
        <f t="shared" ca="1" si="1"/>
        <v>127.87</v>
      </c>
      <c r="F31" s="163">
        <f t="shared" ca="1" si="2"/>
        <v>132.91999999999999</v>
      </c>
      <c r="G31" s="163">
        <f t="shared" ca="1" si="3"/>
        <v>129.19</v>
      </c>
      <c r="H31" s="163">
        <f t="shared" ca="1" si="4"/>
        <v>130.70000000000002</v>
      </c>
      <c r="I31" s="163">
        <f t="shared" ca="1" si="5"/>
        <v>135.75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126.36</v>
      </c>
      <c r="E32" s="163">
        <f t="shared" ca="1" si="1"/>
        <v>127.87</v>
      </c>
      <c r="F32" s="163">
        <f t="shared" ca="1" si="2"/>
        <v>132.91999999999999</v>
      </c>
      <c r="G32" s="163">
        <f t="shared" ca="1" si="3"/>
        <v>129.19</v>
      </c>
      <c r="H32" s="163">
        <f t="shared" ca="1" si="4"/>
        <v>130.70000000000002</v>
      </c>
      <c r="I32" s="163">
        <f t="shared" ca="1" si="5"/>
        <v>135.75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126.36</v>
      </c>
      <c r="E33" s="163">
        <f t="shared" ca="1" si="1"/>
        <v>127.87</v>
      </c>
      <c r="F33" s="163">
        <f t="shared" ca="1" si="2"/>
        <v>132.91999999999999</v>
      </c>
      <c r="G33" s="163">
        <f t="shared" ca="1" si="3"/>
        <v>129.19</v>
      </c>
      <c r="H33" s="163">
        <f t="shared" ca="1" si="4"/>
        <v>130.70000000000002</v>
      </c>
      <c r="I33" s="163">
        <f t="shared" ca="1" si="5"/>
        <v>135.75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131.46</v>
      </c>
      <c r="E34" s="166">
        <f t="shared" ca="1" si="1"/>
        <v>132.97</v>
      </c>
      <c r="F34" s="166">
        <f t="shared" ca="1" si="2"/>
        <v>138.02000000000001</v>
      </c>
      <c r="G34" s="166">
        <f t="shared" ca="1" si="3"/>
        <v>134.29000000000002</v>
      </c>
      <c r="H34" s="166">
        <f t="shared" ca="1" si="4"/>
        <v>135.80000000000001</v>
      </c>
      <c r="I34" s="166">
        <f t="shared" ca="1" si="5"/>
        <v>140.85000000000002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131.46</v>
      </c>
      <c r="E35" s="166">
        <f t="shared" ca="1" si="1"/>
        <v>132.97</v>
      </c>
      <c r="F35" s="166">
        <f t="shared" ca="1" si="2"/>
        <v>138.02000000000001</v>
      </c>
      <c r="G35" s="166">
        <f t="shared" ca="1" si="3"/>
        <v>134.29000000000002</v>
      </c>
      <c r="H35" s="166">
        <f t="shared" ca="1" si="4"/>
        <v>135.80000000000001</v>
      </c>
      <c r="I35" s="166">
        <f t="shared" ca="1" si="5"/>
        <v>140.85000000000002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131.46</v>
      </c>
      <c r="E36" s="166">
        <f t="shared" ca="1" si="1"/>
        <v>132.97</v>
      </c>
      <c r="F36" s="166">
        <f t="shared" ca="1" si="2"/>
        <v>138.02000000000001</v>
      </c>
      <c r="G36" s="166">
        <f t="shared" ca="1" si="3"/>
        <v>134.29000000000002</v>
      </c>
      <c r="H36" s="166">
        <f t="shared" ca="1" si="4"/>
        <v>135.80000000000001</v>
      </c>
      <c r="I36" s="166">
        <f t="shared" ca="1" si="5"/>
        <v>140.85000000000002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131.46</v>
      </c>
      <c r="E37" s="166">
        <f t="shared" ca="1" si="1"/>
        <v>132.97</v>
      </c>
      <c r="F37" s="166">
        <f t="shared" ca="1" si="2"/>
        <v>138.02000000000001</v>
      </c>
      <c r="G37" s="166">
        <f t="shared" ca="1" si="3"/>
        <v>134.29000000000002</v>
      </c>
      <c r="H37" s="166">
        <f t="shared" ca="1" si="4"/>
        <v>135.80000000000001</v>
      </c>
      <c r="I37" s="166">
        <f t="shared" ca="1" si="5"/>
        <v>140.85000000000002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131.46</v>
      </c>
      <c r="E38" s="166">
        <f t="shared" ca="1" si="1"/>
        <v>132.97</v>
      </c>
      <c r="F38" s="166">
        <f t="shared" ca="1" si="2"/>
        <v>138.02000000000001</v>
      </c>
      <c r="G38" s="166">
        <f t="shared" ca="1" si="3"/>
        <v>134.29000000000002</v>
      </c>
      <c r="H38" s="166">
        <f t="shared" ca="1" si="4"/>
        <v>135.80000000000001</v>
      </c>
      <c r="I38" s="166">
        <f t="shared" ca="1" si="5"/>
        <v>140.85000000000002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136.56</v>
      </c>
      <c r="E39" s="163">
        <f t="shared" ca="1" si="1"/>
        <v>138.07</v>
      </c>
      <c r="F39" s="163">
        <f t="shared" ca="1" si="2"/>
        <v>143.12</v>
      </c>
      <c r="G39" s="163">
        <f t="shared" ca="1" si="3"/>
        <v>139.39000000000001</v>
      </c>
      <c r="H39" s="163">
        <f t="shared" ca="1" si="4"/>
        <v>140.9</v>
      </c>
      <c r="I39" s="163">
        <f t="shared" ca="1" si="5"/>
        <v>145.95000000000002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136.56</v>
      </c>
      <c r="E40" s="163">
        <f t="shared" ca="1" si="1"/>
        <v>138.07</v>
      </c>
      <c r="F40" s="163">
        <f t="shared" ca="1" si="2"/>
        <v>143.12</v>
      </c>
      <c r="G40" s="163">
        <f t="shared" ca="1" si="3"/>
        <v>139.39000000000001</v>
      </c>
      <c r="H40" s="163">
        <f t="shared" ca="1" si="4"/>
        <v>140.9</v>
      </c>
      <c r="I40" s="163">
        <f t="shared" ca="1" si="5"/>
        <v>145.95000000000002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136.56</v>
      </c>
      <c r="E41" s="163">
        <f t="shared" ca="1" si="1"/>
        <v>138.07</v>
      </c>
      <c r="F41" s="163">
        <f t="shared" ca="1" si="2"/>
        <v>143.12</v>
      </c>
      <c r="G41" s="163">
        <f t="shared" ca="1" si="3"/>
        <v>139.39000000000001</v>
      </c>
      <c r="H41" s="163">
        <f t="shared" ca="1" si="4"/>
        <v>140.9</v>
      </c>
      <c r="I41" s="163">
        <f t="shared" ca="1" si="5"/>
        <v>145.95000000000002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136.56</v>
      </c>
      <c r="E42" s="163">
        <f t="shared" ca="1" si="1"/>
        <v>138.07</v>
      </c>
      <c r="F42" s="163">
        <f t="shared" ca="1" si="2"/>
        <v>143.12</v>
      </c>
      <c r="G42" s="163">
        <f t="shared" ca="1" si="3"/>
        <v>139.39000000000001</v>
      </c>
      <c r="H42" s="163">
        <f t="shared" ca="1" si="4"/>
        <v>140.9</v>
      </c>
      <c r="I42" s="163">
        <f t="shared" ca="1" si="5"/>
        <v>145.95000000000002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136.56</v>
      </c>
      <c r="E43" s="163">
        <f t="shared" ca="1" si="1"/>
        <v>138.07</v>
      </c>
      <c r="F43" s="163">
        <f t="shared" ca="1" si="2"/>
        <v>143.12</v>
      </c>
      <c r="G43" s="163">
        <f t="shared" ca="1" si="3"/>
        <v>139.39000000000001</v>
      </c>
      <c r="H43" s="163">
        <f t="shared" ca="1" si="4"/>
        <v>140.9</v>
      </c>
      <c r="I43" s="163">
        <f t="shared" ca="1" si="5"/>
        <v>145.95000000000002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136.56</v>
      </c>
      <c r="E44" s="163">
        <f t="shared" ca="1" si="1"/>
        <v>138.07</v>
      </c>
      <c r="F44" s="163">
        <f t="shared" ca="1" si="2"/>
        <v>143.12</v>
      </c>
      <c r="G44" s="163">
        <f t="shared" ca="1" si="3"/>
        <v>139.39000000000001</v>
      </c>
      <c r="H44" s="163">
        <f t="shared" ca="1" si="4"/>
        <v>140.9</v>
      </c>
      <c r="I44" s="163">
        <f t="shared" ca="1" si="5"/>
        <v>145.95000000000002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141.66</v>
      </c>
      <c r="E45" s="166">
        <f t="shared" ca="1" si="1"/>
        <v>143.16999999999999</v>
      </c>
      <c r="F45" s="166">
        <f t="shared" ca="1" si="2"/>
        <v>148.22</v>
      </c>
      <c r="G45" s="166">
        <f t="shared" ca="1" si="3"/>
        <v>144.49</v>
      </c>
      <c r="H45" s="166">
        <f t="shared" ca="1" si="4"/>
        <v>146</v>
      </c>
      <c r="I45" s="166">
        <f t="shared" ca="1" si="5"/>
        <v>151.05000000000001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141.66</v>
      </c>
      <c r="E46" s="166">
        <f t="shared" ca="1" si="1"/>
        <v>143.16999999999999</v>
      </c>
      <c r="F46" s="166">
        <f t="shared" ca="1" si="2"/>
        <v>148.22</v>
      </c>
      <c r="G46" s="166">
        <f t="shared" ca="1" si="3"/>
        <v>144.49</v>
      </c>
      <c r="H46" s="166">
        <f t="shared" ca="1" si="4"/>
        <v>146</v>
      </c>
      <c r="I46" s="166">
        <f t="shared" ca="1" si="5"/>
        <v>151.05000000000001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141.66</v>
      </c>
      <c r="E47" s="166">
        <f t="shared" ca="1" si="1"/>
        <v>143.16999999999999</v>
      </c>
      <c r="F47" s="166">
        <f t="shared" ca="1" si="2"/>
        <v>148.22</v>
      </c>
      <c r="G47" s="166">
        <f t="shared" ca="1" si="3"/>
        <v>144.49</v>
      </c>
      <c r="H47" s="166">
        <f t="shared" ca="1" si="4"/>
        <v>146</v>
      </c>
      <c r="I47" s="166">
        <f t="shared" ca="1" si="5"/>
        <v>151.05000000000001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141.66</v>
      </c>
      <c r="E48" s="166">
        <f t="shared" ca="1" si="1"/>
        <v>143.16999999999999</v>
      </c>
      <c r="F48" s="166">
        <f t="shared" ca="1" si="2"/>
        <v>148.22</v>
      </c>
      <c r="G48" s="166">
        <f t="shared" ca="1" si="3"/>
        <v>144.49</v>
      </c>
      <c r="H48" s="166">
        <f t="shared" ca="1" si="4"/>
        <v>146</v>
      </c>
      <c r="I48" s="166">
        <f t="shared" ca="1" si="5"/>
        <v>151.05000000000001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141.66</v>
      </c>
      <c r="E49" s="166">
        <f t="shared" ca="1" si="1"/>
        <v>143.16999999999999</v>
      </c>
      <c r="F49" s="166">
        <f t="shared" ca="1" si="2"/>
        <v>148.22</v>
      </c>
      <c r="G49" s="166">
        <f t="shared" ca="1" si="3"/>
        <v>144.49</v>
      </c>
      <c r="H49" s="166">
        <f t="shared" ca="1" si="4"/>
        <v>146</v>
      </c>
      <c r="I49" s="166">
        <f t="shared" ca="1" si="5"/>
        <v>151.05000000000001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141.66</v>
      </c>
      <c r="E50" s="166">
        <f t="shared" ca="1" si="1"/>
        <v>143.16999999999999</v>
      </c>
      <c r="F50" s="166">
        <f t="shared" ca="1" si="2"/>
        <v>148.22</v>
      </c>
      <c r="G50" s="166">
        <f t="shared" ca="1" si="3"/>
        <v>144.49</v>
      </c>
      <c r="H50" s="166">
        <f t="shared" ca="1" si="4"/>
        <v>146</v>
      </c>
      <c r="I50" s="166">
        <f t="shared" ca="1" si="5"/>
        <v>151.05000000000001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146.76</v>
      </c>
      <c r="E51" s="163">
        <f t="shared" ca="1" si="1"/>
        <v>148.26999999999998</v>
      </c>
      <c r="F51" s="163">
        <f t="shared" ca="1" si="2"/>
        <v>153.32</v>
      </c>
      <c r="G51" s="163">
        <f t="shared" ca="1" si="3"/>
        <v>149.59</v>
      </c>
      <c r="H51" s="163">
        <f t="shared" ca="1" si="4"/>
        <v>151.1</v>
      </c>
      <c r="I51" s="163">
        <f t="shared" ca="1" si="5"/>
        <v>156.15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146.76</v>
      </c>
      <c r="E52" s="163">
        <f t="shared" ca="1" si="1"/>
        <v>148.26999999999998</v>
      </c>
      <c r="F52" s="163">
        <f t="shared" ca="1" si="2"/>
        <v>153.32</v>
      </c>
      <c r="G52" s="163">
        <f t="shared" ca="1" si="3"/>
        <v>149.59</v>
      </c>
      <c r="H52" s="163">
        <f t="shared" ca="1" si="4"/>
        <v>151.1</v>
      </c>
      <c r="I52" s="163">
        <f t="shared" ca="1" si="5"/>
        <v>156.15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146.76</v>
      </c>
      <c r="E53" s="163">
        <f t="shared" ca="1" si="1"/>
        <v>148.26999999999998</v>
      </c>
      <c r="F53" s="163">
        <f t="shared" ca="1" si="2"/>
        <v>153.32</v>
      </c>
      <c r="G53" s="163">
        <f t="shared" ca="1" si="3"/>
        <v>149.59</v>
      </c>
      <c r="H53" s="163">
        <f t="shared" ca="1" si="4"/>
        <v>151.1</v>
      </c>
      <c r="I53" s="163">
        <f t="shared" ca="1" si="5"/>
        <v>156.15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146.76</v>
      </c>
      <c r="E54" s="163">
        <f t="shared" ca="1" si="1"/>
        <v>148.26999999999998</v>
      </c>
      <c r="F54" s="163">
        <f t="shared" ca="1" si="2"/>
        <v>153.32</v>
      </c>
      <c r="G54" s="163">
        <f t="shared" ca="1" si="3"/>
        <v>149.59</v>
      </c>
      <c r="H54" s="163">
        <f t="shared" ca="1" si="4"/>
        <v>151.1</v>
      </c>
      <c r="I54" s="163">
        <f t="shared" ca="1" si="5"/>
        <v>156.15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146.76</v>
      </c>
      <c r="E55" s="163">
        <f t="shared" ca="1" si="1"/>
        <v>148.26999999999998</v>
      </c>
      <c r="F55" s="163">
        <f t="shared" ca="1" si="2"/>
        <v>153.32</v>
      </c>
      <c r="G55" s="163">
        <f t="shared" ca="1" si="3"/>
        <v>149.59</v>
      </c>
      <c r="H55" s="163">
        <f t="shared" ca="1" si="4"/>
        <v>151.1</v>
      </c>
      <c r="I55" s="163">
        <f t="shared" ca="1" si="5"/>
        <v>156.15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146.76</v>
      </c>
      <c r="E56" s="163">
        <f t="shared" ca="1" si="1"/>
        <v>148.26999999999998</v>
      </c>
      <c r="F56" s="163">
        <f t="shared" ca="1" si="2"/>
        <v>153.32</v>
      </c>
      <c r="G56" s="163">
        <f t="shared" ca="1" si="3"/>
        <v>149.59</v>
      </c>
      <c r="H56" s="163">
        <f t="shared" ca="1" si="4"/>
        <v>151.1</v>
      </c>
      <c r="I56" s="163">
        <f t="shared" ca="1" si="5"/>
        <v>156.15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146.76</v>
      </c>
      <c r="E57" s="163">
        <f t="shared" ca="1" si="1"/>
        <v>148.26999999999998</v>
      </c>
      <c r="F57" s="163">
        <f t="shared" ca="1" si="2"/>
        <v>153.32</v>
      </c>
      <c r="G57" s="163">
        <f t="shared" ca="1" si="3"/>
        <v>149.59</v>
      </c>
      <c r="H57" s="163">
        <f t="shared" ca="1" si="4"/>
        <v>151.1</v>
      </c>
      <c r="I57" s="163">
        <f t="shared" ca="1" si="5"/>
        <v>156.15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207.95999999999998</v>
      </c>
      <c r="E58" s="166">
        <f t="shared" ca="1" si="1"/>
        <v>209.46999999999997</v>
      </c>
      <c r="F58" s="166">
        <f t="shared" ca="1" si="2"/>
        <v>214.51999999999998</v>
      </c>
      <c r="G58" s="166">
        <f t="shared" ca="1" si="3"/>
        <v>210.79</v>
      </c>
      <c r="H58" s="166">
        <f t="shared" ca="1" si="4"/>
        <v>212.29999999999998</v>
      </c>
      <c r="I58" s="166">
        <f t="shared" ca="1" si="5"/>
        <v>217.35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207.95999999999998</v>
      </c>
      <c r="E59" s="166">
        <f t="shared" ca="1" si="1"/>
        <v>209.46999999999997</v>
      </c>
      <c r="F59" s="166">
        <f t="shared" ca="1" si="2"/>
        <v>214.51999999999998</v>
      </c>
      <c r="G59" s="166">
        <f t="shared" ca="1" si="3"/>
        <v>210.79</v>
      </c>
      <c r="H59" s="166">
        <f t="shared" ca="1" si="4"/>
        <v>212.29999999999998</v>
      </c>
      <c r="I59" s="166">
        <f t="shared" ca="1" si="5"/>
        <v>217.35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207.95999999999998</v>
      </c>
      <c r="E60" s="166">
        <f t="shared" ca="1" si="1"/>
        <v>209.46999999999997</v>
      </c>
      <c r="F60" s="166">
        <f t="shared" ca="1" si="2"/>
        <v>214.51999999999998</v>
      </c>
      <c r="G60" s="166">
        <f t="shared" ca="1" si="3"/>
        <v>210.79</v>
      </c>
      <c r="H60" s="166">
        <f t="shared" ca="1" si="4"/>
        <v>212.29999999999998</v>
      </c>
      <c r="I60" s="166">
        <f t="shared" ca="1" si="5"/>
        <v>217.35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207.95999999999998</v>
      </c>
      <c r="E61" s="166">
        <f t="shared" ca="1" si="1"/>
        <v>209.46999999999997</v>
      </c>
      <c r="F61" s="166">
        <f t="shared" ca="1" si="2"/>
        <v>214.51999999999998</v>
      </c>
      <c r="G61" s="166">
        <f t="shared" ca="1" si="3"/>
        <v>210.79</v>
      </c>
      <c r="H61" s="166">
        <f t="shared" ca="1" si="4"/>
        <v>212.29999999999998</v>
      </c>
      <c r="I61" s="166">
        <f t="shared" ca="1" si="5"/>
        <v>217.35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207.95999999999998</v>
      </c>
      <c r="E62" s="166">
        <f t="shared" ca="1" si="1"/>
        <v>209.46999999999997</v>
      </c>
      <c r="F62" s="166">
        <f t="shared" ca="1" si="2"/>
        <v>214.51999999999998</v>
      </c>
      <c r="G62" s="166">
        <f t="shared" ca="1" si="3"/>
        <v>210.79</v>
      </c>
      <c r="H62" s="166">
        <f t="shared" ca="1" si="4"/>
        <v>212.29999999999998</v>
      </c>
      <c r="I62" s="166">
        <f t="shared" ca="1" si="5"/>
        <v>217.35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207.95999999999998</v>
      </c>
      <c r="E63" s="166">
        <f t="shared" ca="1" si="1"/>
        <v>209.46999999999997</v>
      </c>
      <c r="F63" s="166">
        <f t="shared" ca="1" si="2"/>
        <v>214.51999999999998</v>
      </c>
      <c r="G63" s="166">
        <f t="shared" ca="1" si="3"/>
        <v>210.79</v>
      </c>
      <c r="H63" s="166">
        <f t="shared" ca="1" si="4"/>
        <v>212.29999999999998</v>
      </c>
      <c r="I63" s="166">
        <f t="shared" ca="1" si="5"/>
        <v>217.35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207.95999999999998</v>
      </c>
      <c r="E64" s="166">
        <f t="shared" ca="1" si="1"/>
        <v>209.46999999999997</v>
      </c>
      <c r="F64" s="166">
        <f t="shared" ca="1" si="2"/>
        <v>214.51999999999998</v>
      </c>
      <c r="G64" s="166">
        <f t="shared" ca="1" si="3"/>
        <v>210.79</v>
      </c>
      <c r="H64" s="166">
        <f t="shared" ca="1" si="4"/>
        <v>212.29999999999998</v>
      </c>
      <c r="I64" s="166">
        <f t="shared" ca="1" si="5"/>
        <v>217.35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218.16</v>
      </c>
      <c r="E65" s="163">
        <f t="shared" ca="1" si="1"/>
        <v>219.67</v>
      </c>
      <c r="F65" s="163">
        <f t="shared" ca="1" si="2"/>
        <v>224.72</v>
      </c>
      <c r="G65" s="163">
        <f t="shared" ca="1" si="3"/>
        <v>220.99</v>
      </c>
      <c r="H65" s="163">
        <f t="shared" ca="1" si="4"/>
        <v>222.5</v>
      </c>
      <c r="I65" s="163">
        <f t="shared" ca="1" si="5"/>
        <v>227.55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218.16</v>
      </c>
      <c r="E66" s="163">
        <f t="shared" ca="1" si="1"/>
        <v>219.67</v>
      </c>
      <c r="F66" s="163">
        <f t="shared" ca="1" si="2"/>
        <v>224.72</v>
      </c>
      <c r="G66" s="163">
        <f t="shared" ca="1" si="3"/>
        <v>220.99</v>
      </c>
      <c r="H66" s="163">
        <f t="shared" ca="1" si="4"/>
        <v>222.5</v>
      </c>
      <c r="I66" s="163">
        <f t="shared" ca="1" si="5"/>
        <v>227.55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218.16</v>
      </c>
      <c r="E67" s="163">
        <f t="shared" ca="1" si="1"/>
        <v>219.67</v>
      </c>
      <c r="F67" s="163">
        <f t="shared" ca="1" si="2"/>
        <v>224.72</v>
      </c>
      <c r="G67" s="163">
        <f t="shared" ca="1" si="3"/>
        <v>220.99</v>
      </c>
      <c r="H67" s="163">
        <f t="shared" ca="1" si="4"/>
        <v>222.5</v>
      </c>
      <c r="I67" s="163">
        <f t="shared" ca="1" si="5"/>
        <v>227.55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218.16</v>
      </c>
      <c r="E68" s="163">
        <f t="shared" ca="1" si="1"/>
        <v>219.67</v>
      </c>
      <c r="F68" s="163">
        <f t="shared" ca="1" si="2"/>
        <v>224.72</v>
      </c>
      <c r="G68" s="163">
        <f t="shared" ca="1" si="3"/>
        <v>220.99</v>
      </c>
      <c r="H68" s="163">
        <f t="shared" ca="1" si="4"/>
        <v>222.5</v>
      </c>
      <c r="I68" s="163">
        <f t="shared" ca="1" si="5"/>
        <v>227.55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218.16</v>
      </c>
      <c r="E69" s="163">
        <f t="shared" ca="1" si="1"/>
        <v>219.67</v>
      </c>
      <c r="F69" s="163">
        <f t="shared" ca="1" si="2"/>
        <v>224.72</v>
      </c>
      <c r="G69" s="163">
        <f t="shared" ca="1" si="3"/>
        <v>220.99</v>
      </c>
      <c r="H69" s="163">
        <f t="shared" ca="1" si="4"/>
        <v>222.5</v>
      </c>
      <c r="I69" s="163">
        <f t="shared" ca="1" si="5"/>
        <v>227.55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218.16</v>
      </c>
      <c r="E70" s="163">
        <f t="shared" ca="1" si="1"/>
        <v>219.67</v>
      </c>
      <c r="F70" s="163">
        <f t="shared" ca="1" si="2"/>
        <v>224.72</v>
      </c>
      <c r="G70" s="163">
        <f t="shared" ca="1" si="3"/>
        <v>220.99</v>
      </c>
      <c r="H70" s="163">
        <f t="shared" ca="1" si="4"/>
        <v>222.5</v>
      </c>
      <c r="I70" s="163">
        <f t="shared" ca="1" si="5"/>
        <v>227.55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218.16</v>
      </c>
      <c r="E71" s="163">
        <f t="shared" ca="1" si="1"/>
        <v>219.67</v>
      </c>
      <c r="F71" s="163">
        <f t="shared" ca="1" si="2"/>
        <v>224.72</v>
      </c>
      <c r="G71" s="163">
        <f t="shared" ca="1" si="3"/>
        <v>220.99</v>
      </c>
      <c r="H71" s="163">
        <f t="shared" ca="1" si="4"/>
        <v>222.5</v>
      </c>
      <c r="I71" s="163">
        <f t="shared" ca="1" si="5"/>
        <v>227.55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218.16</v>
      </c>
      <c r="E72" s="163">
        <f t="shared" ca="1" si="1"/>
        <v>219.67</v>
      </c>
      <c r="F72" s="163">
        <f t="shared" ca="1" si="2"/>
        <v>224.72</v>
      </c>
      <c r="G72" s="163">
        <f t="shared" ca="1" si="3"/>
        <v>220.99</v>
      </c>
      <c r="H72" s="163">
        <f t="shared" ca="1" si="4"/>
        <v>222.5</v>
      </c>
      <c r="I72" s="163">
        <f t="shared" ca="1" si="5"/>
        <v>227.55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228.36</v>
      </c>
      <c r="E73" s="166">
        <f t="shared" ca="1" si="1"/>
        <v>229.87</v>
      </c>
      <c r="F73" s="166">
        <f t="shared" ca="1" si="2"/>
        <v>234.92000000000002</v>
      </c>
      <c r="G73" s="166">
        <f t="shared" ca="1" si="3"/>
        <v>231.19000000000003</v>
      </c>
      <c r="H73" s="166">
        <f t="shared" ca="1" si="4"/>
        <v>232.70000000000002</v>
      </c>
      <c r="I73" s="166">
        <f t="shared" ca="1" si="5"/>
        <v>237.75000000000003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228.36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229.87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234.92000000000002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231.19000000000003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232.70000000000002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237.75000000000003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228.36</v>
      </c>
      <c r="E75" s="166">
        <f t="shared" ca="1" si="7"/>
        <v>229.87</v>
      </c>
      <c r="F75" s="166">
        <f t="shared" ca="1" si="8"/>
        <v>234.92000000000002</v>
      </c>
      <c r="G75" s="166">
        <f t="shared" ca="1" si="9"/>
        <v>231.19000000000003</v>
      </c>
      <c r="H75" s="166">
        <f t="shared" ca="1" si="10"/>
        <v>232.70000000000002</v>
      </c>
      <c r="I75" s="166">
        <f t="shared" ca="1" si="11"/>
        <v>237.75000000000003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228.36</v>
      </c>
      <c r="E76" s="166">
        <f t="shared" ca="1" si="7"/>
        <v>229.87</v>
      </c>
      <c r="F76" s="166">
        <f t="shared" ca="1" si="8"/>
        <v>234.92000000000002</v>
      </c>
      <c r="G76" s="166">
        <f t="shared" ca="1" si="9"/>
        <v>231.19000000000003</v>
      </c>
      <c r="H76" s="166">
        <f t="shared" ca="1" si="10"/>
        <v>232.70000000000002</v>
      </c>
      <c r="I76" s="166">
        <f t="shared" ca="1" si="11"/>
        <v>237.75000000000003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228.36</v>
      </c>
      <c r="E77" s="166">
        <f t="shared" ca="1" si="7"/>
        <v>229.87</v>
      </c>
      <c r="F77" s="166">
        <f t="shared" ca="1" si="8"/>
        <v>234.92000000000002</v>
      </c>
      <c r="G77" s="166">
        <f t="shared" ca="1" si="9"/>
        <v>231.19000000000003</v>
      </c>
      <c r="H77" s="166">
        <f t="shared" ca="1" si="10"/>
        <v>232.70000000000002</v>
      </c>
      <c r="I77" s="166">
        <f t="shared" ca="1" si="11"/>
        <v>237.75000000000003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228.36</v>
      </c>
      <c r="E78" s="166">
        <f t="shared" ca="1" si="7"/>
        <v>229.87</v>
      </c>
      <c r="F78" s="166">
        <f t="shared" ca="1" si="8"/>
        <v>234.92000000000002</v>
      </c>
      <c r="G78" s="166">
        <f t="shared" ca="1" si="9"/>
        <v>231.19000000000003</v>
      </c>
      <c r="H78" s="166">
        <f t="shared" ca="1" si="10"/>
        <v>232.70000000000002</v>
      </c>
      <c r="I78" s="166">
        <f t="shared" ca="1" si="11"/>
        <v>237.75000000000003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228.36</v>
      </c>
      <c r="E79" s="166">
        <f t="shared" ca="1" si="7"/>
        <v>229.87</v>
      </c>
      <c r="F79" s="166">
        <f t="shared" ca="1" si="8"/>
        <v>234.92000000000002</v>
      </c>
      <c r="G79" s="166">
        <f t="shared" ca="1" si="9"/>
        <v>231.19000000000003</v>
      </c>
      <c r="H79" s="166">
        <f t="shared" ca="1" si="10"/>
        <v>232.70000000000002</v>
      </c>
      <c r="I79" s="166">
        <f t="shared" ca="1" si="11"/>
        <v>237.75000000000003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228.36</v>
      </c>
      <c r="E80" s="166">
        <f t="shared" ca="1" si="7"/>
        <v>229.87</v>
      </c>
      <c r="F80" s="166">
        <f t="shared" ca="1" si="8"/>
        <v>234.92000000000002</v>
      </c>
      <c r="G80" s="166">
        <f t="shared" ca="1" si="9"/>
        <v>231.19000000000003</v>
      </c>
      <c r="H80" s="166">
        <f t="shared" ca="1" si="10"/>
        <v>232.70000000000002</v>
      </c>
      <c r="I80" s="166">
        <f t="shared" ca="1" si="11"/>
        <v>237.75000000000003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238.56</v>
      </c>
      <c r="E81" s="163">
        <f t="shared" ca="1" si="7"/>
        <v>240.07</v>
      </c>
      <c r="F81" s="163">
        <f t="shared" ca="1" si="8"/>
        <v>245.12</v>
      </c>
      <c r="G81" s="163">
        <f t="shared" ca="1" si="9"/>
        <v>241.39000000000001</v>
      </c>
      <c r="H81" s="163">
        <f t="shared" ca="1" si="10"/>
        <v>242.9</v>
      </c>
      <c r="I81" s="163">
        <f t="shared" ca="1" si="11"/>
        <v>247.95000000000002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238.56</v>
      </c>
      <c r="E82" s="163">
        <f t="shared" ca="1" si="7"/>
        <v>240.07</v>
      </c>
      <c r="F82" s="163">
        <f t="shared" ca="1" si="8"/>
        <v>245.12</v>
      </c>
      <c r="G82" s="163">
        <f t="shared" ca="1" si="9"/>
        <v>241.39000000000001</v>
      </c>
      <c r="H82" s="163">
        <f t="shared" ca="1" si="10"/>
        <v>242.9</v>
      </c>
      <c r="I82" s="163">
        <f t="shared" ca="1" si="11"/>
        <v>247.95000000000002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238.56</v>
      </c>
      <c r="E83" s="163">
        <f t="shared" ca="1" si="7"/>
        <v>240.07</v>
      </c>
      <c r="F83" s="163">
        <f t="shared" ca="1" si="8"/>
        <v>245.12</v>
      </c>
      <c r="G83" s="163">
        <f t="shared" ca="1" si="9"/>
        <v>241.39000000000001</v>
      </c>
      <c r="H83" s="163">
        <f t="shared" ca="1" si="10"/>
        <v>242.9</v>
      </c>
      <c r="I83" s="163">
        <f t="shared" ca="1" si="11"/>
        <v>247.95000000000002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238.56</v>
      </c>
      <c r="E84" s="163">
        <f t="shared" ca="1" si="7"/>
        <v>240.07</v>
      </c>
      <c r="F84" s="163">
        <f t="shared" ca="1" si="8"/>
        <v>245.12</v>
      </c>
      <c r="G84" s="163">
        <f t="shared" ca="1" si="9"/>
        <v>241.39000000000001</v>
      </c>
      <c r="H84" s="163">
        <f t="shared" ca="1" si="10"/>
        <v>242.9</v>
      </c>
      <c r="I84" s="163">
        <f t="shared" ca="1" si="11"/>
        <v>247.95000000000002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238.56</v>
      </c>
      <c r="E85" s="163">
        <f t="shared" ca="1" si="7"/>
        <v>240.07</v>
      </c>
      <c r="F85" s="163">
        <f t="shared" ca="1" si="8"/>
        <v>245.12</v>
      </c>
      <c r="G85" s="163">
        <f t="shared" ca="1" si="9"/>
        <v>241.39000000000001</v>
      </c>
      <c r="H85" s="163">
        <f t="shared" ca="1" si="10"/>
        <v>242.9</v>
      </c>
      <c r="I85" s="163">
        <f t="shared" ca="1" si="11"/>
        <v>247.95000000000002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238.56</v>
      </c>
      <c r="E86" s="163">
        <f t="shared" ca="1" si="7"/>
        <v>240.07</v>
      </c>
      <c r="F86" s="163">
        <f t="shared" ca="1" si="8"/>
        <v>245.12</v>
      </c>
      <c r="G86" s="163">
        <f t="shared" ca="1" si="9"/>
        <v>241.39000000000001</v>
      </c>
      <c r="H86" s="163">
        <f t="shared" ca="1" si="10"/>
        <v>242.9</v>
      </c>
      <c r="I86" s="163">
        <f t="shared" ca="1" si="11"/>
        <v>247.95000000000002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238.56</v>
      </c>
      <c r="E87" s="163">
        <f t="shared" ca="1" si="7"/>
        <v>240.07</v>
      </c>
      <c r="F87" s="163">
        <f t="shared" ca="1" si="8"/>
        <v>245.12</v>
      </c>
      <c r="G87" s="163">
        <f t="shared" ca="1" si="9"/>
        <v>241.39000000000001</v>
      </c>
      <c r="H87" s="163">
        <f t="shared" ca="1" si="10"/>
        <v>242.9</v>
      </c>
      <c r="I87" s="163">
        <f t="shared" ca="1" si="11"/>
        <v>247.95000000000002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238.56</v>
      </c>
      <c r="E88" s="163">
        <f t="shared" ca="1" si="7"/>
        <v>240.07</v>
      </c>
      <c r="F88" s="163">
        <f t="shared" ca="1" si="8"/>
        <v>245.12</v>
      </c>
      <c r="G88" s="163">
        <f t="shared" ca="1" si="9"/>
        <v>241.39000000000001</v>
      </c>
      <c r="H88" s="163">
        <f t="shared" ca="1" si="10"/>
        <v>242.9</v>
      </c>
      <c r="I88" s="163">
        <f t="shared" ca="1" si="11"/>
        <v>247.95000000000002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238.56</v>
      </c>
      <c r="E89" s="163">
        <f t="shared" ca="1" si="7"/>
        <v>240.07</v>
      </c>
      <c r="F89" s="163">
        <f t="shared" ca="1" si="8"/>
        <v>245.12</v>
      </c>
      <c r="G89" s="163">
        <f t="shared" ca="1" si="9"/>
        <v>241.39000000000001</v>
      </c>
      <c r="H89" s="163">
        <f t="shared" ca="1" si="10"/>
        <v>242.9</v>
      </c>
      <c r="I89" s="163">
        <f t="shared" ca="1" si="11"/>
        <v>247.95000000000002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248.76</v>
      </c>
      <c r="E90" s="166">
        <f t="shared" ca="1" si="7"/>
        <v>250.26999999999998</v>
      </c>
      <c r="F90" s="166">
        <f t="shared" ca="1" si="8"/>
        <v>255.32</v>
      </c>
      <c r="G90" s="166">
        <f t="shared" ca="1" si="9"/>
        <v>251.59</v>
      </c>
      <c r="H90" s="166">
        <f t="shared" ca="1" si="10"/>
        <v>253.1</v>
      </c>
      <c r="I90" s="166">
        <f t="shared" ca="1" si="11"/>
        <v>258.14999999999998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248.76</v>
      </c>
      <c r="E91" s="166">
        <f t="shared" ca="1" si="7"/>
        <v>250.26999999999998</v>
      </c>
      <c r="F91" s="166">
        <f t="shared" ca="1" si="8"/>
        <v>255.32</v>
      </c>
      <c r="G91" s="166">
        <f t="shared" ca="1" si="9"/>
        <v>251.59</v>
      </c>
      <c r="H91" s="166">
        <f t="shared" ca="1" si="10"/>
        <v>253.1</v>
      </c>
      <c r="I91" s="166">
        <f t="shared" ca="1" si="11"/>
        <v>258.14999999999998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248.76</v>
      </c>
      <c r="E92" s="166">
        <f t="shared" ca="1" si="7"/>
        <v>250.26999999999998</v>
      </c>
      <c r="F92" s="166">
        <f t="shared" ca="1" si="8"/>
        <v>255.32</v>
      </c>
      <c r="G92" s="166">
        <f t="shared" ca="1" si="9"/>
        <v>251.59</v>
      </c>
      <c r="H92" s="166">
        <f t="shared" ca="1" si="10"/>
        <v>253.1</v>
      </c>
      <c r="I92" s="166">
        <f t="shared" ca="1" si="11"/>
        <v>258.14999999999998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248.76</v>
      </c>
      <c r="E93" s="166">
        <f t="shared" ca="1" si="7"/>
        <v>250.26999999999998</v>
      </c>
      <c r="F93" s="166">
        <f t="shared" ca="1" si="8"/>
        <v>255.32</v>
      </c>
      <c r="G93" s="166">
        <f t="shared" ca="1" si="9"/>
        <v>251.59</v>
      </c>
      <c r="H93" s="166">
        <f t="shared" ca="1" si="10"/>
        <v>253.1</v>
      </c>
      <c r="I93" s="166">
        <f t="shared" ca="1" si="11"/>
        <v>258.14999999999998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248.76</v>
      </c>
      <c r="E94" s="166">
        <f t="shared" ca="1" si="7"/>
        <v>250.26999999999998</v>
      </c>
      <c r="F94" s="166">
        <f t="shared" ca="1" si="8"/>
        <v>255.32</v>
      </c>
      <c r="G94" s="166">
        <f t="shared" ca="1" si="9"/>
        <v>251.59</v>
      </c>
      <c r="H94" s="166">
        <f t="shared" ca="1" si="10"/>
        <v>253.1</v>
      </c>
      <c r="I94" s="166">
        <f t="shared" ca="1" si="11"/>
        <v>258.14999999999998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248.76</v>
      </c>
      <c r="E95" s="166">
        <f t="shared" ca="1" si="7"/>
        <v>250.26999999999998</v>
      </c>
      <c r="F95" s="166">
        <f t="shared" ca="1" si="8"/>
        <v>255.32</v>
      </c>
      <c r="G95" s="166">
        <f t="shared" ca="1" si="9"/>
        <v>251.59</v>
      </c>
      <c r="H95" s="166">
        <f t="shared" ca="1" si="10"/>
        <v>253.1</v>
      </c>
      <c r="I95" s="166">
        <f t="shared" ca="1" si="11"/>
        <v>258.14999999999998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248.76</v>
      </c>
      <c r="E96" s="166">
        <f t="shared" ca="1" si="7"/>
        <v>250.26999999999998</v>
      </c>
      <c r="F96" s="166">
        <f t="shared" ca="1" si="8"/>
        <v>255.32</v>
      </c>
      <c r="G96" s="166">
        <f t="shared" ca="1" si="9"/>
        <v>251.59</v>
      </c>
      <c r="H96" s="166">
        <f t="shared" ca="1" si="10"/>
        <v>253.1</v>
      </c>
      <c r="I96" s="166">
        <f t="shared" ca="1" si="11"/>
        <v>258.14999999999998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248.76</v>
      </c>
      <c r="E97" s="166">
        <f t="shared" ca="1" si="7"/>
        <v>250.26999999999998</v>
      </c>
      <c r="F97" s="166">
        <f t="shared" ca="1" si="8"/>
        <v>255.32</v>
      </c>
      <c r="G97" s="166">
        <f t="shared" ca="1" si="9"/>
        <v>251.59</v>
      </c>
      <c r="H97" s="166">
        <f t="shared" ca="1" si="10"/>
        <v>253.1</v>
      </c>
      <c r="I97" s="166">
        <f t="shared" ca="1" si="11"/>
        <v>258.14999999999998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248.76</v>
      </c>
      <c r="E98" s="166">
        <f t="shared" ca="1" si="7"/>
        <v>250.26999999999998</v>
      </c>
      <c r="F98" s="166">
        <f t="shared" ca="1" si="8"/>
        <v>255.32</v>
      </c>
      <c r="G98" s="166">
        <f t="shared" ca="1" si="9"/>
        <v>251.59</v>
      </c>
      <c r="H98" s="166">
        <f t="shared" ca="1" si="10"/>
        <v>253.1</v>
      </c>
      <c r="I98" s="166">
        <f t="shared" ca="1" si="11"/>
        <v>258.14999999999998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258.95999999999998</v>
      </c>
      <c r="E99" s="163">
        <f t="shared" ca="1" si="7"/>
        <v>260.46999999999997</v>
      </c>
      <c r="F99" s="163">
        <f t="shared" ca="1" si="8"/>
        <v>265.52</v>
      </c>
      <c r="G99" s="163">
        <f t="shared" ca="1" si="9"/>
        <v>261.78999999999996</v>
      </c>
      <c r="H99" s="163">
        <f t="shared" ca="1" si="10"/>
        <v>263.29999999999995</v>
      </c>
      <c r="I99" s="163">
        <f t="shared" ca="1" si="11"/>
        <v>268.34999999999997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258.95999999999998</v>
      </c>
      <c r="E100" s="163">
        <f t="shared" ca="1" si="7"/>
        <v>260.46999999999997</v>
      </c>
      <c r="F100" s="163">
        <f t="shared" ca="1" si="8"/>
        <v>265.52</v>
      </c>
      <c r="G100" s="163">
        <f t="shared" ca="1" si="9"/>
        <v>261.78999999999996</v>
      </c>
      <c r="H100" s="163">
        <f t="shared" ca="1" si="10"/>
        <v>263.29999999999995</v>
      </c>
      <c r="I100" s="163">
        <f t="shared" ca="1" si="11"/>
        <v>268.34999999999997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258.95999999999998</v>
      </c>
      <c r="E101" s="163">
        <f t="shared" ca="1" si="7"/>
        <v>260.46999999999997</v>
      </c>
      <c r="F101" s="163">
        <f t="shared" ca="1" si="8"/>
        <v>265.52</v>
      </c>
      <c r="G101" s="163">
        <f t="shared" ca="1" si="9"/>
        <v>261.78999999999996</v>
      </c>
      <c r="H101" s="163">
        <f t="shared" ca="1" si="10"/>
        <v>263.29999999999995</v>
      </c>
      <c r="I101" s="163">
        <f t="shared" ca="1" si="11"/>
        <v>268.34999999999997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258.95999999999998</v>
      </c>
      <c r="E102" s="163">
        <f t="shared" ca="1" si="7"/>
        <v>260.46999999999997</v>
      </c>
      <c r="F102" s="163">
        <f t="shared" ca="1" si="8"/>
        <v>265.52</v>
      </c>
      <c r="G102" s="163">
        <f t="shared" ca="1" si="9"/>
        <v>261.78999999999996</v>
      </c>
      <c r="H102" s="163">
        <f t="shared" ca="1" si="10"/>
        <v>263.29999999999995</v>
      </c>
      <c r="I102" s="163">
        <f t="shared" ca="1" si="11"/>
        <v>268.34999999999997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258.95999999999998</v>
      </c>
      <c r="E103" s="163">
        <f t="shared" ca="1" si="7"/>
        <v>260.46999999999997</v>
      </c>
      <c r="F103" s="163">
        <f t="shared" ca="1" si="8"/>
        <v>265.52</v>
      </c>
      <c r="G103" s="163">
        <f t="shared" ca="1" si="9"/>
        <v>261.78999999999996</v>
      </c>
      <c r="H103" s="163">
        <f t="shared" ca="1" si="10"/>
        <v>263.29999999999995</v>
      </c>
      <c r="I103" s="163">
        <f t="shared" ca="1" si="11"/>
        <v>268.34999999999997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258.95999999999998</v>
      </c>
      <c r="E104" s="163">
        <f t="shared" ca="1" si="7"/>
        <v>260.46999999999997</v>
      </c>
      <c r="F104" s="163">
        <f t="shared" ca="1" si="8"/>
        <v>265.52</v>
      </c>
      <c r="G104" s="163">
        <f t="shared" ca="1" si="9"/>
        <v>261.78999999999996</v>
      </c>
      <c r="H104" s="163">
        <f t="shared" ca="1" si="10"/>
        <v>263.29999999999995</v>
      </c>
      <c r="I104" s="163">
        <f t="shared" ca="1" si="11"/>
        <v>268.34999999999997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258.95999999999998</v>
      </c>
      <c r="E105" s="163">
        <f t="shared" ca="1" si="7"/>
        <v>260.46999999999997</v>
      </c>
      <c r="F105" s="163">
        <f t="shared" ca="1" si="8"/>
        <v>265.52</v>
      </c>
      <c r="G105" s="163">
        <f t="shared" ca="1" si="9"/>
        <v>261.78999999999996</v>
      </c>
      <c r="H105" s="163">
        <f t="shared" ca="1" si="10"/>
        <v>263.29999999999995</v>
      </c>
      <c r="I105" s="163">
        <f t="shared" ca="1" si="11"/>
        <v>268.34999999999997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258.95999999999998</v>
      </c>
      <c r="E106" s="163">
        <f t="shared" ca="1" si="7"/>
        <v>260.46999999999997</v>
      </c>
      <c r="F106" s="163">
        <f t="shared" ca="1" si="8"/>
        <v>265.52</v>
      </c>
      <c r="G106" s="163">
        <f t="shared" ca="1" si="9"/>
        <v>261.78999999999996</v>
      </c>
      <c r="H106" s="163">
        <f t="shared" ca="1" si="10"/>
        <v>263.29999999999995</v>
      </c>
      <c r="I106" s="163">
        <f t="shared" ca="1" si="11"/>
        <v>268.34999999999997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258.95999999999998</v>
      </c>
      <c r="E107" s="163">
        <f t="shared" ca="1" si="7"/>
        <v>260.46999999999997</v>
      </c>
      <c r="F107" s="163">
        <f t="shared" ca="1" si="8"/>
        <v>265.52</v>
      </c>
      <c r="G107" s="163">
        <f t="shared" ca="1" si="9"/>
        <v>261.78999999999996</v>
      </c>
      <c r="H107" s="163">
        <f t="shared" ca="1" si="10"/>
        <v>263.29999999999995</v>
      </c>
      <c r="I107" s="163">
        <f t="shared" ca="1" si="11"/>
        <v>268.34999999999997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258.95999999999998</v>
      </c>
      <c r="E108" s="163">
        <f t="shared" ca="1" si="7"/>
        <v>260.46999999999997</v>
      </c>
      <c r="F108" s="163">
        <f t="shared" ca="1" si="8"/>
        <v>265.52</v>
      </c>
      <c r="G108" s="163">
        <f t="shared" ca="1" si="9"/>
        <v>261.78999999999996</v>
      </c>
      <c r="H108" s="163">
        <f t="shared" ca="1" si="10"/>
        <v>263.29999999999995</v>
      </c>
      <c r="I108" s="163">
        <f t="shared" ca="1" si="11"/>
        <v>268.34999999999997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269.15999999999997</v>
      </c>
      <c r="E109" s="166">
        <f t="shared" ca="1" si="7"/>
        <v>270.66999999999996</v>
      </c>
      <c r="F109" s="166">
        <f t="shared" ca="1" si="8"/>
        <v>275.71999999999997</v>
      </c>
      <c r="G109" s="166">
        <f t="shared" ca="1" si="9"/>
        <v>271.98999999999995</v>
      </c>
      <c r="H109" s="166">
        <f t="shared" ca="1" si="10"/>
        <v>273.49999999999994</v>
      </c>
      <c r="I109" s="166">
        <f t="shared" ca="1" si="11"/>
        <v>278.54999999999995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269.15999999999997</v>
      </c>
      <c r="E110" s="166">
        <f t="shared" ca="1" si="7"/>
        <v>270.66999999999996</v>
      </c>
      <c r="F110" s="166">
        <f t="shared" ca="1" si="8"/>
        <v>275.71999999999997</v>
      </c>
      <c r="G110" s="166">
        <f t="shared" ca="1" si="9"/>
        <v>271.98999999999995</v>
      </c>
      <c r="H110" s="166">
        <f t="shared" ca="1" si="10"/>
        <v>273.49999999999994</v>
      </c>
      <c r="I110" s="166">
        <f t="shared" ca="1" si="11"/>
        <v>278.54999999999995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269.15999999999997</v>
      </c>
      <c r="E111" s="166">
        <f t="shared" ca="1" si="7"/>
        <v>270.66999999999996</v>
      </c>
      <c r="F111" s="166">
        <f t="shared" ca="1" si="8"/>
        <v>275.71999999999997</v>
      </c>
      <c r="G111" s="166">
        <f t="shared" ca="1" si="9"/>
        <v>271.98999999999995</v>
      </c>
      <c r="H111" s="166">
        <f t="shared" ca="1" si="10"/>
        <v>273.49999999999994</v>
      </c>
      <c r="I111" s="166">
        <f t="shared" ca="1" si="11"/>
        <v>278.54999999999995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269.15999999999997</v>
      </c>
      <c r="E112" s="166">
        <f t="shared" ca="1" si="7"/>
        <v>270.66999999999996</v>
      </c>
      <c r="F112" s="166">
        <f t="shared" ca="1" si="8"/>
        <v>275.71999999999997</v>
      </c>
      <c r="G112" s="166">
        <f t="shared" ca="1" si="9"/>
        <v>271.98999999999995</v>
      </c>
      <c r="H112" s="166">
        <f t="shared" ca="1" si="10"/>
        <v>273.49999999999994</v>
      </c>
      <c r="I112" s="166">
        <f t="shared" ca="1" si="11"/>
        <v>278.54999999999995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269.15999999999997</v>
      </c>
      <c r="E113" s="166">
        <f t="shared" ca="1" si="7"/>
        <v>270.66999999999996</v>
      </c>
      <c r="F113" s="166">
        <f t="shared" ca="1" si="8"/>
        <v>275.71999999999997</v>
      </c>
      <c r="G113" s="166">
        <f t="shared" ca="1" si="9"/>
        <v>271.98999999999995</v>
      </c>
      <c r="H113" s="166">
        <f t="shared" ca="1" si="10"/>
        <v>273.49999999999994</v>
      </c>
      <c r="I113" s="166">
        <f t="shared" ca="1" si="11"/>
        <v>278.54999999999995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269.15999999999997</v>
      </c>
      <c r="E114" s="166">
        <f t="shared" ca="1" si="7"/>
        <v>270.66999999999996</v>
      </c>
      <c r="F114" s="166">
        <f t="shared" ca="1" si="8"/>
        <v>275.71999999999997</v>
      </c>
      <c r="G114" s="166">
        <f t="shared" ca="1" si="9"/>
        <v>271.98999999999995</v>
      </c>
      <c r="H114" s="166">
        <f t="shared" ca="1" si="10"/>
        <v>273.49999999999994</v>
      </c>
      <c r="I114" s="166">
        <f t="shared" ca="1" si="11"/>
        <v>278.54999999999995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269.15999999999997</v>
      </c>
      <c r="E115" s="166">
        <f t="shared" ca="1" si="7"/>
        <v>270.66999999999996</v>
      </c>
      <c r="F115" s="166">
        <f t="shared" ca="1" si="8"/>
        <v>275.71999999999997</v>
      </c>
      <c r="G115" s="166">
        <f t="shared" ca="1" si="9"/>
        <v>271.98999999999995</v>
      </c>
      <c r="H115" s="166">
        <f t="shared" ca="1" si="10"/>
        <v>273.49999999999994</v>
      </c>
      <c r="I115" s="166">
        <f t="shared" ca="1" si="11"/>
        <v>278.54999999999995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269.15999999999997</v>
      </c>
      <c r="E116" s="166">
        <f t="shared" ca="1" si="7"/>
        <v>270.66999999999996</v>
      </c>
      <c r="F116" s="166">
        <f t="shared" ca="1" si="8"/>
        <v>275.71999999999997</v>
      </c>
      <c r="G116" s="166">
        <f t="shared" ca="1" si="9"/>
        <v>271.98999999999995</v>
      </c>
      <c r="H116" s="166">
        <f t="shared" ca="1" si="10"/>
        <v>273.49999999999994</v>
      </c>
      <c r="I116" s="166">
        <f t="shared" ca="1" si="11"/>
        <v>278.54999999999995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269.15999999999997</v>
      </c>
      <c r="E117" s="166">
        <f t="shared" ca="1" si="7"/>
        <v>270.66999999999996</v>
      </c>
      <c r="F117" s="166">
        <f t="shared" ca="1" si="8"/>
        <v>275.71999999999997</v>
      </c>
      <c r="G117" s="166">
        <f t="shared" ca="1" si="9"/>
        <v>271.98999999999995</v>
      </c>
      <c r="H117" s="166">
        <f t="shared" ca="1" si="10"/>
        <v>273.49999999999994</v>
      </c>
      <c r="I117" s="166">
        <f t="shared" ca="1" si="11"/>
        <v>278.54999999999995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269.15999999999997</v>
      </c>
      <c r="E118" s="166">
        <f t="shared" ca="1" si="7"/>
        <v>270.66999999999996</v>
      </c>
      <c r="F118" s="166">
        <f t="shared" ca="1" si="8"/>
        <v>275.71999999999997</v>
      </c>
      <c r="G118" s="166">
        <f t="shared" ca="1" si="9"/>
        <v>271.98999999999995</v>
      </c>
      <c r="H118" s="166">
        <f t="shared" ca="1" si="10"/>
        <v>273.49999999999994</v>
      </c>
      <c r="I118" s="166">
        <f t="shared" ca="1" si="11"/>
        <v>278.54999999999995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279.36</v>
      </c>
      <c r="E119" s="163">
        <f t="shared" ca="1" si="7"/>
        <v>280.87</v>
      </c>
      <c r="F119" s="163">
        <f t="shared" ca="1" si="8"/>
        <v>285.92</v>
      </c>
      <c r="G119" s="163">
        <f t="shared" ca="1" si="9"/>
        <v>282.19</v>
      </c>
      <c r="H119" s="163">
        <f t="shared" ca="1" si="10"/>
        <v>283.7</v>
      </c>
      <c r="I119" s="163">
        <f t="shared" ca="1" si="11"/>
        <v>288.75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279.36</v>
      </c>
      <c r="E120" s="163">
        <f t="shared" ca="1" si="7"/>
        <v>280.87</v>
      </c>
      <c r="F120" s="163">
        <f t="shared" ca="1" si="8"/>
        <v>285.92</v>
      </c>
      <c r="G120" s="163">
        <f t="shared" ca="1" si="9"/>
        <v>282.19</v>
      </c>
      <c r="H120" s="163">
        <f t="shared" ca="1" si="10"/>
        <v>283.7</v>
      </c>
      <c r="I120" s="163">
        <f t="shared" ca="1" si="11"/>
        <v>288.75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279.36</v>
      </c>
      <c r="E121" s="163">
        <f t="shared" ca="1" si="7"/>
        <v>280.87</v>
      </c>
      <c r="F121" s="163">
        <f t="shared" ca="1" si="8"/>
        <v>285.92</v>
      </c>
      <c r="G121" s="163">
        <f t="shared" ca="1" si="9"/>
        <v>282.19</v>
      </c>
      <c r="H121" s="163">
        <f t="shared" ca="1" si="10"/>
        <v>283.7</v>
      </c>
      <c r="I121" s="163">
        <f t="shared" ca="1" si="11"/>
        <v>288.75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279.36</v>
      </c>
      <c r="E122" s="163">
        <f t="shared" ca="1" si="7"/>
        <v>280.87</v>
      </c>
      <c r="F122" s="163">
        <f t="shared" ca="1" si="8"/>
        <v>285.92</v>
      </c>
      <c r="G122" s="163">
        <f t="shared" ca="1" si="9"/>
        <v>282.19</v>
      </c>
      <c r="H122" s="163">
        <f t="shared" ca="1" si="10"/>
        <v>283.7</v>
      </c>
      <c r="I122" s="163">
        <f t="shared" ca="1" si="11"/>
        <v>288.75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279.36</v>
      </c>
      <c r="E123" s="163">
        <f t="shared" ca="1" si="7"/>
        <v>280.87</v>
      </c>
      <c r="F123" s="163">
        <f t="shared" ca="1" si="8"/>
        <v>285.92</v>
      </c>
      <c r="G123" s="163">
        <f t="shared" ca="1" si="9"/>
        <v>282.19</v>
      </c>
      <c r="H123" s="163">
        <f t="shared" ca="1" si="10"/>
        <v>283.7</v>
      </c>
      <c r="I123" s="163">
        <f t="shared" ca="1" si="11"/>
        <v>288.75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279.36</v>
      </c>
      <c r="E124" s="163">
        <f t="shared" ca="1" si="7"/>
        <v>280.87</v>
      </c>
      <c r="F124" s="163">
        <f t="shared" ca="1" si="8"/>
        <v>285.92</v>
      </c>
      <c r="G124" s="163">
        <f t="shared" ca="1" si="9"/>
        <v>282.19</v>
      </c>
      <c r="H124" s="163">
        <f t="shared" ca="1" si="10"/>
        <v>283.7</v>
      </c>
      <c r="I124" s="163">
        <f t="shared" ca="1" si="11"/>
        <v>288.75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279.36</v>
      </c>
      <c r="E125" s="163">
        <f t="shared" ca="1" si="7"/>
        <v>280.87</v>
      </c>
      <c r="F125" s="163">
        <f t="shared" ca="1" si="8"/>
        <v>285.92</v>
      </c>
      <c r="G125" s="163">
        <f t="shared" ca="1" si="9"/>
        <v>282.19</v>
      </c>
      <c r="H125" s="163">
        <f t="shared" ca="1" si="10"/>
        <v>283.7</v>
      </c>
      <c r="I125" s="163">
        <f t="shared" ca="1" si="11"/>
        <v>288.75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279.36</v>
      </c>
      <c r="E126" s="163">
        <f t="shared" ca="1" si="7"/>
        <v>280.87</v>
      </c>
      <c r="F126" s="163">
        <f t="shared" ca="1" si="8"/>
        <v>285.92</v>
      </c>
      <c r="G126" s="163">
        <f t="shared" ca="1" si="9"/>
        <v>282.19</v>
      </c>
      <c r="H126" s="163">
        <f t="shared" ca="1" si="10"/>
        <v>283.7</v>
      </c>
      <c r="I126" s="163">
        <f t="shared" ca="1" si="11"/>
        <v>288.75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279.36</v>
      </c>
      <c r="E127" s="163">
        <f t="shared" ca="1" si="7"/>
        <v>280.87</v>
      </c>
      <c r="F127" s="163">
        <f t="shared" ca="1" si="8"/>
        <v>285.92</v>
      </c>
      <c r="G127" s="163">
        <f t="shared" ca="1" si="9"/>
        <v>282.19</v>
      </c>
      <c r="H127" s="163">
        <f t="shared" ca="1" si="10"/>
        <v>283.7</v>
      </c>
      <c r="I127" s="163">
        <f t="shared" ca="1" si="11"/>
        <v>288.75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279.36</v>
      </c>
      <c r="E128" s="163">
        <f t="shared" ca="1" si="7"/>
        <v>280.87</v>
      </c>
      <c r="F128" s="163">
        <f t="shared" ca="1" si="8"/>
        <v>285.92</v>
      </c>
      <c r="G128" s="163">
        <f t="shared" ca="1" si="9"/>
        <v>282.19</v>
      </c>
      <c r="H128" s="163">
        <f t="shared" ca="1" si="10"/>
        <v>283.7</v>
      </c>
      <c r="I128" s="163">
        <f t="shared" ca="1" si="11"/>
        <v>288.75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279.36</v>
      </c>
      <c r="E129" s="163">
        <f t="shared" ca="1" si="7"/>
        <v>280.87</v>
      </c>
      <c r="F129" s="163">
        <f t="shared" ca="1" si="8"/>
        <v>285.92</v>
      </c>
      <c r="G129" s="163">
        <f t="shared" ca="1" si="9"/>
        <v>282.19</v>
      </c>
      <c r="H129" s="163">
        <f t="shared" ca="1" si="10"/>
        <v>283.7</v>
      </c>
      <c r="I129" s="163">
        <f t="shared" ca="1" si="11"/>
        <v>288.75</v>
      </c>
    </row>
    <row r="130" spans="1:9" ht="15" thickBot="1"/>
    <row r="131" spans="1:9" ht="15" thickBot="1">
      <c r="A131" s="221" t="s">
        <v>1</v>
      </c>
      <c r="B131" s="222"/>
      <c r="C131" s="223"/>
      <c r="D131" s="221" t="str">
        <f ca="1">+"Cylindre double entrée (851½-"&amp;MID(CELL("nomfichier",A129),FIND("]",CELL("nomfichier",A129))+1,LEN(CELL("nomfichier",A129))-FIND("]",CELL("nomfichier",A129)))&amp;")"</f>
        <v>Cylindre double entrée (851½-RHM5)</v>
      </c>
      <c r="E131" s="222"/>
      <c r="F131" s="223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78.16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79.67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84.72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78.16</v>
      </c>
      <c r="E134" s="163">
        <f t="shared" ca="1" si="13"/>
        <v>79.67</v>
      </c>
      <c r="F134" s="163">
        <f t="shared" ca="1" si="14"/>
        <v>84.72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83.259999999999991</v>
      </c>
      <c r="E135" s="166">
        <f t="shared" ca="1" si="13"/>
        <v>84.77</v>
      </c>
      <c r="F135" s="166">
        <f t="shared" ca="1" si="14"/>
        <v>89.82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88.36</v>
      </c>
      <c r="E136" s="163">
        <f t="shared" ca="1" si="13"/>
        <v>89.87</v>
      </c>
      <c r="F136" s="163">
        <f t="shared" ca="1" si="14"/>
        <v>94.92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93.46</v>
      </c>
      <c r="E137" s="166">
        <f t="shared" ca="1" si="13"/>
        <v>94.97</v>
      </c>
      <c r="F137" s="166">
        <f t="shared" ca="1" si="14"/>
        <v>100.02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98.56</v>
      </c>
      <c r="E138" s="163">
        <f t="shared" ca="1" si="13"/>
        <v>100.07000000000001</v>
      </c>
      <c r="F138" s="163">
        <f t="shared" ca="1" si="14"/>
        <v>105.12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103.66</v>
      </c>
      <c r="E139" s="166">
        <f t="shared" ca="1" si="13"/>
        <v>105.17</v>
      </c>
      <c r="F139" s="166">
        <f t="shared" ca="1" si="14"/>
        <v>110.22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108.75999999999999</v>
      </c>
      <c r="E140" s="163">
        <f t="shared" ca="1" si="13"/>
        <v>110.27</v>
      </c>
      <c r="F140" s="163">
        <f t="shared" ca="1" si="14"/>
        <v>115.32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113.85999999999999</v>
      </c>
      <c r="E141" s="166">
        <f t="shared" ca="1" si="13"/>
        <v>115.36999999999999</v>
      </c>
      <c r="F141" s="166">
        <f t="shared" ca="1" si="14"/>
        <v>120.41999999999999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118.96</v>
      </c>
      <c r="E142" s="163">
        <f t="shared" ca="1" si="13"/>
        <v>120.47</v>
      </c>
      <c r="F142" s="163">
        <f t="shared" ca="1" si="14"/>
        <v>125.52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124.06</v>
      </c>
      <c r="E143" s="166">
        <f t="shared" ca="1" si="13"/>
        <v>125.57000000000001</v>
      </c>
      <c r="F143" s="166">
        <f t="shared" ca="1" si="14"/>
        <v>130.62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129.16</v>
      </c>
      <c r="E144" s="163">
        <f t="shared" ca="1" si="13"/>
        <v>130.66999999999999</v>
      </c>
      <c r="F144" s="163">
        <f t="shared" ca="1" si="14"/>
        <v>135.72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190.35999999999999</v>
      </c>
      <c r="E145" s="166">
        <f t="shared" ca="1" si="13"/>
        <v>191.86999999999998</v>
      </c>
      <c r="F145" s="166">
        <f t="shared" ca="1" si="14"/>
        <v>196.92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200.56</v>
      </c>
      <c r="E146" s="163">
        <f t="shared" ca="1" si="13"/>
        <v>202.07</v>
      </c>
      <c r="F146" s="163">
        <f t="shared" ca="1" si="14"/>
        <v>207.12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210.76</v>
      </c>
      <c r="E147" s="166">
        <f t="shared" ca="1" si="13"/>
        <v>212.26999999999998</v>
      </c>
      <c r="F147" s="166">
        <f t="shared" ca="1" si="14"/>
        <v>217.32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220.95999999999998</v>
      </c>
      <c r="E148" s="163">
        <f t="shared" ca="1" si="13"/>
        <v>222.46999999999997</v>
      </c>
      <c r="F148" s="163">
        <f t="shared" ca="1" si="14"/>
        <v>227.51999999999998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231.16</v>
      </c>
      <c r="E149" s="166">
        <f t="shared" ca="1" si="13"/>
        <v>232.67</v>
      </c>
      <c r="F149" s="166">
        <f t="shared" ca="1" si="14"/>
        <v>237.72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241.35999999999999</v>
      </c>
      <c r="E150" s="163">
        <f t="shared" ca="1" si="13"/>
        <v>242.86999999999998</v>
      </c>
      <c r="F150" s="163">
        <f t="shared" ca="1" si="14"/>
        <v>247.92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251.55999999999997</v>
      </c>
      <c r="E151" s="166">
        <f t="shared" ca="1" si="13"/>
        <v>253.06999999999996</v>
      </c>
      <c r="F151" s="166">
        <f t="shared" ca="1" si="14"/>
        <v>258.11999999999995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261.76</v>
      </c>
      <c r="E152" s="163">
        <f t="shared" ca="1" si="13"/>
        <v>263.27</v>
      </c>
      <c r="F152" s="163">
        <f t="shared" ca="1" si="14"/>
        <v>268.32</v>
      </c>
    </row>
    <row r="154" spans="1:6">
      <c r="A154" s="224" t="s">
        <v>198</v>
      </c>
      <c r="B154" s="224"/>
      <c r="C154" s="224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176.59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178.1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183.15</v>
      </c>
    </row>
    <row r="155" spans="1:6">
      <c r="A155" s="224" t="s">
        <v>199</v>
      </c>
      <c r="B155" s="224"/>
      <c r="C155" s="224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98.28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99.79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104.84</v>
      </c>
    </row>
    <row r="156" spans="1:6">
      <c r="A156" s="224" t="s">
        <v>200</v>
      </c>
      <c r="B156" s="224"/>
      <c r="C156" s="224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236.98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238.48999999999998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243.54</v>
      </c>
    </row>
    <row r="157" spans="1:6">
      <c r="A157" s="224" t="s">
        <v>201</v>
      </c>
      <c r="B157" s="224"/>
      <c r="C157" s="224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202.02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203.53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208.58</v>
      </c>
    </row>
    <row r="158" spans="1:6">
      <c r="A158" s="224" t="s">
        <v>202</v>
      </c>
      <c r="B158" s="224"/>
      <c r="C158" s="224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98.28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99.79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104.84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4" t="s">
        <v>203</v>
      </c>
      <c r="B160" s="224"/>
      <c r="C160" s="224"/>
      <c r="D160" s="225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15,14€</v>
      </c>
      <c r="E160" s="225"/>
      <c r="F160" s="225"/>
    </row>
    <row r="161" spans="1:6">
      <c r="A161" s="224" t="s">
        <v>204</v>
      </c>
      <c r="B161" s="224"/>
      <c r="C161" s="224"/>
      <c r="D161" s="226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26,33€</v>
      </c>
      <c r="E161" s="226"/>
      <c r="F161" s="226"/>
    </row>
    <row r="162" spans="1:6">
      <c r="A162" s="224" t="s">
        <v>205</v>
      </c>
      <c r="B162" s="224"/>
      <c r="C162" s="224"/>
      <c r="D162" s="225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5"/>
      <c r="F162" s="225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8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8"/>
      <c r="C1" s="218"/>
      <c r="D1" s="218"/>
      <c r="E1" s="218"/>
      <c r="F1" s="218"/>
      <c r="G1" s="218"/>
      <c r="H1" s="218"/>
      <c r="I1" s="218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19" t="str">
        <f ca="1">"Profil "&amp;MID(CELL("nomfichier",A6),FIND("]",CELL("nomfichier",A6))+1,LEN(CELL("nomfichier",A6))-FIND("]",CELL("nomfichier",A6)))</f>
        <v>Profil KM5</v>
      </c>
      <c r="B6" s="219"/>
      <c r="C6" s="219"/>
      <c r="D6" s="219"/>
      <c r="E6" s="219"/>
      <c r="F6" s="219"/>
      <c r="G6" s="219"/>
      <c r="H6" s="219"/>
      <c r="I6" s="219"/>
    </row>
    <row r="7" spans="1:9" ht="15" thickBot="1"/>
    <row r="8" spans="1:9" s="159" customFormat="1" ht="15" thickBot="1">
      <c r="A8" s="221" t="s">
        <v>1</v>
      </c>
      <c r="B8" s="222"/>
      <c r="C8" s="223"/>
      <c r="D8" s="221" t="str">
        <f ca="1">+"Cylindre double entrée (810-"&amp;MID(CELL("nomfichier",A6),FIND("]",CELL("nomfichier",A6))+1,LEN(CELL("nomfichier",A6))-FIND("]",CELL("nomfichier",A6)))&amp;")"</f>
        <v>Cylindre double entrée (810-KM5)</v>
      </c>
      <c r="E8" s="222"/>
      <c r="F8" s="223"/>
      <c r="G8" s="220" t="str">
        <f ca="1">"Cylindre à bouton (815-"&amp;MID(CELL("nomfichier",A6),FIND("]",CELL("nomfichier",A6))+1,LEN(CELL("nomfichier",A6))-FIND("]",CELL("nomfichier",A6)))&amp;")"</f>
        <v>Cylindre à bouton (815-KM5)</v>
      </c>
      <c r="H8" s="220"/>
      <c r="I8" s="220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47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48.51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53.56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48.52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50.03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55.080000000000005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47</v>
      </c>
      <c r="E11" s="163">
        <f t="shared" ca="1" si="1"/>
        <v>48.51</v>
      </c>
      <c r="F11" s="163">
        <f t="shared" ca="1" si="2"/>
        <v>53.56</v>
      </c>
      <c r="G11" s="163">
        <f t="shared" ca="1" si="3"/>
        <v>48.52</v>
      </c>
      <c r="H11" s="163">
        <f t="shared" ca="1" si="4"/>
        <v>50.03</v>
      </c>
      <c r="I11" s="163">
        <f t="shared" ca="1" si="5"/>
        <v>55.080000000000005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47</v>
      </c>
      <c r="E12" s="163">
        <f t="shared" ca="1" si="1"/>
        <v>48.51</v>
      </c>
      <c r="F12" s="163">
        <f t="shared" ca="1" si="2"/>
        <v>53.56</v>
      </c>
      <c r="G12" s="163">
        <f t="shared" ca="1" si="3"/>
        <v>48.52</v>
      </c>
      <c r="H12" s="163">
        <f t="shared" ca="1" si="4"/>
        <v>50.03</v>
      </c>
      <c r="I12" s="163">
        <f t="shared" ca="1" si="5"/>
        <v>55.080000000000005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47</v>
      </c>
      <c r="E13" s="163">
        <f t="shared" ca="1" si="1"/>
        <v>48.51</v>
      </c>
      <c r="F13" s="163">
        <f t="shared" ca="1" si="2"/>
        <v>53.56</v>
      </c>
      <c r="G13" s="163">
        <f t="shared" ca="1" si="3"/>
        <v>48.52</v>
      </c>
      <c r="H13" s="163">
        <f t="shared" ca="1" si="4"/>
        <v>50.03</v>
      </c>
      <c r="I13" s="163">
        <f t="shared" ca="1" si="5"/>
        <v>55.080000000000005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52.1</v>
      </c>
      <c r="E14" s="166">
        <f t="shared" ca="1" si="1"/>
        <v>53.61</v>
      </c>
      <c r="F14" s="166">
        <f t="shared" ca="1" si="2"/>
        <v>58.660000000000004</v>
      </c>
      <c r="G14" s="166">
        <f t="shared" ca="1" si="3"/>
        <v>53.620000000000005</v>
      </c>
      <c r="H14" s="166">
        <f t="shared" ca="1" si="4"/>
        <v>55.13</v>
      </c>
      <c r="I14" s="166">
        <f t="shared" ca="1" si="5"/>
        <v>60.180000000000007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57.2</v>
      </c>
      <c r="E15" s="163">
        <f t="shared" ca="1" si="1"/>
        <v>58.71</v>
      </c>
      <c r="F15" s="163">
        <f t="shared" ca="1" si="2"/>
        <v>63.760000000000005</v>
      </c>
      <c r="G15" s="163">
        <f t="shared" ca="1" si="3"/>
        <v>58.720000000000006</v>
      </c>
      <c r="H15" s="163">
        <f t="shared" ca="1" si="4"/>
        <v>60.230000000000004</v>
      </c>
      <c r="I15" s="163">
        <f t="shared" ca="1" si="5"/>
        <v>65.28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57.2</v>
      </c>
      <c r="E16" s="163">
        <f t="shared" ca="1" si="1"/>
        <v>58.71</v>
      </c>
      <c r="F16" s="163">
        <f t="shared" ca="1" si="2"/>
        <v>63.760000000000005</v>
      </c>
      <c r="G16" s="163">
        <f t="shared" ca="1" si="3"/>
        <v>58.720000000000006</v>
      </c>
      <c r="H16" s="163">
        <f t="shared" ca="1" si="4"/>
        <v>60.230000000000004</v>
      </c>
      <c r="I16" s="163">
        <f t="shared" ca="1" si="5"/>
        <v>65.28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57.2</v>
      </c>
      <c r="E17" s="163">
        <f t="shared" ca="1" si="1"/>
        <v>58.71</v>
      </c>
      <c r="F17" s="163">
        <f t="shared" ca="1" si="2"/>
        <v>63.760000000000005</v>
      </c>
      <c r="G17" s="163">
        <f t="shared" ca="1" si="3"/>
        <v>58.720000000000006</v>
      </c>
      <c r="H17" s="163">
        <f t="shared" ca="1" si="4"/>
        <v>60.230000000000004</v>
      </c>
      <c r="I17" s="163">
        <f t="shared" ca="1" si="5"/>
        <v>65.28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62.3</v>
      </c>
      <c r="E18" s="166">
        <f t="shared" ca="1" si="1"/>
        <v>63.809999999999995</v>
      </c>
      <c r="F18" s="166">
        <f t="shared" ca="1" si="2"/>
        <v>68.86</v>
      </c>
      <c r="G18" s="166">
        <f t="shared" ca="1" si="3"/>
        <v>63.82</v>
      </c>
      <c r="H18" s="166">
        <f t="shared" ca="1" si="4"/>
        <v>65.33</v>
      </c>
      <c r="I18" s="166">
        <f t="shared" ca="1" si="5"/>
        <v>70.38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62.3</v>
      </c>
      <c r="E19" s="166">
        <f t="shared" ca="1" si="1"/>
        <v>63.809999999999995</v>
      </c>
      <c r="F19" s="166">
        <f t="shared" ca="1" si="2"/>
        <v>68.86</v>
      </c>
      <c r="G19" s="166">
        <f t="shared" ca="1" si="3"/>
        <v>63.82</v>
      </c>
      <c r="H19" s="166">
        <f t="shared" ca="1" si="4"/>
        <v>65.33</v>
      </c>
      <c r="I19" s="166">
        <f t="shared" ca="1" si="5"/>
        <v>70.38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62.3</v>
      </c>
      <c r="E20" s="166">
        <f t="shared" ca="1" si="1"/>
        <v>63.809999999999995</v>
      </c>
      <c r="F20" s="166">
        <f t="shared" ca="1" si="2"/>
        <v>68.86</v>
      </c>
      <c r="G20" s="166">
        <f t="shared" ca="1" si="3"/>
        <v>63.82</v>
      </c>
      <c r="H20" s="166">
        <f t="shared" ca="1" si="4"/>
        <v>65.33</v>
      </c>
      <c r="I20" s="166">
        <f t="shared" ca="1" si="5"/>
        <v>70.38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67.400000000000006</v>
      </c>
      <c r="E21" s="163">
        <f t="shared" ca="1" si="1"/>
        <v>68.910000000000011</v>
      </c>
      <c r="F21" s="163">
        <f t="shared" ca="1" si="2"/>
        <v>73.960000000000008</v>
      </c>
      <c r="G21" s="163">
        <f t="shared" ca="1" si="3"/>
        <v>68.92</v>
      </c>
      <c r="H21" s="163">
        <f t="shared" ca="1" si="4"/>
        <v>70.430000000000007</v>
      </c>
      <c r="I21" s="163">
        <f t="shared" ca="1" si="5"/>
        <v>75.48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67.400000000000006</v>
      </c>
      <c r="E22" s="163">
        <f t="shared" ca="1" si="1"/>
        <v>68.910000000000011</v>
      </c>
      <c r="F22" s="163">
        <f t="shared" ca="1" si="2"/>
        <v>73.960000000000008</v>
      </c>
      <c r="G22" s="163">
        <f t="shared" ca="1" si="3"/>
        <v>68.92</v>
      </c>
      <c r="H22" s="163">
        <f t="shared" ca="1" si="4"/>
        <v>70.430000000000007</v>
      </c>
      <c r="I22" s="163">
        <f t="shared" ca="1" si="5"/>
        <v>75.48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67.400000000000006</v>
      </c>
      <c r="E23" s="163">
        <f t="shared" ca="1" si="1"/>
        <v>68.910000000000011</v>
      </c>
      <c r="F23" s="163">
        <f t="shared" ca="1" si="2"/>
        <v>73.960000000000008</v>
      </c>
      <c r="G23" s="163">
        <f t="shared" ca="1" si="3"/>
        <v>68.92</v>
      </c>
      <c r="H23" s="163">
        <f t="shared" ca="1" si="4"/>
        <v>70.430000000000007</v>
      </c>
      <c r="I23" s="163">
        <f t="shared" ca="1" si="5"/>
        <v>75.48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67.400000000000006</v>
      </c>
      <c r="E24" s="163">
        <f t="shared" ca="1" si="1"/>
        <v>68.910000000000011</v>
      </c>
      <c r="F24" s="163">
        <f t="shared" ca="1" si="2"/>
        <v>73.960000000000008</v>
      </c>
      <c r="G24" s="163">
        <f t="shared" ca="1" si="3"/>
        <v>68.92</v>
      </c>
      <c r="H24" s="163">
        <f t="shared" ca="1" si="4"/>
        <v>70.430000000000007</v>
      </c>
      <c r="I24" s="163">
        <f t="shared" ca="1" si="5"/>
        <v>75.48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72.5</v>
      </c>
      <c r="E25" s="166">
        <f t="shared" ca="1" si="1"/>
        <v>74.010000000000005</v>
      </c>
      <c r="F25" s="166">
        <f t="shared" ca="1" si="2"/>
        <v>79.06</v>
      </c>
      <c r="G25" s="166">
        <f t="shared" ca="1" si="3"/>
        <v>74.02</v>
      </c>
      <c r="H25" s="166">
        <f t="shared" ca="1" si="4"/>
        <v>75.53</v>
      </c>
      <c r="I25" s="166">
        <f t="shared" ca="1" si="5"/>
        <v>80.58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72.5</v>
      </c>
      <c r="E26" s="166">
        <f t="shared" ca="1" si="1"/>
        <v>74.010000000000005</v>
      </c>
      <c r="F26" s="166">
        <f t="shared" ca="1" si="2"/>
        <v>79.06</v>
      </c>
      <c r="G26" s="166">
        <f t="shared" ca="1" si="3"/>
        <v>74.02</v>
      </c>
      <c r="H26" s="166">
        <f t="shared" ca="1" si="4"/>
        <v>75.53</v>
      </c>
      <c r="I26" s="166">
        <f t="shared" ca="1" si="5"/>
        <v>80.58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72.5</v>
      </c>
      <c r="E27" s="166">
        <f t="shared" ca="1" si="1"/>
        <v>74.010000000000005</v>
      </c>
      <c r="F27" s="166">
        <f t="shared" ca="1" si="2"/>
        <v>79.06</v>
      </c>
      <c r="G27" s="166">
        <f t="shared" ca="1" si="3"/>
        <v>74.02</v>
      </c>
      <c r="H27" s="166">
        <f t="shared" ca="1" si="4"/>
        <v>75.53</v>
      </c>
      <c r="I27" s="166">
        <f t="shared" ca="1" si="5"/>
        <v>80.58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72.5</v>
      </c>
      <c r="E28" s="166">
        <f t="shared" ca="1" si="1"/>
        <v>74.010000000000005</v>
      </c>
      <c r="F28" s="166">
        <f t="shared" ca="1" si="2"/>
        <v>79.06</v>
      </c>
      <c r="G28" s="166">
        <f t="shared" ca="1" si="3"/>
        <v>74.02</v>
      </c>
      <c r="H28" s="166">
        <f t="shared" ca="1" si="4"/>
        <v>75.53</v>
      </c>
      <c r="I28" s="166">
        <f t="shared" ca="1" si="5"/>
        <v>80.58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77.599999999999994</v>
      </c>
      <c r="E29" s="163">
        <f t="shared" ca="1" si="1"/>
        <v>79.11</v>
      </c>
      <c r="F29" s="163">
        <f t="shared" ca="1" si="2"/>
        <v>84.16</v>
      </c>
      <c r="G29" s="163">
        <f t="shared" ca="1" si="3"/>
        <v>79.11999999999999</v>
      </c>
      <c r="H29" s="163">
        <f t="shared" ca="1" si="4"/>
        <v>80.63</v>
      </c>
      <c r="I29" s="163">
        <f t="shared" ca="1" si="5"/>
        <v>85.679999999999993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77.599999999999994</v>
      </c>
      <c r="E30" s="163">
        <f t="shared" ca="1" si="1"/>
        <v>79.11</v>
      </c>
      <c r="F30" s="163">
        <f t="shared" ca="1" si="2"/>
        <v>84.16</v>
      </c>
      <c r="G30" s="163">
        <f t="shared" ca="1" si="3"/>
        <v>79.11999999999999</v>
      </c>
      <c r="H30" s="163">
        <f t="shared" ca="1" si="4"/>
        <v>80.63</v>
      </c>
      <c r="I30" s="163">
        <f t="shared" ca="1" si="5"/>
        <v>85.679999999999993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77.599999999999994</v>
      </c>
      <c r="E31" s="163">
        <f t="shared" ca="1" si="1"/>
        <v>79.11</v>
      </c>
      <c r="F31" s="163">
        <f t="shared" ca="1" si="2"/>
        <v>84.16</v>
      </c>
      <c r="G31" s="163">
        <f t="shared" ca="1" si="3"/>
        <v>79.11999999999999</v>
      </c>
      <c r="H31" s="163">
        <f t="shared" ca="1" si="4"/>
        <v>80.63</v>
      </c>
      <c r="I31" s="163">
        <f t="shared" ca="1" si="5"/>
        <v>85.679999999999993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77.599999999999994</v>
      </c>
      <c r="E32" s="163">
        <f t="shared" ca="1" si="1"/>
        <v>79.11</v>
      </c>
      <c r="F32" s="163">
        <f t="shared" ca="1" si="2"/>
        <v>84.16</v>
      </c>
      <c r="G32" s="163">
        <f t="shared" ca="1" si="3"/>
        <v>79.11999999999999</v>
      </c>
      <c r="H32" s="163">
        <f t="shared" ca="1" si="4"/>
        <v>80.63</v>
      </c>
      <c r="I32" s="163">
        <f t="shared" ca="1" si="5"/>
        <v>85.679999999999993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77.599999999999994</v>
      </c>
      <c r="E33" s="163">
        <f t="shared" ca="1" si="1"/>
        <v>79.11</v>
      </c>
      <c r="F33" s="163">
        <f t="shared" ca="1" si="2"/>
        <v>84.16</v>
      </c>
      <c r="G33" s="163">
        <f t="shared" ca="1" si="3"/>
        <v>79.11999999999999</v>
      </c>
      <c r="H33" s="163">
        <f t="shared" ca="1" si="4"/>
        <v>80.63</v>
      </c>
      <c r="I33" s="163">
        <f t="shared" ca="1" si="5"/>
        <v>85.679999999999993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82.699999999999989</v>
      </c>
      <c r="E34" s="166">
        <f t="shared" ca="1" si="1"/>
        <v>84.21</v>
      </c>
      <c r="F34" s="166">
        <f t="shared" ca="1" si="2"/>
        <v>89.259999999999991</v>
      </c>
      <c r="G34" s="166">
        <f t="shared" ca="1" si="3"/>
        <v>84.219999999999985</v>
      </c>
      <c r="H34" s="166">
        <f t="shared" ca="1" si="4"/>
        <v>85.72999999999999</v>
      </c>
      <c r="I34" s="166">
        <f t="shared" ca="1" si="5"/>
        <v>90.779999999999987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82.699999999999989</v>
      </c>
      <c r="E35" s="166">
        <f t="shared" ca="1" si="1"/>
        <v>84.21</v>
      </c>
      <c r="F35" s="166">
        <f t="shared" ca="1" si="2"/>
        <v>89.259999999999991</v>
      </c>
      <c r="G35" s="166">
        <f t="shared" ca="1" si="3"/>
        <v>84.219999999999985</v>
      </c>
      <c r="H35" s="166">
        <f t="shared" ca="1" si="4"/>
        <v>85.72999999999999</v>
      </c>
      <c r="I35" s="166">
        <f t="shared" ca="1" si="5"/>
        <v>90.779999999999987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82.699999999999989</v>
      </c>
      <c r="E36" s="166">
        <f t="shared" ca="1" si="1"/>
        <v>84.21</v>
      </c>
      <c r="F36" s="166">
        <f t="shared" ca="1" si="2"/>
        <v>89.259999999999991</v>
      </c>
      <c r="G36" s="166">
        <f t="shared" ca="1" si="3"/>
        <v>84.219999999999985</v>
      </c>
      <c r="H36" s="166">
        <f t="shared" ca="1" si="4"/>
        <v>85.72999999999999</v>
      </c>
      <c r="I36" s="166">
        <f t="shared" ca="1" si="5"/>
        <v>90.779999999999987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82.699999999999989</v>
      </c>
      <c r="E37" s="166">
        <f t="shared" ca="1" si="1"/>
        <v>84.21</v>
      </c>
      <c r="F37" s="166">
        <f t="shared" ca="1" si="2"/>
        <v>89.259999999999991</v>
      </c>
      <c r="G37" s="166">
        <f t="shared" ca="1" si="3"/>
        <v>84.219999999999985</v>
      </c>
      <c r="H37" s="166">
        <f t="shared" ca="1" si="4"/>
        <v>85.72999999999999</v>
      </c>
      <c r="I37" s="166">
        <f t="shared" ca="1" si="5"/>
        <v>90.779999999999987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82.699999999999989</v>
      </c>
      <c r="E38" s="166">
        <f t="shared" ca="1" si="1"/>
        <v>84.21</v>
      </c>
      <c r="F38" s="166">
        <f t="shared" ca="1" si="2"/>
        <v>89.259999999999991</v>
      </c>
      <c r="G38" s="166">
        <f t="shared" ca="1" si="3"/>
        <v>84.219999999999985</v>
      </c>
      <c r="H38" s="166">
        <f t="shared" ca="1" si="4"/>
        <v>85.72999999999999</v>
      </c>
      <c r="I38" s="166">
        <f t="shared" ca="1" si="5"/>
        <v>90.779999999999987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87.8</v>
      </c>
      <c r="E39" s="163">
        <f t="shared" ca="1" si="1"/>
        <v>89.31</v>
      </c>
      <c r="F39" s="163">
        <f t="shared" ca="1" si="2"/>
        <v>94.36</v>
      </c>
      <c r="G39" s="163">
        <f t="shared" ca="1" si="3"/>
        <v>89.32</v>
      </c>
      <c r="H39" s="163">
        <f t="shared" ca="1" si="4"/>
        <v>90.83</v>
      </c>
      <c r="I39" s="163">
        <f t="shared" ca="1" si="5"/>
        <v>95.88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87.8</v>
      </c>
      <c r="E40" s="163">
        <f t="shared" ca="1" si="1"/>
        <v>89.31</v>
      </c>
      <c r="F40" s="163">
        <f t="shared" ca="1" si="2"/>
        <v>94.36</v>
      </c>
      <c r="G40" s="163">
        <f t="shared" ca="1" si="3"/>
        <v>89.32</v>
      </c>
      <c r="H40" s="163">
        <f t="shared" ca="1" si="4"/>
        <v>90.83</v>
      </c>
      <c r="I40" s="163">
        <f t="shared" ca="1" si="5"/>
        <v>95.88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87.8</v>
      </c>
      <c r="E41" s="163">
        <f t="shared" ca="1" si="1"/>
        <v>89.31</v>
      </c>
      <c r="F41" s="163">
        <f t="shared" ca="1" si="2"/>
        <v>94.36</v>
      </c>
      <c r="G41" s="163">
        <f t="shared" ca="1" si="3"/>
        <v>89.32</v>
      </c>
      <c r="H41" s="163">
        <f t="shared" ca="1" si="4"/>
        <v>90.83</v>
      </c>
      <c r="I41" s="163">
        <f t="shared" ca="1" si="5"/>
        <v>95.88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87.8</v>
      </c>
      <c r="E42" s="163">
        <f t="shared" ca="1" si="1"/>
        <v>89.31</v>
      </c>
      <c r="F42" s="163">
        <f t="shared" ca="1" si="2"/>
        <v>94.36</v>
      </c>
      <c r="G42" s="163">
        <f t="shared" ca="1" si="3"/>
        <v>89.32</v>
      </c>
      <c r="H42" s="163">
        <f t="shared" ca="1" si="4"/>
        <v>90.83</v>
      </c>
      <c r="I42" s="163">
        <f t="shared" ca="1" si="5"/>
        <v>95.88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87.8</v>
      </c>
      <c r="E43" s="163">
        <f t="shared" ca="1" si="1"/>
        <v>89.31</v>
      </c>
      <c r="F43" s="163">
        <f t="shared" ca="1" si="2"/>
        <v>94.36</v>
      </c>
      <c r="G43" s="163">
        <f t="shared" ca="1" si="3"/>
        <v>89.32</v>
      </c>
      <c r="H43" s="163">
        <f t="shared" ca="1" si="4"/>
        <v>90.83</v>
      </c>
      <c r="I43" s="163">
        <f t="shared" ca="1" si="5"/>
        <v>95.88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87.8</v>
      </c>
      <c r="E44" s="163">
        <f t="shared" ca="1" si="1"/>
        <v>89.31</v>
      </c>
      <c r="F44" s="163">
        <f t="shared" ca="1" si="2"/>
        <v>94.36</v>
      </c>
      <c r="G44" s="163">
        <f t="shared" ca="1" si="3"/>
        <v>89.32</v>
      </c>
      <c r="H44" s="163">
        <f t="shared" ca="1" si="4"/>
        <v>90.83</v>
      </c>
      <c r="I44" s="163">
        <f t="shared" ca="1" si="5"/>
        <v>95.88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92.9</v>
      </c>
      <c r="E45" s="166">
        <f t="shared" ca="1" si="1"/>
        <v>94.410000000000011</v>
      </c>
      <c r="F45" s="166">
        <f t="shared" ca="1" si="2"/>
        <v>99.460000000000008</v>
      </c>
      <c r="G45" s="166">
        <f t="shared" ca="1" si="3"/>
        <v>94.42</v>
      </c>
      <c r="H45" s="166">
        <f t="shared" ca="1" si="4"/>
        <v>95.93</v>
      </c>
      <c r="I45" s="166">
        <f t="shared" ca="1" si="5"/>
        <v>100.98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92.9</v>
      </c>
      <c r="E46" s="166">
        <f t="shared" ca="1" si="1"/>
        <v>94.410000000000011</v>
      </c>
      <c r="F46" s="166">
        <f t="shared" ca="1" si="2"/>
        <v>99.460000000000008</v>
      </c>
      <c r="G46" s="166">
        <f t="shared" ca="1" si="3"/>
        <v>94.42</v>
      </c>
      <c r="H46" s="166">
        <f t="shared" ca="1" si="4"/>
        <v>95.93</v>
      </c>
      <c r="I46" s="166">
        <f t="shared" ca="1" si="5"/>
        <v>100.98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92.9</v>
      </c>
      <c r="E47" s="166">
        <f t="shared" ca="1" si="1"/>
        <v>94.410000000000011</v>
      </c>
      <c r="F47" s="166">
        <f t="shared" ca="1" si="2"/>
        <v>99.460000000000008</v>
      </c>
      <c r="G47" s="166">
        <f t="shared" ca="1" si="3"/>
        <v>94.42</v>
      </c>
      <c r="H47" s="166">
        <f t="shared" ca="1" si="4"/>
        <v>95.93</v>
      </c>
      <c r="I47" s="166">
        <f t="shared" ca="1" si="5"/>
        <v>100.98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92.9</v>
      </c>
      <c r="E48" s="166">
        <f t="shared" ca="1" si="1"/>
        <v>94.410000000000011</v>
      </c>
      <c r="F48" s="166">
        <f t="shared" ca="1" si="2"/>
        <v>99.460000000000008</v>
      </c>
      <c r="G48" s="166">
        <f t="shared" ca="1" si="3"/>
        <v>94.42</v>
      </c>
      <c r="H48" s="166">
        <f t="shared" ca="1" si="4"/>
        <v>95.93</v>
      </c>
      <c r="I48" s="166">
        <f t="shared" ca="1" si="5"/>
        <v>100.98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92.9</v>
      </c>
      <c r="E49" s="166">
        <f t="shared" ca="1" si="1"/>
        <v>94.410000000000011</v>
      </c>
      <c r="F49" s="166">
        <f t="shared" ca="1" si="2"/>
        <v>99.460000000000008</v>
      </c>
      <c r="G49" s="166">
        <f t="shared" ca="1" si="3"/>
        <v>94.42</v>
      </c>
      <c r="H49" s="166">
        <f t="shared" ca="1" si="4"/>
        <v>95.93</v>
      </c>
      <c r="I49" s="166">
        <f t="shared" ca="1" si="5"/>
        <v>100.98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92.9</v>
      </c>
      <c r="E50" s="166">
        <f t="shared" ca="1" si="1"/>
        <v>94.410000000000011</v>
      </c>
      <c r="F50" s="166">
        <f t="shared" ca="1" si="2"/>
        <v>99.460000000000008</v>
      </c>
      <c r="G50" s="166">
        <f t="shared" ca="1" si="3"/>
        <v>94.42</v>
      </c>
      <c r="H50" s="166">
        <f t="shared" ca="1" si="4"/>
        <v>95.93</v>
      </c>
      <c r="I50" s="166">
        <f t="shared" ca="1" si="5"/>
        <v>100.98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98</v>
      </c>
      <c r="E51" s="163">
        <f t="shared" ca="1" si="1"/>
        <v>99.51</v>
      </c>
      <c r="F51" s="163">
        <f t="shared" ca="1" si="2"/>
        <v>104.56</v>
      </c>
      <c r="G51" s="163">
        <f t="shared" ca="1" si="3"/>
        <v>99.52</v>
      </c>
      <c r="H51" s="163">
        <f t="shared" ca="1" si="4"/>
        <v>101.03</v>
      </c>
      <c r="I51" s="163">
        <f t="shared" ca="1" si="5"/>
        <v>106.08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98</v>
      </c>
      <c r="E52" s="163">
        <f t="shared" ca="1" si="1"/>
        <v>99.51</v>
      </c>
      <c r="F52" s="163">
        <f t="shared" ca="1" si="2"/>
        <v>104.56</v>
      </c>
      <c r="G52" s="163">
        <f t="shared" ca="1" si="3"/>
        <v>99.52</v>
      </c>
      <c r="H52" s="163">
        <f t="shared" ca="1" si="4"/>
        <v>101.03</v>
      </c>
      <c r="I52" s="163">
        <f t="shared" ca="1" si="5"/>
        <v>106.08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98</v>
      </c>
      <c r="E53" s="163">
        <f t="shared" ca="1" si="1"/>
        <v>99.51</v>
      </c>
      <c r="F53" s="163">
        <f t="shared" ca="1" si="2"/>
        <v>104.56</v>
      </c>
      <c r="G53" s="163">
        <f t="shared" ca="1" si="3"/>
        <v>99.52</v>
      </c>
      <c r="H53" s="163">
        <f t="shared" ca="1" si="4"/>
        <v>101.03</v>
      </c>
      <c r="I53" s="163">
        <f t="shared" ca="1" si="5"/>
        <v>106.08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98</v>
      </c>
      <c r="E54" s="163">
        <f t="shared" ca="1" si="1"/>
        <v>99.51</v>
      </c>
      <c r="F54" s="163">
        <f t="shared" ca="1" si="2"/>
        <v>104.56</v>
      </c>
      <c r="G54" s="163">
        <f t="shared" ca="1" si="3"/>
        <v>99.52</v>
      </c>
      <c r="H54" s="163">
        <f t="shared" ca="1" si="4"/>
        <v>101.03</v>
      </c>
      <c r="I54" s="163">
        <f t="shared" ca="1" si="5"/>
        <v>106.08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98</v>
      </c>
      <c r="E55" s="163">
        <f t="shared" ca="1" si="1"/>
        <v>99.51</v>
      </c>
      <c r="F55" s="163">
        <f t="shared" ca="1" si="2"/>
        <v>104.56</v>
      </c>
      <c r="G55" s="163">
        <f t="shared" ca="1" si="3"/>
        <v>99.52</v>
      </c>
      <c r="H55" s="163">
        <f t="shared" ca="1" si="4"/>
        <v>101.03</v>
      </c>
      <c r="I55" s="163">
        <f t="shared" ca="1" si="5"/>
        <v>106.08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98</v>
      </c>
      <c r="E56" s="163">
        <f t="shared" ca="1" si="1"/>
        <v>99.51</v>
      </c>
      <c r="F56" s="163">
        <f t="shared" ca="1" si="2"/>
        <v>104.56</v>
      </c>
      <c r="G56" s="163">
        <f t="shared" ca="1" si="3"/>
        <v>99.52</v>
      </c>
      <c r="H56" s="163">
        <f t="shared" ca="1" si="4"/>
        <v>101.03</v>
      </c>
      <c r="I56" s="163">
        <f t="shared" ca="1" si="5"/>
        <v>106.08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98</v>
      </c>
      <c r="E57" s="163">
        <f t="shared" ca="1" si="1"/>
        <v>99.51</v>
      </c>
      <c r="F57" s="163">
        <f t="shared" ca="1" si="2"/>
        <v>104.56</v>
      </c>
      <c r="G57" s="163">
        <f t="shared" ca="1" si="3"/>
        <v>99.52</v>
      </c>
      <c r="H57" s="163">
        <f t="shared" ca="1" si="4"/>
        <v>101.03</v>
      </c>
      <c r="I57" s="163">
        <f t="shared" ca="1" si="5"/>
        <v>106.08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159.19999999999999</v>
      </c>
      <c r="E58" s="166">
        <f t="shared" ca="1" si="1"/>
        <v>160.70999999999998</v>
      </c>
      <c r="F58" s="166">
        <f t="shared" ca="1" si="2"/>
        <v>165.76</v>
      </c>
      <c r="G58" s="166">
        <f t="shared" ca="1" si="3"/>
        <v>160.72</v>
      </c>
      <c r="H58" s="166">
        <f t="shared" ca="1" si="4"/>
        <v>162.22999999999999</v>
      </c>
      <c r="I58" s="166">
        <f t="shared" ca="1" si="5"/>
        <v>167.28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159.19999999999999</v>
      </c>
      <c r="E59" s="166">
        <f t="shared" ca="1" si="1"/>
        <v>160.70999999999998</v>
      </c>
      <c r="F59" s="166">
        <f t="shared" ca="1" si="2"/>
        <v>165.76</v>
      </c>
      <c r="G59" s="166">
        <f t="shared" ca="1" si="3"/>
        <v>160.72</v>
      </c>
      <c r="H59" s="166">
        <f t="shared" ca="1" si="4"/>
        <v>162.22999999999999</v>
      </c>
      <c r="I59" s="166">
        <f t="shared" ca="1" si="5"/>
        <v>167.28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159.19999999999999</v>
      </c>
      <c r="E60" s="166">
        <f t="shared" ca="1" si="1"/>
        <v>160.70999999999998</v>
      </c>
      <c r="F60" s="166">
        <f t="shared" ca="1" si="2"/>
        <v>165.76</v>
      </c>
      <c r="G60" s="166">
        <f t="shared" ca="1" si="3"/>
        <v>160.72</v>
      </c>
      <c r="H60" s="166">
        <f t="shared" ca="1" si="4"/>
        <v>162.22999999999999</v>
      </c>
      <c r="I60" s="166">
        <f t="shared" ca="1" si="5"/>
        <v>167.28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159.19999999999999</v>
      </c>
      <c r="E61" s="166">
        <f t="shared" ca="1" si="1"/>
        <v>160.70999999999998</v>
      </c>
      <c r="F61" s="166">
        <f t="shared" ca="1" si="2"/>
        <v>165.76</v>
      </c>
      <c r="G61" s="166">
        <f t="shared" ca="1" si="3"/>
        <v>160.72</v>
      </c>
      <c r="H61" s="166">
        <f t="shared" ca="1" si="4"/>
        <v>162.22999999999999</v>
      </c>
      <c r="I61" s="166">
        <f t="shared" ca="1" si="5"/>
        <v>167.28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159.19999999999999</v>
      </c>
      <c r="E62" s="166">
        <f t="shared" ca="1" si="1"/>
        <v>160.70999999999998</v>
      </c>
      <c r="F62" s="166">
        <f t="shared" ca="1" si="2"/>
        <v>165.76</v>
      </c>
      <c r="G62" s="166">
        <f t="shared" ca="1" si="3"/>
        <v>160.72</v>
      </c>
      <c r="H62" s="166">
        <f t="shared" ca="1" si="4"/>
        <v>162.22999999999999</v>
      </c>
      <c r="I62" s="166">
        <f t="shared" ca="1" si="5"/>
        <v>167.28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159.19999999999999</v>
      </c>
      <c r="E63" s="166">
        <f t="shared" ca="1" si="1"/>
        <v>160.70999999999998</v>
      </c>
      <c r="F63" s="166">
        <f t="shared" ca="1" si="2"/>
        <v>165.76</v>
      </c>
      <c r="G63" s="166">
        <f t="shared" ca="1" si="3"/>
        <v>160.72</v>
      </c>
      <c r="H63" s="166">
        <f t="shared" ca="1" si="4"/>
        <v>162.22999999999999</v>
      </c>
      <c r="I63" s="166">
        <f t="shared" ca="1" si="5"/>
        <v>167.28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159.19999999999999</v>
      </c>
      <c r="E64" s="166">
        <f t="shared" ca="1" si="1"/>
        <v>160.70999999999998</v>
      </c>
      <c r="F64" s="166">
        <f t="shared" ca="1" si="2"/>
        <v>165.76</v>
      </c>
      <c r="G64" s="166">
        <f t="shared" ca="1" si="3"/>
        <v>160.72</v>
      </c>
      <c r="H64" s="166">
        <f t="shared" ca="1" si="4"/>
        <v>162.22999999999999</v>
      </c>
      <c r="I64" s="166">
        <f t="shared" ca="1" si="5"/>
        <v>167.28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169.39999999999998</v>
      </c>
      <c r="E65" s="163">
        <f t="shared" ca="1" si="1"/>
        <v>170.90999999999997</v>
      </c>
      <c r="F65" s="163">
        <f t="shared" ca="1" si="2"/>
        <v>175.95999999999998</v>
      </c>
      <c r="G65" s="163">
        <f t="shared" ca="1" si="3"/>
        <v>170.92</v>
      </c>
      <c r="H65" s="163">
        <f t="shared" ca="1" si="4"/>
        <v>172.42999999999998</v>
      </c>
      <c r="I65" s="163">
        <f t="shared" ca="1" si="5"/>
        <v>177.48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169.39999999999998</v>
      </c>
      <c r="E66" s="163">
        <f t="shared" ca="1" si="1"/>
        <v>170.90999999999997</v>
      </c>
      <c r="F66" s="163">
        <f t="shared" ca="1" si="2"/>
        <v>175.95999999999998</v>
      </c>
      <c r="G66" s="163">
        <f t="shared" ca="1" si="3"/>
        <v>170.92</v>
      </c>
      <c r="H66" s="163">
        <f t="shared" ca="1" si="4"/>
        <v>172.42999999999998</v>
      </c>
      <c r="I66" s="163">
        <f t="shared" ca="1" si="5"/>
        <v>177.48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169.39999999999998</v>
      </c>
      <c r="E67" s="163">
        <f t="shared" ca="1" si="1"/>
        <v>170.90999999999997</v>
      </c>
      <c r="F67" s="163">
        <f t="shared" ca="1" si="2"/>
        <v>175.95999999999998</v>
      </c>
      <c r="G67" s="163">
        <f t="shared" ca="1" si="3"/>
        <v>170.92</v>
      </c>
      <c r="H67" s="163">
        <f t="shared" ca="1" si="4"/>
        <v>172.42999999999998</v>
      </c>
      <c r="I67" s="163">
        <f t="shared" ca="1" si="5"/>
        <v>177.48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169.39999999999998</v>
      </c>
      <c r="E68" s="163">
        <f t="shared" ca="1" si="1"/>
        <v>170.90999999999997</v>
      </c>
      <c r="F68" s="163">
        <f t="shared" ca="1" si="2"/>
        <v>175.95999999999998</v>
      </c>
      <c r="G68" s="163">
        <f t="shared" ca="1" si="3"/>
        <v>170.92</v>
      </c>
      <c r="H68" s="163">
        <f t="shared" ca="1" si="4"/>
        <v>172.42999999999998</v>
      </c>
      <c r="I68" s="163">
        <f t="shared" ca="1" si="5"/>
        <v>177.48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169.39999999999998</v>
      </c>
      <c r="E69" s="163">
        <f t="shared" ca="1" si="1"/>
        <v>170.90999999999997</v>
      </c>
      <c r="F69" s="163">
        <f t="shared" ca="1" si="2"/>
        <v>175.95999999999998</v>
      </c>
      <c r="G69" s="163">
        <f t="shared" ca="1" si="3"/>
        <v>170.92</v>
      </c>
      <c r="H69" s="163">
        <f t="shared" ca="1" si="4"/>
        <v>172.42999999999998</v>
      </c>
      <c r="I69" s="163">
        <f t="shared" ca="1" si="5"/>
        <v>177.48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169.39999999999998</v>
      </c>
      <c r="E70" s="163">
        <f t="shared" ca="1" si="1"/>
        <v>170.90999999999997</v>
      </c>
      <c r="F70" s="163">
        <f t="shared" ca="1" si="2"/>
        <v>175.95999999999998</v>
      </c>
      <c r="G70" s="163">
        <f t="shared" ca="1" si="3"/>
        <v>170.92</v>
      </c>
      <c r="H70" s="163">
        <f t="shared" ca="1" si="4"/>
        <v>172.42999999999998</v>
      </c>
      <c r="I70" s="163">
        <f t="shared" ca="1" si="5"/>
        <v>177.48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169.39999999999998</v>
      </c>
      <c r="E71" s="163">
        <f t="shared" ca="1" si="1"/>
        <v>170.90999999999997</v>
      </c>
      <c r="F71" s="163">
        <f t="shared" ca="1" si="2"/>
        <v>175.95999999999998</v>
      </c>
      <c r="G71" s="163">
        <f t="shared" ca="1" si="3"/>
        <v>170.92</v>
      </c>
      <c r="H71" s="163">
        <f t="shared" ca="1" si="4"/>
        <v>172.42999999999998</v>
      </c>
      <c r="I71" s="163">
        <f t="shared" ca="1" si="5"/>
        <v>177.48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169.39999999999998</v>
      </c>
      <c r="E72" s="163">
        <f t="shared" ca="1" si="1"/>
        <v>170.90999999999997</v>
      </c>
      <c r="F72" s="163">
        <f t="shared" ca="1" si="2"/>
        <v>175.95999999999998</v>
      </c>
      <c r="G72" s="163">
        <f t="shared" ca="1" si="3"/>
        <v>170.92</v>
      </c>
      <c r="H72" s="163">
        <f t="shared" ca="1" si="4"/>
        <v>172.42999999999998</v>
      </c>
      <c r="I72" s="163">
        <f t="shared" ca="1" si="5"/>
        <v>177.48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179.6</v>
      </c>
      <c r="E73" s="166">
        <f t="shared" ca="1" si="1"/>
        <v>181.10999999999999</v>
      </c>
      <c r="F73" s="166">
        <f t="shared" ca="1" si="2"/>
        <v>186.16</v>
      </c>
      <c r="G73" s="166">
        <f t="shared" ca="1" si="3"/>
        <v>181.12</v>
      </c>
      <c r="H73" s="166">
        <f t="shared" ca="1" si="4"/>
        <v>182.63</v>
      </c>
      <c r="I73" s="166">
        <f t="shared" ca="1" si="5"/>
        <v>187.68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179.6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181.10999999999999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186.16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181.12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182.63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187.68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179.6</v>
      </c>
      <c r="E75" s="166">
        <f t="shared" ca="1" si="7"/>
        <v>181.10999999999999</v>
      </c>
      <c r="F75" s="166">
        <f t="shared" ca="1" si="8"/>
        <v>186.16</v>
      </c>
      <c r="G75" s="166">
        <f t="shared" ca="1" si="9"/>
        <v>181.12</v>
      </c>
      <c r="H75" s="166">
        <f t="shared" ca="1" si="10"/>
        <v>182.63</v>
      </c>
      <c r="I75" s="166">
        <f t="shared" ca="1" si="11"/>
        <v>187.68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179.6</v>
      </c>
      <c r="E76" s="166">
        <f t="shared" ca="1" si="7"/>
        <v>181.10999999999999</v>
      </c>
      <c r="F76" s="166">
        <f t="shared" ca="1" si="8"/>
        <v>186.16</v>
      </c>
      <c r="G76" s="166">
        <f t="shared" ca="1" si="9"/>
        <v>181.12</v>
      </c>
      <c r="H76" s="166">
        <f t="shared" ca="1" si="10"/>
        <v>182.63</v>
      </c>
      <c r="I76" s="166">
        <f t="shared" ca="1" si="11"/>
        <v>187.68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179.6</v>
      </c>
      <c r="E77" s="166">
        <f t="shared" ca="1" si="7"/>
        <v>181.10999999999999</v>
      </c>
      <c r="F77" s="166">
        <f t="shared" ca="1" si="8"/>
        <v>186.16</v>
      </c>
      <c r="G77" s="166">
        <f t="shared" ca="1" si="9"/>
        <v>181.12</v>
      </c>
      <c r="H77" s="166">
        <f t="shared" ca="1" si="10"/>
        <v>182.63</v>
      </c>
      <c r="I77" s="166">
        <f t="shared" ca="1" si="11"/>
        <v>187.68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179.6</v>
      </c>
      <c r="E78" s="166">
        <f t="shared" ca="1" si="7"/>
        <v>181.10999999999999</v>
      </c>
      <c r="F78" s="166">
        <f t="shared" ca="1" si="8"/>
        <v>186.16</v>
      </c>
      <c r="G78" s="166">
        <f t="shared" ca="1" si="9"/>
        <v>181.12</v>
      </c>
      <c r="H78" s="166">
        <f t="shared" ca="1" si="10"/>
        <v>182.63</v>
      </c>
      <c r="I78" s="166">
        <f t="shared" ca="1" si="11"/>
        <v>187.68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179.6</v>
      </c>
      <c r="E79" s="166">
        <f t="shared" ca="1" si="7"/>
        <v>181.10999999999999</v>
      </c>
      <c r="F79" s="166">
        <f t="shared" ca="1" si="8"/>
        <v>186.16</v>
      </c>
      <c r="G79" s="166">
        <f t="shared" ca="1" si="9"/>
        <v>181.12</v>
      </c>
      <c r="H79" s="166">
        <f t="shared" ca="1" si="10"/>
        <v>182.63</v>
      </c>
      <c r="I79" s="166">
        <f t="shared" ca="1" si="11"/>
        <v>187.68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179.6</v>
      </c>
      <c r="E80" s="166">
        <f t="shared" ca="1" si="7"/>
        <v>181.10999999999999</v>
      </c>
      <c r="F80" s="166">
        <f t="shared" ca="1" si="8"/>
        <v>186.16</v>
      </c>
      <c r="G80" s="166">
        <f t="shared" ca="1" si="9"/>
        <v>181.12</v>
      </c>
      <c r="H80" s="166">
        <f t="shared" ca="1" si="10"/>
        <v>182.63</v>
      </c>
      <c r="I80" s="166">
        <f t="shared" ca="1" si="11"/>
        <v>187.68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189.79999999999998</v>
      </c>
      <c r="E81" s="163">
        <f t="shared" ca="1" si="7"/>
        <v>191.30999999999997</v>
      </c>
      <c r="F81" s="163">
        <f t="shared" ca="1" si="8"/>
        <v>196.35999999999999</v>
      </c>
      <c r="G81" s="163">
        <f t="shared" ca="1" si="9"/>
        <v>191.32</v>
      </c>
      <c r="H81" s="163">
        <f t="shared" ca="1" si="10"/>
        <v>192.82999999999998</v>
      </c>
      <c r="I81" s="163">
        <f t="shared" ca="1" si="11"/>
        <v>197.88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189.79999999999998</v>
      </c>
      <c r="E82" s="163">
        <f t="shared" ca="1" si="7"/>
        <v>191.30999999999997</v>
      </c>
      <c r="F82" s="163">
        <f t="shared" ca="1" si="8"/>
        <v>196.35999999999999</v>
      </c>
      <c r="G82" s="163">
        <f t="shared" ca="1" si="9"/>
        <v>191.32</v>
      </c>
      <c r="H82" s="163">
        <f t="shared" ca="1" si="10"/>
        <v>192.82999999999998</v>
      </c>
      <c r="I82" s="163">
        <f t="shared" ca="1" si="11"/>
        <v>197.88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189.79999999999998</v>
      </c>
      <c r="E83" s="163">
        <f t="shared" ca="1" si="7"/>
        <v>191.30999999999997</v>
      </c>
      <c r="F83" s="163">
        <f t="shared" ca="1" si="8"/>
        <v>196.35999999999999</v>
      </c>
      <c r="G83" s="163">
        <f t="shared" ca="1" si="9"/>
        <v>191.32</v>
      </c>
      <c r="H83" s="163">
        <f t="shared" ca="1" si="10"/>
        <v>192.82999999999998</v>
      </c>
      <c r="I83" s="163">
        <f t="shared" ca="1" si="11"/>
        <v>197.88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189.79999999999998</v>
      </c>
      <c r="E84" s="163">
        <f t="shared" ca="1" si="7"/>
        <v>191.30999999999997</v>
      </c>
      <c r="F84" s="163">
        <f t="shared" ca="1" si="8"/>
        <v>196.35999999999999</v>
      </c>
      <c r="G84" s="163">
        <f t="shared" ca="1" si="9"/>
        <v>191.32</v>
      </c>
      <c r="H84" s="163">
        <f t="shared" ca="1" si="10"/>
        <v>192.82999999999998</v>
      </c>
      <c r="I84" s="163">
        <f t="shared" ca="1" si="11"/>
        <v>197.88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189.79999999999998</v>
      </c>
      <c r="E85" s="163">
        <f t="shared" ca="1" si="7"/>
        <v>191.30999999999997</v>
      </c>
      <c r="F85" s="163">
        <f t="shared" ca="1" si="8"/>
        <v>196.35999999999999</v>
      </c>
      <c r="G85" s="163">
        <f t="shared" ca="1" si="9"/>
        <v>191.32</v>
      </c>
      <c r="H85" s="163">
        <f t="shared" ca="1" si="10"/>
        <v>192.82999999999998</v>
      </c>
      <c r="I85" s="163">
        <f t="shared" ca="1" si="11"/>
        <v>197.88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189.79999999999998</v>
      </c>
      <c r="E86" s="163">
        <f t="shared" ca="1" si="7"/>
        <v>191.30999999999997</v>
      </c>
      <c r="F86" s="163">
        <f t="shared" ca="1" si="8"/>
        <v>196.35999999999999</v>
      </c>
      <c r="G86" s="163">
        <f t="shared" ca="1" si="9"/>
        <v>191.32</v>
      </c>
      <c r="H86" s="163">
        <f t="shared" ca="1" si="10"/>
        <v>192.82999999999998</v>
      </c>
      <c r="I86" s="163">
        <f t="shared" ca="1" si="11"/>
        <v>197.88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189.79999999999998</v>
      </c>
      <c r="E87" s="163">
        <f t="shared" ca="1" si="7"/>
        <v>191.30999999999997</v>
      </c>
      <c r="F87" s="163">
        <f t="shared" ca="1" si="8"/>
        <v>196.35999999999999</v>
      </c>
      <c r="G87" s="163">
        <f t="shared" ca="1" si="9"/>
        <v>191.32</v>
      </c>
      <c r="H87" s="163">
        <f t="shared" ca="1" si="10"/>
        <v>192.82999999999998</v>
      </c>
      <c r="I87" s="163">
        <f t="shared" ca="1" si="11"/>
        <v>197.88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189.79999999999998</v>
      </c>
      <c r="E88" s="163">
        <f t="shared" ca="1" si="7"/>
        <v>191.30999999999997</v>
      </c>
      <c r="F88" s="163">
        <f t="shared" ca="1" si="8"/>
        <v>196.35999999999999</v>
      </c>
      <c r="G88" s="163">
        <f t="shared" ca="1" si="9"/>
        <v>191.32</v>
      </c>
      <c r="H88" s="163">
        <f t="shared" ca="1" si="10"/>
        <v>192.82999999999998</v>
      </c>
      <c r="I88" s="163">
        <f t="shared" ca="1" si="11"/>
        <v>197.88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189.79999999999998</v>
      </c>
      <c r="E89" s="163">
        <f t="shared" ca="1" si="7"/>
        <v>191.30999999999997</v>
      </c>
      <c r="F89" s="163">
        <f t="shared" ca="1" si="8"/>
        <v>196.35999999999999</v>
      </c>
      <c r="G89" s="163">
        <f t="shared" ca="1" si="9"/>
        <v>191.32</v>
      </c>
      <c r="H89" s="163">
        <f t="shared" ca="1" si="10"/>
        <v>192.82999999999998</v>
      </c>
      <c r="I89" s="163">
        <f t="shared" ca="1" si="11"/>
        <v>197.88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200</v>
      </c>
      <c r="E90" s="166">
        <f t="shared" ca="1" si="7"/>
        <v>201.51</v>
      </c>
      <c r="F90" s="166">
        <f t="shared" ca="1" si="8"/>
        <v>206.56</v>
      </c>
      <c r="G90" s="166">
        <f t="shared" ca="1" si="9"/>
        <v>201.52</v>
      </c>
      <c r="H90" s="166">
        <f t="shared" ca="1" si="10"/>
        <v>203.03</v>
      </c>
      <c r="I90" s="166">
        <f t="shared" ca="1" si="11"/>
        <v>208.08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200</v>
      </c>
      <c r="E91" s="166">
        <f t="shared" ca="1" si="7"/>
        <v>201.51</v>
      </c>
      <c r="F91" s="166">
        <f t="shared" ca="1" si="8"/>
        <v>206.56</v>
      </c>
      <c r="G91" s="166">
        <f t="shared" ca="1" si="9"/>
        <v>201.52</v>
      </c>
      <c r="H91" s="166">
        <f t="shared" ca="1" si="10"/>
        <v>203.03</v>
      </c>
      <c r="I91" s="166">
        <f t="shared" ca="1" si="11"/>
        <v>208.08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200</v>
      </c>
      <c r="E92" s="166">
        <f t="shared" ca="1" si="7"/>
        <v>201.51</v>
      </c>
      <c r="F92" s="166">
        <f t="shared" ca="1" si="8"/>
        <v>206.56</v>
      </c>
      <c r="G92" s="166">
        <f t="shared" ca="1" si="9"/>
        <v>201.52</v>
      </c>
      <c r="H92" s="166">
        <f t="shared" ca="1" si="10"/>
        <v>203.03</v>
      </c>
      <c r="I92" s="166">
        <f t="shared" ca="1" si="11"/>
        <v>208.08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200</v>
      </c>
      <c r="E93" s="166">
        <f t="shared" ca="1" si="7"/>
        <v>201.51</v>
      </c>
      <c r="F93" s="166">
        <f t="shared" ca="1" si="8"/>
        <v>206.56</v>
      </c>
      <c r="G93" s="166">
        <f t="shared" ca="1" si="9"/>
        <v>201.52</v>
      </c>
      <c r="H93" s="166">
        <f t="shared" ca="1" si="10"/>
        <v>203.03</v>
      </c>
      <c r="I93" s="166">
        <f t="shared" ca="1" si="11"/>
        <v>208.08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200</v>
      </c>
      <c r="E94" s="166">
        <f t="shared" ca="1" si="7"/>
        <v>201.51</v>
      </c>
      <c r="F94" s="166">
        <f t="shared" ca="1" si="8"/>
        <v>206.56</v>
      </c>
      <c r="G94" s="166">
        <f t="shared" ca="1" si="9"/>
        <v>201.52</v>
      </c>
      <c r="H94" s="166">
        <f t="shared" ca="1" si="10"/>
        <v>203.03</v>
      </c>
      <c r="I94" s="166">
        <f t="shared" ca="1" si="11"/>
        <v>208.08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200</v>
      </c>
      <c r="E95" s="166">
        <f t="shared" ca="1" si="7"/>
        <v>201.51</v>
      </c>
      <c r="F95" s="166">
        <f t="shared" ca="1" si="8"/>
        <v>206.56</v>
      </c>
      <c r="G95" s="166">
        <f t="shared" ca="1" si="9"/>
        <v>201.52</v>
      </c>
      <c r="H95" s="166">
        <f t="shared" ca="1" si="10"/>
        <v>203.03</v>
      </c>
      <c r="I95" s="166">
        <f t="shared" ca="1" si="11"/>
        <v>208.08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200</v>
      </c>
      <c r="E96" s="166">
        <f t="shared" ca="1" si="7"/>
        <v>201.51</v>
      </c>
      <c r="F96" s="166">
        <f t="shared" ca="1" si="8"/>
        <v>206.56</v>
      </c>
      <c r="G96" s="166">
        <f t="shared" ca="1" si="9"/>
        <v>201.52</v>
      </c>
      <c r="H96" s="166">
        <f t="shared" ca="1" si="10"/>
        <v>203.03</v>
      </c>
      <c r="I96" s="166">
        <f t="shared" ca="1" si="11"/>
        <v>208.08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200</v>
      </c>
      <c r="E97" s="166">
        <f t="shared" ca="1" si="7"/>
        <v>201.51</v>
      </c>
      <c r="F97" s="166">
        <f t="shared" ca="1" si="8"/>
        <v>206.56</v>
      </c>
      <c r="G97" s="166">
        <f t="shared" ca="1" si="9"/>
        <v>201.52</v>
      </c>
      <c r="H97" s="166">
        <f t="shared" ca="1" si="10"/>
        <v>203.03</v>
      </c>
      <c r="I97" s="166">
        <f t="shared" ca="1" si="11"/>
        <v>208.08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200</v>
      </c>
      <c r="E98" s="166">
        <f t="shared" ca="1" si="7"/>
        <v>201.51</v>
      </c>
      <c r="F98" s="166">
        <f t="shared" ca="1" si="8"/>
        <v>206.56</v>
      </c>
      <c r="G98" s="166">
        <f t="shared" ca="1" si="9"/>
        <v>201.52</v>
      </c>
      <c r="H98" s="166">
        <f t="shared" ca="1" si="10"/>
        <v>203.03</v>
      </c>
      <c r="I98" s="166">
        <f t="shared" ca="1" si="11"/>
        <v>208.08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210.2</v>
      </c>
      <c r="E99" s="163">
        <f t="shared" ca="1" si="7"/>
        <v>211.70999999999998</v>
      </c>
      <c r="F99" s="163">
        <f t="shared" ca="1" si="8"/>
        <v>216.76</v>
      </c>
      <c r="G99" s="163">
        <f t="shared" ca="1" si="9"/>
        <v>211.72</v>
      </c>
      <c r="H99" s="163">
        <f t="shared" ca="1" si="10"/>
        <v>213.23</v>
      </c>
      <c r="I99" s="163">
        <f t="shared" ca="1" si="11"/>
        <v>218.28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210.2</v>
      </c>
      <c r="E100" s="163">
        <f t="shared" ca="1" si="7"/>
        <v>211.70999999999998</v>
      </c>
      <c r="F100" s="163">
        <f t="shared" ca="1" si="8"/>
        <v>216.76</v>
      </c>
      <c r="G100" s="163">
        <f t="shared" ca="1" si="9"/>
        <v>211.72</v>
      </c>
      <c r="H100" s="163">
        <f t="shared" ca="1" si="10"/>
        <v>213.23</v>
      </c>
      <c r="I100" s="163">
        <f t="shared" ca="1" si="11"/>
        <v>218.28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210.2</v>
      </c>
      <c r="E101" s="163">
        <f t="shared" ca="1" si="7"/>
        <v>211.70999999999998</v>
      </c>
      <c r="F101" s="163">
        <f t="shared" ca="1" si="8"/>
        <v>216.76</v>
      </c>
      <c r="G101" s="163">
        <f t="shared" ca="1" si="9"/>
        <v>211.72</v>
      </c>
      <c r="H101" s="163">
        <f t="shared" ca="1" si="10"/>
        <v>213.23</v>
      </c>
      <c r="I101" s="163">
        <f t="shared" ca="1" si="11"/>
        <v>218.28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210.2</v>
      </c>
      <c r="E102" s="163">
        <f t="shared" ca="1" si="7"/>
        <v>211.70999999999998</v>
      </c>
      <c r="F102" s="163">
        <f t="shared" ca="1" si="8"/>
        <v>216.76</v>
      </c>
      <c r="G102" s="163">
        <f t="shared" ca="1" si="9"/>
        <v>211.72</v>
      </c>
      <c r="H102" s="163">
        <f t="shared" ca="1" si="10"/>
        <v>213.23</v>
      </c>
      <c r="I102" s="163">
        <f t="shared" ca="1" si="11"/>
        <v>218.28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210.2</v>
      </c>
      <c r="E103" s="163">
        <f t="shared" ca="1" si="7"/>
        <v>211.70999999999998</v>
      </c>
      <c r="F103" s="163">
        <f t="shared" ca="1" si="8"/>
        <v>216.76</v>
      </c>
      <c r="G103" s="163">
        <f t="shared" ca="1" si="9"/>
        <v>211.72</v>
      </c>
      <c r="H103" s="163">
        <f t="shared" ca="1" si="10"/>
        <v>213.23</v>
      </c>
      <c r="I103" s="163">
        <f t="shared" ca="1" si="11"/>
        <v>218.28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210.2</v>
      </c>
      <c r="E104" s="163">
        <f t="shared" ca="1" si="7"/>
        <v>211.70999999999998</v>
      </c>
      <c r="F104" s="163">
        <f t="shared" ca="1" si="8"/>
        <v>216.76</v>
      </c>
      <c r="G104" s="163">
        <f t="shared" ca="1" si="9"/>
        <v>211.72</v>
      </c>
      <c r="H104" s="163">
        <f t="shared" ca="1" si="10"/>
        <v>213.23</v>
      </c>
      <c r="I104" s="163">
        <f t="shared" ca="1" si="11"/>
        <v>218.28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210.2</v>
      </c>
      <c r="E105" s="163">
        <f t="shared" ca="1" si="7"/>
        <v>211.70999999999998</v>
      </c>
      <c r="F105" s="163">
        <f t="shared" ca="1" si="8"/>
        <v>216.76</v>
      </c>
      <c r="G105" s="163">
        <f t="shared" ca="1" si="9"/>
        <v>211.72</v>
      </c>
      <c r="H105" s="163">
        <f t="shared" ca="1" si="10"/>
        <v>213.23</v>
      </c>
      <c r="I105" s="163">
        <f t="shared" ca="1" si="11"/>
        <v>218.28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210.2</v>
      </c>
      <c r="E106" s="163">
        <f t="shared" ca="1" si="7"/>
        <v>211.70999999999998</v>
      </c>
      <c r="F106" s="163">
        <f t="shared" ca="1" si="8"/>
        <v>216.76</v>
      </c>
      <c r="G106" s="163">
        <f t="shared" ca="1" si="9"/>
        <v>211.72</v>
      </c>
      <c r="H106" s="163">
        <f t="shared" ca="1" si="10"/>
        <v>213.23</v>
      </c>
      <c r="I106" s="163">
        <f t="shared" ca="1" si="11"/>
        <v>218.28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210.2</v>
      </c>
      <c r="E107" s="163">
        <f t="shared" ca="1" si="7"/>
        <v>211.70999999999998</v>
      </c>
      <c r="F107" s="163">
        <f t="shared" ca="1" si="8"/>
        <v>216.76</v>
      </c>
      <c r="G107" s="163">
        <f t="shared" ca="1" si="9"/>
        <v>211.72</v>
      </c>
      <c r="H107" s="163">
        <f t="shared" ca="1" si="10"/>
        <v>213.23</v>
      </c>
      <c r="I107" s="163">
        <f t="shared" ca="1" si="11"/>
        <v>218.28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210.2</v>
      </c>
      <c r="E108" s="163">
        <f t="shared" ca="1" si="7"/>
        <v>211.70999999999998</v>
      </c>
      <c r="F108" s="163">
        <f t="shared" ca="1" si="8"/>
        <v>216.76</v>
      </c>
      <c r="G108" s="163">
        <f t="shared" ca="1" si="9"/>
        <v>211.72</v>
      </c>
      <c r="H108" s="163">
        <f t="shared" ca="1" si="10"/>
        <v>213.23</v>
      </c>
      <c r="I108" s="163">
        <f t="shared" ca="1" si="11"/>
        <v>218.28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220.39999999999998</v>
      </c>
      <c r="E109" s="166">
        <f t="shared" ca="1" si="7"/>
        <v>221.90999999999997</v>
      </c>
      <c r="F109" s="166">
        <f t="shared" ca="1" si="8"/>
        <v>226.95999999999998</v>
      </c>
      <c r="G109" s="166">
        <f t="shared" ca="1" si="9"/>
        <v>221.92</v>
      </c>
      <c r="H109" s="166">
        <f t="shared" ca="1" si="10"/>
        <v>223.42999999999998</v>
      </c>
      <c r="I109" s="166">
        <f t="shared" ca="1" si="11"/>
        <v>228.48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220.39999999999998</v>
      </c>
      <c r="E110" s="166">
        <f t="shared" ca="1" si="7"/>
        <v>221.90999999999997</v>
      </c>
      <c r="F110" s="166">
        <f t="shared" ca="1" si="8"/>
        <v>226.95999999999998</v>
      </c>
      <c r="G110" s="166">
        <f t="shared" ca="1" si="9"/>
        <v>221.92</v>
      </c>
      <c r="H110" s="166">
        <f t="shared" ca="1" si="10"/>
        <v>223.42999999999998</v>
      </c>
      <c r="I110" s="166">
        <f t="shared" ca="1" si="11"/>
        <v>228.48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220.39999999999998</v>
      </c>
      <c r="E111" s="166">
        <f t="shared" ca="1" si="7"/>
        <v>221.90999999999997</v>
      </c>
      <c r="F111" s="166">
        <f t="shared" ca="1" si="8"/>
        <v>226.95999999999998</v>
      </c>
      <c r="G111" s="166">
        <f t="shared" ca="1" si="9"/>
        <v>221.92</v>
      </c>
      <c r="H111" s="166">
        <f t="shared" ca="1" si="10"/>
        <v>223.42999999999998</v>
      </c>
      <c r="I111" s="166">
        <f t="shared" ca="1" si="11"/>
        <v>228.48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220.39999999999998</v>
      </c>
      <c r="E112" s="166">
        <f t="shared" ca="1" si="7"/>
        <v>221.90999999999997</v>
      </c>
      <c r="F112" s="166">
        <f t="shared" ca="1" si="8"/>
        <v>226.95999999999998</v>
      </c>
      <c r="G112" s="166">
        <f t="shared" ca="1" si="9"/>
        <v>221.92</v>
      </c>
      <c r="H112" s="166">
        <f t="shared" ca="1" si="10"/>
        <v>223.42999999999998</v>
      </c>
      <c r="I112" s="166">
        <f t="shared" ca="1" si="11"/>
        <v>228.48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220.39999999999998</v>
      </c>
      <c r="E113" s="166">
        <f t="shared" ca="1" si="7"/>
        <v>221.90999999999997</v>
      </c>
      <c r="F113" s="166">
        <f t="shared" ca="1" si="8"/>
        <v>226.95999999999998</v>
      </c>
      <c r="G113" s="166">
        <f t="shared" ca="1" si="9"/>
        <v>221.92</v>
      </c>
      <c r="H113" s="166">
        <f t="shared" ca="1" si="10"/>
        <v>223.42999999999998</v>
      </c>
      <c r="I113" s="166">
        <f t="shared" ca="1" si="11"/>
        <v>228.48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220.39999999999998</v>
      </c>
      <c r="E114" s="166">
        <f t="shared" ca="1" si="7"/>
        <v>221.90999999999997</v>
      </c>
      <c r="F114" s="166">
        <f t="shared" ca="1" si="8"/>
        <v>226.95999999999998</v>
      </c>
      <c r="G114" s="166">
        <f t="shared" ca="1" si="9"/>
        <v>221.92</v>
      </c>
      <c r="H114" s="166">
        <f t="shared" ca="1" si="10"/>
        <v>223.42999999999998</v>
      </c>
      <c r="I114" s="166">
        <f t="shared" ca="1" si="11"/>
        <v>228.48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220.39999999999998</v>
      </c>
      <c r="E115" s="166">
        <f t="shared" ca="1" si="7"/>
        <v>221.90999999999997</v>
      </c>
      <c r="F115" s="166">
        <f t="shared" ca="1" si="8"/>
        <v>226.95999999999998</v>
      </c>
      <c r="G115" s="166">
        <f t="shared" ca="1" si="9"/>
        <v>221.92</v>
      </c>
      <c r="H115" s="166">
        <f t="shared" ca="1" si="10"/>
        <v>223.42999999999998</v>
      </c>
      <c r="I115" s="166">
        <f t="shared" ca="1" si="11"/>
        <v>228.48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220.39999999999998</v>
      </c>
      <c r="E116" s="166">
        <f t="shared" ca="1" si="7"/>
        <v>221.90999999999997</v>
      </c>
      <c r="F116" s="166">
        <f t="shared" ca="1" si="8"/>
        <v>226.95999999999998</v>
      </c>
      <c r="G116" s="166">
        <f t="shared" ca="1" si="9"/>
        <v>221.92</v>
      </c>
      <c r="H116" s="166">
        <f t="shared" ca="1" si="10"/>
        <v>223.42999999999998</v>
      </c>
      <c r="I116" s="166">
        <f t="shared" ca="1" si="11"/>
        <v>228.48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220.39999999999998</v>
      </c>
      <c r="E117" s="166">
        <f t="shared" ca="1" si="7"/>
        <v>221.90999999999997</v>
      </c>
      <c r="F117" s="166">
        <f t="shared" ca="1" si="8"/>
        <v>226.95999999999998</v>
      </c>
      <c r="G117" s="166">
        <f t="shared" ca="1" si="9"/>
        <v>221.92</v>
      </c>
      <c r="H117" s="166">
        <f t="shared" ca="1" si="10"/>
        <v>223.42999999999998</v>
      </c>
      <c r="I117" s="166">
        <f t="shared" ca="1" si="11"/>
        <v>228.48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220.39999999999998</v>
      </c>
      <c r="E118" s="166">
        <f t="shared" ca="1" si="7"/>
        <v>221.90999999999997</v>
      </c>
      <c r="F118" s="166">
        <f t="shared" ca="1" si="8"/>
        <v>226.95999999999998</v>
      </c>
      <c r="G118" s="166">
        <f t="shared" ca="1" si="9"/>
        <v>221.92</v>
      </c>
      <c r="H118" s="166">
        <f t="shared" ca="1" si="10"/>
        <v>223.42999999999998</v>
      </c>
      <c r="I118" s="166">
        <f t="shared" ca="1" si="11"/>
        <v>228.48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230.6</v>
      </c>
      <c r="E119" s="163">
        <f t="shared" ca="1" si="7"/>
        <v>232.10999999999999</v>
      </c>
      <c r="F119" s="163">
        <f t="shared" ca="1" si="8"/>
        <v>237.16</v>
      </c>
      <c r="G119" s="163">
        <f t="shared" ca="1" si="9"/>
        <v>232.12</v>
      </c>
      <c r="H119" s="163">
        <f t="shared" ca="1" si="10"/>
        <v>233.63</v>
      </c>
      <c r="I119" s="163">
        <f t="shared" ca="1" si="11"/>
        <v>238.68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230.6</v>
      </c>
      <c r="E120" s="163">
        <f t="shared" ca="1" si="7"/>
        <v>232.10999999999999</v>
      </c>
      <c r="F120" s="163">
        <f t="shared" ca="1" si="8"/>
        <v>237.16</v>
      </c>
      <c r="G120" s="163">
        <f t="shared" ca="1" si="9"/>
        <v>232.12</v>
      </c>
      <c r="H120" s="163">
        <f t="shared" ca="1" si="10"/>
        <v>233.63</v>
      </c>
      <c r="I120" s="163">
        <f t="shared" ca="1" si="11"/>
        <v>238.68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230.6</v>
      </c>
      <c r="E121" s="163">
        <f t="shared" ca="1" si="7"/>
        <v>232.10999999999999</v>
      </c>
      <c r="F121" s="163">
        <f t="shared" ca="1" si="8"/>
        <v>237.16</v>
      </c>
      <c r="G121" s="163">
        <f t="shared" ca="1" si="9"/>
        <v>232.12</v>
      </c>
      <c r="H121" s="163">
        <f t="shared" ca="1" si="10"/>
        <v>233.63</v>
      </c>
      <c r="I121" s="163">
        <f t="shared" ca="1" si="11"/>
        <v>238.68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230.6</v>
      </c>
      <c r="E122" s="163">
        <f t="shared" ca="1" si="7"/>
        <v>232.10999999999999</v>
      </c>
      <c r="F122" s="163">
        <f t="shared" ca="1" si="8"/>
        <v>237.16</v>
      </c>
      <c r="G122" s="163">
        <f t="shared" ca="1" si="9"/>
        <v>232.12</v>
      </c>
      <c r="H122" s="163">
        <f t="shared" ca="1" si="10"/>
        <v>233.63</v>
      </c>
      <c r="I122" s="163">
        <f t="shared" ca="1" si="11"/>
        <v>238.68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230.6</v>
      </c>
      <c r="E123" s="163">
        <f t="shared" ca="1" si="7"/>
        <v>232.10999999999999</v>
      </c>
      <c r="F123" s="163">
        <f t="shared" ca="1" si="8"/>
        <v>237.16</v>
      </c>
      <c r="G123" s="163">
        <f t="shared" ca="1" si="9"/>
        <v>232.12</v>
      </c>
      <c r="H123" s="163">
        <f t="shared" ca="1" si="10"/>
        <v>233.63</v>
      </c>
      <c r="I123" s="163">
        <f t="shared" ca="1" si="11"/>
        <v>238.68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230.6</v>
      </c>
      <c r="E124" s="163">
        <f t="shared" ca="1" si="7"/>
        <v>232.10999999999999</v>
      </c>
      <c r="F124" s="163">
        <f t="shared" ca="1" si="8"/>
        <v>237.16</v>
      </c>
      <c r="G124" s="163">
        <f t="shared" ca="1" si="9"/>
        <v>232.12</v>
      </c>
      <c r="H124" s="163">
        <f t="shared" ca="1" si="10"/>
        <v>233.63</v>
      </c>
      <c r="I124" s="163">
        <f t="shared" ca="1" si="11"/>
        <v>238.68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230.6</v>
      </c>
      <c r="E125" s="163">
        <f t="shared" ca="1" si="7"/>
        <v>232.10999999999999</v>
      </c>
      <c r="F125" s="163">
        <f t="shared" ca="1" si="8"/>
        <v>237.16</v>
      </c>
      <c r="G125" s="163">
        <f t="shared" ca="1" si="9"/>
        <v>232.12</v>
      </c>
      <c r="H125" s="163">
        <f t="shared" ca="1" si="10"/>
        <v>233.63</v>
      </c>
      <c r="I125" s="163">
        <f t="shared" ca="1" si="11"/>
        <v>238.68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230.6</v>
      </c>
      <c r="E126" s="163">
        <f t="shared" ca="1" si="7"/>
        <v>232.10999999999999</v>
      </c>
      <c r="F126" s="163">
        <f t="shared" ca="1" si="8"/>
        <v>237.16</v>
      </c>
      <c r="G126" s="163">
        <f t="shared" ca="1" si="9"/>
        <v>232.12</v>
      </c>
      <c r="H126" s="163">
        <f t="shared" ca="1" si="10"/>
        <v>233.63</v>
      </c>
      <c r="I126" s="163">
        <f t="shared" ca="1" si="11"/>
        <v>238.68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230.6</v>
      </c>
      <c r="E127" s="163">
        <f t="shared" ca="1" si="7"/>
        <v>232.10999999999999</v>
      </c>
      <c r="F127" s="163">
        <f t="shared" ca="1" si="8"/>
        <v>237.16</v>
      </c>
      <c r="G127" s="163">
        <f t="shared" ca="1" si="9"/>
        <v>232.12</v>
      </c>
      <c r="H127" s="163">
        <f t="shared" ca="1" si="10"/>
        <v>233.63</v>
      </c>
      <c r="I127" s="163">
        <f t="shared" ca="1" si="11"/>
        <v>238.68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230.6</v>
      </c>
      <c r="E128" s="163">
        <f t="shared" ca="1" si="7"/>
        <v>232.10999999999999</v>
      </c>
      <c r="F128" s="163">
        <f t="shared" ca="1" si="8"/>
        <v>237.16</v>
      </c>
      <c r="G128" s="163">
        <f t="shared" ca="1" si="9"/>
        <v>232.12</v>
      </c>
      <c r="H128" s="163">
        <f t="shared" ca="1" si="10"/>
        <v>233.63</v>
      </c>
      <c r="I128" s="163">
        <f t="shared" ca="1" si="11"/>
        <v>238.68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230.6</v>
      </c>
      <c r="E129" s="163">
        <f t="shared" ca="1" si="7"/>
        <v>232.10999999999999</v>
      </c>
      <c r="F129" s="163">
        <f t="shared" ca="1" si="8"/>
        <v>237.16</v>
      </c>
      <c r="G129" s="163">
        <f t="shared" ca="1" si="9"/>
        <v>232.12</v>
      </c>
      <c r="H129" s="163">
        <f t="shared" ca="1" si="10"/>
        <v>233.63</v>
      </c>
      <c r="I129" s="163">
        <f t="shared" ca="1" si="11"/>
        <v>238.68</v>
      </c>
    </row>
    <row r="130" spans="1:9" ht="15" thickBot="1"/>
    <row r="131" spans="1:9" ht="15" thickBot="1">
      <c r="A131" s="221" t="s">
        <v>1</v>
      </c>
      <c r="B131" s="222"/>
      <c r="C131" s="223"/>
      <c r="D131" s="221" t="str">
        <f ca="1">+"Cylindre double entrée (851½-"&amp;MID(CELL("nomfichier",A129),FIND("]",CELL("nomfichier",A129))+1,LEN(CELL("nomfichier",A129))-FIND("]",CELL("nomfichier",A129)))&amp;")"</f>
        <v>Cylindre double entrée (851½-KM5)</v>
      </c>
      <c r="E131" s="222"/>
      <c r="F131" s="223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35.069999999999993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36.579999999999991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41.629999999999995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35.069999999999993</v>
      </c>
      <c r="E134" s="163">
        <f t="shared" ca="1" si="13"/>
        <v>36.579999999999991</v>
      </c>
      <c r="F134" s="163">
        <f t="shared" ca="1" si="14"/>
        <v>41.629999999999995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40.169999999999995</v>
      </c>
      <c r="E135" s="166">
        <f t="shared" ca="1" si="13"/>
        <v>41.679999999999993</v>
      </c>
      <c r="F135" s="166">
        <f t="shared" ca="1" si="14"/>
        <v>46.73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45.269999999999996</v>
      </c>
      <c r="E136" s="163">
        <f t="shared" ca="1" si="13"/>
        <v>46.779999999999994</v>
      </c>
      <c r="F136" s="163">
        <f t="shared" ca="1" si="14"/>
        <v>51.83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50.36999999999999</v>
      </c>
      <c r="E137" s="166">
        <f t="shared" ca="1" si="13"/>
        <v>51.879999999999988</v>
      </c>
      <c r="F137" s="166">
        <f t="shared" ca="1" si="14"/>
        <v>56.929999999999993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55.469999999999992</v>
      </c>
      <c r="E138" s="163">
        <f t="shared" ca="1" si="13"/>
        <v>56.97999999999999</v>
      </c>
      <c r="F138" s="163">
        <f t="shared" ca="1" si="14"/>
        <v>62.029999999999994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60.569999999999993</v>
      </c>
      <c r="E139" s="166">
        <f t="shared" ca="1" si="13"/>
        <v>62.079999999999991</v>
      </c>
      <c r="F139" s="166">
        <f t="shared" ca="1" si="14"/>
        <v>67.13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65.669999999999987</v>
      </c>
      <c r="E140" s="163">
        <f t="shared" ca="1" si="13"/>
        <v>67.179999999999993</v>
      </c>
      <c r="F140" s="163">
        <f t="shared" ca="1" si="14"/>
        <v>72.22999999999999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70.769999999999982</v>
      </c>
      <c r="E141" s="166">
        <f t="shared" ca="1" si="13"/>
        <v>72.279999999999987</v>
      </c>
      <c r="F141" s="166">
        <f t="shared" ca="1" si="14"/>
        <v>77.329999999999984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75.86999999999999</v>
      </c>
      <c r="E142" s="163">
        <f t="shared" ca="1" si="13"/>
        <v>77.38</v>
      </c>
      <c r="F142" s="163">
        <f t="shared" ca="1" si="14"/>
        <v>82.429999999999993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80.97</v>
      </c>
      <c r="E143" s="166">
        <f t="shared" ca="1" si="13"/>
        <v>82.48</v>
      </c>
      <c r="F143" s="166">
        <f t="shared" ca="1" si="14"/>
        <v>87.53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86.07</v>
      </c>
      <c r="E144" s="163">
        <f t="shared" ca="1" si="13"/>
        <v>87.58</v>
      </c>
      <c r="F144" s="163">
        <f t="shared" ca="1" si="14"/>
        <v>92.63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147.26999999999998</v>
      </c>
      <c r="E145" s="166">
        <f t="shared" ca="1" si="13"/>
        <v>148.77999999999997</v>
      </c>
      <c r="F145" s="166">
        <f t="shared" ca="1" si="14"/>
        <v>153.82999999999998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157.46999999999997</v>
      </c>
      <c r="E146" s="163">
        <f t="shared" ca="1" si="13"/>
        <v>158.97999999999996</v>
      </c>
      <c r="F146" s="163">
        <f t="shared" ca="1" si="14"/>
        <v>164.02999999999997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167.67</v>
      </c>
      <c r="E147" s="166">
        <f t="shared" ca="1" si="13"/>
        <v>169.17999999999998</v>
      </c>
      <c r="F147" s="166">
        <f t="shared" ca="1" si="14"/>
        <v>174.23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177.86999999999998</v>
      </c>
      <c r="E148" s="163">
        <f t="shared" ca="1" si="13"/>
        <v>179.37999999999997</v>
      </c>
      <c r="F148" s="163">
        <f t="shared" ca="1" si="14"/>
        <v>184.42999999999998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188.07</v>
      </c>
      <c r="E149" s="166">
        <f t="shared" ca="1" si="13"/>
        <v>189.57999999999998</v>
      </c>
      <c r="F149" s="166">
        <f t="shared" ca="1" si="14"/>
        <v>194.63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198.26999999999998</v>
      </c>
      <c r="E150" s="163">
        <f t="shared" ca="1" si="13"/>
        <v>199.77999999999997</v>
      </c>
      <c r="F150" s="163">
        <f t="shared" ca="1" si="14"/>
        <v>204.82999999999998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208.46999999999997</v>
      </c>
      <c r="E151" s="166">
        <f t="shared" ca="1" si="13"/>
        <v>209.97999999999996</v>
      </c>
      <c r="F151" s="166">
        <f t="shared" ca="1" si="14"/>
        <v>215.02999999999997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218.67</v>
      </c>
      <c r="E152" s="163">
        <f t="shared" ca="1" si="13"/>
        <v>220.17999999999998</v>
      </c>
      <c r="F152" s="163">
        <f t="shared" ca="1" si="14"/>
        <v>225.23</v>
      </c>
    </row>
    <row r="154" spans="1:6">
      <c r="A154" s="224" t="s">
        <v>198</v>
      </c>
      <c r="B154" s="224"/>
      <c r="C154" s="224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65.06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66.570000000000007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71.62</v>
      </c>
    </row>
    <row r="155" spans="1:6">
      <c r="A155" s="224" t="s">
        <v>199</v>
      </c>
      <c r="B155" s="224"/>
      <c r="C155" s="224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37.57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39.08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44.13</v>
      </c>
    </row>
    <row r="156" spans="1:6">
      <c r="A156" s="224" t="s">
        <v>200</v>
      </c>
      <c r="B156" s="224"/>
      <c r="C156" s="224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68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69.510000000000005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74.56</v>
      </c>
    </row>
    <row r="157" spans="1:6">
      <c r="A157" s="224" t="s">
        <v>201</v>
      </c>
      <c r="B157" s="224"/>
      <c r="C157" s="224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79.61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81.12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86.17</v>
      </c>
    </row>
    <row r="158" spans="1:6">
      <c r="A158" s="224" t="s">
        <v>202</v>
      </c>
      <c r="B158" s="224"/>
      <c r="C158" s="224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49.69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51.199999999999996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56.25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4" t="s">
        <v>203</v>
      </c>
      <c r="B160" s="224"/>
      <c r="C160" s="224"/>
      <c r="D160" s="225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10,87€</v>
      </c>
      <c r="E160" s="225"/>
      <c r="F160" s="225"/>
    </row>
    <row r="161" spans="1:6">
      <c r="A161" s="224" t="s">
        <v>204</v>
      </c>
      <c r="B161" s="224"/>
      <c r="C161" s="224"/>
      <c r="D161" s="226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22,08€</v>
      </c>
      <c r="E161" s="226"/>
      <c r="F161" s="226"/>
    </row>
    <row r="162" spans="1:6">
      <c r="A162" s="224" t="s">
        <v>205</v>
      </c>
      <c r="B162" s="224"/>
      <c r="C162" s="224"/>
      <c r="D162" s="225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5"/>
      <c r="F162" s="225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8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8"/>
      <c r="C1" s="218"/>
      <c r="D1" s="218"/>
      <c r="E1" s="218"/>
      <c r="F1" s="218"/>
      <c r="G1" s="218"/>
      <c r="H1" s="218"/>
      <c r="I1" s="218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19" t="str">
        <f ca="1">"Profil "&amp;MID(CELL("nomfichier",A6),FIND("]",CELL("nomfichier",A6))+1,LEN(CELL("nomfichier",A6))-FIND("]",CELL("nomfichier",A6)))</f>
        <v>Profil MKM5</v>
      </c>
      <c r="B6" s="219"/>
      <c r="C6" s="219"/>
      <c r="D6" s="219"/>
      <c r="E6" s="219"/>
      <c r="F6" s="219"/>
      <c r="G6" s="219"/>
      <c r="H6" s="219"/>
      <c r="I6" s="219"/>
    </row>
    <row r="7" spans="1:9" ht="15" thickBot="1"/>
    <row r="8" spans="1:9" s="159" customFormat="1" ht="15" thickBot="1">
      <c r="A8" s="221" t="s">
        <v>1</v>
      </c>
      <c r="B8" s="222"/>
      <c r="C8" s="223"/>
      <c r="D8" s="221" t="str">
        <f ca="1">+"Cylindre double entrée (810-"&amp;MID(CELL("nomfichier",A6),FIND("]",CELL("nomfichier",A6))+1,LEN(CELL("nomfichier",A6))-FIND("]",CELL("nomfichier",A6)))&amp;")"</f>
        <v>Cylindre double entrée (810-MKM5)</v>
      </c>
      <c r="E8" s="222"/>
      <c r="F8" s="223"/>
      <c r="G8" s="220" t="str">
        <f ca="1">"Cylindre à bouton (815-"&amp;MID(CELL("nomfichier",A6),FIND("]",CELL("nomfichier",A6))+1,LEN(CELL("nomfichier",A6))-FIND("]",CELL("nomfichier",A6)))&amp;")"</f>
        <v>Cylindre à bouton (815-MKM5)</v>
      </c>
      <c r="H8" s="220"/>
      <c r="I8" s="220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49.11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50.62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55.67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50.56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52.07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57.120000000000005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49.11</v>
      </c>
      <c r="E11" s="163">
        <f t="shared" ca="1" si="1"/>
        <v>50.62</v>
      </c>
      <c r="F11" s="163">
        <f t="shared" ca="1" si="2"/>
        <v>55.67</v>
      </c>
      <c r="G11" s="163">
        <f t="shared" ca="1" si="3"/>
        <v>50.56</v>
      </c>
      <c r="H11" s="163">
        <f t="shared" ca="1" si="4"/>
        <v>52.07</v>
      </c>
      <c r="I11" s="163">
        <f t="shared" ca="1" si="5"/>
        <v>57.120000000000005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49.11</v>
      </c>
      <c r="E12" s="163">
        <f t="shared" ca="1" si="1"/>
        <v>50.62</v>
      </c>
      <c r="F12" s="163">
        <f t="shared" ca="1" si="2"/>
        <v>55.67</v>
      </c>
      <c r="G12" s="163">
        <f t="shared" ca="1" si="3"/>
        <v>50.56</v>
      </c>
      <c r="H12" s="163">
        <f t="shared" ca="1" si="4"/>
        <v>52.07</v>
      </c>
      <c r="I12" s="163">
        <f t="shared" ca="1" si="5"/>
        <v>57.120000000000005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49.11</v>
      </c>
      <c r="E13" s="163">
        <f t="shared" ca="1" si="1"/>
        <v>50.62</v>
      </c>
      <c r="F13" s="163">
        <f t="shared" ca="1" si="2"/>
        <v>55.67</v>
      </c>
      <c r="G13" s="163">
        <f t="shared" ca="1" si="3"/>
        <v>50.56</v>
      </c>
      <c r="H13" s="163">
        <f t="shared" ca="1" si="4"/>
        <v>52.07</v>
      </c>
      <c r="I13" s="163">
        <f t="shared" ca="1" si="5"/>
        <v>57.120000000000005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54.21</v>
      </c>
      <c r="E14" s="166">
        <f t="shared" ca="1" si="1"/>
        <v>55.72</v>
      </c>
      <c r="F14" s="166">
        <f t="shared" ca="1" si="2"/>
        <v>60.77</v>
      </c>
      <c r="G14" s="166">
        <f t="shared" ca="1" si="3"/>
        <v>55.660000000000004</v>
      </c>
      <c r="H14" s="166">
        <f t="shared" ca="1" si="4"/>
        <v>57.17</v>
      </c>
      <c r="I14" s="166">
        <f t="shared" ca="1" si="5"/>
        <v>62.220000000000006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59.31</v>
      </c>
      <c r="E15" s="163">
        <f t="shared" ca="1" si="1"/>
        <v>60.82</v>
      </c>
      <c r="F15" s="163">
        <f t="shared" ca="1" si="2"/>
        <v>65.87</v>
      </c>
      <c r="G15" s="163">
        <f t="shared" ca="1" si="3"/>
        <v>60.760000000000005</v>
      </c>
      <c r="H15" s="163">
        <f t="shared" ca="1" si="4"/>
        <v>62.27</v>
      </c>
      <c r="I15" s="163">
        <f t="shared" ca="1" si="5"/>
        <v>67.320000000000007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59.31</v>
      </c>
      <c r="E16" s="163">
        <f t="shared" ca="1" si="1"/>
        <v>60.82</v>
      </c>
      <c r="F16" s="163">
        <f t="shared" ca="1" si="2"/>
        <v>65.87</v>
      </c>
      <c r="G16" s="163">
        <f t="shared" ca="1" si="3"/>
        <v>60.760000000000005</v>
      </c>
      <c r="H16" s="163">
        <f t="shared" ca="1" si="4"/>
        <v>62.27</v>
      </c>
      <c r="I16" s="163">
        <f t="shared" ca="1" si="5"/>
        <v>67.320000000000007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59.31</v>
      </c>
      <c r="E17" s="163">
        <f t="shared" ca="1" si="1"/>
        <v>60.82</v>
      </c>
      <c r="F17" s="163">
        <f t="shared" ca="1" si="2"/>
        <v>65.87</v>
      </c>
      <c r="G17" s="163">
        <f t="shared" ca="1" si="3"/>
        <v>60.760000000000005</v>
      </c>
      <c r="H17" s="163">
        <f t="shared" ca="1" si="4"/>
        <v>62.27</v>
      </c>
      <c r="I17" s="163">
        <f t="shared" ca="1" si="5"/>
        <v>67.320000000000007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64.41</v>
      </c>
      <c r="E18" s="166">
        <f t="shared" ca="1" si="1"/>
        <v>65.92</v>
      </c>
      <c r="F18" s="166">
        <f t="shared" ca="1" si="2"/>
        <v>70.97</v>
      </c>
      <c r="G18" s="166">
        <f t="shared" ca="1" si="3"/>
        <v>65.86</v>
      </c>
      <c r="H18" s="166">
        <f t="shared" ca="1" si="4"/>
        <v>67.37</v>
      </c>
      <c r="I18" s="166">
        <f t="shared" ca="1" si="5"/>
        <v>72.42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64.41</v>
      </c>
      <c r="E19" s="166">
        <f t="shared" ca="1" si="1"/>
        <v>65.92</v>
      </c>
      <c r="F19" s="166">
        <f t="shared" ca="1" si="2"/>
        <v>70.97</v>
      </c>
      <c r="G19" s="166">
        <f t="shared" ca="1" si="3"/>
        <v>65.86</v>
      </c>
      <c r="H19" s="166">
        <f t="shared" ca="1" si="4"/>
        <v>67.37</v>
      </c>
      <c r="I19" s="166">
        <f t="shared" ca="1" si="5"/>
        <v>72.42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64.41</v>
      </c>
      <c r="E20" s="166">
        <f t="shared" ca="1" si="1"/>
        <v>65.92</v>
      </c>
      <c r="F20" s="166">
        <f t="shared" ca="1" si="2"/>
        <v>70.97</v>
      </c>
      <c r="G20" s="166">
        <f t="shared" ca="1" si="3"/>
        <v>65.86</v>
      </c>
      <c r="H20" s="166">
        <f t="shared" ca="1" si="4"/>
        <v>67.37</v>
      </c>
      <c r="I20" s="166">
        <f t="shared" ca="1" si="5"/>
        <v>72.42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69.509999999999991</v>
      </c>
      <c r="E21" s="163">
        <f t="shared" ca="1" si="1"/>
        <v>71.02</v>
      </c>
      <c r="F21" s="163">
        <f t="shared" ca="1" si="2"/>
        <v>76.069999999999993</v>
      </c>
      <c r="G21" s="163">
        <f t="shared" ca="1" si="3"/>
        <v>70.959999999999994</v>
      </c>
      <c r="H21" s="163">
        <f t="shared" ca="1" si="4"/>
        <v>72.47</v>
      </c>
      <c r="I21" s="163">
        <f t="shared" ca="1" si="5"/>
        <v>77.52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69.509999999999991</v>
      </c>
      <c r="E22" s="163">
        <f t="shared" ca="1" si="1"/>
        <v>71.02</v>
      </c>
      <c r="F22" s="163">
        <f t="shared" ca="1" si="2"/>
        <v>76.069999999999993</v>
      </c>
      <c r="G22" s="163">
        <f t="shared" ca="1" si="3"/>
        <v>70.959999999999994</v>
      </c>
      <c r="H22" s="163">
        <f t="shared" ca="1" si="4"/>
        <v>72.47</v>
      </c>
      <c r="I22" s="163">
        <f t="shared" ca="1" si="5"/>
        <v>77.52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69.509999999999991</v>
      </c>
      <c r="E23" s="163">
        <f t="shared" ca="1" si="1"/>
        <v>71.02</v>
      </c>
      <c r="F23" s="163">
        <f t="shared" ca="1" si="2"/>
        <v>76.069999999999993</v>
      </c>
      <c r="G23" s="163">
        <f t="shared" ca="1" si="3"/>
        <v>70.959999999999994</v>
      </c>
      <c r="H23" s="163">
        <f t="shared" ca="1" si="4"/>
        <v>72.47</v>
      </c>
      <c r="I23" s="163">
        <f t="shared" ca="1" si="5"/>
        <v>77.52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69.509999999999991</v>
      </c>
      <c r="E24" s="163">
        <f t="shared" ca="1" si="1"/>
        <v>71.02</v>
      </c>
      <c r="F24" s="163">
        <f t="shared" ca="1" si="2"/>
        <v>76.069999999999993</v>
      </c>
      <c r="G24" s="163">
        <f t="shared" ca="1" si="3"/>
        <v>70.959999999999994</v>
      </c>
      <c r="H24" s="163">
        <f t="shared" ca="1" si="4"/>
        <v>72.47</v>
      </c>
      <c r="I24" s="163">
        <f t="shared" ca="1" si="5"/>
        <v>77.52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74.61</v>
      </c>
      <c r="E25" s="166">
        <f t="shared" ca="1" si="1"/>
        <v>76.12</v>
      </c>
      <c r="F25" s="166">
        <f t="shared" ca="1" si="2"/>
        <v>81.17</v>
      </c>
      <c r="G25" s="166">
        <f t="shared" ca="1" si="3"/>
        <v>76.06</v>
      </c>
      <c r="H25" s="166">
        <f t="shared" ca="1" si="4"/>
        <v>77.570000000000007</v>
      </c>
      <c r="I25" s="166">
        <f t="shared" ca="1" si="5"/>
        <v>82.62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74.61</v>
      </c>
      <c r="E26" s="166">
        <f t="shared" ca="1" si="1"/>
        <v>76.12</v>
      </c>
      <c r="F26" s="166">
        <f t="shared" ca="1" si="2"/>
        <v>81.17</v>
      </c>
      <c r="G26" s="166">
        <f t="shared" ca="1" si="3"/>
        <v>76.06</v>
      </c>
      <c r="H26" s="166">
        <f t="shared" ca="1" si="4"/>
        <v>77.570000000000007</v>
      </c>
      <c r="I26" s="166">
        <f t="shared" ca="1" si="5"/>
        <v>82.62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74.61</v>
      </c>
      <c r="E27" s="166">
        <f t="shared" ca="1" si="1"/>
        <v>76.12</v>
      </c>
      <c r="F27" s="166">
        <f t="shared" ca="1" si="2"/>
        <v>81.17</v>
      </c>
      <c r="G27" s="166">
        <f t="shared" ca="1" si="3"/>
        <v>76.06</v>
      </c>
      <c r="H27" s="166">
        <f t="shared" ca="1" si="4"/>
        <v>77.570000000000007</v>
      </c>
      <c r="I27" s="166">
        <f t="shared" ca="1" si="5"/>
        <v>82.62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74.61</v>
      </c>
      <c r="E28" s="166">
        <f t="shared" ca="1" si="1"/>
        <v>76.12</v>
      </c>
      <c r="F28" s="166">
        <f t="shared" ca="1" si="2"/>
        <v>81.17</v>
      </c>
      <c r="G28" s="166">
        <f t="shared" ca="1" si="3"/>
        <v>76.06</v>
      </c>
      <c r="H28" s="166">
        <f t="shared" ca="1" si="4"/>
        <v>77.570000000000007</v>
      </c>
      <c r="I28" s="166">
        <f t="shared" ca="1" si="5"/>
        <v>82.62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79.709999999999994</v>
      </c>
      <c r="E29" s="163">
        <f t="shared" ca="1" si="1"/>
        <v>81.22</v>
      </c>
      <c r="F29" s="163">
        <f t="shared" ca="1" si="2"/>
        <v>86.27</v>
      </c>
      <c r="G29" s="163">
        <f t="shared" ca="1" si="3"/>
        <v>81.16</v>
      </c>
      <c r="H29" s="163">
        <f t="shared" ca="1" si="4"/>
        <v>82.67</v>
      </c>
      <c r="I29" s="163">
        <f t="shared" ca="1" si="5"/>
        <v>87.72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79.709999999999994</v>
      </c>
      <c r="E30" s="163">
        <f t="shared" ca="1" si="1"/>
        <v>81.22</v>
      </c>
      <c r="F30" s="163">
        <f t="shared" ca="1" si="2"/>
        <v>86.27</v>
      </c>
      <c r="G30" s="163">
        <f t="shared" ca="1" si="3"/>
        <v>81.16</v>
      </c>
      <c r="H30" s="163">
        <f t="shared" ca="1" si="4"/>
        <v>82.67</v>
      </c>
      <c r="I30" s="163">
        <f t="shared" ca="1" si="5"/>
        <v>87.72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79.709999999999994</v>
      </c>
      <c r="E31" s="163">
        <f t="shared" ca="1" si="1"/>
        <v>81.22</v>
      </c>
      <c r="F31" s="163">
        <f t="shared" ca="1" si="2"/>
        <v>86.27</v>
      </c>
      <c r="G31" s="163">
        <f t="shared" ca="1" si="3"/>
        <v>81.16</v>
      </c>
      <c r="H31" s="163">
        <f t="shared" ca="1" si="4"/>
        <v>82.67</v>
      </c>
      <c r="I31" s="163">
        <f t="shared" ca="1" si="5"/>
        <v>87.72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79.709999999999994</v>
      </c>
      <c r="E32" s="163">
        <f t="shared" ca="1" si="1"/>
        <v>81.22</v>
      </c>
      <c r="F32" s="163">
        <f t="shared" ca="1" si="2"/>
        <v>86.27</v>
      </c>
      <c r="G32" s="163">
        <f t="shared" ca="1" si="3"/>
        <v>81.16</v>
      </c>
      <c r="H32" s="163">
        <f t="shared" ca="1" si="4"/>
        <v>82.67</v>
      </c>
      <c r="I32" s="163">
        <f t="shared" ca="1" si="5"/>
        <v>87.72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79.709999999999994</v>
      </c>
      <c r="E33" s="163">
        <f t="shared" ca="1" si="1"/>
        <v>81.22</v>
      </c>
      <c r="F33" s="163">
        <f t="shared" ca="1" si="2"/>
        <v>86.27</v>
      </c>
      <c r="G33" s="163">
        <f t="shared" ca="1" si="3"/>
        <v>81.16</v>
      </c>
      <c r="H33" s="163">
        <f t="shared" ca="1" si="4"/>
        <v>82.67</v>
      </c>
      <c r="I33" s="163">
        <f t="shared" ca="1" si="5"/>
        <v>87.72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84.81</v>
      </c>
      <c r="E34" s="166">
        <f t="shared" ca="1" si="1"/>
        <v>86.320000000000007</v>
      </c>
      <c r="F34" s="166">
        <f t="shared" ca="1" si="2"/>
        <v>91.37</v>
      </c>
      <c r="G34" s="166">
        <f t="shared" ca="1" si="3"/>
        <v>86.26</v>
      </c>
      <c r="H34" s="166">
        <f t="shared" ca="1" si="4"/>
        <v>87.77000000000001</v>
      </c>
      <c r="I34" s="166">
        <f t="shared" ca="1" si="5"/>
        <v>92.820000000000007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84.81</v>
      </c>
      <c r="E35" s="166">
        <f t="shared" ca="1" si="1"/>
        <v>86.320000000000007</v>
      </c>
      <c r="F35" s="166">
        <f t="shared" ca="1" si="2"/>
        <v>91.37</v>
      </c>
      <c r="G35" s="166">
        <f t="shared" ca="1" si="3"/>
        <v>86.26</v>
      </c>
      <c r="H35" s="166">
        <f t="shared" ca="1" si="4"/>
        <v>87.77000000000001</v>
      </c>
      <c r="I35" s="166">
        <f t="shared" ca="1" si="5"/>
        <v>92.820000000000007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84.81</v>
      </c>
      <c r="E36" s="166">
        <f t="shared" ca="1" si="1"/>
        <v>86.320000000000007</v>
      </c>
      <c r="F36" s="166">
        <f t="shared" ca="1" si="2"/>
        <v>91.37</v>
      </c>
      <c r="G36" s="166">
        <f t="shared" ca="1" si="3"/>
        <v>86.26</v>
      </c>
      <c r="H36" s="166">
        <f t="shared" ca="1" si="4"/>
        <v>87.77000000000001</v>
      </c>
      <c r="I36" s="166">
        <f t="shared" ca="1" si="5"/>
        <v>92.820000000000007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84.81</v>
      </c>
      <c r="E37" s="166">
        <f t="shared" ca="1" si="1"/>
        <v>86.320000000000007</v>
      </c>
      <c r="F37" s="166">
        <f t="shared" ca="1" si="2"/>
        <v>91.37</v>
      </c>
      <c r="G37" s="166">
        <f t="shared" ca="1" si="3"/>
        <v>86.26</v>
      </c>
      <c r="H37" s="166">
        <f t="shared" ca="1" si="4"/>
        <v>87.77000000000001</v>
      </c>
      <c r="I37" s="166">
        <f t="shared" ca="1" si="5"/>
        <v>92.820000000000007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84.81</v>
      </c>
      <c r="E38" s="166">
        <f t="shared" ca="1" si="1"/>
        <v>86.320000000000007</v>
      </c>
      <c r="F38" s="166">
        <f t="shared" ca="1" si="2"/>
        <v>91.37</v>
      </c>
      <c r="G38" s="166">
        <f t="shared" ca="1" si="3"/>
        <v>86.26</v>
      </c>
      <c r="H38" s="166">
        <f t="shared" ca="1" si="4"/>
        <v>87.77000000000001</v>
      </c>
      <c r="I38" s="166">
        <f t="shared" ca="1" si="5"/>
        <v>92.820000000000007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89.91</v>
      </c>
      <c r="E39" s="163">
        <f t="shared" ca="1" si="1"/>
        <v>91.42</v>
      </c>
      <c r="F39" s="163">
        <f t="shared" ca="1" si="2"/>
        <v>96.47</v>
      </c>
      <c r="G39" s="163">
        <f t="shared" ca="1" si="3"/>
        <v>91.36</v>
      </c>
      <c r="H39" s="163">
        <f t="shared" ca="1" si="4"/>
        <v>92.87</v>
      </c>
      <c r="I39" s="163">
        <f t="shared" ca="1" si="5"/>
        <v>97.92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89.91</v>
      </c>
      <c r="E40" s="163">
        <f t="shared" ca="1" si="1"/>
        <v>91.42</v>
      </c>
      <c r="F40" s="163">
        <f t="shared" ca="1" si="2"/>
        <v>96.47</v>
      </c>
      <c r="G40" s="163">
        <f t="shared" ca="1" si="3"/>
        <v>91.36</v>
      </c>
      <c r="H40" s="163">
        <f t="shared" ca="1" si="4"/>
        <v>92.87</v>
      </c>
      <c r="I40" s="163">
        <f t="shared" ca="1" si="5"/>
        <v>97.92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89.91</v>
      </c>
      <c r="E41" s="163">
        <f t="shared" ca="1" si="1"/>
        <v>91.42</v>
      </c>
      <c r="F41" s="163">
        <f t="shared" ca="1" si="2"/>
        <v>96.47</v>
      </c>
      <c r="G41" s="163">
        <f t="shared" ca="1" si="3"/>
        <v>91.36</v>
      </c>
      <c r="H41" s="163">
        <f t="shared" ca="1" si="4"/>
        <v>92.87</v>
      </c>
      <c r="I41" s="163">
        <f t="shared" ca="1" si="5"/>
        <v>97.92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89.91</v>
      </c>
      <c r="E42" s="163">
        <f t="shared" ca="1" si="1"/>
        <v>91.42</v>
      </c>
      <c r="F42" s="163">
        <f t="shared" ca="1" si="2"/>
        <v>96.47</v>
      </c>
      <c r="G42" s="163">
        <f t="shared" ca="1" si="3"/>
        <v>91.36</v>
      </c>
      <c r="H42" s="163">
        <f t="shared" ca="1" si="4"/>
        <v>92.87</v>
      </c>
      <c r="I42" s="163">
        <f t="shared" ca="1" si="5"/>
        <v>97.92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89.91</v>
      </c>
      <c r="E43" s="163">
        <f t="shared" ca="1" si="1"/>
        <v>91.42</v>
      </c>
      <c r="F43" s="163">
        <f t="shared" ca="1" si="2"/>
        <v>96.47</v>
      </c>
      <c r="G43" s="163">
        <f t="shared" ca="1" si="3"/>
        <v>91.36</v>
      </c>
      <c r="H43" s="163">
        <f t="shared" ca="1" si="4"/>
        <v>92.87</v>
      </c>
      <c r="I43" s="163">
        <f t="shared" ca="1" si="5"/>
        <v>97.92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89.91</v>
      </c>
      <c r="E44" s="163">
        <f t="shared" ca="1" si="1"/>
        <v>91.42</v>
      </c>
      <c r="F44" s="163">
        <f t="shared" ca="1" si="2"/>
        <v>96.47</v>
      </c>
      <c r="G44" s="163">
        <f t="shared" ca="1" si="3"/>
        <v>91.36</v>
      </c>
      <c r="H44" s="163">
        <f t="shared" ca="1" si="4"/>
        <v>92.87</v>
      </c>
      <c r="I44" s="163">
        <f t="shared" ca="1" si="5"/>
        <v>97.92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95.009999999999991</v>
      </c>
      <c r="E45" s="166">
        <f t="shared" ca="1" si="1"/>
        <v>96.52</v>
      </c>
      <c r="F45" s="166">
        <f t="shared" ca="1" si="2"/>
        <v>101.57</v>
      </c>
      <c r="G45" s="166">
        <f t="shared" ca="1" si="3"/>
        <v>96.46</v>
      </c>
      <c r="H45" s="166">
        <f t="shared" ca="1" si="4"/>
        <v>97.97</v>
      </c>
      <c r="I45" s="166">
        <f t="shared" ca="1" si="5"/>
        <v>103.02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95.009999999999991</v>
      </c>
      <c r="E46" s="166">
        <f t="shared" ca="1" si="1"/>
        <v>96.52</v>
      </c>
      <c r="F46" s="166">
        <f t="shared" ca="1" si="2"/>
        <v>101.57</v>
      </c>
      <c r="G46" s="166">
        <f t="shared" ca="1" si="3"/>
        <v>96.46</v>
      </c>
      <c r="H46" s="166">
        <f t="shared" ca="1" si="4"/>
        <v>97.97</v>
      </c>
      <c r="I46" s="166">
        <f t="shared" ca="1" si="5"/>
        <v>103.02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95.009999999999991</v>
      </c>
      <c r="E47" s="166">
        <f t="shared" ca="1" si="1"/>
        <v>96.52</v>
      </c>
      <c r="F47" s="166">
        <f t="shared" ca="1" si="2"/>
        <v>101.57</v>
      </c>
      <c r="G47" s="166">
        <f t="shared" ca="1" si="3"/>
        <v>96.46</v>
      </c>
      <c r="H47" s="166">
        <f t="shared" ca="1" si="4"/>
        <v>97.97</v>
      </c>
      <c r="I47" s="166">
        <f t="shared" ca="1" si="5"/>
        <v>103.02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95.009999999999991</v>
      </c>
      <c r="E48" s="166">
        <f t="shared" ca="1" si="1"/>
        <v>96.52</v>
      </c>
      <c r="F48" s="166">
        <f t="shared" ca="1" si="2"/>
        <v>101.57</v>
      </c>
      <c r="G48" s="166">
        <f t="shared" ca="1" si="3"/>
        <v>96.46</v>
      </c>
      <c r="H48" s="166">
        <f t="shared" ca="1" si="4"/>
        <v>97.97</v>
      </c>
      <c r="I48" s="166">
        <f t="shared" ca="1" si="5"/>
        <v>103.02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95.009999999999991</v>
      </c>
      <c r="E49" s="166">
        <f t="shared" ca="1" si="1"/>
        <v>96.52</v>
      </c>
      <c r="F49" s="166">
        <f t="shared" ca="1" si="2"/>
        <v>101.57</v>
      </c>
      <c r="G49" s="166">
        <f t="shared" ca="1" si="3"/>
        <v>96.46</v>
      </c>
      <c r="H49" s="166">
        <f t="shared" ca="1" si="4"/>
        <v>97.97</v>
      </c>
      <c r="I49" s="166">
        <f t="shared" ca="1" si="5"/>
        <v>103.02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95.009999999999991</v>
      </c>
      <c r="E50" s="166">
        <f t="shared" ca="1" si="1"/>
        <v>96.52</v>
      </c>
      <c r="F50" s="166">
        <f t="shared" ca="1" si="2"/>
        <v>101.57</v>
      </c>
      <c r="G50" s="166">
        <f t="shared" ca="1" si="3"/>
        <v>96.46</v>
      </c>
      <c r="H50" s="166">
        <f t="shared" ca="1" si="4"/>
        <v>97.97</v>
      </c>
      <c r="I50" s="166">
        <f t="shared" ca="1" si="5"/>
        <v>103.02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100.11</v>
      </c>
      <c r="E51" s="163">
        <f t="shared" ca="1" si="1"/>
        <v>101.62</v>
      </c>
      <c r="F51" s="163">
        <f t="shared" ca="1" si="2"/>
        <v>106.67</v>
      </c>
      <c r="G51" s="163">
        <f t="shared" ca="1" si="3"/>
        <v>101.56</v>
      </c>
      <c r="H51" s="163">
        <f t="shared" ca="1" si="4"/>
        <v>103.07000000000001</v>
      </c>
      <c r="I51" s="163">
        <f t="shared" ca="1" si="5"/>
        <v>108.12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100.11</v>
      </c>
      <c r="E52" s="163">
        <f t="shared" ca="1" si="1"/>
        <v>101.62</v>
      </c>
      <c r="F52" s="163">
        <f t="shared" ca="1" si="2"/>
        <v>106.67</v>
      </c>
      <c r="G52" s="163">
        <f t="shared" ca="1" si="3"/>
        <v>101.56</v>
      </c>
      <c r="H52" s="163">
        <f t="shared" ca="1" si="4"/>
        <v>103.07000000000001</v>
      </c>
      <c r="I52" s="163">
        <f t="shared" ca="1" si="5"/>
        <v>108.12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100.11</v>
      </c>
      <c r="E53" s="163">
        <f t="shared" ca="1" si="1"/>
        <v>101.62</v>
      </c>
      <c r="F53" s="163">
        <f t="shared" ca="1" si="2"/>
        <v>106.67</v>
      </c>
      <c r="G53" s="163">
        <f t="shared" ca="1" si="3"/>
        <v>101.56</v>
      </c>
      <c r="H53" s="163">
        <f t="shared" ca="1" si="4"/>
        <v>103.07000000000001</v>
      </c>
      <c r="I53" s="163">
        <f t="shared" ca="1" si="5"/>
        <v>108.12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100.11</v>
      </c>
      <c r="E54" s="163">
        <f t="shared" ca="1" si="1"/>
        <v>101.62</v>
      </c>
      <c r="F54" s="163">
        <f t="shared" ca="1" si="2"/>
        <v>106.67</v>
      </c>
      <c r="G54" s="163">
        <f t="shared" ca="1" si="3"/>
        <v>101.56</v>
      </c>
      <c r="H54" s="163">
        <f t="shared" ca="1" si="4"/>
        <v>103.07000000000001</v>
      </c>
      <c r="I54" s="163">
        <f t="shared" ca="1" si="5"/>
        <v>108.12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100.11</v>
      </c>
      <c r="E55" s="163">
        <f t="shared" ca="1" si="1"/>
        <v>101.62</v>
      </c>
      <c r="F55" s="163">
        <f t="shared" ca="1" si="2"/>
        <v>106.67</v>
      </c>
      <c r="G55" s="163">
        <f t="shared" ca="1" si="3"/>
        <v>101.56</v>
      </c>
      <c r="H55" s="163">
        <f t="shared" ca="1" si="4"/>
        <v>103.07000000000001</v>
      </c>
      <c r="I55" s="163">
        <f t="shared" ca="1" si="5"/>
        <v>108.12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100.11</v>
      </c>
      <c r="E56" s="163">
        <f t="shared" ca="1" si="1"/>
        <v>101.62</v>
      </c>
      <c r="F56" s="163">
        <f t="shared" ca="1" si="2"/>
        <v>106.67</v>
      </c>
      <c r="G56" s="163">
        <f t="shared" ca="1" si="3"/>
        <v>101.56</v>
      </c>
      <c r="H56" s="163">
        <f t="shared" ca="1" si="4"/>
        <v>103.07000000000001</v>
      </c>
      <c r="I56" s="163">
        <f t="shared" ca="1" si="5"/>
        <v>108.12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100.11</v>
      </c>
      <c r="E57" s="163">
        <f t="shared" ca="1" si="1"/>
        <v>101.62</v>
      </c>
      <c r="F57" s="163">
        <f t="shared" ca="1" si="2"/>
        <v>106.67</v>
      </c>
      <c r="G57" s="163">
        <f t="shared" ca="1" si="3"/>
        <v>101.56</v>
      </c>
      <c r="H57" s="163">
        <f t="shared" ca="1" si="4"/>
        <v>103.07000000000001</v>
      </c>
      <c r="I57" s="163">
        <f t="shared" ca="1" si="5"/>
        <v>108.12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161.31</v>
      </c>
      <c r="E58" s="166">
        <f t="shared" ca="1" si="1"/>
        <v>162.82</v>
      </c>
      <c r="F58" s="166">
        <f t="shared" ca="1" si="2"/>
        <v>167.87</v>
      </c>
      <c r="G58" s="166">
        <f t="shared" ca="1" si="3"/>
        <v>162.76</v>
      </c>
      <c r="H58" s="166">
        <f t="shared" ca="1" si="4"/>
        <v>164.26999999999998</v>
      </c>
      <c r="I58" s="166">
        <f t="shared" ca="1" si="5"/>
        <v>169.32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161.31</v>
      </c>
      <c r="E59" s="166">
        <f t="shared" ca="1" si="1"/>
        <v>162.82</v>
      </c>
      <c r="F59" s="166">
        <f t="shared" ca="1" si="2"/>
        <v>167.87</v>
      </c>
      <c r="G59" s="166">
        <f t="shared" ca="1" si="3"/>
        <v>162.76</v>
      </c>
      <c r="H59" s="166">
        <f t="shared" ca="1" si="4"/>
        <v>164.26999999999998</v>
      </c>
      <c r="I59" s="166">
        <f t="shared" ca="1" si="5"/>
        <v>169.32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161.31</v>
      </c>
      <c r="E60" s="166">
        <f t="shared" ca="1" si="1"/>
        <v>162.82</v>
      </c>
      <c r="F60" s="166">
        <f t="shared" ca="1" si="2"/>
        <v>167.87</v>
      </c>
      <c r="G60" s="166">
        <f t="shared" ca="1" si="3"/>
        <v>162.76</v>
      </c>
      <c r="H60" s="166">
        <f t="shared" ca="1" si="4"/>
        <v>164.26999999999998</v>
      </c>
      <c r="I60" s="166">
        <f t="shared" ca="1" si="5"/>
        <v>169.32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161.31</v>
      </c>
      <c r="E61" s="166">
        <f t="shared" ca="1" si="1"/>
        <v>162.82</v>
      </c>
      <c r="F61" s="166">
        <f t="shared" ca="1" si="2"/>
        <v>167.87</v>
      </c>
      <c r="G61" s="166">
        <f t="shared" ca="1" si="3"/>
        <v>162.76</v>
      </c>
      <c r="H61" s="166">
        <f t="shared" ca="1" si="4"/>
        <v>164.26999999999998</v>
      </c>
      <c r="I61" s="166">
        <f t="shared" ca="1" si="5"/>
        <v>169.32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161.31</v>
      </c>
      <c r="E62" s="166">
        <f t="shared" ca="1" si="1"/>
        <v>162.82</v>
      </c>
      <c r="F62" s="166">
        <f t="shared" ca="1" si="2"/>
        <v>167.87</v>
      </c>
      <c r="G62" s="166">
        <f t="shared" ca="1" si="3"/>
        <v>162.76</v>
      </c>
      <c r="H62" s="166">
        <f t="shared" ca="1" si="4"/>
        <v>164.26999999999998</v>
      </c>
      <c r="I62" s="166">
        <f t="shared" ca="1" si="5"/>
        <v>169.32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161.31</v>
      </c>
      <c r="E63" s="166">
        <f t="shared" ca="1" si="1"/>
        <v>162.82</v>
      </c>
      <c r="F63" s="166">
        <f t="shared" ca="1" si="2"/>
        <v>167.87</v>
      </c>
      <c r="G63" s="166">
        <f t="shared" ca="1" si="3"/>
        <v>162.76</v>
      </c>
      <c r="H63" s="166">
        <f t="shared" ca="1" si="4"/>
        <v>164.26999999999998</v>
      </c>
      <c r="I63" s="166">
        <f t="shared" ca="1" si="5"/>
        <v>169.32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161.31</v>
      </c>
      <c r="E64" s="166">
        <f t="shared" ca="1" si="1"/>
        <v>162.82</v>
      </c>
      <c r="F64" s="166">
        <f t="shared" ca="1" si="2"/>
        <v>167.87</v>
      </c>
      <c r="G64" s="166">
        <f t="shared" ca="1" si="3"/>
        <v>162.76</v>
      </c>
      <c r="H64" s="166">
        <f t="shared" ca="1" si="4"/>
        <v>164.26999999999998</v>
      </c>
      <c r="I64" s="166">
        <f t="shared" ca="1" si="5"/>
        <v>169.32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171.51</v>
      </c>
      <c r="E65" s="163">
        <f t="shared" ca="1" si="1"/>
        <v>173.01999999999998</v>
      </c>
      <c r="F65" s="163">
        <f t="shared" ca="1" si="2"/>
        <v>178.07</v>
      </c>
      <c r="G65" s="163">
        <f t="shared" ca="1" si="3"/>
        <v>172.95999999999998</v>
      </c>
      <c r="H65" s="163">
        <f t="shared" ca="1" si="4"/>
        <v>174.46999999999997</v>
      </c>
      <c r="I65" s="163">
        <f t="shared" ca="1" si="5"/>
        <v>179.51999999999998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171.51</v>
      </c>
      <c r="E66" s="163">
        <f t="shared" ca="1" si="1"/>
        <v>173.01999999999998</v>
      </c>
      <c r="F66" s="163">
        <f t="shared" ca="1" si="2"/>
        <v>178.07</v>
      </c>
      <c r="G66" s="163">
        <f t="shared" ca="1" si="3"/>
        <v>172.95999999999998</v>
      </c>
      <c r="H66" s="163">
        <f t="shared" ca="1" si="4"/>
        <v>174.46999999999997</v>
      </c>
      <c r="I66" s="163">
        <f t="shared" ca="1" si="5"/>
        <v>179.51999999999998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171.51</v>
      </c>
      <c r="E67" s="163">
        <f t="shared" ca="1" si="1"/>
        <v>173.01999999999998</v>
      </c>
      <c r="F67" s="163">
        <f t="shared" ca="1" si="2"/>
        <v>178.07</v>
      </c>
      <c r="G67" s="163">
        <f t="shared" ca="1" si="3"/>
        <v>172.95999999999998</v>
      </c>
      <c r="H67" s="163">
        <f t="shared" ca="1" si="4"/>
        <v>174.46999999999997</v>
      </c>
      <c r="I67" s="163">
        <f t="shared" ca="1" si="5"/>
        <v>179.51999999999998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171.51</v>
      </c>
      <c r="E68" s="163">
        <f t="shared" ca="1" si="1"/>
        <v>173.01999999999998</v>
      </c>
      <c r="F68" s="163">
        <f t="shared" ca="1" si="2"/>
        <v>178.07</v>
      </c>
      <c r="G68" s="163">
        <f t="shared" ca="1" si="3"/>
        <v>172.95999999999998</v>
      </c>
      <c r="H68" s="163">
        <f t="shared" ca="1" si="4"/>
        <v>174.46999999999997</v>
      </c>
      <c r="I68" s="163">
        <f t="shared" ca="1" si="5"/>
        <v>179.51999999999998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171.51</v>
      </c>
      <c r="E69" s="163">
        <f t="shared" ca="1" si="1"/>
        <v>173.01999999999998</v>
      </c>
      <c r="F69" s="163">
        <f t="shared" ca="1" si="2"/>
        <v>178.07</v>
      </c>
      <c r="G69" s="163">
        <f t="shared" ca="1" si="3"/>
        <v>172.95999999999998</v>
      </c>
      <c r="H69" s="163">
        <f t="shared" ca="1" si="4"/>
        <v>174.46999999999997</v>
      </c>
      <c r="I69" s="163">
        <f t="shared" ca="1" si="5"/>
        <v>179.51999999999998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171.51</v>
      </c>
      <c r="E70" s="163">
        <f t="shared" ca="1" si="1"/>
        <v>173.01999999999998</v>
      </c>
      <c r="F70" s="163">
        <f t="shared" ca="1" si="2"/>
        <v>178.07</v>
      </c>
      <c r="G70" s="163">
        <f t="shared" ca="1" si="3"/>
        <v>172.95999999999998</v>
      </c>
      <c r="H70" s="163">
        <f t="shared" ca="1" si="4"/>
        <v>174.46999999999997</v>
      </c>
      <c r="I70" s="163">
        <f t="shared" ca="1" si="5"/>
        <v>179.51999999999998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171.51</v>
      </c>
      <c r="E71" s="163">
        <f t="shared" ca="1" si="1"/>
        <v>173.01999999999998</v>
      </c>
      <c r="F71" s="163">
        <f t="shared" ca="1" si="2"/>
        <v>178.07</v>
      </c>
      <c r="G71" s="163">
        <f t="shared" ca="1" si="3"/>
        <v>172.95999999999998</v>
      </c>
      <c r="H71" s="163">
        <f t="shared" ca="1" si="4"/>
        <v>174.46999999999997</v>
      </c>
      <c r="I71" s="163">
        <f t="shared" ca="1" si="5"/>
        <v>179.51999999999998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171.51</v>
      </c>
      <c r="E72" s="163">
        <f t="shared" ca="1" si="1"/>
        <v>173.01999999999998</v>
      </c>
      <c r="F72" s="163">
        <f t="shared" ca="1" si="2"/>
        <v>178.07</v>
      </c>
      <c r="G72" s="163">
        <f t="shared" ca="1" si="3"/>
        <v>172.95999999999998</v>
      </c>
      <c r="H72" s="163">
        <f t="shared" ca="1" si="4"/>
        <v>174.46999999999997</v>
      </c>
      <c r="I72" s="163">
        <f t="shared" ca="1" si="5"/>
        <v>179.51999999999998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181.70999999999998</v>
      </c>
      <c r="E73" s="166">
        <f t="shared" ca="1" si="1"/>
        <v>183.21999999999997</v>
      </c>
      <c r="F73" s="166">
        <f t="shared" ca="1" si="2"/>
        <v>188.26999999999998</v>
      </c>
      <c r="G73" s="166">
        <f t="shared" ca="1" si="3"/>
        <v>183.15999999999997</v>
      </c>
      <c r="H73" s="166">
        <f t="shared" ca="1" si="4"/>
        <v>184.66999999999996</v>
      </c>
      <c r="I73" s="166">
        <f t="shared" ca="1" si="5"/>
        <v>189.71999999999997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181.70999999999998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183.21999999999997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188.26999999999998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183.15999999999997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184.66999999999996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189.71999999999997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181.70999999999998</v>
      </c>
      <c r="E75" s="166">
        <f t="shared" ca="1" si="7"/>
        <v>183.21999999999997</v>
      </c>
      <c r="F75" s="166">
        <f t="shared" ca="1" si="8"/>
        <v>188.26999999999998</v>
      </c>
      <c r="G75" s="166">
        <f t="shared" ca="1" si="9"/>
        <v>183.15999999999997</v>
      </c>
      <c r="H75" s="166">
        <f t="shared" ca="1" si="10"/>
        <v>184.66999999999996</v>
      </c>
      <c r="I75" s="166">
        <f t="shared" ca="1" si="11"/>
        <v>189.71999999999997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181.70999999999998</v>
      </c>
      <c r="E76" s="166">
        <f t="shared" ca="1" si="7"/>
        <v>183.21999999999997</v>
      </c>
      <c r="F76" s="166">
        <f t="shared" ca="1" si="8"/>
        <v>188.26999999999998</v>
      </c>
      <c r="G76" s="166">
        <f t="shared" ca="1" si="9"/>
        <v>183.15999999999997</v>
      </c>
      <c r="H76" s="166">
        <f t="shared" ca="1" si="10"/>
        <v>184.66999999999996</v>
      </c>
      <c r="I76" s="166">
        <f t="shared" ca="1" si="11"/>
        <v>189.71999999999997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181.70999999999998</v>
      </c>
      <c r="E77" s="166">
        <f t="shared" ca="1" si="7"/>
        <v>183.21999999999997</v>
      </c>
      <c r="F77" s="166">
        <f t="shared" ca="1" si="8"/>
        <v>188.26999999999998</v>
      </c>
      <c r="G77" s="166">
        <f t="shared" ca="1" si="9"/>
        <v>183.15999999999997</v>
      </c>
      <c r="H77" s="166">
        <f t="shared" ca="1" si="10"/>
        <v>184.66999999999996</v>
      </c>
      <c r="I77" s="166">
        <f t="shared" ca="1" si="11"/>
        <v>189.71999999999997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181.70999999999998</v>
      </c>
      <c r="E78" s="166">
        <f t="shared" ca="1" si="7"/>
        <v>183.21999999999997</v>
      </c>
      <c r="F78" s="166">
        <f t="shared" ca="1" si="8"/>
        <v>188.26999999999998</v>
      </c>
      <c r="G78" s="166">
        <f t="shared" ca="1" si="9"/>
        <v>183.15999999999997</v>
      </c>
      <c r="H78" s="166">
        <f t="shared" ca="1" si="10"/>
        <v>184.66999999999996</v>
      </c>
      <c r="I78" s="166">
        <f t="shared" ca="1" si="11"/>
        <v>189.71999999999997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181.70999999999998</v>
      </c>
      <c r="E79" s="166">
        <f t="shared" ca="1" si="7"/>
        <v>183.21999999999997</v>
      </c>
      <c r="F79" s="166">
        <f t="shared" ca="1" si="8"/>
        <v>188.26999999999998</v>
      </c>
      <c r="G79" s="166">
        <f t="shared" ca="1" si="9"/>
        <v>183.15999999999997</v>
      </c>
      <c r="H79" s="166">
        <f t="shared" ca="1" si="10"/>
        <v>184.66999999999996</v>
      </c>
      <c r="I79" s="166">
        <f t="shared" ca="1" si="11"/>
        <v>189.71999999999997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181.70999999999998</v>
      </c>
      <c r="E80" s="166">
        <f t="shared" ca="1" si="7"/>
        <v>183.21999999999997</v>
      </c>
      <c r="F80" s="166">
        <f t="shared" ca="1" si="8"/>
        <v>188.26999999999998</v>
      </c>
      <c r="G80" s="166">
        <f t="shared" ca="1" si="9"/>
        <v>183.15999999999997</v>
      </c>
      <c r="H80" s="166">
        <f t="shared" ca="1" si="10"/>
        <v>184.66999999999996</v>
      </c>
      <c r="I80" s="166">
        <f t="shared" ca="1" si="11"/>
        <v>189.71999999999997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191.90999999999997</v>
      </c>
      <c r="E81" s="163">
        <f t="shared" ca="1" si="7"/>
        <v>193.41999999999996</v>
      </c>
      <c r="F81" s="163">
        <f t="shared" ca="1" si="8"/>
        <v>198.46999999999997</v>
      </c>
      <c r="G81" s="163">
        <f t="shared" ca="1" si="9"/>
        <v>193.35999999999996</v>
      </c>
      <c r="H81" s="163">
        <f t="shared" ca="1" si="10"/>
        <v>194.86999999999995</v>
      </c>
      <c r="I81" s="163">
        <f t="shared" ca="1" si="11"/>
        <v>199.91999999999996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191.90999999999997</v>
      </c>
      <c r="E82" s="163">
        <f t="shared" ca="1" si="7"/>
        <v>193.41999999999996</v>
      </c>
      <c r="F82" s="163">
        <f t="shared" ca="1" si="8"/>
        <v>198.46999999999997</v>
      </c>
      <c r="G82" s="163">
        <f t="shared" ca="1" si="9"/>
        <v>193.35999999999996</v>
      </c>
      <c r="H82" s="163">
        <f t="shared" ca="1" si="10"/>
        <v>194.86999999999995</v>
      </c>
      <c r="I82" s="163">
        <f t="shared" ca="1" si="11"/>
        <v>199.91999999999996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191.90999999999997</v>
      </c>
      <c r="E83" s="163">
        <f t="shared" ca="1" si="7"/>
        <v>193.41999999999996</v>
      </c>
      <c r="F83" s="163">
        <f t="shared" ca="1" si="8"/>
        <v>198.46999999999997</v>
      </c>
      <c r="G83" s="163">
        <f t="shared" ca="1" si="9"/>
        <v>193.35999999999996</v>
      </c>
      <c r="H83" s="163">
        <f t="shared" ca="1" si="10"/>
        <v>194.86999999999995</v>
      </c>
      <c r="I83" s="163">
        <f t="shared" ca="1" si="11"/>
        <v>199.91999999999996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191.90999999999997</v>
      </c>
      <c r="E84" s="163">
        <f t="shared" ca="1" si="7"/>
        <v>193.41999999999996</v>
      </c>
      <c r="F84" s="163">
        <f t="shared" ca="1" si="8"/>
        <v>198.46999999999997</v>
      </c>
      <c r="G84" s="163">
        <f t="shared" ca="1" si="9"/>
        <v>193.35999999999996</v>
      </c>
      <c r="H84" s="163">
        <f t="shared" ca="1" si="10"/>
        <v>194.86999999999995</v>
      </c>
      <c r="I84" s="163">
        <f t="shared" ca="1" si="11"/>
        <v>199.91999999999996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191.90999999999997</v>
      </c>
      <c r="E85" s="163">
        <f t="shared" ca="1" si="7"/>
        <v>193.41999999999996</v>
      </c>
      <c r="F85" s="163">
        <f t="shared" ca="1" si="8"/>
        <v>198.46999999999997</v>
      </c>
      <c r="G85" s="163">
        <f t="shared" ca="1" si="9"/>
        <v>193.35999999999996</v>
      </c>
      <c r="H85" s="163">
        <f t="shared" ca="1" si="10"/>
        <v>194.86999999999995</v>
      </c>
      <c r="I85" s="163">
        <f t="shared" ca="1" si="11"/>
        <v>199.91999999999996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191.90999999999997</v>
      </c>
      <c r="E86" s="163">
        <f t="shared" ca="1" si="7"/>
        <v>193.41999999999996</v>
      </c>
      <c r="F86" s="163">
        <f t="shared" ca="1" si="8"/>
        <v>198.46999999999997</v>
      </c>
      <c r="G86" s="163">
        <f t="shared" ca="1" si="9"/>
        <v>193.35999999999996</v>
      </c>
      <c r="H86" s="163">
        <f t="shared" ca="1" si="10"/>
        <v>194.86999999999995</v>
      </c>
      <c r="I86" s="163">
        <f t="shared" ca="1" si="11"/>
        <v>199.91999999999996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191.90999999999997</v>
      </c>
      <c r="E87" s="163">
        <f t="shared" ca="1" si="7"/>
        <v>193.41999999999996</v>
      </c>
      <c r="F87" s="163">
        <f t="shared" ca="1" si="8"/>
        <v>198.46999999999997</v>
      </c>
      <c r="G87" s="163">
        <f t="shared" ca="1" si="9"/>
        <v>193.35999999999996</v>
      </c>
      <c r="H87" s="163">
        <f t="shared" ca="1" si="10"/>
        <v>194.86999999999995</v>
      </c>
      <c r="I87" s="163">
        <f t="shared" ca="1" si="11"/>
        <v>199.91999999999996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191.90999999999997</v>
      </c>
      <c r="E88" s="163">
        <f t="shared" ca="1" si="7"/>
        <v>193.41999999999996</v>
      </c>
      <c r="F88" s="163">
        <f t="shared" ca="1" si="8"/>
        <v>198.46999999999997</v>
      </c>
      <c r="G88" s="163">
        <f t="shared" ca="1" si="9"/>
        <v>193.35999999999996</v>
      </c>
      <c r="H88" s="163">
        <f t="shared" ca="1" si="10"/>
        <v>194.86999999999995</v>
      </c>
      <c r="I88" s="163">
        <f t="shared" ca="1" si="11"/>
        <v>199.91999999999996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191.90999999999997</v>
      </c>
      <c r="E89" s="163">
        <f t="shared" ca="1" si="7"/>
        <v>193.41999999999996</v>
      </c>
      <c r="F89" s="163">
        <f t="shared" ca="1" si="8"/>
        <v>198.46999999999997</v>
      </c>
      <c r="G89" s="163">
        <f t="shared" ca="1" si="9"/>
        <v>193.35999999999996</v>
      </c>
      <c r="H89" s="163">
        <f t="shared" ca="1" si="10"/>
        <v>194.86999999999995</v>
      </c>
      <c r="I89" s="163">
        <f t="shared" ca="1" si="11"/>
        <v>199.91999999999996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202.11</v>
      </c>
      <c r="E90" s="166">
        <f t="shared" ca="1" si="7"/>
        <v>203.62</v>
      </c>
      <c r="F90" s="166">
        <f t="shared" ca="1" si="8"/>
        <v>208.67000000000002</v>
      </c>
      <c r="G90" s="166">
        <f t="shared" ca="1" si="9"/>
        <v>203.56</v>
      </c>
      <c r="H90" s="166">
        <f t="shared" ca="1" si="10"/>
        <v>205.07</v>
      </c>
      <c r="I90" s="166">
        <f t="shared" ca="1" si="11"/>
        <v>210.12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202.11</v>
      </c>
      <c r="E91" s="166">
        <f t="shared" ca="1" si="7"/>
        <v>203.62</v>
      </c>
      <c r="F91" s="166">
        <f t="shared" ca="1" si="8"/>
        <v>208.67000000000002</v>
      </c>
      <c r="G91" s="166">
        <f t="shared" ca="1" si="9"/>
        <v>203.56</v>
      </c>
      <c r="H91" s="166">
        <f t="shared" ca="1" si="10"/>
        <v>205.07</v>
      </c>
      <c r="I91" s="166">
        <f t="shared" ca="1" si="11"/>
        <v>210.12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202.11</v>
      </c>
      <c r="E92" s="166">
        <f t="shared" ca="1" si="7"/>
        <v>203.62</v>
      </c>
      <c r="F92" s="166">
        <f t="shared" ca="1" si="8"/>
        <v>208.67000000000002</v>
      </c>
      <c r="G92" s="166">
        <f t="shared" ca="1" si="9"/>
        <v>203.56</v>
      </c>
      <c r="H92" s="166">
        <f t="shared" ca="1" si="10"/>
        <v>205.07</v>
      </c>
      <c r="I92" s="166">
        <f t="shared" ca="1" si="11"/>
        <v>210.12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202.11</v>
      </c>
      <c r="E93" s="166">
        <f t="shared" ca="1" si="7"/>
        <v>203.62</v>
      </c>
      <c r="F93" s="166">
        <f t="shared" ca="1" si="8"/>
        <v>208.67000000000002</v>
      </c>
      <c r="G93" s="166">
        <f t="shared" ca="1" si="9"/>
        <v>203.56</v>
      </c>
      <c r="H93" s="166">
        <f t="shared" ca="1" si="10"/>
        <v>205.07</v>
      </c>
      <c r="I93" s="166">
        <f t="shared" ca="1" si="11"/>
        <v>210.12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202.11</v>
      </c>
      <c r="E94" s="166">
        <f t="shared" ca="1" si="7"/>
        <v>203.62</v>
      </c>
      <c r="F94" s="166">
        <f t="shared" ca="1" si="8"/>
        <v>208.67000000000002</v>
      </c>
      <c r="G94" s="166">
        <f t="shared" ca="1" si="9"/>
        <v>203.56</v>
      </c>
      <c r="H94" s="166">
        <f t="shared" ca="1" si="10"/>
        <v>205.07</v>
      </c>
      <c r="I94" s="166">
        <f t="shared" ca="1" si="11"/>
        <v>210.12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202.11</v>
      </c>
      <c r="E95" s="166">
        <f t="shared" ca="1" si="7"/>
        <v>203.62</v>
      </c>
      <c r="F95" s="166">
        <f t="shared" ca="1" si="8"/>
        <v>208.67000000000002</v>
      </c>
      <c r="G95" s="166">
        <f t="shared" ca="1" si="9"/>
        <v>203.56</v>
      </c>
      <c r="H95" s="166">
        <f t="shared" ca="1" si="10"/>
        <v>205.07</v>
      </c>
      <c r="I95" s="166">
        <f t="shared" ca="1" si="11"/>
        <v>210.12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202.11</v>
      </c>
      <c r="E96" s="166">
        <f t="shared" ca="1" si="7"/>
        <v>203.62</v>
      </c>
      <c r="F96" s="166">
        <f t="shared" ca="1" si="8"/>
        <v>208.67000000000002</v>
      </c>
      <c r="G96" s="166">
        <f t="shared" ca="1" si="9"/>
        <v>203.56</v>
      </c>
      <c r="H96" s="166">
        <f t="shared" ca="1" si="10"/>
        <v>205.07</v>
      </c>
      <c r="I96" s="166">
        <f t="shared" ca="1" si="11"/>
        <v>210.12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202.11</v>
      </c>
      <c r="E97" s="166">
        <f t="shared" ca="1" si="7"/>
        <v>203.62</v>
      </c>
      <c r="F97" s="166">
        <f t="shared" ca="1" si="8"/>
        <v>208.67000000000002</v>
      </c>
      <c r="G97" s="166">
        <f t="shared" ca="1" si="9"/>
        <v>203.56</v>
      </c>
      <c r="H97" s="166">
        <f t="shared" ca="1" si="10"/>
        <v>205.07</v>
      </c>
      <c r="I97" s="166">
        <f t="shared" ca="1" si="11"/>
        <v>210.12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202.11</v>
      </c>
      <c r="E98" s="166">
        <f t="shared" ca="1" si="7"/>
        <v>203.62</v>
      </c>
      <c r="F98" s="166">
        <f t="shared" ca="1" si="8"/>
        <v>208.67000000000002</v>
      </c>
      <c r="G98" s="166">
        <f t="shared" ca="1" si="9"/>
        <v>203.56</v>
      </c>
      <c r="H98" s="166">
        <f t="shared" ca="1" si="10"/>
        <v>205.07</v>
      </c>
      <c r="I98" s="166">
        <f t="shared" ca="1" si="11"/>
        <v>210.12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212.31</v>
      </c>
      <c r="E99" s="163">
        <f t="shared" ca="1" si="7"/>
        <v>213.82</v>
      </c>
      <c r="F99" s="163">
        <f t="shared" ca="1" si="8"/>
        <v>218.87</v>
      </c>
      <c r="G99" s="163">
        <f t="shared" ca="1" si="9"/>
        <v>213.76</v>
      </c>
      <c r="H99" s="163">
        <f t="shared" ca="1" si="10"/>
        <v>215.26999999999998</v>
      </c>
      <c r="I99" s="163">
        <f t="shared" ca="1" si="11"/>
        <v>220.32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212.31</v>
      </c>
      <c r="E100" s="163">
        <f t="shared" ca="1" si="7"/>
        <v>213.82</v>
      </c>
      <c r="F100" s="163">
        <f t="shared" ca="1" si="8"/>
        <v>218.87</v>
      </c>
      <c r="G100" s="163">
        <f t="shared" ca="1" si="9"/>
        <v>213.76</v>
      </c>
      <c r="H100" s="163">
        <f t="shared" ca="1" si="10"/>
        <v>215.26999999999998</v>
      </c>
      <c r="I100" s="163">
        <f t="shared" ca="1" si="11"/>
        <v>220.32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212.31</v>
      </c>
      <c r="E101" s="163">
        <f t="shared" ca="1" si="7"/>
        <v>213.82</v>
      </c>
      <c r="F101" s="163">
        <f t="shared" ca="1" si="8"/>
        <v>218.87</v>
      </c>
      <c r="G101" s="163">
        <f t="shared" ca="1" si="9"/>
        <v>213.76</v>
      </c>
      <c r="H101" s="163">
        <f t="shared" ca="1" si="10"/>
        <v>215.26999999999998</v>
      </c>
      <c r="I101" s="163">
        <f t="shared" ca="1" si="11"/>
        <v>220.32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212.31</v>
      </c>
      <c r="E102" s="163">
        <f t="shared" ca="1" si="7"/>
        <v>213.82</v>
      </c>
      <c r="F102" s="163">
        <f t="shared" ca="1" si="8"/>
        <v>218.87</v>
      </c>
      <c r="G102" s="163">
        <f t="shared" ca="1" si="9"/>
        <v>213.76</v>
      </c>
      <c r="H102" s="163">
        <f t="shared" ca="1" si="10"/>
        <v>215.26999999999998</v>
      </c>
      <c r="I102" s="163">
        <f t="shared" ca="1" si="11"/>
        <v>220.32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212.31</v>
      </c>
      <c r="E103" s="163">
        <f t="shared" ca="1" si="7"/>
        <v>213.82</v>
      </c>
      <c r="F103" s="163">
        <f t="shared" ca="1" si="8"/>
        <v>218.87</v>
      </c>
      <c r="G103" s="163">
        <f t="shared" ca="1" si="9"/>
        <v>213.76</v>
      </c>
      <c r="H103" s="163">
        <f t="shared" ca="1" si="10"/>
        <v>215.26999999999998</v>
      </c>
      <c r="I103" s="163">
        <f t="shared" ca="1" si="11"/>
        <v>220.32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212.31</v>
      </c>
      <c r="E104" s="163">
        <f t="shared" ca="1" si="7"/>
        <v>213.82</v>
      </c>
      <c r="F104" s="163">
        <f t="shared" ca="1" si="8"/>
        <v>218.87</v>
      </c>
      <c r="G104" s="163">
        <f t="shared" ca="1" si="9"/>
        <v>213.76</v>
      </c>
      <c r="H104" s="163">
        <f t="shared" ca="1" si="10"/>
        <v>215.26999999999998</v>
      </c>
      <c r="I104" s="163">
        <f t="shared" ca="1" si="11"/>
        <v>220.32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212.31</v>
      </c>
      <c r="E105" s="163">
        <f t="shared" ca="1" si="7"/>
        <v>213.82</v>
      </c>
      <c r="F105" s="163">
        <f t="shared" ca="1" si="8"/>
        <v>218.87</v>
      </c>
      <c r="G105" s="163">
        <f t="shared" ca="1" si="9"/>
        <v>213.76</v>
      </c>
      <c r="H105" s="163">
        <f t="shared" ca="1" si="10"/>
        <v>215.26999999999998</v>
      </c>
      <c r="I105" s="163">
        <f t="shared" ca="1" si="11"/>
        <v>220.32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212.31</v>
      </c>
      <c r="E106" s="163">
        <f t="shared" ca="1" si="7"/>
        <v>213.82</v>
      </c>
      <c r="F106" s="163">
        <f t="shared" ca="1" si="8"/>
        <v>218.87</v>
      </c>
      <c r="G106" s="163">
        <f t="shared" ca="1" si="9"/>
        <v>213.76</v>
      </c>
      <c r="H106" s="163">
        <f t="shared" ca="1" si="10"/>
        <v>215.26999999999998</v>
      </c>
      <c r="I106" s="163">
        <f t="shared" ca="1" si="11"/>
        <v>220.32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212.31</v>
      </c>
      <c r="E107" s="163">
        <f t="shared" ca="1" si="7"/>
        <v>213.82</v>
      </c>
      <c r="F107" s="163">
        <f t="shared" ca="1" si="8"/>
        <v>218.87</v>
      </c>
      <c r="G107" s="163">
        <f t="shared" ca="1" si="9"/>
        <v>213.76</v>
      </c>
      <c r="H107" s="163">
        <f t="shared" ca="1" si="10"/>
        <v>215.26999999999998</v>
      </c>
      <c r="I107" s="163">
        <f t="shared" ca="1" si="11"/>
        <v>220.32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212.31</v>
      </c>
      <c r="E108" s="163">
        <f t="shared" ca="1" si="7"/>
        <v>213.82</v>
      </c>
      <c r="F108" s="163">
        <f t="shared" ca="1" si="8"/>
        <v>218.87</v>
      </c>
      <c r="G108" s="163">
        <f t="shared" ca="1" si="9"/>
        <v>213.76</v>
      </c>
      <c r="H108" s="163">
        <f t="shared" ca="1" si="10"/>
        <v>215.26999999999998</v>
      </c>
      <c r="I108" s="163">
        <f t="shared" ca="1" si="11"/>
        <v>220.32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222.51</v>
      </c>
      <c r="E109" s="166">
        <f t="shared" ca="1" si="7"/>
        <v>224.01999999999998</v>
      </c>
      <c r="F109" s="166">
        <f t="shared" ca="1" si="8"/>
        <v>229.07</v>
      </c>
      <c r="G109" s="166">
        <f t="shared" ca="1" si="9"/>
        <v>223.95999999999998</v>
      </c>
      <c r="H109" s="166">
        <f t="shared" ca="1" si="10"/>
        <v>225.46999999999997</v>
      </c>
      <c r="I109" s="166">
        <f t="shared" ca="1" si="11"/>
        <v>230.51999999999998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222.51</v>
      </c>
      <c r="E110" s="166">
        <f t="shared" ca="1" si="7"/>
        <v>224.01999999999998</v>
      </c>
      <c r="F110" s="166">
        <f t="shared" ca="1" si="8"/>
        <v>229.07</v>
      </c>
      <c r="G110" s="166">
        <f t="shared" ca="1" si="9"/>
        <v>223.95999999999998</v>
      </c>
      <c r="H110" s="166">
        <f t="shared" ca="1" si="10"/>
        <v>225.46999999999997</v>
      </c>
      <c r="I110" s="166">
        <f t="shared" ca="1" si="11"/>
        <v>230.51999999999998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222.51</v>
      </c>
      <c r="E111" s="166">
        <f t="shared" ca="1" si="7"/>
        <v>224.01999999999998</v>
      </c>
      <c r="F111" s="166">
        <f t="shared" ca="1" si="8"/>
        <v>229.07</v>
      </c>
      <c r="G111" s="166">
        <f t="shared" ca="1" si="9"/>
        <v>223.95999999999998</v>
      </c>
      <c r="H111" s="166">
        <f t="shared" ca="1" si="10"/>
        <v>225.46999999999997</v>
      </c>
      <c r="I111" s="166">
        <f t="shared" ca="1" si="11"/>
        <v>230.51999999999998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222.51</v>
      </c>
      <c r="E112" s="166">
        <f t="shared" ca="1" si="7"/>
        <v>224.01999999999998</v>
      </c>
      <c r="F112" s="166">
        <f t="shared" ca="1" si="8"/>
        <v>229.07</v>
      </c>
      <c r="G112" s="166">
        <f t="shared" ca="1" si="9"/>
        <v>223.95999999999998</v>
      </c>
      <c r="H112" s="166">
        <f t="shared" ca="1" si="10"/>
        <v>225.46999999999997</v>
      </c>
      <c r="I112" s="166">
        <f t="shared" ca="1" si="11"/>
        <v>230.51999999999998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222.51</v>
      </c>
      <c r="E113" s="166">
        <f t="shared" ca="1" si="7"/>
        <v>224.01999999999998</v>
      </c>
      <c r="F113" s="166">
        <f t="shared" ca="1" si="8"/>
        <v>229.07</v>
      </c>
      <c r="G113" s="166">
        <f t="shared" ca="1" si="9"/>
        <v>223.95999999999998</v>
      </c>
      <c r="H113" s="166">
        <f t="shared" ca="1" si="10"/>
        <v>225.46999999999997</v>
      </c>
      <c r="I113" s="166">
        <f t="shared" ca="1" si="11"/>
        <v>230.51999999999998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222.51</v>
      </c>
      <c r="E114" s="166">
        <f t="shared" ca="1" si="7"/>
        <v>224.01999999999998</v>
      </c>
      <c r="F114" s="166">
        <f t="shared" ca="1" si="8"/>
        <v>229.07</v>
      </c>
      <c r="G114" s="166">
        <f t="shared" ca="1" si="9"/>
        <v>223.95999999999998</v>
      </c>
      <c r="H114" s="166">
        <f t="shared" ca="1" si="10"/>
        <v>225.46999999999997</v>
      </c>
      <c r="I114" s="166">
        <f t="shared" ca="1" si="11"/>
        <v>230.51999999999998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222.51</v>
      </c>
      <c r="E115" s="166">
        <f t="shared" ca="1" si="7"/>
        <v>224.01999999999998</v>
      </c>
      <c r="F115" s="166">
        <f t="shared" ca="1" si="8"/>
        <v>229.07</v>
      </c>
      <c r="G115" s="166">
        <f t="shared" ca="1" si="9"/>
        <v>223.95999999999998</v>
      </c>
      <c r="H115" s="166">
        <f t="shared" ca="1" si="10"/>
        <v>225.46999999999997</v>
      </c>
      <c r="I115" s="166">
        <f t="shared" ca="1" si="11"/>
        <v>230.51999999999998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222.51</v>
      </c>
      <c r="E116" s="166">
        <f t="shared" ca="1" si="7"/>
        <v>224.01999999999998</v>
      </c>
      <c r="F116" s="166">
        <f t="shared" ca="1" si="8"/>
        <v>229.07</v>
      </c>
      <c r="G116" s="166">
        <f t="shared" ca="1" si="9"/>
        <v>223.95999999999998</v>
      </c>
      <c r="H116" s="166">
        <f t="shared" ca="1" si="10"/>
        <v>225.46999999999997</v>
      </c>
      <c r="I116" s="166">
        <f t="shared" ca="1" si="11"/>
        <v>230.51999999999998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222.51</v>
      </c>
      <c r="E117" s="166">
        <f t="shared" ca="1" si="7"/>
        <v>224.01999999999998</v>
      </c>
      <c r="F117" s="166">
        <f t="shared" ca="1" si="8"/>
        <v>229.07</v>
      </c>
      <c r="G117" s="166">
        <f t="shared" ca="1" si="9"/>
        <v>223.95999999999998</v>
      </c>
      <c r="H117" s="166">
        <f t="shared" ca="1" si="10"/>
        <v>225.46999999999997</v>
      </c>
      <c r="I117" s="166">
        <f t="shared" ca="1" si="11"/>
        <v>230.51999999999998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222.51</v>
      </c>
      <c r="E118" s="166">
        <f t="shared" ca="1" si="7"/>
        <v>224.01999999999998</v>
      </c>
      <c r="F118" s="166">
        <f t="shared" ca="1" si="8"/>
        <v>229.07</v>
      </c>
      <c r="G118" s="166">
        <f t="shared" ca="1" si="9"/>
        <v>223.95999999999998</v>
      </c>
      <c r="H118" s="166">
        <f t="shared" ca="1" si="10"/>
        <v>225.46999999999997</v>
      </c>
      <c r="I118" s="166">
        <f t="shared" ca="1" si="11"/>
        <v>230.51999999999998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232.70999999999998</v>
      </c>
      <c r="E119" s="163">
        <f t="shared" ca="1" si="7"/>
        <v>234.21999999999997</v>
      </c>
      <c r="F119" s="163">
        <f t="shared" ca="1" si="8"/>
        <v>239.26999999999998</v>
      </c>
      <c r="G119" s="163">
        <f t="shared" ca="1" si="9"/>
        <v>234.15999999999997</v>
      </c>
      <c r="H119" s="163">
        <f t="shared" ca="1" si="10"/>
        <v>235.66999999999996</v>
      </c>
      <c r="I119" s="163">
        <f t="shared" ca="1" si="11"/>
        <v>240.71999999999997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232.70999999999998</v>
      </c>
      <c r="E120" s="163">
        <f t="shared" ca="1" si="7"/>
        <v>234.21999999999997</v>
      </c>
      <c r="F120" s="163">
        <f t="shared" ca="1" si="8"/>
        <v>239.26999999999998</v>
      </c>
      <c r="G120" s="163">
        <f t="shared" ca="1" si="9"/>
        <v>234.15999999999997</v>
      </c>
      <c r="H120" s="163">
        <f t="shared" ca="1" si="10"/>
        <v>235.66999999999996</v>
      </c>
      <c r="I120" s="163">
        <f t="shared" ca="1" si="11"/>
        <v>240.71999999999997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232.70999999999998</v>
      </c>
      <c r="E121" s="163">
        <f t="shared" ca="1" si="7"/>
        <v>234.21999999999997</v>
      </c>
      <c r="F121" s="163">
        <f t="shared" ca="1" si="8"/>
        <v>239.26999999999998</v>
      </c>
      <c r="G121" s="163">
        <f t="shared" ca="1" si="9"/>
        <v>234.15999999999997</v>
      </c>
      <c r="H121" s="163">
        <f t="shared" ca="1" si="10"/>
        <v>235.66999999999996</v>
      </c>
      <c r="I121" s="163">
        <f t="shared" ca="1" si="11"/>
        <v>240.71999999999997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232.70999999999998</v>
      </c>
      <c r="E122" s="163">
        <f t="shared" ca="1" si="7"/>
        <v>234.21999999999997</v>
      </c>
      <c r="F122" s="163">
        <f t="shared" ca="1" si="8"/>
        <v>239.26999999999998</v>
      </c>
      <c r="G122" s="163">
        <f t="shared" ca="1" si="9"/>
        <v>234.15999999999997</v>
      </c>
      <c r="H122" s="163">
        <f t="shared" ca="1" si="10"/>
        <v>235.66999999999996</v>
      </c>
      <c r="I122" s="163">
        <f t="shared" ca="1" si="11"/>
        <v>240.71999999999997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232.70999999999998</v>
      </c>
      <c r="E123" s="163">
        <f t="shared" ca="1" si="7"/>
        <v>234.21999999999997</v>
      </c>
      <c r="F123" s="163">
        <f t="shared" ca="1" si="8"/>
        <v>239.26999999999998</v>
      </c>
      <c r="G123" s="163">
        <f t="shared" ca="1" si="9"/>
        <v>234.15999999999997</v>
      </c>
      <c r="H123" s="163">
        <f t="shared" ca="1" si="10"/>
        <v>235.66999999999996</v>
      </c>
      <c r="I123" s="163">
        <f t="shared" ca="1" si="11"/>
        <v>240.71999999999997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232.70999999999998</v>
      </c>
      <c r="E124" s="163">
        <f t="shared" ca="1" si="7"/>
        <v>234.21999999999997</v>
      </c>
      <c r="F124" s="163">
        <f t="shared" ca="1" si="8"/>
        <v>239.26999999999998</v>
      </c>
      <c r="G124" s="163">
        <f t="shared" ca="1" si="9"/>
        <v>234.15999999999997</v>
      </c>
      <c r="H124" s="163">
        <f t="shared" ca="1" si="10"/>
        <v>235.66999999999996</v>
      </c>
      <c r="I124" s="163">
        <f t="shared" ca="1" si="11"/>
        <v>240.71999999999997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232.70999999999998</v>
      </c>
      <c r="E125" s="163">
        <f t="shared" ca="1" si="7"/>
        <v>234.21999999999997</v>
      </c>
      <c r="F125" s="163">
        <f t="shared" ca="1" si="8"/>
        <v>239.26999999999998</v>
      </c>
      <c r="G125" s="163">
        <f t="shared" ca="1" si="9"/>
        <v>234.15999999999997</v>
      </c>
      <c r="H125" s="163">
        <f t="shared" ca="1" si="10"/>
        <v>235.66999999999996</v>
      </c>
      <c r="I125" s="163">
        <f t="shared" ca="1" si="11"/>
        <v>240.71999999999997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232.70999999999998</v>
      </c>
      <c r="E126" s="163">
        <f t="shared" ca="1" si="7"/>
        <v>234.21999999999997</v>
      </c>
      <c r="F126" s="163">
        <f t="shared" ca="1" si="8"/>
        <v>239.26999999999998</v>
      </c>
      <c r="G126" s="163">
        <f t="shared" ca="1" si="9"/>
        <v>234.15999999999997</v>
      </c>
      <c r="H126" s="163">
        <f t="shared" ca="1" si="10"/>
        <v>235.66999999999996</v>
      </c>
      <c r="I126" s="163">
        <f t="shared" ca="1" si="11"/>
        <v>240.71999999999997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232.70999999999998</v>
      </c>
      <c r="E127" s="163">
        <f t="shared" ca="1" si="7"/>
        <v>234.21999999999997</v>
      </c>
      <c r="F127" s="163">
        <f t="shared" ca="1" si="8"/>
        <v>239.26999999999998</v>
      </c>
      <c r="G127" s="163">
        <f t="shared" ca="1" si="9"/>
        <v>234.15999999999997</v>
      </c>
      <c r="H127" s="163">
        <f t="shared" ca="1" si="10"/>
        <v>235.66999999999996</v>
      </c>
      <c r="I127" s="163">
        <f t="shared" ca="1" si="11"/>
        <v>240.71999999999997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232.70999999999998</v>
      </c>
      <c r="E128" s="163">
        <f t="shared" ca="1" si="7"/>
        <v>234.21999999999997</v>
      </c>
      <c r="F128" s="163">
        <f t="shared" ca="1" si="8"/>
        <v>239.26999999999998</v>
      </c>
      <c r="G128" s="163">
        <f t="shared" ca="1" si="9"/>
        <v>234.15999999999997</v>
      </c>
      <c r="H128" s="163">
        <f t="shared" ca="1" si="10"/>
        <v>235.66999999999996</v>
      </c>
      <c r="I128" s="163">
        <f t="shared" ca="1" si="11"/>
        <v>240.71999999999997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232.70999999999998</v>
      </c>
      <c r="E129" s="163">
        <f t="shared" ca="1" si="7"/>
        <v>234.21999999999997</v>
      </c>
      <c r="F129" s="163">
        <f t="shared" ca="1" si="8"/>
        <v>239.26999999999998</v>
      </c>
      <c r="G129" s="163">
        <f t="shared" ca="1" si="9"/>
        <v>234.15999999999997</v>
      </c>
      <c r="H129" s="163">
        <f t="shared" ca="1" si="10"/>
        <v>235.66999999999996</v>
      </c>
      <c r="I129" s="163">
        <f t="shared" ca="1" si="11"/>
        <v>240.71999999999997</v>
      </c>
    </row>
    <row r="130" spans="1:9" ht="15" thickBot="1"/>
    <row r="131" spans="1:9" ht="15" thickBot="1">
      <c r="A131" s="221" t="s">
        <v>1</v>
      </c>
      <c r="B131" s="222"/>
      <c r="C131" s="223"/>
      <c r="D131" s="221" t="str">
        <f ca="1">+"Cylindre double entrée (851½-"&amp;MID(CELL("nomfichier",A129),FIND("]",CELL("nomfichier",A129))+1,LEN(CELL("nomfichier",A129))-FIND("]",CELL("nomfichier",A129)))&amp;")"</f>
        <v>Cylindre double entrée (851½-MKM5)</v>
      </c>
      <c r="E131" s="222"/>
      <c r="F131" s="223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40.08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41.589999999999996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46.64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40.08</v>
      </c>
      <c r="E134" s="163">
        <f t="shared" ca="1" si="13"/>
        <v>41.589999999999996</v>
      </c>
      <c r="F134" s="163">
        <f t="shared" ca="1" si="14"/>
        <v>46.64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45.18</v>
      </c>
      <c r="E135" s="166">
        <f t="shared" ca="1" si="13"/>
        <v>46.69</v>
      </c>
      <c r="F135" s="166">
        <f t="shared" ca="1" si="14"/>
        <v>51.74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50.28</v>
      </c>
      <c r="E136" s="163">
        <f t="shared" ca="1" si="13"/>
        <v>51.79</v>
      </c>
      <c r="F136" s="163">
        <f t="shared" ca="1" si="14"/>
        <v>56.84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55.379999999999995</v>
      </c>
      <c r="E137" s="166">
        <f t="shared" ca="1" si="13"/>
        <v>56.889999999999993</v>
      </c>
      <c r="F137" s="166">
        <f t="shared" ca="1" si="14"/>
        <v>61.94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60.48</v>
      </c>
      <c r="E138" s="163">
        <f t="shared" ca="1" si="13"/>
        <v>61.989999999999995</v>
      </c>
      <c r="F138" s="163">
        <f t="shared" ca="1" si="14"/>
        <v>67.039999999999992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65.58</v>
      </c>
      <c r="E139" s="166">
        <f t="shared" ca="1" si="13"/>
        <v>67.09</v>
      </c>
      <c r="F139" s="166">
        <f t="shared" ca="1" si="14"/>
        <v>72.14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70.679999999999993</v>
      </c>
      <c r="E140" s="163">
        <f t="shared" ca="1" si="13"/>
        <v>72.19</v>
      </c>
      <c r="F140" s="163">
        <f t="shared" ca="1" si="14"/>
        <v>77.239999999999995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75.78</v>
      </c>
      <c r="E141" s="166">
        <f t="shared" ca="1" si="13"/>
        <v>77.290000000000006</v>
      </c>
      <c r="F141" s="166">
        <f t="shared" ca="1" si="14"/>
        <v>82.34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80.88</v>
      </c>
      <c r="E142" s="163">
        <f t="shared" ca="1" si="13"/>
        <v>82.39</v>
      </c>
      <c r="F142" s="163">
        <f t="shared" ca="1" si="14"/>
        <v>87.44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85.97999999999999</v>
      </c>
      <c r="E143" s="166">
        <f t="shared" ca="1" si="13"/>
        <v>87.49</v>
      </c>
      <c r="F143" s="166">
        <f t="shared" ca="1" si="14"/>
        <v>92.539999999999992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91.08</v>
      </c>
      <c r="E144" s="163">
        <f t="shared" ca="1" si="13"/>
        <v>92.59</v>
      </c>
      <c r="F144" s="163">
        <f t="shared" ca="1" si="14"/>
        <v>97.64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152.27999999999997</v>
      </c>
      <c r="E145" s="166">
        <f t="shared" ca="1" si="13"/>
        <v>153.78999999999996</v>
      </c>
      <c r="F145" s="166">
        <f t="shared" ca="1" si="14"/>
        <v>158.83999999999997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162.47999999999999</v>
      </c>
      <c r="E146" s="163">
        <f t="shared" ca="1" si="13"/>
        <v>163.98999999999998</v>
      </c>
      <c r="F146" s="163">
        <f t="shared" ca="1" si="14"/>
        <v>169.04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172.68</v>
      </c>
      <c r="E147" s="166">
        <f t="shared" ca="1" si="13"/>
        <v>174.19</v>
      </c>
      <c r="F147" s="166">
        <f t="shared" ca="1" si="14"/>
        <v>179.24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182.88</v>
      </c>
      <c r="E148" s="163">
        <f t="shared" ca="1" si="13"/>
        <v>184.39</v>
      </c>
      <c r="F148" s="163">
        <f t="shared" ca="1" si="14"/>
        <v>189.44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193.07999999999998</v>
      </c>
      <c r="E149" s="166">
        <f t="shared" ca="1" si="13"/>
        <v>194.58999999999997</v>
      </c>
      <c r="F149" s="166">
        <f t="shared" ca="1" si="14"/>
        <v>199.64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203.27999999999997</v>
      </c>
      <c r="E150" s="163">
        <f t="shared" ca="1" si="13"/>
        <v>204.78999999999996</v>
      </c>
      <c r="F150" s="163">
        <f t="shared" ca="1" si="14"/>
        <v>209.83999999999997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213.47999999999996</v>
      </c>
      <c r="E151" s="166">
        <f t="shared" ca="1" si="13"/>
        <v>214.98999999999995</v>
      </c>
      <c r="F151" s="166">
        <f t="shared" ca="1" si="14"/>
        <v>220.03999999999996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223.68</v>
      </c>
      <c r="E152" s="163">
        <f t="shared" ca="1" si="13"/>
        <v>225.19</v>
      </c>
      <c r="F152" s="163">
        <f t="shared" ca="1" si="14"/>
        <v>230.24</v>
      </c>
    </row>
    <row r="154" spans="1:6">
      <c r="A154" s="224" t="s">
        <v>198</v>
      </c>
      <c r="B154" s="224"/>
      <c r="C154" s="224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98.54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100.05000000000001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105.10000000000001</v>
      </c>
    </row>
    <row r="155" spans="1:6">
      <c r="A155" s="224" t="s">
        <v>199</v>
      </c>
      <c r="B155" s="224"/>
      <c r="C155" s="224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58.38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59.89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64.94</v>
      </c>
    </row>
    <row r="156" spans="1:6">
      <c r="A156" s="224" t="s">
        <v>200</v>
      </c>
      <c r="B156" s="224"/>
      <c r="C156" s="224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129.51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131.01999999999998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136.07</v>
      </c>
    </row>
    <row r="157" spans="1:6">
      <c r="A157" s="224" t="s">
        <v>201</v>
      </c>
      <c r="B157" s="224"/>
      <c r="C157" s="224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111.58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113.09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118.14</v>
      </c>
    </row>
    <row r="158" spans="1:6">
      <c r="A158" s="224" t="s">
        <v>202</v>
      </c>
      <c r="B158" s="224"/>
      <c r="C158" s="224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8.3800000000000008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9.89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14.940000000000001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4" t="s">
        <v>203</v>
      </c>
      <c r="B160" s="224"/>
      <c r="C160" s="224"/>
      <c r="D160" s="225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10,87€</v>
      </c>
      <c r="E160" s="225"/>
      <c r="F160" s="225"/>
    </row>
    <row r="161" spans="1:6">
      <c r="A161" s="224" t="s">
        <v>204</v>
      </c>
      <c r="B161" s="224"/>
      <c r="C161" s="224"/>
      <c r="D161" s="226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22,08€</v>
      </c>
      <c r="E161" s="226"/>
      <c r="F161" s="226"/>
    </row>
    <row r="162" spans="1:6">
      <c r="A162" s="224" t="s">
        <v>205</v>
      </c>
      <c r="B162" s="224"/>
      <c r="C162" s="224"/>
      <c r="D162" s="225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5"/>
      <c r="F162" s="225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8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8"/>
      <c r="C1" s="218"/>
      <c r="D1" s="218"/>
      <c r="E1" s="218"/>
      <c r="F1" s="218"/>
      <c r="G1" s="218"/>
      <c r="H1" s="218"/>
      <c r="I1" s="218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19" t="str">
        <f ca="1">"Profil "&amp;MID(CELL("nomfichier",A6),FIND("]",CELL("nomfichier",A6))+1,LEN(CELL("nomfichier",A6))-FIND("]",CELL("nomfichier",A6)))</f>
        <v>Profil WM5</v>
      </c>
      <c r="B6" s="219"/>
      <c r="C6" s="219"/>
      <c r="D6" s="219"/>
      <c r="E6" s="219"/>
      <c r="F6" s="219"/>
      <c r="G6" s="219"/>
      <c r="H6" s="219"/>
      <c r="I6" s="219"/>
    </row>
    <row r="7" spans="1:9" ht="15" thickBot="1"/>
    <row r="8" spans="1:9" s="159" customFormat="1" ht="15" thickBot="1">
      <c r="A8" s="221" t="s">
        <v>1</v>
      </c>
      <c r="B8" s="222"/>
      <c r="C8" s="223"/>
      <c r="D8" s="221" t="str">
        <f ca="1">+"Cylindre double entrée (810-"&amp;MID(CELL("nomfichier",A6),FIND("]",CELL("nomfichier",A6))+1,LEN(CELL("nomfichier",A6))-FIND("]",CELL("nomfichier",A6)))&amp;")"</f>
        <v>Cylindre double entrée (810-WM5)</v>
      </c>
      <c r="E8" s="222"/>
      <c r="F8" s="223"/>
      <c r="G8" s="220" t="str">
        <f ca="1">"Cylindre à bouton (815-"&amp;MID(CELL("nomfichier",A6),FIND("]",CELL("nomfichier",A6))+1,LEN(CELL("nomfichier",A6))-FIND("]",CELL("nomfichier",A6)))&amp;")"</f>
        <v>Cylindre à bouton (815-WM5)</v>
      </c>
      <c r="H8" s="220"/>
      <c r="I8" s="220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87.22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88.73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93.78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90.039999999999992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91.55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96.6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87.22</v>
      </c>
      <c r="E11" s="163">
        <f t="shared" ca="1" si="1"/>
        <v>88.73</v>
      </c>
      <c r="F11" s="163">
        <f t="shared" ca="1" si="2"/>
        <v>93.78</v>
      </c>
      <c r="G11" s="163">
        <f t="shared" ca="1" si="3"/>
        <v>90.039999999999992</v>
      </c>
      <c r="H11" s="163">
        <f t="shared" ca="1" si="4"/>
        <v>91.55</v>
      </c>
      <c r="I11" s="163">
        <f t="shared" ca="1" si="5"/>
        <v>96.6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87.22</v>
      </c>
      <c r="E12" s="163">
        <f t="shared" ca="1" si="1"/>
        <v>88.73</v>
      </c>
      <c r="F12" s="163">
        <f t="shared" ca="1" si="2"/>
        <v>93.78</v>
      </c>
      <c r="G12" s="163">
        <f t="shared" ca="1" si="3"/>
        <v>90.039999999999992</v>
      </c>
      <c r="H12" s="163">
        <f t="shared" ca="1" si="4"/>
        <v>91.55</v>
      </c>
      <c r="I12" s="163">
        <f t="shared" ca="1" si="5"/>
        <v>96.6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87.22</v>
      </c>
      <c r="E13" s="163">
        <f t="shared" ca="1" si="1"/>
        <v>88.73</v>
      </c>
      <c r="F13" s="163">
        <f t="shared" ca="1" si="2"/>
        <v>93.78</v>
      </c>
      <c r="G13" s="163">
        <f t="shared" ca="1" si="3"/>
        <v>90.039999999999992</v>
      </c>
      <c r="H13" s="163">
        <f t="shared" ca="1" si="4"/>
        <v>91.55</v>
      </c>
      <c r="I13" s="163">
        <f t="shared" ca="1" si="5"/>
        <v>96.6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92.32</v>
      </c>
      <c r="E14" s="166">
        <f t="shared" ca="1" si="1"/>
        <v>93.83</v>
      </c>
      <c r="F14" s="166">
        <f t="shared" ca="1" si="2"/>
        <v>98.88</v>
      </c>
      <c r="G14" s="166">
        <f t="shared" ca="1" si="3"/>
        <v>95.139999999999986</v>
      </c>
      <c r="H14" s="166">
        <f t="shared" ca="1" si="4"/>
        <v>96.649999999999991</v>
      </c>
      <c r="I14" s="166">
        <f t="shared" ca="1" si="5"/>
        <v>101.69999999999999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97.42</v>
      </c>
      <c r="E15" s="163">
        <f t="shared" ca="1" si="1"/>
        <v>98.93</v>
      </c>
      <c r="F15" s="163">
        <f t="shared" ca="1" si="2"/>
        <v>103.98</v>
      </c>
      <c r="G15" s="163">
        <f t="shared" ca="1" si="3"/>
        <v>100.24</v>
      </c>
      <c r="H15" s="163">
        <f t="shared" ca="1" si="4"/>
        <v>101.75</v>
      </c>
      <c r="I15" s="163">
        <f t="shared" ca="1" si="5"/>
        <v>106.8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97.42</v>
      </c>
      <c r="E16" s="163">
        <f t="shared" ca="1" si="1"/>
        <v>98.93</v>
      </c>
      <c r="F16" s="163">
        <f t="shared" ca="1" si="2"/>
        <v>103.98</v>
      </c>
      <c r="G16" s="163">
        <f t="shared" ca="1" si="3"/>
        <v>100.24</v>
      </c>
      <c r="H16" s="163">
        <f t="shared" ca="1" si="4"/>
        <v>101.75</v>
      </c>
      <c r="I16" s="163">
        <f t="shared" ca="1" si="5"/>
        <v>106.8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97.42</v>
      </c>
      <c r="E17" s="163">
        <f t="shared" ca="1" si="1"/>
        <v>98.93</v>
      </c>
      <c r="F17" s="163">
        <f t="shared" ca="1" si="2"/>
        <v>103.98</v>
      </c>
      <c r="G17" s="163">
        <f t="shared" ca="1" si="3"/>
        <v>100.24</v>
      </c>
      <c r="H17" s="163">
        <f t="shared" ca="1" si="4"/>
        <v>101.75</v>
      </c>
      <c r="I17" s="163">
        <f t="shared" ca="1" si="5"/>
        <v>106.8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102.52</v>
      </c>
      <c r="E18" s="166">
        <f t="shared" ca="1" si="1"/>
        <v>104.03</v>
      </c>
      <c r="F18" s="166">
        <f t="shared" ca="1" si="2"/>
        <v>109.08</v>
      </c>
      <c r="G18" s="166">
        <f t="shared" ca="1" si="3"/>
        <v>105.33999999999999</v>
      </c>
      <c r="H18" s="166">
        <f t="shared" ca="1" si="4"/>
        <v>106.85</v>
      </c>
      <c r="I18" s="166">
        <f t="shared" ca="1" si="5"/>
        <v>111.89999999999999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102.52</v>
      </c>
      <c r="E19" s="166">
        <f t="shared" ca="1" si="1"/>
        <v>104.03</v>
      </c>
      <c r="F19" s="166">
        <f t="shared" ca="1" si="2"/>
        <v>109.08</v>
      </c>
      <c r="G19" s="166">
        <f t="shared" ca="1" si="3"/>
        <v>105.33999999999999</v>
      </c>
      <c r="H19" s="166">
        <f t="shared" ca="1" si="4"/>
        <v>106.85</v>
      </c>
      <c r="I19" s="166">
        <f t="shared" ca="1" si="5"/>
        <v>111.89999999999999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102.52</v>
      </c>
      <c r="E20" s="166">
        <f t="shared" ca="1" si="1"/>
        <v>104.03</v>
      </c>
      <c r="F20" s="166">
        <f t="shared" ca="1" si="2"/>
        <v>109.08</v>
      </c>
      <c r="G20" s="166">
        <f t="shared" ca="1" si="3"/>
        <v>105.33999999999999</v>
      </c>
      <c r="H20" s="166">
        <f t="shared" ca="1" si="4"/>
        <v>106.85</v>
      </c>
      <c r="I20" s="166">
        <f t="shared" ca="1" si="5"/>
        <v>111.89999999999999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107.62</v>
      </c>
      <c r="E21" s="163">
        <f t="shared" ca="1" si="1"/>
        <v>109.13000000000001</v>
      </c>
      <c r="F21" s="163">
        <f t="shared" ca="1" si="2"/>
        <v>114.18</v>
      </c>
      <c r="G21" s="163">
        <f t="shared" ca="1" si="3"/>
        <v>110.44</v>
      </c>
      <c r="H21" s="163">
        <f t="shared" ca="1" si="4"/>
        <v>111.95</v>
      </c>
      <c r="I21" s="163">
        <f t="shared" ca="1" si="5"/>
        <v>117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107.62</v>
      </c>
      <c r="E22" s="163">
        <f t="shared" ca="1" si="1"/>
        <v>109.13000000000001</v>
      </c>
      <c r="F22" s="163">
        <f t="shared" ca="1" si="2"/>
        <v>114.18</v>
      </c>
      <c r="G22" s="163">
        <f t="shared" ca="1" si="3"/>
        <v>110.44</v>
      </c>
      <c r="H22" s="163">
        <f t="shared" ca="1" si="4"/>
        <v>111.95</v>
      </c>
      <c r="I22" s="163">
        <f t="shared" ca="1" si="5"/>
        <v>117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107.62</v>
      </c>
      <c r="E23" s="163">
        <f t="shared" ca="1" si="1"/>
        <v>109.13000000000001</v>
      </c>
      <c r="F23" s="163">
        <f t="shared" ca="1" si="2"/>
        <v>114.18</v>
      </c>
      <c r="G23" s="163">
        <f t="shared" ca="1" si="3"/>
        <v>110.44</v>
      </c>
      <c r="H23" s="163">
        <f t="shared" ca="1" si="4"/>
        <v>111.95</v>
      </c>
      <c r="I23" s="163">
        <f t="shared" ca="1" si="5"/>
        <v>117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107.62</v>
      </c>
      <c r="E24" s="163">
        <f t="shared" ca="1" si="1"/>
        <v>109.13000000000001</v>
      </c>
      <c r="F24" s="163">
        <f t="shared" ca="1" si="2"/>
        <v>114.18</v>
      </c>
      <c r="G24" s="163">
        <f t="shared" ca="1" si="3"/>
        <v>110.44</v>
      </c>
      <c r="H24" s="163">
        <f t="shared" ca="1" si="4"/>
        <v>111.95</v>
      </c>
      <c r="I24" s="163">
        <f t="shared" ca="1" si="5"/>
        <v>117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112.72</v>
      </c>
      <c r="E25" s="166">
        <f t="shared" ca="1" si="1"/>
        <v>114.23</v>
      </c>
      <c r="F25" s="166">
        <f t="shared" ca="1" si="2"/>
        <v>119.28</v>
      </c>
      <c r="G25" s="166">
        <f t="shared" ca="1" si="3"/>
        <v>115.53999999999999</v>
      </c>
      <c r="H25" s="166">
        <f t="shared" ca="1" si="4"/>
        <v>117.05</v>
      </c>
      <c r="I25" s="166">
        <f t="shared" ca="1" si="5"/>
        <v>122.1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112.72</v>
      </c>
      <c r="E26" s="166">
        <f t="shared" ca="1" si="1"/>
        <v>114.23</v>
      </c>
      <c r="F26" s="166">
        <f t="shared" ca="1" si="2"/>
        <v>119.28</v>
      </c>
      <c r="G26" s="166">
        <f t="shared" ca="1" si="3"/>
        <v>115.53999999999999</v>
      </c>
      <c r="H26" s="166">
        <f t="shared" ca="1" si="4"/>
        <v>117.05</v>
      </c>
      <c r="I26" s="166">
        <f t="shared" ca="1" si="5"/>
        <v>122.1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112.72</v>
      </c>
      <c r="E27" s="166">
        <f t="shared" ca="1" si="1"/>
        <v>114.23</v>
      </c>
      <c r="F27" s="166">
        <f t="shared" ca="1" si="2"/>
        <v>119.28</v>
      </c>
      <c r="G27" s="166">
        <f t="shared" ca="1" si="3"/>
        <v>115.53999999999999</v>
      </c>
      <c r="H27" s="166">
        <f t="shared" ca="1" si="4"/>
        <v>117.05</v>
      </c>
      <c r="I27" s="166">
        <f t="shared" ca="1" si="5"/>
        <v>122.1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112.72</v>
      </c>
      <c r="E28" s="166">
        <f t="shared" ca="1" si="1"/>
        <v>114.23</v>
      </c>
      <c r="F28" s="166">
        <f t="shared" ca="1" si="2"/>
        <v>119.28</v>
      </c>
      <c r="G28" s="166">
        <f t="shared" ca="1" si="3"/>
        <v>115.53999999999999</v>
      </c>
      <c r="H28" s="166">
        <f t="shared" ca="1" si="4"/>
        <v>117.05</v>
      </c>
      <c r="I28" s="166">
        <f t="shared" ca="1" si="5"/>
        <v>122.1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117.82</v>
      </c>
      <c r="E29" s="163">
        <f t="shared" ca="1" si="1"/>
        <v>119.33</v>
      </c>
      <c r="F29" s="163">
        <f t="shared" ca="1" si="2"/>
        <v>124.38</v>
      </c>
      <c r="G29" s="163">
        <f t="shared" ca="1" si="3"/>
        <v>120.63999999999999</v>
      </c>
      <c r="H29" s="163">
        <f t="shared" ca="1" si="4"/>
        <v>122.14999999999999</v>
      </c>
      <c r="I29" s="163">
        <f t="shared" ca="1" si="5"/>
        <v>127.19999999999999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117.82</v>
      </c>
      <c r="E30" s="163">
        <f t="shared" ca="1" si="1"/>
        <v>119.33</v>
      </c>
      <c r="F30" s="163">
        <f t="shared" ca="1" si="2"/>
        <v>124.38</v>
      </c>
      <c r="G30" s="163">
        <f t="shared" ca="1" si="3"/>
        <v>120.63999999999999</v>
      </c>
      <c r="H30" s="163">
        <f t="shared" ca="1" si="4"/>
        <v>122.14999999999999</v>
      </c>
      <c r="I30" s="163">
        <f t="shared" ca="1" si="5"/>
        <v>127.19999999999999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117.82</v>
      </c>
      <c r="E31" s="163">
        <f t="shared" ca="1" si="1"/>
        <v>119.33</v>
      </c>
      <c r="F31" s="163">
        <f t="shared" ca="1" si="2"/>
        <v>124.38</v>
      </c>
      <c r="G31" s="163">
        <f t="shared" ca="1" si="3"/>
        <v>120.63999999999999</v>
      </c>
      <c r="H31" s="163">
        <f t="shared" ca="1" si="4"/>
        <v>122.14999999999999</v>
      </c>
      <c r="I31" s="163">
        <f t="shared" ca="1" si="5"/>
        <v>127.19999999999999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117.82</v>
      </c>
      <c r="E32" s="163">
        <f t="shared" ca="1" si="1"/>
        <v>119.33</v>
      </c>
      <c r="F32" s="163">
        <f t="shared" ca="1" si="2"/>
        <v>124.38</v>
      </c>
      <c r="G32" s="163">
        <f t="shared" ca="1" si="3"/>
        <v>120.63999999999999</v>
      </c>
      <c r="H32" s="163">
        <f t="shared" ca="1" si="4"/>
        <v>122.14999999999999</v>
      </c>
      <c r="I32" s="163">
        <f t="shared" ca="1" si="5"/>
        <v>127.19999999999999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117.82</v>
      </c>
      <c r="E33" s="163">
        <f t="shared" ca="1" si="1"/>
        <v>119.33</v>
      </c>
      <c r="F33" s="163">
        <f t="shared" ca="1" si="2"/>
        <v>124.38</v>
      </c>
      <c r="G33" s="163">
        <f t="shared" ca="1" si="3"/>
        <v>120.63999999999999</v>
      </c>
      <c r="H33" s="163">
        <f t="shared" ca="1" si="4"/>
        <v>122.14999999999999</v>
      </c>
      <c r="I33" s="163">
        <f t="shared" ca="1" si="5"/>
        <v>127.19999999999999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122.91999999999999</v>
      </c>
      <c r="E34" s="166">
        <f t="shared" ca="1" si="1"/>
        <v>124.42999999999999</v>
      </c>
      <c r="F34" s="166">
        <f t="shared" ca="1" si="2"/>
        <v>129.47999999999999</v>
      </c>
      <c r="G34" s="166">
        <f t="shared" ca="1" si="3"/>
        <v>125.73999999999998</v>
      </c>
      <c r="H34" s="166">
        <f t="shared" ca="1" si="4"/>
        <v>127.24999999999999</v>
      </c>
      <c r="I34" s="166">
        <f t="shared" ca="1" si="5"/>
        <v>132.29999999999998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122.91999999999999</v>
      </c>
      <c r="E35" s="166">
        <f t="shared" ca="1" si="1"/>
        <v>124.42999999999999</v>
      </c>
      <c r="F35" s="166">
        <f t="shared" ca="1" si="2"/>
        <v>129.47999999999999</v>
      </c>
      <c r="G35" s="166">
        <f t="shared" ca="1" si="3"/>
        <v>125.73999999999998</v>
      </c>
      <c r="H35" s="166">
        <f t="shared" ca="1" si="4"/>
        <v>127.24999999999999</v>
      </c>
      <c r="I35" s="166">
        <f t="shared" ca="1" si="5"/>
        <v>132.29999999999998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122.91999999999999</v>
      </c>
      <c r="E36" s="166">
        <f t="shared" ca="1" si="1"/>
        <v>124.42999999999999</v>
      </c>
      <c r="F36" s="166">
        <f t="shared" ca="1" si="2"/>
        <v>129.47999999999999</v>
      </c>
      <c r="G36" s="166">
        <f t="shared" ca="1" si="3"/>
        <v>125.73999999999998</v>
      </c>
      <c r="H36" s="166">
        <f t="shared" ca="1" si="4"/>
        <v>127.24999999999999</v>
      </c>
      <c r="I36" s="166">
        <f t="shared" ca="1" si="5"/>
        <v>132.29999999999998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122.91999999999999</v>
      </c>
      <c r="E37" s="166">
        <f t="shared" ca="1" si="1"/>
        <v>124.42999999999999</v>
      </c>
      <c r="F37" s="166">
        <f t="shared" ca="1" si="2"/>
        <v>129.47999999999999</v>
      </c>
      <c r="G37" s="166">
        <f t="shared" ca="1" si="3"/>
        <v>125.73999999999998</v>
      </c>
      <c r="H37" s="166">
        <f t="shared" ca="1" si="4"/>
        <v>127.24999999999999</v>
      </c>
      <c r="I37" s="166">
        <f t="shared" ca="1" si="5"/>
        <v>132.29999999999998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122.91999999999999</v>
      </c>
      <c r="E38" s="166">
        <f t="shared" ca="1" si="1"/>
        <v>124.42999999999999</v>
      </c>
      <c r="F38" s="166">
        <f t="shared" ca="1" si="2"/>
        <v>129.47999999999999</v>
      </c>
      <c r="G38" s="166">
        <f t="shared" ca="1" si="3"/>
        <v>125.73999999999998</v>
      </c>
      <c r="H38" s="166">
        <f t="shared" ca="1" si="4"/>
        <v>127.24999999999999</v>
      </c>
      <c r="I38" s="166">
        <f t="shared" ca="1" si="5"/>
        <v>132.29999999999998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128.01999999999998</v>
      </c>
      <c r="E39" s="163">
        <f t="shared" ca="1" si="1"/>
        <v>129.52999999999997</v>
      </c>
      <c r="F39" s="163">
        <f t="shared" ca="1" si="2"/>
        <v>134.57999999999998</v>
      </c>
      <c r="G39" s="163">
        <f t="shared" ca="1" si="3"/>
        <v>130.83999999999997</v>
      </c>
      <c r="H39" s="163">
        <f t="shared" ca="1" si="4"/>
        <v>132.34999999999997</v>
      </c>
      <c r="I39" s="163">
        <f t="shared" ca="1" si="5"/>
        <v>137.39999999999998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128.01999999999998</v>
      </c>
      <c r="E40" s="163">
        <f t="shared" ca="1" si="1"/>
        <v>129.52999999999997</v>
      </c>
      <c r="F40" s="163">
        <f t="shared" ca="1" si="2"/>
        <v>134.57999999999998</v>
      </c>
      <c r="G40" s="163">
        <f t="shared" ca="1" si="3"/>
        <v>130.83999999999997</v>
      </c>
      <c r="H40" s="163">
        <f t="shared" ca="1" si="4"/>
        <v>132.34999999999997</v>
      </c>
      <c r="I40" s="163">
        <f t="shared" ca="1" si="5"/>
        <v>137.39999999999998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128.01999999999998</v>
      </c>
      <c r="E41" s="163">
        <f t="shared" ca="1" si="1"/>
        <v>129.52999999999997</v>
      </c>
      <c r="F41" s="163">
        <f t="shared" ca="1" si="2"/>
        <v>134.57999999999998</v>
      </c>
      <c r="G41" s="163">
        <f t="shared" ca="1" si="3"/>
        <v>130.83999999999997</v>
      </c>
      <c r="H41" s="163">
        <f t="shared" ca="1" si="4"/>
        <v>132.34999999999997</v>
      </c>
      <c r="I41" s="163">
        <f t="shared" ca="1" si="5"/>
        <v>137.39999999999998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128.01999999999998</v>
      </c>
      <c r="E42" s="163">
        <f t="shared" ca="1" si="1"/>
        <v>129.52999999999997</v>
      </c>
      <c r="F42" s="163">
        <f t="shared" ca="1" si="2"/>
        <v>134.57999999999998</v>
      </c>
      <c r="G42" s="163">
        <f t="shared" ca="1" si="3"/>
        <v>130.83999999999997</v>
      </c>
      <c r="H42" s="163">
        <f t="shared" ca="1" si="4"/>
        <v>132.34999999999997</v>
      </c>
      <c r="I42" s="163">
        <f t="shared" ca="1" si="5"/>
        <v>137.39999999999998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128.01999999999998</v>
      </c>
      <c r="E43" s="163">
        <f t="shared" ca="1" si="1"/>
        <v>129.52999999999997</v>
      </c>
      <c r="F43" s="163">
        <f t="shared" ca="1" si="2"/>
        <v>134.57999999999998</v>
      </c>
      <c r="G43" s="163">
        <f t="shared" ca="1" si="3"/>
        <v>130.83999999999997</v>
      </c>
      <c r="H43" s="163">
        <f t="shared" ca="1" si="4"/>
        <v>132.34999999999997</v>
      </c>
      <c r="I43" s="163">
        <f t="shared" ca="1" si="5"/>
        <v>137.39999999999998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128.01999999999998</v>
      </c>
      <c r="E44" s="163">
        <f t="shared" ca="1" si="1"/>
        <v>129.52999999999997</v>
      </c>
      <c r="F44" s="163">
        <f t="shared" ca="1" si="2"/>
        <v>134.57999999999998</v>
      </c>
      <c r="G44" s="163">
        <f t="shared" ca="1" si="3"/>
        <v>130.83999999999997</v>
      </c>
      <c r="H44" s="163">
        <f t="shared" ca="1" si="4"/>
        <v>132.34999999999997</v>
      </c>
      <c r="I44" s="163">
        <f t="shared" ca="1" si="5"/>
        <v>137.39999999999998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133.12</v>
      </c>
      <c r="E45" s="166">
        <f t="shared" ca="1" si="1"/>
        <v>134.63</v>
      </c>
      <c r="F45" s="166">
        <f t="shared" ca="1" si="2"/>
        <v>139.68</v>
      </c>
      <c r="G45" s="166">
        <f t="shared" ca="1" si="3"/>
        <v>135.94</v>
      </c>
      <c r="H45" s="166">
        <f t="shared" ca="1" si="4"/>
        <v>137.44999999999999</v>
      </c>
      <c r="I45" s="166">
        <f t="shared" ca="1" si="5"/>
        <v>142.5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133.12</v>
      </c>
      <c r="E46" s="166">
        <f t="shared" ca="1" si="1"/>
        <v>134.63</v>
      </c>
      <c r="F46" s="166">
        <f t="shared" ca="1" si="2"/>
        <v>139.68</v>
      </c>
      <c r="G46" s="166">
        <f t="shared" ca="1" si="3"/>
        <v>135.94</v>
      </c>
      <c r="H46" s="166">
        <f t="shared" ca="1" si="4"/>
        <v>137.44999999999999</v>
      </c>
      <c r="I46" s="166">
        <f t="shared" ca="1" si="5"/>
        <v>142.5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133.12</v>
      </c>
      <c r="E47" s="166">
        <f t="shared" ca="1" si="1"/>
        <v>134.63</v>
      </c>
      <c r="F47" s="166">
        <f t="shared" ca="1" si="2"/>
        <v>139.68</v>
      </c>
      <c r="G47" s="166">
        <f t="shared" ca="1" si="3"/>
        <v>135.94</v>
      </c>
      <c r="H47" s="166">
        <f t="shared" ca="1" si="4"/>
        <v>137.44999999999999</v>
      </c>
      <c r="I47" s="166">
        <f t="shared" ca="1" si="5"/>
        <v>142.5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133.12</v>
      </c>
      <c r="E48" s="166">
        <f t="shared" ca="1" si="1"/>
        <v>134.63</v>
      </c>
      <c r="F48" s="166">
        <f t="shared" ca="1" si="2"/>
        <v>139.68</v>
      </c>
      <c r="G48" s="166">
        <f t="shared" ca="1" si="3"/>
        <v>135.94</v>
      </c>
      <c r="H48" s="166">
        <f t="shared" ca="1" si="4"/>
        <v>137.44999999999999</v>
      </c>
      <c r="I48" s="166">
        <f t="shared" ca="1" si="5"/>
        <v>142.5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133.12</v>
      </c>
      <c r="E49" s="166">
        <f t="shared" ca="1" si="1"/>
        <v>134.63</v>
      </c>
      <c r="F49" s="166">
        <f t="shared" ca="1" si="2"/>
        <v>139.68</v>
      </c>
      <c r="G49" s="166">
        <f t="shared" ca="1" si="3"/>
        <v>135.94</v>
      </c>
      <c r="H49" s="166">
        <f t="shared" ca="1" si="4"/>
        <v>137.44999999999999</v>
      </c>
      <c r="I49" s="166">
        <f t="shared" ca="1" si="5"/>
        <v>142.5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133.12</v>
      </c>
      <c r="E50" s="166">
        <f t="shared" ca="1" si="1"/>
        <v>134.63</v>
      </c>
      <c r="F50" s="166">
        <f t="shared" ca="1" si="2"/>
        <v>139.68</v>
      </c>
      <c r="G50" s="166">
        <f t="shared" ca="1" si="3"/>
        <v>135.94</v>
      </c>
      <c r="H50" s="166">
        <f t="shared" ca="1" si="4"/>
        <v>137.44999999999999</v>
      </c>
      <c r="I50" s="166">
        <f t="shared" ca="1" si="5"/>
        <v>142.5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138.22</v>
      </c>
      <c r="E51" s="163">
        <f t="shared" ca="1" si="1"/>
        <v>139.72999999999999</v>
      </c>
      <c r="F51" s="163">
        <f t="shared" ca="1" si="2"/>
        <v>144.78</v>
      </c>
      <c r="G51" s="163">
        <f t="shared" ca="1" si="3"/>
        <v>141.04</v>
      </c>
      <c r="H51" s="163">
        <f t="shared" ca="1" si="4"/>
        <v>142.54999999999998</v>
      </c>
      <c r="I51" s="163">
        <f t="shared" ca="1" si="5"/>
        <v>147.6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138.22</v>
      </c>
      <c r="E52" s="163">
        <f t="shared" ca="1" si="1"/>
        <v>139.72999999999999</v>
      </c>
      <c r="F52" s="163">
        <f t="shared" ca="1" si="2"/>
        <v>144.78</v>
      </c>
      <c r="G52" s="163">
        <f t="shared" ca="1" si="3"/>
        <v>141.04</v>
      </c>
      <c r="H52" s="163">
        <f t="shared" ca="1" si="4"/>
        <v>142.54999999999998</v>
      </c>
      <c r="I52" s="163">
        <f t="shared" ca="1" si="5"/>
        <v>147.6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138.22</v>
      </c>
      <c r="E53" s="163">
        <f t="shared" ca="1" si="1"/>
        <v>139.72999999999999</v>
      </c>
      <c r="F53" s="163">
        <f t="shared" ca="1" si="2"/>
        <v>144.78</v>
      </c>
      <c r="G53" s="163">
        <f t="shared" ca="1" si="3"/>
        <v>141.04</v>
      </c>
      <c r="H53" s="163">
        <f t="shared" ca="1" si="4"/>
        <v>142.54999999999998</v>
      </c>
      <c r="I53" s="163">
        <f t="shared" ca="1" si="5"/>
        <v>147.6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138.22</v>
      </c>
      <c r="E54" s="163">
        <f t="shared" ca="1" si="1"/>
        <v>139.72999999999999</v>
      </c>
      <c r="F54" s="163">
        <f t="shared" ca="1" si="2"/>
        <v>144.78</v>
      </c>
      <c r="G54" s="163">
        <f t="shared" ca="1" si="3"/>
        <v>141.04</v>
      </c>
      <c r="H54" s="163">
        <f t="shared" ca="1" si="4"/>
        <v>142.54999999999998</v>
      </c>
      <c r="I54" s="163">
        <f t="shared" ca="1" si="5"/>
        <v>147.6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138.22</v>
      </c>
      <c r="E55" s="163">
        <f t="shared" ca="1" si="1"/>
        <v>139.72999999999999</v>
      </c>
      <c r="F55" s="163">
        <f t="shared" ca="1" si="2"/>
        <v>144.78</v>
      </c>
      <c r="G55" s="163">
        <f t="shared" ca="1" si="3"/>
        <v>141.04</v>
      </c>
      <c r="H55" s="163">
        <f t="shared" ca="1" si="4"/>
        <v>142.54999999999998</v>
      </c>
      <c r="I55" s="163">
        <f t="shared" ca="1" si="5"/>
        <v>147.6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138.22</v>
      </c>
      <c r="E56" s="163">
        <f t="shared" ca="1" si="1"/>
        <v>139.72999999999999</v>
      </c>
      <c r="F56" s="163">
        <f t="shared" ca="1" si="2"/>
        <v>144.78</v>
      </c>
      <c r="G56" s="163">
        <f t="shared" ca="1" si="3"/>
        <v>141.04</v>
      </c>
      <c r="H56" s="163">
        <f t="shared" ca="1" si="4"/>
        <v>142.54999999999998</v>
      </c>
      <c r="I56" s="163">
        <f t="shared" ca="1" si="5"/>
        <v>147.6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138.22</v>
      </c>
      <c r="E57" s="163">
        <f t="shared" ca="1" si="1"/>
        <v>139.72999999999999</v>
      </c>
      <c r="F57" s="163">
        <f t="shared" ca="1" si="2"/>
        <v>144.78</v>
      </c>
      <c r="G57" s="163">
        <f t="shared" ca="1" si="3"/>
        <v>141.04</v>
      </c>
      <c r="H57" s="163">
        <f t="shared" ca="1" si="4"/>
        <v>142.54999999999998</v>
      </c>
      <c r="I57" s="163">
        <f t="shared" ca="1" si="5"/>
        <v>147.6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199.42</v>
      </c>
      <c r="E58" s="166">
        <f t="shared" ca="1" si="1"/>
        <v>200.92999999999998</v>
      </c>
      <c r="F58" s="166">
        <f t="shared" ca="1" si="2"/>
        <v>205.98</v>
      </c>
      <c r="G58" s="166">
        <f t="shared" ca="1" si="3"/>
        <v>202.23999999999998</v>
      </c>
      <c r="H58" s="166">
        <f t="shared" ca="1" si="4"/>
        <v>203.74999999999997</v>
      </c>
      <c r="I58" s="166">
        <f t="shared" ca="1" si="5"/>
        <v>208.79999999999998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199.42</v>
      </c>
      <c r="E59" s="166">
        <f t="shared" ca="1" si="1"/>
        <v>200.92999999999998</v>
      </c>
      <c r="F59" s="166">
        <f t="shared" ca="1" si="2"/>
        <v>205.98</v>
      </c>
      <c r="G59" s="166">
        <f t="shared" ca="1" si="3"/>
        <v>202.23999999999998</v>
      </c>
      <c r="H59" s="166">
        <f t="shared" ca="1" si="4"/>
        <v>203.74999999999997</v>
      </c>
      <c r="I59" s="166">
        <f t="shared" ca="1" si="5"/>
        <v>208.79999999999998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199.42</v>
      </c>
      <c r="E60" s="166">
        <f t="shared" ca="1" si="1"/>
        <v>200.92999999999998</v>
      </c>
      <c r="F60" s="166">
        <f t="shared" ca="1" si="2"/>
        <v>205.98</v>
      </c>
      <c r="G60" s="166">
        <f t="shared" ca="1" si="3"/>
        <v>202.23999999999998</v>
      </c>
      <c r="H60" s="166">
        <f t="shared" ca="1" si="4"/>
        <v>203.74999999999997</v>
      </c>
      <c r="I60" s="166">
        <f t="shared" ca="1" si="5"/>
        <v>208.79999999999998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199.42</v>
      </c>
      <c r="E61" s="166">
        <f t="shared" ca="1" si="1"/>
        <v>200.92999999999998</v>
      </c>
      <c r="F61" s="166">
        <f t="shared" ca="1" si="2"/>
        <v>205.98</v>
      </c>
      <c r="G61" s="166">
        <f t="shared" ca="1" si="3"/>
        <v>202.23999999999998</v>
      </c>
      <c r="H61" s="166">
        <f t="shared" ca="1" si="4"/>
        <v>203.74999999999997</v>
      </c>
      <c r="I61" s="166">
        <f t="shared" ca="1" si="5"/>
        <v>208.79999999999998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199.42</v>
      </c>
      <c r="E62" s="166">
        <f t="shared" ca="1" si="1"/>
        <v>200.92999999999998</v>
      </c>
      <c r="F62" s="166">
        <f t="shared" ca="1" si="2"/>
        <v>205.98</v>
      </c>
      <c r="G62" s="166">
        <f t="shared" ca="1" si="3"/>
        <v>202.23999999999998</v>
      </c>
      <c r="H62" s="166">
        <f t="shared" ca="1" si="4"/>
        <v>203.74999999999997</v>
      </c>
      <c r="I62" s="166">
        <f t="shared" ca="1" si="5"/>
        <v>208.79999999999998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199.42</v>
      </c>
      <c r="E63" s="166">
        <f t="shared" ca="1" si="1"/>
        <v>200.92999999999998</v>
      </c>
      <c r="F63" s="166">
        <f t="shared" ca="1" si="2"/>
        <v>205.98</v>
      </c>
      <c r="G63" s="166">
        <f t="shared" ca="1" si="3"/>
        <v>202.23999999999998</v>
      </c>
      <c r="H63" s="166">
        <f t="shared" ca="1" si="4"/>
        <v>203.74999999999997</v>
      </c>
      <c r="I63" s="166">
        <f t="shared" ca="1" si="5"/>
        <v>208.79999999999998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199.42</v>
      </c>
      <c r="E64" s="166">
        <f t="shared" ca="1" si="1"/>
        <v>200.92999999999998</v>
      </c>
      <c r="F64" s="166">
        <f t="shared" ca="1" si="2"/>
        <v>205.98</v>
      </c>
      <c r="G64" s="166">
        <f t="shared" ca="1" si="3"/>
        <v>202.23999999999998</v>
      </c>
      <c r="H64" s="166">
        <f t="shared" ca="1" si="4"/>
        <v>203.74999999999997</v>
      </c>
      <c r="I64" s="166">
        <f t="shared" ca="1" si="5"/>
        <v>208.79999999999998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209.62</v>
      </c>
      <c r="E65" s="163">
        <f t="shared" ca="1" si="1"/>
        <v>211.13</v>
      </c>
      <c r="F65" s="163">
        <f t="shared" ca="1" si="2"/>
        <v>216.18</v>
      </c>
      <c r="G65" s="163">
        <f t="shared" ca="1" si="3"/>
        <v>212.44</v>
      </c>
      <c r="H65" s="163">
        <f t="shared" ca="1" si="4"/>
        <v>213.95</v>
      </c>
      <c r="I65" s="163">
        <f t="shared" ca="1" si="5"/>
        <v>219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209.62</v>
      </c>
      <c r="E66" s="163">
        <f t="shared" ca="1" si="1"/>
        <v>211.13</v>
      </c>
      <c r="F66" s="163">
        <f t="shared" ca="1" si="2"/>
        <v>216.18</v>
      </c>
      <c r="G66" s="163">
        <f t="shared" ca="1" si="3"/>
        <v>212.44</v>
      </c>
      <c r="H66" s="163">
        <f t="shared" ca="1" si="4"/>
        <v>213.95</v>
      </c>
      <c r="I66" s="163">
        <f t="shared" ca="1" si="5"/>
        <v>219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209.62</v>
      </c>
      <c r="E67" s="163">
        <f t="shared" ca="1" si="1"/>
        <v>211.13</v>
      </c>
      <c r="F67" s="163">
        <f t="shared" ca="1" si="2"/>
        <v>216.18</v>
      </c>
      <c r="G67" s="163">
        <f t="shared" ca="1" si="3"/>
        <v>212.44</v>
      </c>
      <c r="H67" s="163">
        <f t="shared" ca="1" si="4"/>
        <v>213.95</v>
      </c>
      <c r="I67" s="163">
        <f t="shared" ca="1" si="5"/>
        <v>219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209.62</v>
      </c>
      <c r="E68" s="163">
        <f t="shared" ca="1" si="1"/>
        <v>211.13</v>
      </c>
      <c r="F68" s="163">
        <f t="shared" ca="1" si="2"/>
        <v>216.18</v>
      </c>
      <c r="G68" s="163">
        <f t="shared" ca="1" si="3"/>
        <v>212.44</v>
      </c>
      <c r="H68" s="163">
        <f t="shared" ca="1" si="4"/>
        <v>213.95</v>
      </c>
      <c r="I68" s="163">
        <f t="shared" ca="1" si="5"/>
        <v>219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209.62</v>
      </c>
      <c r="E69" s="163">
        <f t="shared" ca="1" si="1"/>
        <v>211.13</v>
      </c>
      <c r="F69" s="163">
        <f t="shared" ca="1" si="2"/>
        <v>216.18</v>
      </c>
      <c r="G69" s="163">
        <f t="shared" ca="1" si="3"/>
        <v>212.44</v>
      </c>
      <c r="H69" s="163">
        <f t="shared" ca="1" si="4"/>
        <v>213.95</v>
      </c>
      <c r="I69" s="163">
        <f t="shared" ca="1" si="5"/>
        <v>219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209.62</v>
      </c>
      <c r="E70" s="163">
        <f t="shared" ca="1" si="1"/>
        <v>211.13</v>
      </c>
      <c r="F70" s="163">
        <f t="shared" ca="1" si="2"/>
        <v>216.18</v>
      </c>
      <c r="G70" s="163">
        <f t="shared" ca="1" si="3"/>
        <v>212.44</v>
      </c>
      <c r="H70" s="163">
        <f t="shared" ca="1" si="4"/>
        <v>213.95</v>
      </c>
      <c r="I70" s="163">
        <f t="shared" ca="1" si="5"/>
        <v>219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209.62</v>
      </c>
      <c r="E71" s="163">
        <f t="shared" ca="1" si="1"/>
        <v>211.13</v>
      </c>
      <c r="F71" s="163">
        <f t="shared" ca="1" si="2"/>
        <v>216.18</v>
      </c>
      <c r="G71" s="163">
        <f t="shared" ca="1" si="3"/>
        <v>212.44</v>
      </c>
      <c r="H71" s="163">
        <f t="shared" ca="1" si="4"/>
        <v>213.95</v>
      </c>
      <c r="I71" s="163">
        <f t="shared" ca="1" si="5"/>
        <v>219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209.62</v>
      </c>
      <c r="E72" s="163">
        <f t="shared" ca="1" si="1"/>
        <v>211.13</v>
      </c>
      <c r="F72" s="163">
        <f t="shared" ca="1" si="2"/>
        <v>216.18</v>
      </c>
      <c r="G72" s="163">
        <f t="shared" ca="1" si="3"/>
        <v>212.44</v>
      </c>
      <c r="H72" s="163">
        <f t="shared" ca="1" si="4"/>
        <v>213.95</v>
      </c>
      <c r="I72" s="163">
        <f t="shared" ca="1" si="5"/>
        <v>219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219.82</v>
      </c>
      <c r="E73" s="166">
        <f t="shared" ca="1" si="1"/>
        <v>221.32999999999998</v>
      </c>
      <c r="F73" s="166">
        <f t="shared" ca="1" si="2"/>
        <v>226.38</v>
      </c>
      <c r="G73" s="166">
        <f t="shared" ca="1" si="3"/>
        <v>222.64</v>
      </c>
      <c r="H73" s="166">
        <f t="shared" ca="1" si="4"/>
        <v>224.14999999999998</v>
      </c>
      <c r="I73" s="166">
        <f t="shared" ca="1" si="5"/>
        <v>229.2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219.82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221.32999999999998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226.38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222.64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224.14999999999998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229.2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219.82</v>
      </c>
      <c r="E75" s="166">
        <f t="shared" ca="1" si="7"/>
        <v>221.32999999999998</v>
      </c>
      <c r="F75" s="166">
        <f t="shared" ca="1" si="8"/>
        <v>226.38</v>
      </c>
      <c r="G75" s="166">
        <f t="shared" ca="1" si="9"/>
        <v>222.64</v>
      </c>
      <c r="H75" s="166">
        <f t="shared" ca="1" si="10"/>
        <v>224.14999999999998</v>
      </c>
      <c r="I75" s="166">
        <f t="shared" ca="1" si="11"/>
        <v>229.2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219.82</v>
      </c>
      <c r="E76" s="166">
        <f t="shared" ca="1" si="7"/>
        <v>221.32999999999998</v>
      </c>
      <c r="F76" s="166">
        <f t="shared" ca="1" si="8"/>
        <v>226.38</v>
      </c>
      <c r="G76" s="166">
        <f t="shared" ca="1" si="9"/>
        <v>222.64</v>
      </c>
      <c r="H76" s="166">
        <f t="shared" ca="1" si="10"/>
        <v>224.14999999999998</v>
      </c>
      <c r="I76" s="166">
        <f t="shared" ca="1" si="11"/>
        <v>229.2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219.82</v>
      </c>
      <c r="E77" s="166">
        <f t="shared" ca="1" si="7"/>
        <v>221.32999999999998</v>
      </c>
      <c r="F77" s="166">
        <f t="shared" ca="1" si="8"/>
        <v>226.38</v>
      </c>
      <c r="G77" s="166">
        <f t="shared" ca="1" si="9"/>
        <v>222.64</v>
      </c>
      <c r="H77" s="166">
        <f t="shared" ca="1" si="10"/>
        <v>224.14999999999998</v>
      </c>
      <c r="I77" s="166">
        <f t="shared" ca="1" si="11"/>
        <v>229.2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219.82</v>
      </c>
      <c r="E78" s="166">
        <f t="shared" ca="1" si="7"/>
        <v>221.32999999999998</v>
      </c>
      <c r="F78" s="166">
        <f t="shared" ca="1" si="8"/>
        <v>226.38</v>
      </c>
      <c r="G78" s="166">
        <f t="shared" ca="1" si="9"/>
        <v>222.64</v>
      </c>
      <c r="H78" s="166">
        <f t="shared" ca="1" si="10"/>
        <v>224.14999999999998</v>
      </c>
      <c r="I78" s="166">
        <f t="shared" ca="1" si="11"/>
        <v>229.2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219.82</v>
      </c>
      <c r="E79" s="166">
        <f t="shared" ca="1" si="7"/>
        <v>221.32999999999998</v>
      </c>
      <c r="F79" s="166">
        <f t="shared" ca="1" si="8"/>
        <v>226.38</v>
      </c>
      <c r="G79" s="166">
        <f t="shared" ca="1" si="9"/>
        <v>222.64</v>
      </c>
      <c r="H79" s="166">
        <f t="shared" ca="1" si="10"/>
        <v>224.14999999999998</v>
      </c>
      <c r="I79" s="166">
        <f t="shared" ca="1" si="11"/>
        <v>229.2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219.82</v>
      </c>
      <c r="E80" s="166">
        <f t="shared" ca="1" si="7"/>
        <v>221.32999999999998</v>
      </c>
      <c r="F80" s="166">
        <f t="shared" ca="1" si="8"/>
        <v>226.38</v>
      </c>
      <c r="G80" s="166">
        <f t="shared" ca="1" si="9"/>
        <v>222.64</v>
      </c>
      <c r="H80" s="166">
        <f t="shared" ca="1" si="10"/>
        <v>224.14999999999998</v>
      </c>
      <c r="I80" s="166">
        <f t="shared" ca="1" si="11"/>
        <v>229.2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230.01999999999998</v>
      </c>
      <c r="E81" s="163">
        <f t="shared" ca="1" si="7"/>
        <v>231.52999999999997</v>
      </c>
      <c r="F81" s="163">
        <f t="shared" ca="1" si="8"/>
        <v>236.57999999999998</v>
      </c>
      <c r="G81" s="163">
        <f t="shared" ca="1" si="9"/>
        <v>232.83999999999997</v>
      </c>
      <c r="H81" s="163">
        <f t="shared" ca="1" si="10"/>
        <v>234.34999999999997</v>
      </c>
      <c r="I81" s="163">
        <f t="shared" ca="1" si="11"/>
        <v>239.39999999999998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230.01999999999998</v>
      </c>
      <c r="E82" s="163">
        <f t="shared" ca="1" si="7"/>
        <v>231.52999999999997</v>
      </c>
      <c r="F82" s="163">
        <f t="shared" ca="1" si="8"/>
        <v>236.57999999999998</v>
      </c>
      <c r="G82" s="163">
        <f t="shared" ca="1" si="9"/>
        <v>232.83999999999997</v>
      </c>
      <c r="H82" s="163">
        <f t="shared" ca="1" si="10"/>
        <v>234.34999999999997</v>
      </c>
      <c r="I82" s="163">
        <f t="shared" ca="1" si="11"/>
        <v>239.39999999999998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230.01999999999998</v>
      </c>
      <c r="E83" s="163">
        <f t="shared" ca="1" si="7"/>
        <v>231.52999999999997</v>
      </c>
      <c r="F83" s="163">
        <f t="shared" ca="1" si="8"/>
        <v>236.57999999999998</v>
      </c>
      <c r="G83" s="163">
        <f t="shared" ca="1" si="9"/>
        <v>232.83999999999997</v>
      </c>
      <c r="H83" s="163">
        <f t="shared" ca="1" si="10"/>
        <v>234.34999999999997</v>
      </c>
      <c r="I83" s="163">
        <f t="shared" ca="1" si="11"/>
        <v>239.39999999999998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230.01999999999998</v>
      </c>
      <c r="E84" s="163">
        <f t="shared" ca="1" si="7"/>
        <v>231.52999999999997</v>
      </c>
      <c r="F84" s="163">
        <f t="shared" ca="1" si="8"/>
        <v>236.57999999999998</v>
      </c>
      <c r="G84" s="163">
        <f t="shared" ca="1" si="9"/>
        <v>232.83999999999997</v>
      </c>
      <c r="H84" s="163">
        <f t="shared" ca="1" si="10"/>
        <v>234.34999999999997</v>
      </c>
      <c r="I84" s="163">
        <f t="shared" ca="1" si="11"/>
        <v>239.39999999999998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230.01999999999998</v>
      </c>
      <c r="E85" s="163">
        <f t="shared" ca="1" si="7"/>
        <v>231.52999999999997</v>
      </c>
      <c r="F85" s="163">
        <f t="shared" ca="1" si="8"/>
        <v>236.57999999999998</v>
      </c>
      <c r="G85" s="163">
        <f t="shared" ca="1" si="9"/>
        <v>232.83999999999997</v>
      </c>
      <c r="H85" s="163">
        <f t="shared" ca="1" si="10"/>
        <v>234.34999999999997</v>
      </c>
      <c r="I85" s="163">
        <f t="shared" ca="1" si="11"/>
        <v>239.39999999999998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230.01999999999998</v>
      </c>
      <c r="E86" s="163">
        <f t="shared" ca="1" si="7"/>
        <v>231.52999999999997</v>
      </c>
      <c r="F86" s="163">
        <f t="shared" ca="1" si="8"/>
        <v>236.57999999999998</v>
      </c>
      <c r="G86" s="163">
        <f t="shared" ca="1" si="9"/>
        <v>232.83999999999997</v>
      </c>
      <c r="H86" s="163">
        <f t="shared" ca="1" si="10"/>
        <v>234.34999999999997</v>
      </c>
      <c r="I86" s="163">
        <f t="shared" ca="1" si="11"/>
        <v>239.39999999999998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230.01999999999998</v>
      </c>
      <c r="E87" s="163">
        <f t="shared" ca="1" si="7"/>
        <v>231.52999999999997</v>
      </c>
      <c r="F87" s="163">
        <f t="shared" ca="1" si="8"/>
        <v>236.57999999999998</v>
      </c>
      <c r="G87" s="163">
        <f t="shared" ca="1" si="9"/>
        <v>232.83999999999997</v>
      </c>
      <c r="H87" s="163">
        <f t="shared" ca="1" si="10"/>
        <v>234.34999999999997</v>
      </c>
      <c r="I87" s="163">
        <f t="shared" ca="1" si="11"/>
        <v>239.39999999999998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230.01999999999998</v>
      </c>
      <c r="E88" s="163">
        <f t="shared" ca="1" si="7"/>
        <v>231.52999999999997</v>
      </c>
      <c r="F88" s="163">
        <f t="shared" ca="1" si="8"/>
        <v>236.57999999999998</v>
      </c>
      <c r="G88" s="163">
        <f t="shared" ca="1" si="9"/>
        <v>232.83999999999997</v>
      </c>
      <c r="H88" s="163">
        <f t="shared" ca="1" si="10"/>
        <v>234.34999999999997</v>
      </c>
      <c r="I88" s="163">
        <f t="shared" ca="1" si="11"/>
        <v>239.39999999999998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230.01999999999998</v>
      </c>
      <c r="E89" s="163">
        <f t="shared" ca="1" si="7"/>
        <v>231.52999999999997</v>
      </c>
      <c r="F89" s="163">
        <f t="shared" ca="1" si="8"/>
        <v>236.57999999999998</v>
      </c>
      <c r="G89" s="163">
        <f t="shared" ca="1" si="9"/>
        <v>232.83999999999997</v>
      </c>
      <c r="H89" s="163">
        <f t="shared" ca="1" si="10"/>
        <v>234.34999999999997</v>
      </c>
      <c r="I89" s="163">
        <f t="shared" ca="1" si="11"/>
        <v>239.39999999999998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240.22</v>
      </c>
      <c r="E90" s="166">
        <f t="shared" ca="1" si="7"/>
        <v>241.73</v>
      </c>
      <c r="F90" s="166">
        <f t="shared" ca="1" si="8"/>
        <v>246.78</v>
      </c>
      <c r="G90" s="166">
        <f t="shared" ca="1" si="9"/>
        <v>243.04</v>
      </c>
      <c r="H90" s="166">
        <f t="shared" ca="1" si="10"/>
        <v>244.54999999999998</v>
      </c>
      <c r="I90" s="166">
        <f t="shared" ca="1" si="11"/>
        <v>249.6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240.22</v>
      </c>
      <c r="E91" s="166">
        <f t="shared" ca="1" si="7"/>
        <v>241.73</v>
      </c>
      <c r="F91" s="166">
        <f t="shared" ca="1" si="8"/>
        <v>246.78</v>
      </c>
      <c r="G91" s="166">
        <f t="shared" ca="1" si="9"/>
        <v>243.04</v>
      </c>
      <c r="H91" s="166">
        <f t="shared" ca="1" si="10"/>
        <v>244.54999999999998</v>
      </c>
      <c r="I91" s="166">
        <f t="shared" ca="1" si="11"/>
        <v>249.6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240.22</v>
      </c>
      <c r="E92" s="166">
        <f t="shared" ca="1" si="7"/>
        <v>241.73</v>
      </c>
      <c r="F92" s="166">
        <f t="shared" ca="1" si="8"/>
        <v>246.78</v>
      </c>
      <c r="G92" s="166">
        <f t="shared" ca="1" si="9"/>
        <v>243.04</v>
      </c>
      <c r="H92" s="166">
        <f t="shared" ca="1" si="10"/>
        <v>244.54999999999998</v>
      </c>
      <c r="I92" s="166">
        <f t="shared" ca="1" si="11"/>
        <v>249.6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240.22</v>
      </c>
      <c r="E93" s="166">
        <f t="shared" ca="1" si="7"/>
        <v>241.73</v>
      </c>
      <c r="F93" s="166">
        <f t="shared" ca="1" si="8"/>
        <v>246.78</v>
      </c>
      <c r="G93" s="166">
        <f t="shared" ca="1" si="9"/>
        <v>243.04</v>
      </c>
      <c r="H93" s="166">
        <f t="shared" ca="1" si="10"/>
        <v>244.54999999999998</v>
      </c>
      <c r="I93" s="166">
        <f t="shared" ca="1" si="11"/>
        <v>249.6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240.22</v>
      </c>
      <c r="E94" s="166">
        <f t="shared" ca="1" si="7"/>
        <v>241.73</v>
      </c>
      <c r="F94" s="166">
        <f t="shared" ca="1" si="8"/>
        <v>246.78</v>
      </c>
      <c r="G94" s="166">
        <f t="shared" ca="1" si="9"/>
        <v>243.04</v>
      </c>
      <c r="H94" s="166">
        <f t="shared" ca="1" si="10"/>
        <v>244.54999999999998</v>
      </c>
      <c r="I94" s="166">
        <f t="shared" ca="1" si="11"/>
        <v>249.6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240.22</v>
      </c>
      <c r="E95" s="166">
        <f t="shared" ca="1" si="7"/>
        <v>241.73</v>
      </c>
      <c r="F95" s="166">
        <f t="shared" ca="1" si="8"/>
        <v>246.78</v>
      </c>
      <c r="G95" s="166">
        <f t="shared" ca="1" si="9"/>
        <v>243.04</v>
      </c>
      <c r="H95" s="166">
        <f t="shared" ca="1" si="10"/>
        <v>244.54999999999998</v>
      </c>
      <c r="I95" s="166">
        <f t="shared" ca="1" si="11"/>
        <v>249.6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240.22</v>
      </c>
      <c r="E96" s="166">
        <f t="shared" ca="1" si="7"/>
        <v>241.73</v>
      </c>
      <c r="F96" s="166">
        <f t="shared" ca="1" si="8"/>
        <v>246.78</v>
      </c>
      <c r="G96" s="166">
        <f t="shared" ca="1" si="9"/>
        <v>243.04</v>
      </c>
      <c r="H96" s="166">
        <f t="shared" ca="1" si="10"/>
        <v>244.54999999999998</v>
      </c>
      <c r="I96" s="166">
        <f t="shared" ca="1" si="11"/>
        <v>249.6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240.22</v>
      </c>
      <c r="E97" s="166">
        <f t="shared" ca="1" si="7"/>
        <v>241.73</v>
      </c>
      <c r="F97" s="166">
        <f t="shared" ca="1" si="8"/>
        <v>246.78</v>
      </c>
      <c r="G97" s="166">
        <f t="shared" ca="1" si="9"/>
        <v>243.04</v>
      </c>
      <c r="H97" s="166">
        <f t="shared" ca="1" si="10"/>
        <v>244.54999999999998</v>
      </c>
      <c r="I97" s="166">
        <f t="shared" ca="1" si="11"/>
        <v>249.6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240.22</v>
      </c>
      <c r="E98" s="166">
        <f t="shared" ca="1" si="7"/>
        <v>241.73</v>
      </c>
      <c r="F98" s="166">
        <f t="shared" ca="1" si="8"/>
        <v>246.78</v>
      </c>
      <c r="G98" s="166">
        <f t="shared" ca="1" si="9"/>
        <v>243.04</v>
      </c>
      <c r="H98" s="166">
        <f t="shared" ca="1" si="10"/>
        <v>244.54999999999998</v>
      </c>
      <c r="I98" s="166">
        <f t="shared" ca="1" si="11"/>
        <v>249.6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250.42</v>
      </c>
      <c r="E99" s="163">
        <f t="shared" ca="1" si="7"/>
        <v>251.92999999999998</v>
      </c>
      <c r="F99" s="163">
        <f t="shared" ca="1" si="8"/>
        <v>256.97999999999996</v>
      </c>
      <c r="G99" s="163">
        <f t="shared" ca="1" si="9"/>
        <v>253.23999999999998</v>
      </c>
      <c r="H99" s="163">
        <f t="shared" ca="1" si="10"/>
        <v>254.74999999999997</v>
      </c>
      <c r="I99" s="163">
        <f t="shared" ca="1" si="11"/>
        <v>259.79999999999995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250.42</v>
      </c>
      <c r="E100" s="163">
        <f t="shared" ca="1" si="7"/>
        <v>251.92999999999998</v>
      </c>
      <c r="F100" s="163">
        <f t="shared" ca="1" si="8"/>
        <v>256.97999999999996</v>
      </c>
      <c r="G100" s="163">
        <f t="shared" ca="1" si="9"/>
        <v>253.23999999999998</v>
      </c>
      <c r="H100" s="163">
        <f t="shared" ca="1" si="10"/>
        <v>254.74999999999997</v>
      </c>
      <c r="I100" s="163">
        <f t="shared" ca="1" si="11"/>
        <v>259.79999999999995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250.42</v>
      </c>
      <c r="E101" s="163">
        <f t="shared" ca="1" si="7"/>
        <v>251.92999999999998</v>
      </c>
      <c r="F101" s="163">
        <f t="shared" ca="1" si="8"/>
        <v>256.97999999999996</v>
      </c>
      <c r="G101" s="163">
        <f t="shared" ca="1" si="9"/>
        <v>253.23999999999998</v>
      </c>
      <c r="H101" s="163">
        <f t="shared" ca="1" si="10"/>
        <v>254.74999999999997</v>
      </c>
      <c r="I101" s="163">
        <f t="shared" ca="1" si="11"/>
        <v>259.79999999999995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250.42</v>
      </c>
      <c r="E102" s="163">
        <f t="shared" ca="1" si="7"/>
        <v>251.92999999999998</v>
      </c>
      <c r="F102" s="163">
        <f t="shared" ca="1" si="8"/>
        <v>256.97999999999996</v>
      </c>
      <c r="G102" s="163">
        <f t="shared" ca="1" si="9"/>
        <v>253.23999999999998</v>
      </c>
      <c r="H102" s="163">
        <f t="shared" ca="1" si="10"/>
        <v>254.74999999999997</v>
      </c>
      <c r="I102" s="163">
        <f t="shared" ca="1" si="11"/>
        <v>259.79999999999995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250.42</v>
      </c>
      <c r="E103" s="163">
        <f t="shared" ca="1" si="7"/>
        <v>251.92999999999998</v>
      </c>
      <c r="F103" s="163">
        <f t="shared" ca="1" si="8"/>
        <v>256.97999999999996</v>
      </c>
      <c r="G103" s="163">
        <f t="shared" ca="1" si="9"/>
        <v>253.23999999999998</v>
      </c>
      <c r="H103" s="163">
        <f t="shared" ca="1" si="10"/>
        <v>254.74999999999997</v>
      </c>
      <c r="I103" s="163">
        <f t="shared" ca="1" si="11"/>
        <v>259.79999999999995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250.42</v>
      </c>
      <c r="E104" s="163">
        <f t="shared" ca="1" si="7"/>
        <v>251.92999999999998</v>
      </c>
      <c r="F104" s="163">
        <f t="shared" ca="1" si="8"/>
        <v>256.97999999999996</v>
      </c>
      <c r="G104" s="163">
        <f t="shared" ca="1" si="9"/>
        <v>253.23999999999998</v>
      </c>
      <c r="H104" s="163">
        <f t="shared" ca="1" si="10"/>
        <v>254.74999999999997</v>
      </c>
      <c r="I104" s="163">
        <f t="shared" ca="1" si="11"/>
        <v>259.79999999999995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250.42</v>
      </c>
      <c r="E105" s="163">
        <f t="shared" ca="1" si="7"/>
        <v>251.92999999999998</v>
      </c>
      <c r="F105" s="163">
        <f t="shared" ca="1" si="8"/>
        <v>256.97999999999996</v>
      </c>
      <c r="G105" s="163">
        <f t="shared" ca="1" si="9"/>
        <v>253.23999999999998</v>
      </c>
      <c r="H105" s="163">
        <f t="shared" ca="1" si="10"/>
        <v>254.74999999999997</v>
      </c>
      <c r="I105" s="163">
        <f t="shared" ca="1" si="11"/>
        <v>259.79999999999995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250.42</v>
      </c>
      <c r="E106" s="163">
        <f t="shared" ca="1" si="7"/>
        <v>251.92999999999998</v>
      </c>
      <c r="F106" s="163">
        <f t="shared" ca="1" si="8"/>
        <v>256.97999999999996</v>
      </c>
      <c r="G106" s="163">
        <f t="shared" ca="1" si="9"/>
        <v>253.23999999999998</v>
      </c>
      <c r="H106" s="163">
        <f t="shared" ca="1" si="10"/>
        <v>254.74999999999997</v>
      </c>
      <c r="I106" s="163">
        <f t="shared" ca="1" si="11"/>
        <v>259.79999999999995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250.42</v>
      </c>
      <c r="E107" s="163">
        <f t="shared" ca="1" si="7"/>
        <v>251.92999999999998</v>
      </c>
      <c r="F107" s="163">
        <f t="shared" ca="1" si="8"/>
        <v>256.97999999999996</v>
      </c>
      <c r="G107" s="163">
        <f t="shared" ca="1" si="9"/>
        <v>253.23999999999998</v>
      </c>
      <c r="H107" s="163">
        <f t="shared" ca="1" si="10"/>
        <v>254.74999999999997</v>
      </c>
      <c r="I107" s="163">
        <f t="shared" ca="1" si="11"/>
        <v>259.79999999999995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250.42</v>
      </c>
      <c r="E108" s="163">
        <f t="shared" ca="1" si="7"/>
        <v>251.92999999999998</v>
      </c>
      <c r="F108" s="163">
        <f t="shared" ca="1" si="8"/>
        <v>256.97999999999996</v>
      </c>
      <c r="G108" s="163">
        <f t="shared" ca="1" si="9"/>
        <v>253.23999999999998</v>
      </c>
      <c r="H108" s="163">
        <f t="shared" ca="1" si="10"/>
        <v>254.74999999999997</v>
      </c>
      <c r="I108" s="163">
        <f t="shared" ca="1" si="11"/>
        <v>259.79999999999995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260.62</v>
      </c>
      <c r="E109" s="166">
        <f t="shared" ca="1" si="7"/>
        <v>262.13</v>
      </c>
      <c r="F109" s="166">
        <f t="shared" ca="1" si="8"/>
        <v>267.18</v>
      </c>
      <c r="G109" s="166">
        <f t="shared" ca="1" si="9"/>
        <v>263.44</v>
      </c>
      <c r="H109" s="166">
        <f t="shared" ca="1" si="10"/>
        <v>264.95</v>
      </c>
      <c r="I109" s="166">
        <f t="shared" ca="1" si="11"/>
        <v>270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260.62</v>
      </c>
      <c r="E110" s="166">
        <f t="shared" ca="1" si="7"/>
        <v>262.13</v>
      </c>
      <c r="F110" s="166">
        <f t="shared" ca="1" si="8"/>
        <v>267.18</v>
      </c>
      <c r="G110" s="166">
        <f t="shared" ca="1" si="9"/>
        <v>263.44</v>
      </c>
      <c r="H110" s="166">
        <f t="shared" ca="1" si="10"/>
        <v>264.95</v>
      </c>
      <c r="I110" s="166">
        <f t="shared" ca="1" si="11"/>
        <v>270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260.62</v>
      </c>
      <c r="E111" s="166">
        <f t="shared" ca="1" si="7"/>
        <v>262.13</v>
      </c>
      <c r="F111" s="166">
        <f t="shared" ca="1" si="8"/>
        <v>267.18</v>
      </c>
      <c r="G111" s="166">
        <f t="shared" ca="1" si="9"/>
        <v>263.44</v>
      </c>
      <c r="H111" s="166">
        <f t="shared" ca="1" si="10"/>
        <v>264.95</v>
      </c>
      <c r="I111" s="166">
        <f t="shared" ca="1" si="11"/>
        <v>270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260.62</v>
      </c>
      <c r="E112" s="166">
        <f t="shared" ca="1" si="7"/>
        <v>262.13</v>
      </c>
      <c r="F112" s="166">
        <f t="shared" ca="1" si="8"/>
        <v>267.18</v>
      </c>
      <c r="G112" s="166">
        <f t="shared" ca="1" si="9"/>
        <v>263.44</v>
      </c>
      <c r="H112" s="166">
        <f t="shared" ca="1" si="10"/>
        <v>264.95</v>
      </c>
      <c r="I112" s="166">
        <f t="shared" ca="1" si="11"/>
        <v>270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260.62</v>
      </c>
      <c r="E113" s="166">
        <f t="shared" ca="1" si="7"/>
        <v>262.13</v>
      </c>
      <c r="F113" s="166">
        <f t="shared" ca="1" si="8"/>
        <v>267.18</v>
      </c>
      <c r="G113" s="166">
        <f t="shared" ca="1" si="9"/>
        <v>263.44</v>
      </c>
      <c r="H113" s="166">
        <f t="shared" ca="1" si="10"/>
        <v>264.95</v>
      </c>
      <c r="I113" s="166">
        <f t="shared" ca="1" si="11"/>
        <v>270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260.62</v>
      </c>
      <c r="E114" s="166">
        <f t="shared" ca="1" si="7"/>
        <v>262.13</v>
      </c>
      <c r="F114" s="166">
        <f t="shared" ca="1" si="8"/>
        <v>267.18</v>
      </c>
      <c r="G114" s="166">
        <f t="shared" ca="1" si="9"/>
        <v>263.44</v>
      </c>
      <c r="H114" s="166">
        <f t="shared" ca="1" si="10"/>
        <v>264.95</v>
      </c>
      <c r="I114" s="166">
        <f t="shared" ca="1" si="11"/>
        <v>270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260.62</v>
      </c>
      <c r="E115" s="166">
        <f t="shared" ca="1" si="7"/>
        <v>262.13</v>
      </c>
      <c r="F115" s="166">
        <f t="shared" ca="1" si="8"/>
        <v>267.18</v>
      </c>
      <c r="G115" s="166">
        <f t="shared" ca="1" si="9"/>
        <v>263.44</v>
      </c>
      <c r="H115" s="166">
        <f t="shared" ca="1" si="10"/>
        <v>264.95</v>
      </c>
      <c r="I115" s="166">
        <f t="shared" ca="1" si="11"/>
        <v>270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260.62</v>
      </c>
      <c r="E116" s="166">
        <f t="shared" ca="1" si="7"/>
        <v>262.13</v>
      </c>
      <c r="F116" s="166">
        <f t="shared" ca="1" si="8"/>
        <v>267.18</v>
      </c>
      <c r="G116" s="166">
        <f t="shared" ca="1" si="9"/>
        <v>263.44</v>
      </c>
      <c r="H116" s="166">
        <f t="shared" ca="1" si="10"/>
        <v>264.95</v>
      </c>
      <c r="I116" s="166">
        <f t="shared" ca="1" si="11"/>
        <v>270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260.62</v>
      </c>
      <c r="E117" s="166">
        <f t="shared" ca="1" si="7"/>
        <v>262.13</v>
      </c>
      <c r="F117" s="166">
        <f t="shared" ca="1" si="8"/>
        <v>267.18</v>
      </c>
      <c r="G117" s="166">
        <f t="shared" ca="1" si="9"/>
        <v>263.44</v>
      </c>
      <c r="H117" s="166">
        <f t="shared" ca="1" si="10"/>
        <v>264.95</v>
      </c>
      <c r="I117" s="166">
        <f t="shared" ca="1" si="11"/>
        <v>270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260.62</v>
      </c>
      <c r="E118" s="166">
        <f t="shared" ca="1" si="7"/>
        <v>262.13</v>
      </c>
      <c r="F118" s="166">
        <f t="shared" ca="1" si="8"/>
        <v>267.18</v>
      </c>
      <c r="G118" s="166">
        <f t="shared" ca="1" si="9"/>
        <v>263.44</v>
      </c>
      <c r="H118" s="166">
        <f t="shared" ca="1" si="10"/>
        <v>264.95</v>
      </c>
      <c r="I118" s="166">
        <f t="shared" ca="1" si="11"/>
        <v>270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270.82</v>
      </c>
      <c r="E119" s="163">
        <f t="shared" ca="1" si="7"/>
        <v>272.33</v>
      </c>
      <c r="F119" s="163">
        <f t="shared" ca="1" si="8"/>
        <v>277.38</v>
      </c>
      <c r="G119" s="163">
        <f t="shared" ca="1" si="9"/>
        <v>273.64</v>
      </c>
      <c r="H119" s="163">
        <f t="shared" ca="1" si="10"/>
        <v>275.14999999999998</v>
      </c>
      <c r="I119" s="163">
        <f t="shared" ca="1" si="11"/>
        <v>280.2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270.82</v>
      </c>
      <c r="E120" s="163">
        <f t="shared" ca="1" si="7"/>
        <v>272.33</v>
      </c>
      <c r="F120" s="163">
        <f t="shared" ca="1" si="8"/>
        <v>277.38</v>
      </c>
      <c r="G120" s="163">
        <f t="shared" ca="1" si="9"/>
        <v>273.64</v>
      </c>
      <c r="H120" s="163">
        <f t="shared" ca="1" si="10"/>
        <v>275.14999999999998</v>
      </c>
      <c r="I120" s="163">
        <f t="shared" ca="1" si="11"/>
        <v>280.2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270.82</v>
      </c>
      <c r="E121" s="163">
        <f t="shared" ca="1" si="7"/>
        <v>272.33</v>
      </c>
      <c r="F121" s="163">
        <f t="shared" ca="1" si="8"/>
        <v>277.38</v>
      </c>
      <c r="G121" s="163">
        <f t="shared" ca="1" si="9"/>
        <v>273.64</v>
      </c>
      <c r="H121" s="163">
        <f t="shared" ca="1" si="10"/>
        <v>275.14999999999998</v>
      </c>
      <c r="I121" s="163">
        <f t="shared" ca="1" si="11"/>
        <v>280.2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270.82</v>
      </c>
      <c r="E122" s="163">
        <f t="shared" ca="1" si="7"/>
        <v>272.33</v>
      </c>
      <c r="F122" s="163">
        <f t="shared" ca="1" si="8"/>
        <v>277.38</v>
      </c>
      <c r="G122" s="163">
        <f t="shared" ca="1" si="9"/>
        <v>273.64</v>
      </c>
      <c r="H122" s="163">
        <f t="shared" ca="1" si="10"/>
        <v>275.14999999999998</v>
      </c>
      <c r="I122" s="163">
        <f t="shared" ca="1" si="11"/>
        <v>280.2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270.82</v>
      </c>
      <c r="E123" s="163">
        <f t="shared" ca="1" si="7"/>
        <v>272.33</v>
      </c>
      <c r="F123" s="163">
        <f t="shared" ca="1" si="8"/>
        <v>277.38</v>
      </c>
      <c r="G123" s="163">
        <f t="shared" ca="1" si="9"/>
        <v>273.64</v>
      </c>
      <c r="H123" s="163">
        <f t="shared" ca="1" si="10"/>
        <v>275.14999999999998</v>
      </c>
      <c r="I123" s="163">
        <f t="shared" ca="1" si="11"/>
        <v>280.2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270.82</v>
      </c>
      <c r="E124" s="163">
        <f t="shared" ca="1" si="7"/>
        <v>272.33</v>
      </c>
      <c r="F124" s="163">
        <f t="shared" ca="1" si="8"/>
        <v>277.38</v>
      </c>
      <c r="G124" s="163">
        <f t="shared" ca="1" si="9"/>
        <v>273.64</v>
      </c>
      <c r="H124" s="163">
        <f t="shared" ca="1" si="10"/>
        <v>275.14999999999998</v>
      </c>
      <c r="I124" s="163">
        <f t="shared" ca="1" si="11"/>
        <v>280.2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270.82</v>
      </c>
      <c r="E125" s="163">
        <f t="shared" ca="1" si="7"/>
        <v>272.33</v>
      </c>
      <c r="F125" s="163">
        <f t="shared" ca="1" si="8"/>
        <v>277.38</v>
      </c>
      <c r="G125" s="163">
        <f t="shared" ca="1" si="9"/>
        <v>273.64</v>
      </c>
      <c r="H125" s="163">
        <f t="shared" ca="1" si="10"/>
        <v>275.14999999999998</v>
      </c>
      <c r="I125" s="163">
        <f t="shared" ca="1" si="11"/>
        <v>280.2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270.82</v>
      </c>
      <c r="E126" s="163">
        <f t="shared" ca="1" si="7"/>
        <v>272.33</v>
      </c>
      <c r="F126" s="163">
        <f t="shared" ca="1" si="8"/>
        <v>277.38</v>
      </c>
      <c r="G126" s="163">
        <f t="shared" ca="1" si="9"/>
        <v>273.64</v>
      </c>
      <c r="H126" s="163">
        <f t="shared" ca="1" si="10"/>
        <v>275.14999999999998</v>
      </c>
      <c r="I126" s="163">
        <f t="shared" ca="1" si="11"/>
        <v>280.2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270.82</v>
      </c>
      <c r="E127" s="163">
        <f t="shared" ca="1" si="7"/>
        <v>272.33</v>
      </c>
      <c r="F127" s="163">
        <f t="shared" ca="1" si="8"/>
        <v>277.38</v>
      </c>
      <c r="G127" s="163">
        <f t="shared" ca="1" si="9"/>
        <v>273.64</v>
      </c>
      <c r="H127" s="163">
        <f t="shared" ca="1" si="10"/>
        <v>275.14999999999998</v>
      </c>
      <c r="I127" s="163">
        <f t="shared" ca="1" si="11"/>
        <v>280.2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270.82</v>
      </c>
      <c r="E128" s="163">
        <f t="shared" ca="1" si="7"/>
        <v>272.33</v>
      </c>
      <c r="F128" s="163">
        <f t="shared" ca="1" si="8"/>
        <v>277.38</v>
      </c>
      <c r="G128" s="163">
        <f t="shared" ca="1" si="9"/>
        <v>273.64</v>
      </c>
      <c r="H128" s="163">
        <f t="shared" ca="1" si="10"/>
        <v>275.14999999999998</v>
      </c>
      <c r="I128" s="163">
        <f t="shared" ca="1" si="11"/>
        <v>280.2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270.82</v>
      </c>
      <c r="E129" s="163">
        <f t="shared" ca="1" si="7"/>
        <v>272.33</v>
      </c>
      <c r="F129" s="163">
        <f t="shared" ca="1" si="8"/>
        <v>277.38</v>
      </c>
      <c r="G129" s="163">
        <f t="shared" ca="1" si="9"/>
        <v>273.64</v>
      </c>
      <c r="H129" s="163">
        <f t="shared" ca="1" si="10"/>
        <v>275.14999999999998</v>
      </c>
      <c r="I129" s="163">
        <f t="shared" ca="1" si="11"/>
        <v>280.2</v>
      </c>
    </row>
    <row r="130" spans="1:9" ht="15" thickBot="1"/>
    <row r="131" spans="1:9" ht="15" thickBot="1">
      <c r="A131" s="221" t="s">
        <v>1</v>
      </c>
      <c r="B131" s="222"/>
      <c r="C131" s="223"/>
      <c r="D131" s="221" t="str">
        <f ca="1">+"Cylindre double entrée (851½-"&amp;MID(CELL("nomfichier",A129),FIND("]",CELL("nomfichier",A129))+1,LEN(CELL("nomfichier",A129))-FIND("]",CELL("nomfichier",A129)))&amp;")"</f>
        <v>Cylindre double entrée (851½-WM5)</v>
      </c>
      <c r="E131" s="222"/>
      <c r="F131" s="223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65.08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66.59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71.64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65.08</v>
      </c>
      <c r="E134" s="163">
        <f t="shared" ca="1" si="13"/>
        <v>66.59</v>
      </c>
      <c r="F134" s="163">
        <f t="shared" ca="1" si="14"/>
        <v>71.64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70.179999999999993</v>
      </c>
      <c r="E135" s="166">
        <f t="shared" ca="1" si="13"/>
        <v>71.69</v>
      </c>
      <c r="F135" s="166">
        <f t="shared" ca="1" si="14"/>
        <v>76.739999999999995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75.28</v>
      </c>
      <c r="E136" s="163">
        <f t="shared" ca="1" si="13"/>
        <v>76.790000000000006</v>
      </c>
      <c r="F136" s="163">
        <f t="shared" ca="1" si="14"/>
        <v>81.84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80.38</v>
      </c>
      <c r="E137" s="166">
        <f t="shared" ca="1" si="13"/>
        <v>81.89</v>
      </c>
      <c r="F137" s="166">
        <f t="shared" ca="1" si="14"/>
        <v>86.94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85.47999999999999</v>
      </c>
      <c r="E138" s="163">
        <f t="shared" ca="1" si="13"/>
        <v>86.99</v>
      </c>
      <c r="F138" s="163">
        <f t="shared" ca="1" si="14"/>
        <v>92.039999999999992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90.58</v>
      </c>
      <c r="E139" s="166">
        <f t="shared" ca="1" si="13"/>
        <v>92.09</v>
      </c>
      <c r="F139" s="166">
        <f t="shared" ca="1" si="14"/>
        <v>97.14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95.679999999999993</v>
      </c>
      <c r="E140" s="163">
        <f t="shared" ca="1" si="13"/>
        <v>97.19</v>
      </c>
      <c r="F140" s="163">
        <f t="shared" ca="1" si="14"/>
        <v>102.24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100.78</v>
      </c>
      <c r="E141" s="166">
        <f t="shared" ca="1" si="13"/>
        <v>102.29</v>
      </c>
      <c r="F141" s="166">
        <f t="shared" ca="1" si="14"/>
        <v>107.34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105.88</v>
      </c>
      <c r="E142" s="163">
        <f t="shared" ca="1" si="13"/>
        <v>107.39</v>
      </c>
      <c r="F142" s="163">
        <f t="shared" ca="1" si="14"/>
        <v>112.44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110.97999999999999</v>
      </c>
      <c r="E143" s="166">
        <f t="shared" ca="1" si="13"/>
        <v>112.49</v>
      </c>
      <c r="F143" s="166">
        <f t="shared" ca="1" si="14"/>
        <v>117.53999999999999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116.08</v>
      </c>
      <c r="E144" s="163">
        <f t="shared" ca="1" si="13"/>
        <v>117.59</v>
      </c>
      <c r="F144" s="163">
        <f t="shared" ca="1" si="14"/>
        <v>122.64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177.27999999999997</v>
      </c>
      <c r="E145" s="166">
        <f t="shared" ca="1" si="13"/>
        <v>178.78999999999996</v>
      </c>
      <c r="F145" s="166">
        <f t="shared" ca="1" si="14"/>
        <v>183.83999999999997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187.48</v>
      </c>
      <c r="E146" s="163">
        <f t="shared" ca="1" si="13"/>
        <v>188.98999999999998</v>
      </c>
      <c r="F146" s="163">
        <f t="shared" ca="1" si="14"/>
        <v>194.04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197.68</v>
      </c>
      <c r="E147" s="166">
        <f t="shared" ca="1" si="13"/>
        <v>199.19</v>
      </c>
      <c r="F147" s="166">
        <f t="shared" ca="1" si="14"/>
        <v>204.24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207.88</v>
      </c>
      <c r="E148" s="163">
        <f t="shared" ca="1" si="13"/>
        <v>209.39</v>
      </c>
      <c r="F148" s="163">
        <f t="shared" ca="1" si="14"/>
        <v>214.44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218.07999999999998</v>
      </c>
      <c r="E149" s="166">
        <f t="shared" ca="1" si="13"/>
        <v>219.58999999999997</v>
      </c>
      <c r="F149" s="166">
        <f t="shared" ca="1" si="14"/>
        <v>224.64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228.27999999999997</v>
      </c>
      <c r="E150" s="163">
        <f t="shared" ca="1" si="13"/>
        <v>229.78999999999996</v>
      </c>
      <c r="F150" s="163">
        <f t="shared" ca="1" si="14"/>
        <v>234.83999999999997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238.47999999999996</v>
      </c>
      <c r="E151" s="166">
        <f t="shared" ca="1" si="13"/>
        <v>239.98999999999995</v>
      </c>
      <c r="F151" s="166">
        <f t="shared" ca="1" si="14"/>
        <v>245.03999999999996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248.68</v>
      </c>
      <c r="E152" s="163">
        <f t="shared" ca="1" si="13"/>
        <v>250.19</v>
      </c>
      <c r="F152" s="163">
        <f t="shared" ca="1" si="14"/>
        <v>255.24</v>
      </c>
    </row>
    <row r="154" spans="1:6">
      <c r="A154" s="224" t="s">
        <v>198</v>
      </c>
      <c r="B154" s="224"/>
      <c r="C154" s="224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120.74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122.25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127.3</v>
      </c>
    </row>
    <row r="155" spans="1:6">
      <c r="A155" s="224" t="s">
        <v>199</v>
      </c>
      <c r="B155" s="224"/>
      <c r="C155" s="224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69.709999999999994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71.22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76.27</v>
      </c>
    </row>
    <row r="156" spans="1:6">
      <c r="A156" s="224" t="s">
        <v>200</v>
      </c>
      <c r="B156" s="224"/>
      <c r="C156" s="224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126.18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127.69000000000001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132.74</v>
      </c>
    </row>
    <row r="157" spans="1:6">
      <c r="A157" s="224" t="s">
        <v>201</v>
      </c>
      <c r="B157" s="224"/>
      <c r="C157" s="224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147.74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149.25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154.30000000000001</v>
      </c>
    </row>
    <row r="158" spans="1:6">
      <c r="A158" s="224" t="s">
        <v>202</v>
      </c>
      <c r="B158" s="224"/>
      <c r="C158" s="224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92.22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93.73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98.78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4" t="s">
        <v>203</v>
      </c>
      <c r="B160" s="224"/>
      <c r="C160" s="224"/>
      <c r="D160" s="225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15,14€</v>
      </c>
      <c r="E160" s="225"/>
      <c r="F160" s="225"/>
    </row>
    <row r="161" spans="1:6">
      <c r="A161" s="224" t="s">
        <v>204</v>
      </c>
      <c r="B161" s="224"/>
      <c r="C161" s="224"/>
      <c r="D161" s="226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26,33€</v>
      </c>
      <c r="E161" s="226"/>
      <c r="F161" s="226"/>
    </row>
    <row r="162" spans="1:6">
      <c r="A162" s="224" t="s">
        <v>205</v>
      </c>
      <c r="B162" s="224"/>
      <c r="C162" s="224"/>
      <c r="D162" s="225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5"/>
      <c r="F162" s="225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8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8"/>
      <c r="C1" s="218"/>
      <c r="D1" s="218"/>
      <c r="E1" s="218"/>
      <c r="F1" s="218"/>
      <c r="G1" s="218"/>
      <c r="H1" s="218"/>
      <c r="I1" s="218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19" t="str">
        <f ca="1">"Profil "&amp;MID(CELL("nomfichier",A6),FIND("]",CELL("nomfichier",A6))+1,LEN(CELL("nomfichier",A6))-FIND("]",CELL("nomfichier",A6)))</f>
        <v>Profil WSM5</v>
      </c>
      <c r="B6" s="219"/>
      <c r="C6" s="219"/>
      <c r="D6" s="219"/>
      <c r="E6" s="219"/>
      <c r="F6" s="219"/>
      <c r="G6" s="219"/>
      <c r="H6" s="219"/>
      <c r="I6" s="219"/>
    </row>
    <row r="7" spans="1:9" ht="15" thickBot="1"/>
    <row r="8" spans="1:9" s="159" customFormat="1" ht="15" thickBot="1">
      <c r="A8" s="221" t="s">
        <v>1</v>
      </c>
      <c r="B8" s="222"/>
      <c r="C8" s="223"/>
      <c r="D8" s="221" t="str">
        <f ca="1">+"Cylindre double entrée (810-"&amp;MID(CELL("nomfichier",A6),FIND("]",CELL("nomfichier",A6))+1,LEN(CELL("nomfichier",A6))-FIND("]",CELL("nomfichier",A6)))&amp;")"</f>
        <v>Cylindre double entrée (810-WSM5)</v>
      </c>
      <c r="E8" s="222"/>
      <c r="F8" s="223"/>
      <c r="G8" s="220" t="str">
        <f ca="1">"Cylindre à bouton (815-"&amp;MID(CELL("nomfichier",A6),FIND("]",CELL("nomfichier",A6))+1,LEN(CELL("nomfichier",A6))-FIND("]",CELL("nomfichier",A6)))&amp;")"</f>
        <v>Cylindre à bouton (815-WSM5)</v>
      </c>
      <c r="H8" s="220"/>
      <c r="I8" s="220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83.47999999999999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84.99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90.039999999999992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85.949999999999989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87.46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92.509999999999991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83.47999999999999</v>
      </c>
      <c r="E11" s="163">
        <f t="shared" ca="1" si="1"/>
        <v>84.99</v>
      </c>
      <c r="F11" s="163">
        <f t="shared" ca="1" si="2"/>
        <v>90.039999999999992</v>
      </c>
      <c r="G11" s="163">
        <f t="shared" ca="1" si="3"/>
        <v>85.949999999999989</v>
      </c>
      <c r="H11" s="163">
        <f t="shared" ca="1" si="4"/>
        <v>87.46</v>
      </c>
      <c r="I11" s="163">
        <f t="shared" ca="1" si="5"/>
        <v>92.509999999999991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83.47999999999999</v>
      </c>
      <c r="E12" s="163">
        <f t="shared" ca="1" si="1"/>
        <v>84.99</v>
      </c>
      <c r="F12" s="163">
        <f t="shared" ca="1" si="2"/>
        <v>90.039999999999992</v>
      </c>
      <c r="G12" s="163">
        <f t="shared" ca="1" si="3"/>
        <v>85.949999999999989</v>
      </c>
      <c r="H12" s="163">
        <f t="shared" ca="1" si="4"/>
        <v>87.46</v>
      </c>
      <c r="I12" s="163">
        <f t="shared" ca="1" si="5"/>
        <v>92.509999999999991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83.47999999999999</v>
      </c>
      <c r="E13" s="163">
        <f t="shared" ca="1" si="1"/>
        <v>84.99</v>
      </c>
      <c r="F13" s="163">
        <f t="shared" ca="1" si="2"/>
        <v>90.039999999999992</v>
      </c>
      <c r="G13" s="163">
        <f t="shared" ca="1" si="3"/>
        <v>85.949999999999989</v>
      </c>
      <c r="H13" s="163">
        <f t="shared" ca="1" si="4"/>
        <v>87.46</v>
      </c>
      <c r="I13" s="163">
        <f t="shared" ca="1" si="5"/>
        <v>92.509999999999991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88.579999999999984</v>
      </c>
      <c r="E14" s="166">
        <f t="shared" ca="1" si="1"/>
        <v>90.089999999999989</v>
      </c>
      <c r="F14" s="166">
        <f t="shared" ca="1" si="2"/>
        <v>95.139999999999986</v>
      </c>
      <c r="G14" s="166">
        <f t="shared" ca="1" si="3"/>
        <v>91.049999999999983</v>
      </c>
      <c r="H14" s="166">
        <f t="shared" ca="1" si="4"/>
        <v>92.559999999999988</v>
      </c>
      <c r="I14" s="166">
        <f t="shared" ca="1" si="5"/>
        <v>97.609999999999985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93.679999999999993</v>
      </c>
      <c r="E15" s="163">
        <f t="shared" ca="1" si="1"/>
        <v>95.19</v>
      </c>
      <c r="F15" s="163">
        <f t="shared" ca="1" si="2"/>
        <v>100.24</v>
      </c>
      <c r="G15" s="163">
        <f t="shared" ca="1" si="3"/>
        <v>96.149999999999991</v>
      </c>
      <c r="H15" s="163">
        <f t="shared" ca="1" si="4"/>
        <v>97.66</v>
      </c>
      <c r="I15" s="163">
        <f t="shared" ca="1" si="5"/>
        <v>102.71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93.679999999999993</v>
      </c>
      <c r="E16" s="163">
        <f t="shared" ca="1" si="1"/>
        <v>95.19</v>
      </c>
      <c r="F16" s="163">
        <f t="shared" ca="1" si="2"/>
        <v>100.24</v>
      </c>
      <c r="G16" s="163">
        <f t="shared" ca="1" si="3"/>
        <v>96.149999999999991</v>
      </c>
      <c r="H16" s="163">
        <f t="shared" ca="1" si="4"/>
        <v>97.66</v>
      </c>
      <c r="I16" s="163">
        <f t="shared" ca="1" si="5"/>
        <v>102.71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93.679999999999993</v>
      </c>
      <c r="E17" s="163">
        <f t="shared" ca="1" si="1"/>
        <v>95.19</v>
      </c>
      <c r="F17" s="163">
        <f t="shared" ca="1" si="2"/>
        <v>100.24</v>
      </c>
      <c r="G17" s="163">
        <f t="shared" ca="1" si="3"/>
        <v>96.149999999999991</v>
      </c>
      <c r="H17" s="163">
        <f t="shared" ca="1" si="4"/>
        <v>97.66</v>
      </c>
      <c r="I17" s="163">
        <f t="shared" ca="1" si="5"/>
        <v>102.71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98.779999999999987</v>
      </c>
      <c r="E18" s="166">
        <f t="shared" ca="1" si="1"/>
        <v>100.28999999999999</v>
      </c>
      <c r="F18" s="166">
        <f t="shared" ca="1" si="2"/>
        <v>105.33999999999999</v>
      </c>
      <c r="G18" s="166">
        <f t="shared" ca="1" si="3"/>
        <v>101.24999999999999</v>
      </c>
      <c r="H18" s="166">
        <f t="shared" ca="1" si="4"/>
        <v>102.75999999999999</v>
      </c>
      <c r="I18" s="166">
        <f t="shared" ca="1" si="5"/>
        <v>107.80999999999999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98.779999999999987</v>
      </c>
      <c r="E19" s="166">
        <f t="shared" ca="1" si="1"/>
        <v>100.28999999999999</v>
      </c>
      <c r="F19" s="166">
        <f t="shared" ca="1" si="2"/>
        <v>105.33999999999999</v>
      </c>
      <c r="G19" s="166">
        <f t="shared" ca="1" si="3"/>
        <v>101.24999999999999</v>
      </c>
      <c r="H19" s="166">
        <f t="shared" ca="1" si="4"/>
        <v>102.75999999999999</v>
      </c>
      <c r="I19" s="166">
        <f t="shared" ca="1" si="5"/>
        <v>107.80999999999999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98.779999999999987</v>
      </c>
      <c r="E20" s="166">
        <f t="shared" ca="1" si="1"/>
        <v>100.28999999999999</v>
      </c>
      <c r="F20" s="166">
        <f t="shared" ca="1" si="2"/>
        <v>105.33999999999999</v>
      </c>
      <c r="G20" s="166">
        <f t="shared" ca="1" si="3"/>
        <v>101.24999999999999</v>
      </c>
      <c r="H20" s="166">
        <f t="shared" ca="1" si="4"/>
        <v>102.75999999999999</v>
      </c>
      <c r="I20" s="166">
        <f t="shared" ca="1" si="5"/>
        <v>107.80999999999999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103.88</v>
      </c>
      <c r="E21" s="163">
        <f t="shared" ca="1" si="1"/>
        <v>105.39</v>
      </c>
      <c r="F21" s="163">
        <f t="shared" ca="1" si="2"/>
        <v>110.44</v>
      </c>
      <c r="G21" s="163">
        <f t="shared" ca="1" si="3"/>
        <v>106.35</v>
      </c>
      <c r="H21" s="163">
        <f t="shared" ca="1" si="4"/>
        <v>107.86</v>
      </c>
      <c r="I21" s="163">
        <f t="shared" ca="1" si="5"/>
        <v>112.91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103.88</v>
      </c>
      <c r="E22" s="163">
        <f t="shared" ca="1" si="1"/>
        <v>105.39</v>
      </c>
      <c r="F22" s="163">
        <f t="shared" ca="1" si="2"/>
        <v>110.44</v>
      </c>
      <c r="G22" s="163">
        <f t="shared" ca="1" si="3"/>
        <v>106.35</v>
      </c>
      <c r="H22" s="163">
        <f t="shared" ca="1" si="4"/>
        <v>107.86</v>
      </c>
      <c r="I22" s="163">
        <f t="shared" ca="1" si="5"/>
        <v>112.91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103.88</v>
      </c>
      <c r="E23" s="163">
        <f t="shared" ca="1" si="1"/>
        <v>105.39</v>
      </c>
      <c r="F23" s="163">
        <f t="shared" ca="1" si="2"/>
        <v>110.44</v>
      </c>
      <c r="G23" s="163">
        <f t="shared" ca="1" si="3"/>
        <v>106.35</v>
      </c>
      <c r="H23" s="163">
        <f t="shared" ca="1" si="4"/>
        <v>107.86</v>
      </c>
      <c r="I23" s="163">
        <f t="shared" ca="1" si="5"/>
        <v>112.91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103.88</v>
      </c>
      <c r="E24" s="163">
        <f t="shared" ca="1" si="1"/>
        <v>105.39</v>
      </c>
      <c r="F24" s="163">
        <f t="shared" ca="1" si="2"/>
        <v>110.44</v>
      </c>
      <c r="G24" s="163">
        <f t="shared" ca="1" si="3"/>
        <v>106.35</v>
      </c>
      <c r="H24" s="163">
        <f t="shared" ca="1" si="4"/>
        <v>107.86</v>
      </c>
      <c r="I24" s="163">
        <f t="shared" ca="1" si="5"/>
        <v>112.91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108.97999999999999</v>
      </c>
      <c r="E25" s="166">
        <f t="shared" ca="1" si="1"/>
        <v>110.49</v>
      </c>
      <c r="F25" s="166">
        <f t="shared" ca="1" si="2"/>
        <v>115.53999999999999</v>
      </c>
      <c r="G25" s="166">
        <f t="shared" ca="1" si="3"/>
        <v>111.44999999999999</v>
      </c>
      <c r="H25" s="166">
        <f t="shared" ca="1" si="4"/>
        <v>112.96</v>
      </c>
      <c r="I25" s="166">
        <f t="shared" ca="1" si="5"/>
        <v>118.00999999999999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108.97999999999999</v>
      </c>
      <c r="E26" s="166">
        <f t="shared" ca="1" si="1"/>
        <v>110.49</v>
      </c>
      <c r="F26" s="166">
        <f t="shared" ca="1" si="2"/>
        <v>115.53999999999999</v>
      </c>
      <c r="G26" s="166">
        <f t="shared" ca="1" si="3"/>
        <v>111.44999999999999</v>
      </c>
      <c r="H26" s="166">
        <f t="shared" ca="1" si="4"/>
        <v>112.96</v>
      </c>
      <c r="I26" s="166">
        <f t="shared" ca="1" si="5"/>
        <v>118.00999999999999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108.97999999999999</v>
      </c>
      <c r="E27" s="166">
        <f t="shared" ca="1" si="1"/>
        <v>110.49</v>
      </c>
      <c r="F27" s="166">
        <f t="shared" ca="1" si="2"/>
        <v>115.53999999999999</v>
      </c>
      <c r="G27" s="166">
        <f t="shared" ca="1" si="3"/>
        <v>111.44999999999999</v>
      </c>
      <c r="H27" s="166">
        <f t="shared" ca="1" si="4"/>
        <v>112.96</v>
      </c>
      <c r="I27" s="166">
        <f t="shared" ca="1" si="5"/>
        <v>118.00999999999999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108.97999999999999</v>
      </c>
      <c r="E28" s="166">
        <f t="shared" ca="1" si="1"/>
        <v>110.49</v>
      </c>
      <c r="F28" s="166">
        <f t="shared" ca="1" si="2"/>
        <v>115.53999999999999</v>
      </c>
      <c r="G28" s="166">
        <f t="shared" ca="1" si="3"/>
        <v>111.44999999999999</v>
      </c>
      <c r="H28" s="166">
        <f t="shared" ca="1" si="4"/>
        <v>112.96</v>
      </c>
      <c r="I28" s="166">
        <f t="shared" ca="1" si="5"/>
        <v>118.00999999999999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114.07999999999998</v>
      </c>
      <c r="E29" s="163">
        <f t="shared" ca="1" si="1"/>
        <v>115.58999999999999</v>
      </c>
      <c r="F29" s="163">
        <f t="shared" ca="1" si="2"/>
        <v>120.63999999999999</v>
      </c>
      <c r="G29" s="163">
        <f t="shared" ca="1" si="3"/>
        <v>116.54999999999998</v>
      </c>
      <c r="H29" s="163">
        <f t="shared" ca="1" si="4"/>
        <v>118.05999999999999</v>
      </c>
      <c r="I29" s="163">
        <f t="shared" ca="1" si="5"/>
        <v>123.10999999999999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114.07999999999998</v>
      </c>
      <c r="E30" s="163">
        <f t="shared" ca="1" si="1"/>
        <v>115.58999999999999</v>
      </c>
      <c r="F30" s="163">
        <f t="shared" ca="1" si="2"/>
        <v>120.63999999999999</v>
      </c>
      <c r="G30" s="163">
        <f t="shared" ca="1" si="3"/>
        <v>116.54999999999998</v>
      </c>
      <c r="H30" s="163">
        <f t="shared" ca="1" si="4"/>
        <v>118.05999999999999</v>
      </c>
      <c r="I30" s="163">
        <f t="shared" ca="1" si="5"/>
        <v>123.10999999999999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114.07999999999998</v>
      </c>
      <c r="E31" s="163">
        <f t="shared" ca="1" si="1"/>
        <v>115.58999999999999</v>
      </c>
      <c r="F31" s="163">
        <f t="shared" ca="1" si="2"/>
        <v>120.63999999999999</v>
      </c>
      <c r="G31" s="163">
        <f t="shared" ca="1" si="3"/>
        <v>116.54999999999998</v>
      </c>
      <c r="H31" s="163">
        <f t="shared" ca="1" si="4"/>
        <v>118.05999999999999</v>
      </c>
      <c r="I31" s="163">
        <f t="shared" ca="1" si="5"/>
        <v>123.10999999999999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114.07999999999998</v>
      </c>
      <c r="E32" s="163">
        <f t="shared" ca="1" si="1"/>
        <v>115.58999999999999</v>
      </c>
      <c r="F32" s="163">
        <f t="shared" ca="1" si="2"/>
        <v>120.63999999999999</v>
      </c>
      <c r="G32" s="163">
        <f t="shared" ca="1" si="3"/>
        <v>116.54999999999998</v>
      </c>
      <c r="H32" s="163">
        <f t="shared" ca="1" si="4"/>
        <v>118.05999999999999</v>
      </c>
      <c r="I32" s="163">
        <f t="shared" ca="1" si="5"/>
        <v>123.10999999999999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114.07999999999998</v>
      </c>
      <c r="E33" s="163">
        <f t="shared" ca="1" si="1"/>
        <v>115.58999999999999</v>
      </c>
      <c r="F33" s="163">
        <f t="shared" ca="1" si="2"/>
        <v>120.63999999999999</v>
      </c>
      <c r="G33" s="163">
        <f t="shared" ca="1" si="3"/>
        <v>116.54999999999998</v>
      </c>
      <c r="H33" s="163">
        <f t="shared" ca="1" si="4"/>
        <v>118.05999999999999</v>
      </c>
      <c r="I33" s="163">
        <f t="shared" ca="1" si="5"/>
        <v>123.10999999999999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119.17999999999998</v>
      </c>
      <c r="E34" s="166">
        <f t="shared" ca="1" si="1"/>
        <v>120.68999999999998</v>
      </c>
      <c r="F34" s="166">
        <f t="shared" ca="1" si="2"/>
        <v>125.73999999999998</v>
      </c>
      <c r="G34" s="166">
        <f t="shared" ca="1" si="3"/>
        <v>121.64999999999998</v>
      </c>
      <c r="H34" s="166">
        <f t="shared" ca="1" si="4"/>
        <v>123.15999999999998</v>
      </c>
      <c r="I34" s="166">
        <f t="shared" ca="1" si="5"/>
        <v>128.20999999999998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119.17999999999998</v>
      </c>
      <c r="E35" s="166">
        <f t="shared" ca="1" si="1"/>
        <v>120.68999999999998</v>
      </c>
      <c r="F35" s="166">
        <f t="shared" ca="1" si="2"/>
        <v>125.73999999999998</v>
      </c>
      <c r="G35" s="166">
        <f t="shared" ca="1" si="3"/>
        <v>121.64999999999998</v>
      </c>
      <c r="H35" s="166">
        <f t="shared" ca="1" si="4"/>
        <v>123.15999999999998</v>
      </c>
      <c r="I35" s="166">
        <f t="shared" ca="1" si="5"/>
        <v>128.20999999999998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119.17999999999998</v>
      </c>
      <c r="E36" s="166">
        <f t="shared" ca="1" si="1"/>
        <v>120.68999999999998</v>
      </c>
      <c r="F36" s="166">
        <f t="shared" ca="1" si="2"/>
        <v>125.73999999999998</v>
      </c>
      <c r="G36" s="166">
        <f t="shared" ca="1" si="3"/>
        <v>121.64999999999998</v>
      </c>
      <c r="H36" s="166">
        <f t="shared" ca="1" si="4"/>
        <v>123.15999999999998</v>
      </c>
      <c r="I36" s="166">
        <f t="shared" ca="1" si="5"/>
        <v>128.20999999999998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119.17999999999998</v>
      </c>
      <c r="E37" s="166">
        <f t="shared" ca="1" si="1"/>
        <v>120.68999999999998</v>
      </c>
      <c r="F37" s="166">
        <f t="shared" ca="1" si="2"/>
        <v>125.73999999999998</v>
      </c>
      <c r="G37" s="166">
        <f t="shared" ca="1" si="3"/>
        <v>121.64999999999998</v>
      </c>
      <c r="H37" s="166">
        <f t="shared" ca="1" si="4"/>
        <v>123.15999999999998</v>
      </c>
      <c r="I37" s="166">
        <f t="shared" ca="1" si="5"/>
        <v>128.20999999999998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119.17999999999998</v>
      </c>
      <c r="E38" s="166">
        <f t="shared" ca="1" si="1"/>
        <v>120.68999999999998</v>
      </c>
      <c r="F38" s="166">
        <f t="shared" ca="1" si="2"/>
        <v>125.73999999999998</v>
      </c>
      <c r="G38" s="166">
        <f t="shared" ca="1" si="3"/>
        <v>121.64999999999998</v>
      </c>
      <c r="H38" s="166">
        <f t="shared" ca="1" si="4"/>
        <v>123.15999999999998</v>
      </c>
      <c r="I38" s="166">
        <f t="shared" ca="1" si="5"/>
        <v>128.20999999999998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124.27999999999999</v>
      </c>
      <c r="E39" s="163">
        <f t="shared" ca="1" si="1"/>
        <v>125.78999999999999</v>
      </c>
      <c r="F39" s="163">
        <f t="shared" ca="1" si="2"/>
        <v>130.83999999999997</v>
      </c>
      <c r="G39" s="163">
        <f t="shared" ca="1" si="3"/>
        <v>126.74999999999999</v>
      </c>
      <c r="H39" s="163">
        <f t="shared" ca="1" si="4"/>
        <v>128.26</v>
      </c>
      <c r="I39" s="163">
        <f t="shared" ca="1" si="5"/>
        <v>133.30999999999997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124.27999999999999</v>
      </c>
      <c r="E40" s="163">
        <f t="shared" ca="1" si="1"/>
        <v>125.78999999999999</v>
      </c>
      <c r="F40" s="163">
        <f t="shared" ca="1" si="2"/>
        <v>130.83999999999997</v>
      </c>
      <c r="G40" s="163">
        <f t="shared" ca="1" si="3"/>
        <v>126.74999999999999</v>
      </c>
      <c r="H40" s="163">
        <f t="shared" ca="1" si="4"/>
        <v>128.26</v>
      </c>
      <c r="I40" s="163">
        <f t="shared" ca="1" si="5"/>
        <v>133.30999999999997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124.27999999999999</v>
      </c>
      <c r="E41" s="163">
        <f t="shared" ca="1" si="1"/>
        <v>125.78999999999999</v>
      </c>
      <c r="F41" s="163">
        <f t="shared" ca="1" si="2"/>
        <v>130.83999999999997</v>
      </c>
      <c r="G41" s="163">
        <f t="shared" ca="1" si="3"/>
        <v>126.74999999999999</v>
      </c>
      <c r="H41" s="163">
        <f t="shared" ca="1" si="4"/>
        <v>128.26</v>
      </c>
      <c r="I41" s="163">
        <f t="shared" ca="1" si="5"/>
        <v>133.30999999999997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124.27999999999999</v>
      </c>
      <c r="E42" s="163">
        <f t="shared" ca="1" si="1"/>
        <v>125.78999999999999</v>
      </c>
      <c r="F42" s="163">
        <f t="shared" ca="1" si="2"/>
        <v>130.83999999999997</v>
      </c>
      <c r="G42" s="163">
        <f t="shared" ca="1" si="3"/>
        <v>126.74999999999999</v>
      </c>
      <c r="H42" s="163">
        <f t="shared" ca="1" si="4"/>
        <v>128.26</v>
      </c>
      <c r="I42" s="163">
        <f t="shared" ca="1" si="5"/>
        <v>133.30999999999997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124.27999999999999</v>
      </c>
      <c r="E43" s="163">
        <f t="shared" ca="1" si="1"/>
        <v>125.78999999999999</v>
      </c>
      <c r="F43" s="163">
        <f t="shared" ca="1" si="2"/>
        <v>130.83999999999997</v>
      </c>
      <c r="G43" s="163">
        <f t="shared" ca="1" si="3"/>
        <v>126.74999999999999</v>
      </c>
      <c r="H43" s="163">
        <f t="shared" ca="1" si="4"/>
        <v>128.26</v>
      </c>
      <c r="I43" s="163">
        <f t="shared" ca="1" si="5"/>
        <v>133.30999999999997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124.27999999999999</v>
      </c>
      <c r="E44" s="163">
        <f t="shared" ca="1" si="1"/>
        <v>125.78999999999999</v>
      </c>
      <c r="F44" s="163">
        <f t="shared" ca="1" si="2"/>
        <v>130.83999999999997</v>
      </c>
      <c r="G44" s="163">
        <f t="shared" ca="1" si="3"/>
        <v>126.74999999999999</v>
      </c>
      <c r="H44" s="163">
        <f t="shared" ca="1" si="4"/>
        <v>128.26</v>
      </c>
      <c r="I44" s="163">
        <f t="shared" ca="1" si="5"/>
        <v>133.30999999999997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129.38</v>
      </c>
      <c r="E45" s="166">
        <f t="shared" ca="1" si="1"/>
        <v>130.88999999999999</v>
      </c>
      <c r="F45" s="166">
        <f t="shared" ca="1" si="2"/>
        <v>135.94</v>
      </c>
      <c r="G45" s="166">
        <f t="shared" ca="1" si="3"/>
        <v>131.85</v>
      </c>
      <c r="H45" s="166">
        <f t="shared" ca="1" si="4"/>
        <v>133.35999999999999</v>
      </c>
      <c r="I45" s="166">
        <f t="shared" ca="1" si="5"/>
        <v>138.41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129.38</v>
      </c>
      <c r="E46" s="166">
        <f t="shared" ca="1" si="1"/>
        <v>130.88999999999999</v>
      </c>
      <c r="F46" s="166">
        <f t="shared" ca="1" si="2"/>
        <v>135.94</v>
      </c>
      <c r="G46" s="166">
        <f t="shared" ca="1" si="3"/>
        <v>131.85</v>
      </c>
      <c r="H46" s="166">
        <f t="shared" ca="1" si="4"/>
        <v>133.35999999999999</v>
      </c>
      <c r="I46" s="166">
        <f t="shared" ca="1" si="5"/>
        <v>138.41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129.38</v>
      </c>
      <c r="E47" s="166">
        <f t="shared" ca="1" si="1"/>
        <v>130.88999999999999</v>
      </c>
      <c r="F47" s="166">
        <f t="shared" ca="1" si="2"/>
        <v>135.94</v>
      </c>
      <c r="G47" s="166">
        <f t="shared" ca="1" si="3"/>
        <v>131.85</v>
      </c>
      <c r="H47" s="166">
        <f t="shared" ca="1" si="4"/>
        <v>133.35999999999999</v>
      </c>
      <c r="I47" s="166">
        <f t="shared" ca="1" si="5"/>
        <v>138.41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129.38</v>
      </c>
      <c r="E48" s="166">
        <f t="shared" ca="1" si="1"/>
        <v>130.88999999999999</v>
      </c>
      <c r="F48" s="166">
        <f t="shared" ca="1" si="2"/>
        <v>135.94</v>
      </c>
      <c r="G48" s="166">
        <f t="shared" ca="1" si="3"/>
        <v>131.85</v>
      </c>
      <c r="H48" s="166">
        <f t="shared" ca="1" si="4"/>
        <v>133.35999999999999</v>
      </c>
      <c r="I48" s="166">
        <f t="shared" ca="1" si="5"/>
        <v>138.41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129.38</v>
      </c>
      <c r="E49" s="166">
        <f t="shared" ca="1" si="1"/>
        <v>130.88999999999999</v>
      </c>
      <c r="F49" s="166">
        <f t="shared" ca="1" si="2"/>
        <v>135.94</v>
      </c>
      <c r="G49" s="166">
        <f t="shared" ca="1" si="3"/>
        <v>131.85</v>
      </c>
      <c r="H49" s="166">
        <f t="shared" ca="1" si="4"/>
        <v>133.35999999999999</v>
      </c>
      <c r="I49" s="166">
        <f t="shared" ca="1" si="5"/>
        <v>138.41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129.38</v>
      </c>
      <c r="E50" s="166">
        <f t="shared" ca="1" si="1"/>
        <v>130.88999999999999</v>
      </c>
      <c r="F50" s="166">
        <f t="shared" ca="1" si="2"/>
        <v>135.94</v>
      </c>
      <c r="G50" s="166">
        <f t="shared" ca="1" si="3"/>
        <v>131.85</v>
      </c>
      <c r="H50" s="166">
        <f t="shared" ca="1" si="4"/>
        <v>133.35999999999999</v>
      </c>
      <c r="I50" s="166">
        <f t="shared" ca="1" si="5"/>
        <v>138.41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134.47999999999999</v>
      </c>
      <c r="E51" s="163">
        <f t="shared" ca="1" si="1"/>
        <v>135.98999999999998</v>
      </c>
      <c r="F51" s="163">
        <f t="shared" ca="1" si="2"/>
        <v>141.04</v>
      </c>
      <c r="G51" s="163">
        <f t="shared" ca="1" si="3"/>
        <v>136.94999999999999</v>
      </c>
      <c r="H51" s="163">
        <f t="shared" ca="1" si="4"/>
        <v>138.45999999999998</v>
      </c>
      <c r="I51" s="163">
        <f t="shared" ca="1" si="5"/>
        <v>143.51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134.47999999999999</v>
      </c>
      <c r="E52" s="163">
        <f t="shared" ca="1" si="1"/>
        <v>135.98999999999998</v>
      </c>
      <c r="F52" s="163">
        <f t="shared" ca="1" si="2"/>
        <v>141.04</v>
      </c>
      <c r="G52" s="163">
        <f t="shared" ca="1" si="3"/>
        <v>136.94999999999999</v>
      </c>
      <c r="H52" s="163">
        <f t="shared" ca="1" si="4"/>
        <v>138.45999999999998</v>
      </c>
      <c r="I52" s="163">
        <f t="shared" ca="1" si="5"/>
        <v>143.51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134.47999999999999</v>
      </c>
      <c r="E53" s="163">
        <f t="shared" ca="1" si="1"/>
        <v>135.98999999999998</v>
      </c>
      <c r="F53" s="163">
        <f t="shared" ca="1" si="2"/>
        <v>141.04</v>
      </c>
      <c r="G53" s="163">
        <f t="shared" ca="1" si="3"/>
        <v>136.94999999999999</v>
      </c>
      <c r="H53" s="163">
        <f t="shared" ca="1" si="4"/>
        <v>138.45999999999998</v>
      </c>
      <c r="I53" s="163">
        <f t="shared" ca="1" si="5"/>
        <v>143.51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134.47999999999999</v>
      </c>
      <c r="E54" s="163">
        <f t="shared" ca="1" si="1"/>
        <v>135.98999999999998</v>
      </c>
      <c r="F54" s="163">
        <f t="shared" ca="1" si="2"/>
        <v>141.04</v>
      </c>
      <c r="G54" s="163">
        <f t="shared" ca="1" si="3"/>
        <v>136.94999999999999</v>
      </c>
      <c r="H54" s="163">
        <f t="shared" ca="1" si="4"/>
        <v>138.45999999999998</v>
      </c>
      <c r="I54" s="163">
        <f t="shared" ca="1" si="5"/>
        <v>143.51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134.47999999999999</v>
      </c>
      <c r="E55" s="163">
        <f t="shared" ca="1" si="1"/>
        <v>135.98999999999998</v>
      </c>
      <c r="F55" s="163">
        <f t="shared" ca="1" si="2"/>
        <v>141.04</v>
      </c>
      <c r="G55" s="163">
        <f t="shared" ca="1" si="3"/>
        <v>136.94999999999999</v>
      </c>
      <c r="H55" s="163">
        <f t="shared" ca="1" si="4"/>
        <v>138.45999999999998</v>
      </c>
      <c r="I55" s="163">
        <f t="shared" ca="1" si="5"/>
        <v>143.51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134.47999999999999</v>
      </c>
      <c r="E56" s="163">
        <f t="shared" ca="1" si="1"/>
        <v>135.98999999999998</v>
      </c>
      <c r="F56" s="163">
        <f t="shared" ca="1" si="2"/>
        <v>141.04</v>
      </c>
      <c r="G56" s="163">
        <f t="shared" ca="1" si="3"/>
        <v>136.94999999999999</v>
      </c>
      <c r="H56" s="163">
        <f t="shared" ca="1" si="4"/>
        <v>138.45999999999998</v>
      </c>
      <c r="I56" s="163">
        <f t="shared" ca="1" si="5"/>
        <v>143.51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134.47999999999999</v>
      </c>
      <c r="E57" s="163">
        <f t="shared" ca="1" si="1"/>
        <v>135.98999999999998</v>
      </c>
      <c r="F57" s="163">
        <f t="shared" ca="1" si="2"/>
        <v>141.04</v>
      </c>
      <c r="G57" s="163">
        <f t="shared" ca="1" si="3"/>
        <v>136.94999999999999</v>
      </c>
      <c r="H57" s="163">
        <f t="shared" ca="1" si="4"/>
        <v>138.45999999999998</v>
      </c>
      <c r="I57" s="163">
        <f t="shared" ca="1" si="5"/>
        <v>143.51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195.67999999999998</v>
      </c>
      <c r="E58" s="166">
        <f t="shared" ca="1" si="1"/>
        <v>197.18999999999997</v>
      </c>
      <c r="F58" s="166">
        <f t="shared" ca="1" si="2"/>
        <v>202.23999999999998</v>
      </c>
      <c r="G58" s="166">
        <f t="shared" ca="1" si="3"/>
        <v>198.14999999999998</v>
      </c>
      <c r="H58" s="166">
        <f t="shared" ca="1" si="4"/>
        <v>199.65999999999997</v>
      </c>
      <c r="I58" s="166">
        <f t="shared" ca="1" si="5"/>
        <v>204.70999999999998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195.67999999999998</v>
      </c>
      <c r="E59" s="166">
        <f t="shared" ca="1" si="1"/>
        <v>197.18999999999997</v>
      </c>
      <c r="F59" s="166">
        <f t="shared" ca="1" si="2"/>
        <v>202.23999999999998</v>
      </c>
      <c r="G59" s="166">
        <f t="shared" ca="1" si="3"/>
        <v>198.14999999999998</v>
      </c>
      <c r="H59" s="166">
        <f t="shared" ca="1" si="4"/>
        <v>199.65999999999997</v>
      </c>
      <c r="I59" s="166">
        <f t="shared" ca="1" si="5"/>
        <v>204.70999999999998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195.67999999999998</v>
      </c>
      <c r="E60" s="166">
        <f t="shared" ca="1" si="1"/>
        <v>197.18999999999997</v>
      </c>
      <c r="F60" s="166">
        <f t="shared" ca="1" si="2"/>
        <v>202.23999999999998</v>
      </c>
      <c r="G60" s="166">
        <f t="shared" ca="1" si="3"/>
        <v>198.14999999999998</v>
      </c>
      <c r="H60" s="166">
        <f t="shared" ca="1" si="4"/>
        <v>199.65999999999997</v>
      </c>
      <c r="I60" s="166">
        <f t="shared" ca="1" si="5"/>
        <v>204.70999999999998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195.67999999999998</v>
      </c>
      <c r="E61" s="166">
        <f t="shared" ca="1" si="1"/>
        <v>197.18999999999997</v>
      </c>
      <c r="F61" s="166">
        <f t="shared" ca="1" si="2"/>
        <v>202.23999999999998</v>
      </c>
      <c r="G61" s="166">
        <f t="shared" ca="1" si="3"/>
        <v>198.14999999999998</v>
      </c>
      <c r="H61" s="166">
        <f t="shared" ca="1" si="4"/>
        <v>199.65999999999997</v>
      </c>
      <c r="I61" s="166">
        <f t="shared" ca="1" si="5"/>
        <v>204.70999999999998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195.67999999999998</v>
      </c>
      <c r="E62" s="166">
        <f t="shared" ca="1" si="1"/>
        <v>197.18999999999997</v>
      </c>
      <c r="F62" s="166">
        <f t="shared" ca="1" si="2"/>
        <v>202.23999999999998</v>
      </c>
      <c r="G62" s="166">
        <f t="shared" ca="1" si="3"/>
        <v>198.14999999999998</v>
      </c>
      <c r="H62" s="166">
        <f t="shared" ca="1" si="4"/>
        <v>199.65999999999997</v>
      </c>
      <c r="I62" s="166">
        <f t="shared" ca="1" si="5"/>
        <v>204.70999999999998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195.67999999999998</v>
      </c>
      <c r="E63" s="166">
        <f t="shared" ca="1" si="1"/>
        <v>197.18999999999997</v>
      </c>
      <c r="F63" s="166">
        <f t="shared" ca="1" si="2"/>
        <v>202.23999999999998</v>
      </c>
      <c r="G63" s="166">
        <f t="shared" ca="1" si="3"/>
        <v>198.14999999999998</v>
      </c>
      <c r="H63" s="166">
        <f t="shared" ca="1" si="4"/>
        <v>199.65999999999997</v>
      </c>
      <c r="I63" s="166">
        <f t="shared" ca="1" si="5"/>
        <v>204.70999999999998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195.67999999999998</v>
      </c>
      <c r="E64" s="166">
        <f t="shared" ca="1" si="1"/>
        <v>197.18999999999997</v>
      </c>
      <c r="F64" s="166">
        <f t="shared" ca="1" si="2"/>
        <v>202.23999999999998</v>
      </c>
      <c r="G64" s="166">
        <f t="shared" ca="1" si="3"/>
        <v>198.14999999999998</v>
      </c>
      <c r="H64" s="166">
        <f t="shared" ca="1" si="4"/>
        <v>199.65999999999997</v>
      </c>
      <c r="I64" s="166">
        <f t="shared" ca="1" si="5"/>
        <v>204.70999999999998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205.88</v>
      </c>
      <c r="E65" s="163">
        <f t="shared" ca="1" si="1"/>
        <v>207.39</v>
      </c>
      <c r="F65" s="163">
        <f t="shared" ca="1" si="2"/>
        <v>212.44</v>
      </c>
      <c r="G65" s="163">
        <f t="shared" ca="1" si="3"/>
        <v>208.35</v>
      </c>
      <c r="H65" s="163">
        <f t="shared" ca="1" si="4"/>
        <v>209.85999999999999</v>
      </c>
      <c r="I65" s="163">
        <f t="shared" ca="1" si="5"/>
        <v>214.91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205.88</v>
      </c>
      <c r="E66" s="163">
        <f t="shared" ca="1" si="1"/>
        <v>207.39</v>
      </c>
      <c r="F66" s="163">
        <f t="shared" ca="1" si="2"/>
        <v>212.44</v>
      </c>
      <c r="G66" s="163">
        <f t="shared" ca="1" si="3"/>
        <v>208.35</v>
      </c>
      <c r="H66" s="163">
        <f t="shared" ca="1" si="4"/>
        <v>209.85999999999999</v>
      </c>
      <c r="I66" s="163">
        <f t="shared" ca="1" si="5"/>
        <v>214.91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205.88</v>
      </c>
      <c r="E67" s="163">
        <f t="shared" ca="1" si="1"/>
        <v>207.39</v>
      </c>
      <c r="F67" s="163">
        <f t="shared" ca="1" si="2"/>
        <v>212.44</v>
      </c>
      <c r="G67" s="163">
        <f t="shared" ca="1" si="3"/>
        <v>208.35</v>
      </c>
      <c r="H67" s="163">
        <f t="shared" ca="1" si="4"/>
        <v>209.85999999999999</v>
      </c>
      <c r="I67" s="163">
        <f t="shared" ca="1" si="5"/>
        <v>214.91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205.88</v>
      </c>
      <c r="E68" s="163">
        <f t="shared" ca="1" si="1"/>
        <v>207.39</v>
      </c>
      <c r="F68" s="163">
        <f t="shared" ca="1" si="2"/>
        <v>212.44</v>
      </c>
      <c r="G68" s="163">
        <f t="shared" ca="1" si="3"/>
        <v>208.35</v>
      </c>
      <c r="H68" s="163">
        <f t="shared" ca="1" si="4"/>
        <v>209.85999999999999</v>
      </c>
      <c r="I68" s="163">
        <f t="shared" ca="1" si="5"/>
        <v>214.91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205.88</v>
      </c>
      <c r="E69" s="163">
        <f t="shared" ca="1" si="1"/>
        <v>207.39</v>
      </c>
      <c r="F69" s="163">
        <f t="shared" ca="1" si="2"/>
        <v>212.44</v>
      </c>
      <c r="G69" s="163">
        <f t="shared" ca="1" si="3"/>
        <v>208.35</v>
      </c>
      <c r="H69" s="163">
        <f t="shared" ca="1" si="4"/>
        <v>209.85999999999999</v>
      </c>
      <c r="I69" s="163">
        <f t="shared" ca="1" si="5"/>
        <v>214.91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205.88</v>
      </c>
      <c r="E70" s="163">
        <f t="shared" ca="1" si="1"/>
        <v>207.39</v>
      </c>
      <c r="F70" s="163">
        <f t="shared" ca="1" si="2"/>
        <v>212.44</v>
      </c>
      <c r="G70" s="163">
        <f t="shared" ca="1" si="3"/>
        <v>208.35</v>
      </c>
      <c r="H70" s="163">
        <f t="shared" ca="1" si="4"/>
        <v>209.85999999999999</v>
      </c>
      <c r="I70" s="163">
        <f t="shared" ca="1" si="5"/>
        <v>214.91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205.88</v>
      </c>
      <c r="E71" s="163">
        <f t="shared" ca="1" si="1"/>
        <v>207.39</v>
      </c>
      <c r="F71" s="163">
        <f t="shared" ca="1" si="2"/>
        <v>212.44</v>
      </c>
      <c r="G71" s="163">
        <f t="shared" ca="1" si="3"/>
        <v>208.35</v>
      </c>
      <c r="H71" s="163">
        <f t="shared" ca="1" si="4"/>
        <v>209.85999999999999</v>
      </c>
      <c r="I71" s="163">
        <f t="shared" ca="1" si="5"/>
        <v>214.91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205.88</v>
      </c>
      <c r="E72" s="163">
        <f t="shared" ca="1" si="1"/>
        <v>207.39</v>
      </c>
      <c r="F72" s="163">
        <f t="shared" ca="1" si="2"/>
        <v>212.44</v>
      </c>
      <c r="G72" s="163">
        <f t="shared" ca="1" si="3"/>
        <v>208.35</v>
      </c>
      <c r="H72" s="163">
        <f t="shared" ca="1" si="4"/>
        <v>209.85999999999999</v>
      </c>
      <c r="I72" s="163">
        <f t="shared" ca="1" si="5"/>
        <v>214.91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216.07999999999998</v>
      </c>
      <c r="E73" s="166">
        <f t="shared" ca="1" si="1"/>
        <v>217.58999999999997</v>
      </c>
      <c r="F73" s="166">
        <f t="shared" ca="1" si="2"/>
        <v>222.64</v>
      </c>
      <c r="G73" s="166">
        <f t="shared" ca="1" si="3"/>
        <v>218.54999999999998</v>
      </c>
      <c r="H73" s="166">
        <f t="shared" ca="1" si="4"/>
        <v>220.05999999999997</v>
      </c>
      <c r="I73" s="166">
        <f t="shared" ca="1" si="5"/>
        <v>225.10999999999999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216.07999999999998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217.58999999999997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222.64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218.54999999999998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220.05999999999997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225.10999999999999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216.07999999999998</v>
      </c>
      <c r="E75" s="166">
        <f t="shared" ca="1" si="7"/>
        <v>217.58999999999997</v>
      </c>
      <c r="F75" s="166">
        <f t="shared" ca="1" si="8"/>
        <v>222.64</v>
      </c>
      <c r="G75" s="166">
        <f t="shared" ca="1" si="9"/>
        <v>218.54999999999998</v>
      </c>
      <c r="H75" s="166">
        <f t="shared" ca="1" si="10"/>
        <v>220.05999999999997</v>
      </c>
      <c r="I75" s="166">
        <f t="shared" ca="1" si="11"/>
        <v>225.10999999999999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216.07999999999998</v>
      </c>
      <c r="E76" s="166">
        <f t="shared" ca="1" si="7"/>
        <v>217.58999999999997</v>
      </c>
      <c r="F76" s="166">
        <f t="shared" ca="1" si="8"/>
        <v>222.64</v>
      </c>
      <c r="G76" s="166">
        <f t="shared" ca="1" si="9"/>
        <v>218.54999999999998</v>
      </c>
      <c r="H76" s="166">
        <f t="shared" ca="1" si="10"/>
        <v>220.05999999999997</v>
      </c>
      <c r="I76" s="166">
        <f t="shared" ca="1" si="11"/>
        <v>225.10999999999999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216.07999999999998</v>
      </c>
      <c r="E77" s="166">
        <f t="shared" ca="1" si="7"/>
        <v>217.58999999999997</v>
      </c>
      <c r="F77" s="166">
        <f t="shared" ca="1" si="8"/>
        <v>222.64</v>
      </c>
      <c r="G77" s="166">
        <f t="shared" ca="1" si="9"/>
        <v>218.54999999999998</v>
      </c>
      <c r="H77" s="166">
        <f t="shared" ca="1" si="10"/>
        <v>220.05999999999997</v>
      </c>
      <c r="I77" s="166">
        <f t="shared" ca="1" si="11"/>
        <v>225.10999999999999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216.07999999999998</v>
      </c>
      <c r="E78" s="166">
        <f t="shared" ca="1" si="7"/>
        <v>217.58999999999997</v>
      </c>
      <c r="F78" s="166">
        <f t="shared" ca="1" si="8"/>
        <v>222.64</v>
      </c>
      <c r="G78" s="166">
        <f t="shared" ca="1" si="9"/>
        <v>218.54999999999998</v>
      </c>
      <c r="H78" s="166">
        <f t="shared" ca="1" si="10"/>
        <v>220.05999999999997</v>
      </c>
      <c r="I78" s="166">
        <f t="shared" ca="1" si="11"/>
        <v>225.10999999999999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216.07999999999998</v>
      </c>
      <c r="E79" s="166">
        <f t="shared" ca="1" si="7"/>
        <v>217.58999999999997</v>
      </c>
      <c r="F79" s="166">
        <f t="shared" ca="1" si="8"/>
        <v>222.64</v>
      </c>
      <c r="G79" s="166">
        <f t="shared" ca="1" si="9"/>
        <v>218.54999999999998</v>
      </c>
      <c r="H79" s="166">
        <f t="shared" ca="1" si="10"/>
        <v>220.05999999999997</v>
      </c>
      <c r="I79" s="166">
        <f t="shared" ca="1" si="11"/>
        <v>225.10999999999999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216.07999999999998</v>
      </c>
      <c r="E80" s="166">
        <f t="shared" ca="1" si="7"/>
        <v>217.58999999999997</v>
      </c>
      <c r="F80" s="166">
        <f t="shared" ca="1" si="8"/>
        <v>222.64</v>
      </c>
      <c r="G80" s="166">
        <f t="shared" ca="1" si="9"/>
        <v>218.54999999999998</v>
      </c>
      <c r="H80" s="166">
        <f t="shared" ca="1" si="10"/>
        <v>220.05999999999997</v>
      </c>
      <c r="I80" s="166">
        <f t="shared" ca="1" si="11"/>
        <v>225.10999999999999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226.27999999999997</v>
      </c>
      <c r="E81" s="163">
        <f t="shared" ca="1" si="7"/>
        <v>227.78999999999996</v>
      </c>
      <c r="F81" s="163">
        <f t="shared" ca="1" si="8"/>
        <v>232.83999999999997</v>
      </c>
      <c r="G81" s="163">
        <f t="shared" ca="1" si="9"/>
        <v>228.74999999999997</v>
      </c>
      <c r="H81" s="163">
        <f t="shared" ca="1" si="10"/>
        <v>230.25999999999996</v>
      </c>
      <c r="I81" s="163">
        <f t="shared" ca="1" si="11"/>
        <v>235.30999999999997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226.27999999999997</v>
      </c>
      <c r="E82" s="163">
        <f t="shared" ca="1" si="7"/>
        <v>227.78999999999996</v>
      </c>
      <c r="F82" s="163">
        <f t="shared" ca="1" si="8"/>
        <v>232.83999999999997</v>
      </c>
      <c r="G82" s="163">
        <f t="shared" ca="1" si="9"/>
        <v>228.74999999999997</v>
      </c>
      <c r="H82" s="163">
        <f t="shared" ca="1" si="10"/>
        <v>230.25999999999996</v>
      </c>
      <c r="I82" s="163">
        <f t="shared" ca="1" si="11"/>
        <v>235.30999999999997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226.27999999999997</v>
      </c>
      <c r="E83" s="163">
        <f t="shared" ca="1" si="7"/>
        <v>227.78999999999996</v>
      </c>
      <c r="F83" s="163">
        <f t="shared" ca="1" si="8"/>
        <v>232.83999999999997</v>
      </c>
      <c r="G83" s="163">
        <f t="shared" ca="1" si="9"/>
        <v>228.74999999999997</v>
      </c>
      <c r="H83" s="163">
        <f t="shared" ca="1" si="10"/>
        <v>230.25999999999996</v>
      </c>
      <c r="I83" s="163">
        <f t="shared" ca="1" si="11"/>
        <v>235.30999999999997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226.27999999999997</v>
      </c>
      <c r="E84" s="163">
        <f t="shared" ca="1" si="7"/>
        <v>227.78999999999996</v>
      </c>
      <c r="F84" s="163">
        <f t="shared" ca="1" si="8"/>
        <v>232.83999999999997</v>
      </c>
      <c r="G84" s="163">
        <f t="shared" ca="1" si="9"/>
        <v>228.74999999999997</v>
      </c>
      <c r="H84" s="163">
        <f t="shared" ca="1" si="10"/>
        <v>230.25999999999996</v>
      </c>
      <c r="I84" s="163">
        <f t="shared" ca="1" si="11"/>
        <v>235.30999999999997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226.27999999999997</v>
      </c>
      <c r="E85" s="163">
        <f t="shared" ca="1" si="7"/>
        <v>227.78999999999996</v>
      </c>
      <c r="F85" s="163">
        <f t="shared" ca="1" si="8"/>
        <v>232.83999999999997</v>
      </c>
      <c r="G85" s="163">
        <f t="shared" ca="1" si="9"/>
        <v>228.74999999999997</v>
      </c>
      <c r="H85" s="163">
        <f t="shared" ca="1" si="10"/>
        <v>230.25999999999996</v>
      </c>
      <c r="I85" s="163">
        <f t="shared" ca="1" si="11"/>
        <v>235.30999999999997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226.27999999999997</v>
      </c>
      <c r="E86" s="163">
        <f t="shared" ca="1" si="7"/>
        <v>227.78999999999996</v>
      </c>
      <c r="F86" s="163">
        <f t="shared" ca="1" si="8"/>
        <v>232.83999999999997</v>
      </c>
      <c r="G86" s="163">
        <f t="shared" ca="1" si="9"/>
        <v>228.74999999999997</v>
      </c>
      <c r="H86" s="163">
        <f t="shared" ca="1" si="10"/>
        <v>230.25999999999996</v>
      </c>
      <c r="I86" s="163">
        <f t="shared" ca="1" si="11"/>
        <v>235.30999999999997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226.27999999999997</v>
      </c>
      <c r="E87" s="163">
        <f t="shared" ca="1" si="7"/>
        <v>227.78999999999996</v>
      </c>
      <c r="F87" s="163">
        <f t="shared" ca="1" si="8"/>
        <v>232.83999999999997</v>
      </c>
      <c r="G87" s="163">
        <f t="shared" ca="1" si="9"/>
        <v>228.74999999999997</v>
      </c>
      <c r="H87" s="163">
        <f t="shared" ca="1" si="10"/>
        <v>230.25999999999996</v>
      </c>
      <c r="I87" s="163">
        <f t="shared" ca="1" si="11"/>
        <v>235.30999999999997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226.27999999999997</v>
      </c>
      <c r="E88" s="163">
        <f t="shared" ca="1" si="7"/>
        <v>227.78999999999996</v>
      </c>
      <c r="F88" s="163">
        <f t="shared" ca="1" si="8"/>
        <v>232.83999999999997</v>
      </c>
      <c r="G88" s="163">
        <f t="shared" ca="1" si="9"/>
        <v>228.74999999999997</v>
      </c>
      <c r="H88" s="163">
        <f t="shared" ca="1" si="10"/>
        <v>230.25999999999996</v>
      </c>
      <c r="I88" s="163">
        <f t="shared" ca="1" si="11"/>
        <v>235.30999999999997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226.27999999999997</v>
      </c>
      <c r="E89" s="163">
        <f t="shared" ca="1" si="7"/>
        <v>227.78999999999996</v>
      </c>
      <c r="F89" s="163">
        <f t="shared" ca="1" si="8"/>
        <v>232.83999999999997</v>
      </c>
      <c r="G89" s="163">
        <f t="shared" ca="1" si="9"/>
        <v>228.74999999999997</v>
      </c>
      <c r="H89" s="163">
        <f t="shared" ca="1" si="10"/>
        <v>230.25999999999996</v>
      </c>
      <c r="I89" s="163">
        <f t="shared" ca="1" si="11"/>
        <v>235.30999999999997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236.48</v>
      </c>
      <c r="E90" s="166">
        <f t="shared" ca="1" si="7"/>
        <v>237.98999999999998</v>
      </c>
      <c r="F90" s="166">
        <f t="shared" ca="1" si="8"/>
        <v>243.04</v>
      </c>
      <c r="G90" s="166">
        <f t="shared" ca="1" si="9"/>
        <v>238.95</v>
      </c>
      <c r="H90" s="166">
        <f t="shared" ca="1" si="10"/>
        <v>240.45999999999998</v>
      </c>
      <c r="I90" s="166">
        <f t="shared" ca="1" si="11"/>
        <v>245.51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236.48</v>
      </c>
      <c r="E91" s="166">
        <f t="shared" ca="1" si="7"/>
        <v>237.98999999999998</v>
      </c>
      <c r="F91" s="166">
        <f t="shared" ca="1" si="8"/>
        <v>243.04</v>
      </c>
      <c r="G91" s="166">
        <f t="shared" ca="1" si="9"/>
        <v>238.95</v>
      </c>
      <c r="H91" s="166">
        <f t="shared" ca="1" si="10"/>
        <v>240.45999999999998</v>
      </c>
      <c r="I91" s="166">
        <f t="shared" ca="1" si="11"/>
        <v>245.51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236.48</v>
      </c>
      <c r="E92" s="166">
        <f t="shared" ca="1" si="7"/>
        <v>237.98999999999998</v>
      </c>
      <c r="F92" s="166">
        <f t="shared" ca="1" si="8"/>
        <v>243.04</v>
      </c>
      <c r="G92" s="166">
        <f t="shared" ca="1" si="9"/>
        <v>238.95</v>
      </c>
      <c r="H92" s="166">
        <f t="shared" ca="1" si="10"/>
        <v>240.45999999999998</v>
      </c>
      <c r="I92" s="166">
        <f t="shared" ca="1" si="11"/>
        <v>245.51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236.48</v>
      </c>
      <c r="E93" s="166">
        <f t="shared" ca="1" si="7"/>
        <v>237.98999999999998</v>
      </c>
      <c r="F93" s="166">
        <f t="shared" ca="1" si="8"/>
        <v>243.04</v>
      </c>
      <c r="G93" s="166">
        <f t="shared" ca="1" si="9"/>
        <v>238.95</v>
      </c>
      <c r="H93" s="166">
        <f t="shared" ca="1" si="10"/>
        <v>240.45999999999998</v>
      </c>
      <c r="I93" s="166">
        <f t="shared" ca="1" si="11"/>
        <v>245.51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236.48</v>
      </c>
      <c r="E94" s="166">
        <f t="shared" ca="1" si="7"/>
        <v>237.98999999999998</v>
      </c>
      <c r="F94" s="166">
        <f t="shared" ca="1" si="8"/>
        <v>243.04</v>
      </c>
      <c r="G94" s="166">
        <f t="shared" ca="1" si="9"/>
        <v>238.95</v>
      </c>
      <c r="H94" s="166">
        <f t="shared" ca="1" si="10"/>
        <v>240.45999999999998</v>
      </c>
      <c r="I94" s="166">
        <f t="shared" ca="1" si="11"/>
        <v>245.51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236.48</v>
      </c>
      <c r="E95" s="166">
        <f t="shared" ca="1" si="7"/>
        <v>237.98999999999998</v>
      </c>
      <c r="F95" s="166">
        <f t="shared" ca="1" si="8"/>
        <v>243.04</v>
      </c>
      <c r="G95" s="166">
        <f t="shared" ca="1" si="9"/>
        <v>238.95</v>
      </c>
      <c r="H95" s="166">
        <f t="shared" ca="1" si="10"/>
        <v>240.45999999999998</v>
      </c>
      <c r="I95" s="166">
        <f t="shared" ca="1" si="11"/>
        <v>245.51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236.48</v>
      </c>
      <c r="E96" s="166">
        <f t="shared" ca="1" si="7"/>
        <v>237.98999999999998</v>
      </c>
      <c r="F96" s="166">
        <f t="shared" ca="1" si="8"/>
        <v>243.04</v>
      </c>
      <c r="G96" s="166">
        <f t="shared" ca="1" si="9"/>
        <v>238.95</v>
      </c>
      <c r="H96" s="166">
        <f t="shared" ca="1" si="10"/>
        <v>240.45999999999998</v>
      </c>
      <c r="I96" s="166">
        <f t="shared" ca="1" si="11"/>
        <v>245.51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236.48</v>
      </c>
      <c r="E97" s="166">
        <f t="shared" ca="1" si="7"/>
        <v>237.98999999999998</v>
      </c>
      <c r="F97" s="166">
        <f t="shared" ca="1" si="8"/>
        <v>243.04</v>
      </c>
      <c r="G97" s="166">
        <f t="shared" ca="1" si="9"/>
        <v>238.95</v>
      </c>
      <c r="H97" s="166">
        <f t="shared" ca="1" si="10"/>
        <v>240.45999999999998</v>
      </c>
      <c r="I97" s="166">
        <f t="shared" ca="1" si="11"/>
        <v>245.51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236.48</v>
      </c>
      <c r="E98" s="166">
        <f t="shared" ca="1" si="7"/>
        <v>237.98999999999998</v>
      </c>
      <c r="F98" s="166">
        <f t="shared" ca="1" si="8"/>
        <v>243.04</v>
      </c>
      <c r="G98" s="166">
        <f t="shared" ca="1" si="9"/>
        <v>238.95</v>
      </c>
      <c r="H98" s="166">
        <f t="shared" ca="1" si="10"/>
        <v>240.45999999999998</v>
      </c>
      <c r="I98" s="166">
        <f t="shared" ca="1" si="11"/>
        <v>245.51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246.67999999999998</v>
      </c>
      <c r="E99" s="163">
        <f t="shared" ca="1" si="7"/>
        <v>248.18999999999997</v>
      </c>
      <c r="F99" s="163">
        <f t="shared" ca="1" si="8"/>
        <v>253.23999999999998</v>
      </c>
      <c r="G99" s="163">
        <f t="shared" ca="1" si="9"/>
        <v>249.14999999999998</v>
      </c>
      <c r="H99" s="163">
        <f t="shared" ca="1" si="10"/>
        <v>250.65999999999997</v>
      </c>
      <c r="I99" s="163">
        <f t="shared" ca="1" si="11"/>
        <v>255.70999999999998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246.67999999999998</v>
      </c>
      <c r="E100" s="163">
        <f t="shared" ca="1" si="7"/>
        <v>248.18999999999997</v>
      </c>
      <c r="F100" s="163">
        <f t="shared" ca="1" si="8"/>
        <v>253.23999999999998</v>
      </c>
      <c r="G100" s="163">
        <f t="shared" ca="1" si="9"/>
        <v>249.14999999999998</v>
      </c>
      <c r="H100" s="163">
        <f t="shared" ca="1" si="10"/>
        <v>250.65999999999997</v>
      </c>
      <c r="I100" s="163">
        <f t="shared" ca="1" si="11"/>
        <v>255.70999999999998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246.67999999999998</v>
      </c>
      <c r="E101" s="163">
        <f t="shared" ca="1" si="7"/>
        <v>248.18999999999997</v>
      </c>
      <c r="F101" s="163">
        <f t="shared" ca="1" si="8"/>
        <v>253.23999999999998</v>
      </c>
      <c r="G101" s="163">
        <f t="shared" ca="1" si="9"/>
        <v>249.14999999999998</v>
      </c>
      <c r="H101" s="163">
        <f t="shared" ca="1" si="10"/>
        <v>250.65999999999997</v>
      </c>
      <c r="I101" s="163">
        <f t="shared" ca="1" si="11"/>
        <v>255.70999999999998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246.67999999999998</v>
      </c>
      <c r="E102" s="163">
        <f t="shared" ca="1" si="7"/>
        <v>248.18999999999997</v>
      </c>
      <c r="F102" s="163">
        <f t="shared" ca="1" si="8"/>
        <v>253.23999999999998</v>
      </c>
      <c r="G102" s="163">
        <f t="shared" ca="1" si="9"/>
        <v>249.14999999999998</v>
      </c>
      <c r="H102" s="163">
        <f t="shared" ca="1" si="10"/>
        <v>250.65999999999997</v>
      </c>
      <c r="I102" s="163">
        <f t="shared" ca="1" si="11"/>
        <v>255.70999999999998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246.67999999999998</v>
      </c>
      <c r="E103" s="163">
        <f t="shared" ca="1" si="7"/>
        <v>248.18999999999997</v>
      </c>
      <c r="F103" s="163">
        <f t="shared" ca="1" si="8"/>
        <v>253.23999999999998</v>
      </c>
      <c r="G103" s="163">
        <f t="shared" ca="1" si="9"/>
        <v>249.14999999999998</v>
      </c>
      <c r="H103" s="163">
        <f t="shared" ca="1" si="10"/>
        <v>250.65999999999997</v>
      </c>
      <c r="I103" s="163">
        <f t="shared" ca="1" si="11"/>
        <v>255.70999999999998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246.67999999999998</v>
      </c>
      <c r="E104" s="163">
        <f t="shared" ca="1" si="7"/>
        <v>248.18999999999997</v>
      </c>
      <c r="F104" s="163">
        <f t="shared" ca="1" si="8"/>
        <v>253.23999999999998</v>
      </c>
      <c r="G104" s="163">
        <f t="shared" ca="1" si="9"/>
        <v>249.14999999999998</v>
      </c>
      <c r="H104" s="163">
        <f t="shared" ca="1" si="10"/>
        <v>250.65999999999997</v>
      </c>
      <c r="I104" s="163">
        <f t="shared" ca="1" si="11"/>
        <v>255.70999999999998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246.67999999999998</v>
      </c>
      <c r="E105" s="163">
        <f t="shared" ca="1" si="7"/>
        <v>248.18999999999997</v>
      </c>
      <c r="F105" s="163">
        <f t="shared" ca="1" si="8"/>
        <v>253.23999999999998</v>
      </c>
      <c r="G105" s="163">
        <f t="shared" ca="1" si="9"/>
        <v>249.14999999999998</v>
      </c>
      <c r="H105" s="163">
        <f t="shared" ca="1" si="10"/>
        <v>250.65999999999997</v>
      </c>
      <c r="I105" s="163">
        <f t="shared" ca="1" si="11"/>
        <v>255.70999999999998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246.67999999999998</v>
      </c>
      <c r="E106" s="163">
        <f t="shared" ca="1" si="7"/>
        <v>248.18999999999997</v>
      </c>
      <c r="F106" s="163">
        <f t="shared" ca="1" si="8"/>
        <v>253.23999999999998</v>
      </c>
      <c r="G106" s="163">
        <f t="shared" ca="1" si="9"/>
        <v>249.14999999999998</v>
      </c>
      <c r="H106" s="163">
        <f t="shared" ca="1" si="10"/>
        <v>250.65999999999997</v>
      </c>
      <c r="I106" s="163">
        <f t="shared" ca="1" si="11"/>
        <v>255.70999999999998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246.67999999999998</v>
      </c>
      <c r="E107" s="163">
        <f t="shared" ca="1" si="7"/>
        <v>248.18999999999997</v>
      </c>
      <c r="F107" s="163">
        <f t="shared" ca="1" si="8"/>
        <v>253.23999999999998</v>
      </c>
      <c r="G107" s="163">
        <f t="shared" ca="1" si="9"/>
        <v>249.14999999999998</v>
      </c>
      <c r="H107" s="163">
        <f t="shared" ca="1" si="10"/>
        <v>250.65999999999997</v>
      </c>
      <c r="I107" s="163">
        <f t="shared" ca="1" si="11"/>
        <v>255.70999999999998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246.67999999999998</v>
      </c>
      <c r="E108" s="163">
        <f t="shared" ca="1" si="7"/>
        <v>248.18999999999997</v>
      </c>
      <c r="F108" s="163">
        <f t="shared" ca="1" si="8"/>
        <v>253.23999999999998</v>
      </c>
      <c r="G108" s="163">
        <f t="shared" ca="1" si="9"/>
        <v>249.14999999999998</v>
      </c>
      <c r="H108" s="163">
        <f t="shared" ca="1" si="10"/>
        <v>250.65999999999997</v>
      </c>
      <c r="I108" s="163">
        <f t="shared" ca="1" si="11"/>
        <v>255.70999999999998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256.88</v>
      </c>
      <c r="E109" s="166">
        <f t="shared" ca="1" si="7"/>
        <v>258.39</v>
      </c>
      <c r="F109" s="166">
        <f t="shared" ca="1" si="8"/>
        <v>263.44</v>
      </c>
      <c r="G109" s="166">
        <f t="shared" ca="1" si="9"/>
        <v>259.35000000000002</v>
      </c>
      <c r="H109" s="166">
        <f t="shared" ca="1" si="10"/>
        <v>260.86</v>
      </c>
      <c r="I109" s="166">
        <f t="shared" ca="1" si="11"/>
        <v>265.91000000000003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256.88</v>
      </c>
      <c r="E110" s="166">
        <f t="shared" ca="1" si="7"/>
        <v>258.39</v>
      </c>
      <c r="F110" s="166">
        <f t="shared" ca="1" si="8"/>
        <v>263.44</v>
      </c>
      <c r="G110" s="166">
        <f t="shared" ca="1" si="9"/>
        <v>259.35000000000002</v>
      </c>
      <c r="H110" s="166">
        <f t="shared" ca="1" si="10"/>
        <v>260.86</v>
      </c>
      <c r="I110" s="166">
        <f t="shared" ca="1" si="11"/>
        <v>265.91000000000003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256.88</v>
      </c>
      <c r="E111" s="166">
        <f t="shared" ca="1" si="7"/>
        <v>258.39</v>
      </c>
      <c r="F111" s="166">
        <f t="shared" ca="1" si="8"/>
        <v>263.44</v>
      </c>
      <c r="G111" s="166">
        <f t="shared" ca="1" si="9"/>
        <v>259.35000000000002</v>
      </c>
      <c r="H111" s="166">
        <f t="shared" ca="1" si="10"/>
        <v>260.86</v>
      </c>
      <c r="I111" s="166">
        <f t="shared" ca="1" si="11"/>
        <v>265.91000000000003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256.88</v>
      </c>
      <c r="E112" s="166">
        <f t="shared" ca="1" si="7"/>
        <v>258.39</v>
      </c>
      <c r="F112" s="166">
        <f t="shared" ca="1" si="8"/>
        <v>263.44</v>
      </c>
      <c r="G112" s="166">
        <f t="shared" ca="1" si="9"/>
        <v>259.35000000000002</v>
      </c>
      <c r="H112" s="166">
        <f t="shared" ca="1" si="10"/>
        <v>260.86</v>
      </c>
      <c r="I112" s="166">
        <f t="shared" ca="1" si="11"/>
        <v>265.91000000000003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256.88</v>
      </c>
      <c r="E113" s="166">
        <f t="shared" ca="1" si="7"/>
        <v>258.39</v>
      </c>
      <c r="F113" s="166">
        <f t="shared" ca="1" si="8"/>
        <v>263.44</v>
      </c>
      <c r="G113" s="166">
        <f t="shared" ca="1" si="9"/>
        <v>259.35000000000002</v>
      </c>
      <c r="H113" s="166">
        <f t="shared" ca="1" si="10"/>
        <v>260.86</v>
      </c>
      <c r="I113" s="166">
        <f t="shared" ca="1" si="11"/>
        <v>265.91000000000003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256.88</v>
      </c>
      <c r="E114" s="166">
        <f t="shared" ca="1" si="7"/>
        <v>258.39</v>
      </c>
      <c r="F114" s="166">
        <f t="shared" ca="1" si="8"/>
        <v>263.44</v>
      </c>
      <c r="G114" s="166">
        <f t="shared" ca="1" si="9"/>
        <v>259.35000000000002</v>
      </c>
      <c r="H114" s="166">
        <f t="shared" ca="1" si="10"/>
        <v>260.86</v>
      </c>
      <c r="I114" s="166">
        <f t="shared" ca="1" si="11"/>
        <v>265.91000000000003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256.88</v>
      </c>
      <c r="E115" s="166">
        <f t="shared" ca="1" si="7"/>
        <v>258.39</v>
      </c>
      <c r="F115" s="166">
        <f t="shared" ca="1" si="8"/>
        <v>263.44</v>
      </c>
      <c r="G115" s="166">
        <f t="shared" ca="1" si="9"/>
        <v>259.35000000000002</v>
      </c>
      <c r="H115" s="166">
        <f t="shared" ca="1" si="10"/>
        <v>260.86</v>
      </c>
      <c r="I115" s="166">
        <f t="shared" ca="1" si="11"/>
        <v>265.91000000000003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256.88</v>
      </c>
      <c r="E116" s="166">
        <f t="shared" ca="1" si="7"/>
        <v>258.39</v>
      </c>
      <c r="F116" s="166">
        <f t="shared" ca="1" si="8"/>
        <v>263.44</v>
      </c>
      <c r="G116" s="166">
        <f t="shared" ca="1" si="9"/>
        <v>259.35000000000002</v>
      </c>
      <c r="H116" s="166">
        <f t="shared" ca="1" si="10"/>
        <v>260.86</v>
      </c>
      <c r="I116" s="166">
        <f t="shared" ca="1" si="11"/>
        <v>265.91000000000003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256.88</v>
      </c>
      <c r="E117" s="166">
        <f t="shared" ca="1" si="7"/>
        <v>258.39</v>
      </c>
      <c r="F117" s="166">
        <f t="shared" ca="1" si="8"/>
        <v>263.44</v>
      </c>
      <c r="G117" s="166">
        <f t="shared" ca="1" si="9"/>
        <v>259.35000000000002</v>
      </c>
      <c r="H117" s="166">
        <f t="shared" ca="1" si="10"/>
        <v>260.86</v>
      </c>
      <c r="I117" s="166">
        <f t="shared" ca="1" si="11"/>
        <v>265.91000000000003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256.88</v>
      </c>
      <c r="E118" s="166">
        <f t="shared" ca="1" si="7"/>
        <v>258.39</v>
      </c>
      <c r="F118" s="166">
        <f t="shared" ca="1" si="8"/>
        <v>263.44</v>
      </c>
      <c r="G118" s="166">
        <f t="shared" ca="1" si="9"/>
        <v>259.35000000000002</v>
      </c>
      <c r="H118" s="166">
        <f t="shared" ca="1" si="10"/>
        <v>260.86</v>
      </c>
      <c r="I118" s="166">
        <f t="shared" ca="1" si="11"/>
        <v>265.91000000000003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267.08</v>
      </c>
      <c r="E119" s="163">
        <f t="shared" ca="1" si="7"/>
        <v>268.58999999999997</v>
      </c>
      <c r="F119" s="163">
        <f t="shared" ca="1" si="8"/>
        <v>273.64</v>
      </c>
      <c r="G119" s="163">
        <f t="shared" ca="1" si="9"/>
        <v>269.55</v>
      </c>
      <c r="H119" s="163">
        <f t="shared" ca="1" si="10"/>
        <v>271.06</v>
      </c>
      <c r="I119" s="163">
        <f t="shared" ca="1" si="11"/>
        <v>276.11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267.08</v>
      </c>
      <c r="E120" s="163">
        <f t="shared" ca="1" si="7"/>
        <v>268.58999999999997</v>
      </c>
      <c r="F120" s="163">
        <f t="shared" ca="1" si="8"/>
        <v>273.64</v>
      </c>
      <c r="G120" s="163">
        <f t="shared" ca="1" si="9"/>
        <v>269.55</v>
      </c>
      <c r="H120" s="163">
        <f t="shared" ca="1" si="10"/>
        <v>271.06</v>
      </c>
      <c r="I120" s="163">
        <f t="shared" ca="1" si="11"/>
        <v>276.11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267.08</v>
      </c>
      <c r="E121" s="163">
        <f t="shared" ca="1" si="7"/>
        <v>268.58999999999997</v>
      </c>
      <c r="F121" s="163">
        <f t="shared" ca="1" si="8"/>
        <v>273.64</v>
      </c>
      <c r="G121" s="163">
        <f t="shared" ca="1" si="9"/>
        <v>269.55</v>
      </c>
      <c r="H121" s="163">
        <f t="shared" ca="1" si="10"/>
        <v>271.06</v>
      </c>
      <c r="I121" s="163">
        <f t="shared" ca="1" si="11"/>
        <v>276.11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267.08</v>
      </c>
      <c r="E122" s="163">
        <f t="shared" ca="1" si="7"/>
        <v>268.58999999999997</v>
      </c>
      <c r="F122" s="163">
        <f t="shared" ca="1" si="8"/>
        <v>273.64</v>
      </c>
      <c r="G122" s="163">
        <f t="shared" ca="1" si="9"/>
        <v>269.55</v>
      </c>
      <c r="H122" s="163">
        <f t="shared" ca="1" si="10"/>
        <v>271.06</v>
      </c>
      <c r="I122" s="163">
        <f t="shared" ca="1" si="11"/>
        <v>276.11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267.08</v>
      </c>
      <c r="E123" s="163">
        <f t="shared" ca="1" si="7"/>
        <v>268.58999999999997</v>
      </c>
      <c r="F123" s="163">
        <f t="shared" ca="1" si="8"/>
        <v>273.64</v>
      </c>
      <c r="G123" s="163">
        <f t="shared" ca="1" si="9"/>
        <v>269.55</v>
      </c>
      <c r="H123" s="163">
        <f t="shared" ca="1" si="10"/>
        <v>271.06</v>
      </c>
      <c r="I123" s="163">
        <f t="shared" ca="1" si="11"/>
        <v>276.11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267.08</v>
      </c>
      <c r="E124" s="163">
        <f t="shared" ca="1" si="7"/>
        <v>268.58999999999997</v>
      </c>
      <c r="F124" s="163">
        <f t="shared" ca="1" si="8"/>
        <v>273.64</v>
      </c>
      <c r="G124" s="163">
        <f t="shared" ca="1" si="9"/>
        <v>269.55</v>
      </c>
      <c r="H124" s="163">
        <f t="shared" ca="1" si="10"/>
        <v>271.06</v>
      </c>
      <c r="I124" s="163">
        <f t="shared" ca="1" si="11"/>
        <v>276.11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267.08</v>
      </c>
      <c r="E125" s="163">
        <f t="shared" ca="1" si="7"/>
        <v>268.58999999999997</v>
      </c>
      <c r="F125" s="163">
        <f t="shared" ca="1" si="8"/>
        <v>273.64</v>
      </c>
      <c r="G125" s="163">
        <f t="shared" ca="1" si="9"/>
        <v>269.55</v>
      </c>
      <c r="H125" s="163">
        <f t="shared" ca="1" si="10"/>
        <v>271.06</v>
      </c>
      <c r="I125" s="163">
        <f t="shared" ca="1" si="11"/>
        <v>276.11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267.08</v>
      </c>
      <c r="E126" s="163">
        <f t="shared" ca="1" si="7"/>
        <v>268.58999999999997</v>
      </c>
      <c r="F126" s="163">
        <f t="shared" ca="1" si="8"/>
        <v>273.64</v>
      </c>
      <c r="G126" s="163">
        <f t="shared" ca="1" si="9"/>
        <v>269.55</v>
      </c>
      <c r="H126" s="163">
        <f t="shared" ca="1" si="10"/>
        <v>271.06</v>
      </c>
      <c r="I126" s="163">
        <f t="shared" ca="1" si="11"/>
        <v>276.11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267.08</v>
      </c>
      <c r="E127" s="163">
        <f t="shared" ca="1" si="7"/>
        <v>268.58999999999997</v>
      </c>
      <c r="F127" s="163">
        <f t="shared" ca="1" si="8"/>
        <v>273.64</v>
      </c>
      <c r="G127" s="163">
        <f t="shared" ca="1" si="9"/>
        <v>269.55</v>
      </c>
      <c r="H127" s="163">
        <f t="shared" ca="1" si="10"/>
        <v>271.06</v>
      </c>
      <c r="I127" s="163">
        <f t="shared" ca="1" si="11"/>
        <v>276.11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267.08</v>
      </c>
      <c r="E128" s="163">
        <f t="shared" ca="1" si="7"/>
        <v>268.58999999999997</v>
      </c>
      <c r="F128" s="163">
        <f t="shared" ca="1" si="8"/>
        <v>273.64</v>
      </c>
      <c r="G128" s="163">
        <f t="shared" ca="1" si="9"/>
        <v>269.55</v>
      </c>
      <c r="H128" s="163">
        <f t="shared" ca="1" si="10"/>
        <v>271.06</v>
      </c>
      <c r="I128" s="163">
        <f t="shared" ca="1" si="11"/>
        <v>276.11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267.08</v>
      </c>
      <c r="E129" s="163">
        <f t="shared" ca="1" si="7"/>
        <v>268.58999999999997</v>
      </c>
      <c r="F129" s="163">
        <f t="shared" ca="1" si="8"/>
        <v>273.64</v>
      </c>
      <c r="G129" s="163">
        <f t="shared" ca="1" si="9"/>
        <v>269.55</v>
      </c>
      <c r="H129" s="163">
        <f t="shared" ca="1" si="10"/>
        <v>271.06</v>
      </c>
      <c r="I129" s="163">
        <f t="shared" ca="1" si="11"/>
        <v>276.11</v>
      </c>
    </row>
    <row r="130" spans="1:9" ht="15" thickBot="1"/>
    <row r="131" spans="1:9" ht="15" thickBot="1">
      <c r="A131" s="221" t="s">
        <v>1</v>
      </c>
      <c r="B131" s="222"/>
      <c r="C131" s="223"/>
      <c r="D131" s="221" t="str">
        <f ca="1">+"Cylindre double entrée (851½-"&amp;MID(CELL("nomfichier",A129),FIND("]",CELL("nomfichier",A129))+1,LEN(CELL("nomfichier",A129))-FIND("]",CELL("nomfichier",A129)))&amp;")"</f>
        <v>Cylindre double entrée (851½-WSM5)</v>
      </c>
      <c r="E131" s="222"/>
      <c r="F131" s="223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68.14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69.650000000000006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74.7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68.14</v>
      </c>
      <c r="E134" s="163">
        <f t="shared" ca="1" si="13"/>
        <v>69.650000000000006</v>
      </c>
      <c r="F134" s="163">
        <f t="shared" ca="1" si="14"/>
        <v>74.7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73.239999999999995</v>
      </c>
      <c r="E135" s="166">
        <f t="shared" ca="1" si="13"/>
        <v>74.75</v>
      </c>
      <c r="F135" s="166">
        <f t="shared" ca="1" si="14"/>
        <v>79.8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78.34</v>
      </c>
      <c r="E136" s="163">
        <f t="shared" ca="1" si="13"/>
        <v>79.850000000000009</v>
      </c>
      <c r="F136" s="163">
        <f t="shared" ca="1" si="14"/>
        <v>84.9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83.44</v>
      </c>
      <c r="E137" s="166">
        <f t="shared" ca="1" si="13"/>
        <v>84.95</v>
      </c>
      <c r="F137" s="166">
        <f t="shared" ca="1" si="14"/>
        <v>90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88.539999999999992</v>
      </c>
      <c r="E138" s="163">
        <f t="shared" ca="1" si="13"/>
        <v>90.05</v>
      </c>
      <c r="F138" s="163">
        <f t="shared" ca="1" si="14"/>
        <v>95.1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93.64</v>
      </c>
      <c r="E139" s="166">
        <f t="shared" ca="1" si="13"/>
        <v>95.15</v>
      </c>
      <c r="F139" s="166">
        <f t="shared" ca="1" si="14"/>
        <v>100.2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98.74</v>
      </c>
      <c r="E140" s="163">
        <f t="shared" ca="1" si="13"/>
        <v>100.25</v>
      </c>
      <c r="F140" s="163">
        <f t="shared" ca="1" si="14"/>
        <v>105.3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103.84</v>
      </c>
      <c r="E141" s="166">
        <f t="shared" ca="1" si="13"/>
        <v>105.35000000000001</v>
      </c>
      <c r="F141" s="166">
        <f t="shared" ca="1" si="14"/>
        <v>110.4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108.94</v>
      </c>
      <c r="E142" s="163">
        <f t="shared" ca="1" si="13"/>
        <v>110.45</v>
      </c>
      <c r="F142" s="163">
        <f t="shared" ca="1" si="14"/>
        <v>115.5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114.03999999999999</v>
      </c>
      <c r="E143" s="166">
        <f t="shared" ca="1" si="13"/>
        <v>115.55</v>
      </c>
      <c r="F143" s="166">
        <f t="shared" ca="1" si="14"/>
        <v>120.6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119.14</v>
      </c>
      <c r="E144" s="163">
        <f t="shared" ca="1" si="13"/>
        <v>120.65</v>
      </c>
      <c r="F144" s="163">
        <f t="shared" ca="1" si="14"/>
        <v>125.7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180.33999999999997</v>
      </c>
      <c r="E145" s="166">
        <f t="shared" ca="1" si="13"/>
        <v>181.84999999999997</v>
      </c>
      <c r="F145" s="166">
        <f t="shared" ca="1" si="14"/>
        <v>186.89999999999998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190.54</v>
      </c>
      <c r="E146" s="163">
        <f t="shared" ca="1" si="13"/>
        <v>192.04999999999998</v>
      </c>
      <c r="F146" s="163">
        <f t="shared" ca="1" si="14"/>
        <v>197.1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200.74</v>
      </c>
      <c r="E147" s="166">
        <f t="shared" ca="1" si="13"/>
        <v>202.25</v>
      </c>
      <c r="F147" s="166">
        <f t="shared" ca="1" si="14"/>
        <v>207.3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210.94</v>
      </c>
      <c r="E148" s="163">
        <f t="shared" ca="1" si="13"/>
        <v>212.45</v>
      </c>
      <c r="F148" s="163">
        <f t="shared" ca="1" si="14"/>
        <v>217.5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221.14</v>
      </c>
      <c r="E149" s="166">
        <f t="shared" ca="1" si="13"/>
        <v>222.64999999999998</v>
      </c>
      <c r="F149" s="166">
        <f t="shared" ca="1" si="14"/>
        <v>227.7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231.33999999999997</v>
      </c>
      <c r="E150" s="163">
        <f t="shared" ca="1" si="13"/>
        <v>232.84999999999997</v>
      </c>
      <c r="F150" s="163">
        <f t="shared" ca="1" si="14"/>
        <v>237.89999999999998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241.53999999999996</v>
      </c>
      <c r="E151" s="166">
        <f t="shared" ca="1" si="13"/>
        <v>243.04999999999995</v>
      </c>
      <c r="F151" s="166">
        <f t="shared" ca="1" si="14"/>
        <v>248.09999999999997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251.74</v>
      </c>
      <c r="E152" s="163">
        <f t="shared" ca="1" si="13"/>
        <v>253.25</v>
      </c>
      <c r="F152" s="163">
        <f t="shared" ca="1" si="14"/>
        <v>258.3</v>
      </c>
    </row>
    <row r="154" spans="1:6">
      <c r="A154" s="224" t="s">
        <v>198</v>
      </c>
      <c r="B154" s="224"/>
      <c r="C154" s="224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161.93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163.44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168.49</v>
      </c>
    </row>
    <row r="155" spans="1:6">
      <c r="A155" s="224" t="s">
        <v>199</v>
      </c>
      <c r="B155" s="224"/>
      <c r="C155" s="224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93.66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95.17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100.22</v>
      </c>
    </row>
    <row r="156" spans="1:6">
      <c r="A156" s="224" t="s">
        <v>200</v>
      </c>
      <c r="B156" s="224"/>
      <c r="C156" s="224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138.36000000000001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139.87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144.92000000000002</v>
      </c>
    </row>
    <row r="157" spans="1:6">
      <c r="A157" s="224" t="s">
        <v>201</v>
      </c>
      <c r="B157" s="224"/>
      <c r="C157" s="224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184.1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185.60999999999999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190.66</v>
      </c>
    </row>
    <row r="158" spans="1:6">
      <c r="A158" s="224" t="s">
        <v>202</v>
      </c>
      <c r="B158" s="224"/>
      <c r="C158" s="224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93.66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95.17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100.22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4" t="s">
        <v>203</v>
      </c>
      <c r="B160" s="224"/>
      <c r="C160" s="224"/>
      <c r="D160" s="225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15,14€</v>
      </c>
      <c r="E160" s="225"/>
      <c r="F160" s="225"/>
    </row>
    <row r="161" spans="1:6">
      <c r="A161" s="224" t="s">
        <v>204</v>
      </c>
      <c r="B161" s="224"/>
      <c r="C161" s="224"/>
      <c r="D161" s="226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26,33€</v>
      </c>
      <c r="E161" s="226"/>
      <c r="F161" s="226"/>
    </row>
    <row r="162" spans="1:6">
      <c r="A162" s="224" t="s">
        <v>205</v>
      </c>
      <c r="B162" s="224"/>
      <c r="C162" s="224"/>
      <c r="D162" s="225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5"/>
      <c r="F162" s="225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8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8"/>
      <c r="C1" s="218"/>
      <c r="D1" s="218"/>
      <c r="E1" s="218"/>
      <c r="F1" s="218"/>
      <c r="G1" s="218"/>
      <c r="H1" s="218"/>
      <c r="I1" s="218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19" t="str">
        <f ca="1">"Profil "&amp;MID(CELL("nomfichier",A6),FIND("]",CELL("nomfichier",A6))+1,LEN(CELL("nomfichier",A6))-FIND("]",CELL("nomfichier",A6)))</f>
        <v>Profil SP6</v>
      </c>
      <c r="B6" s="219"/>
      <c r="C6" s="219"/>
      <c r="D6" s="219"/>
      <c r="E6" s="219"/>
      <c r="F6" s="219"/>
      <c r="G6" s="219"/>
      <c r="H6" s="219"/>
      <c r="I6" s="219"/>
    </row>
    <row r="7" spans="1:9" ht="15" thickBot="1"/>
    <row r="8" spans="1:9" s="159" customFormat="1" ht="15" thickBot="1">
      <c r="A8" s="221" t="s">
        <v>1</v>
      </c>
      <c r="B8" s="222"/>
      <c r="C8" s="223"/>
      <c r="D8" s="221" t="str">
        <f ca="1">+"Cylindre double entrée (810-"&amp;MID(CELL("nomfichier",A6),FIND("]",CELL("nomfichier",A6))+1,LEN(CELL("nomfichier",A6))-FIND("]",CELL("nomfichier",A6)))&amp;")"</f>
        <v>Cylindre double entrée (810-SP6)</v>
      </c>
      <c r="E8" s="222"/>
      <c r="F8" s="223"/>
      <c r="G8" s="220" t="str">
        <f ca="1">"Cylindre à bouton (815-"&amp;MID(CELL("nomfichier",A6),FIND("]",CELL("nomfichier",A6))+1,LEN(CELL("nomfichier",A6))-FIND("]",CELL("nomfichier",A6)))&amp;")"</f>
        <v>Cylindre à bouton (815-SP6)</v>
      </c>
      <c r="H8" s="220"/>
      <c r="I8" s="220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49.989999999999995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51.499999999999993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56.55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51.449999999999996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52.959999999999994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58.01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49.989999999999995</v>
      </c>
      <c r="E11" s="163">
        <f t="shared" ca="1" si="1"/>
        <v>51.499999999999993</v>
      </c>
      <c r="F11" s="163">
        <f t="shared" ca="1" si="2"/>
        <v>56.55</v>
      </c>
      <c r="G11" s="163">
        <f t="shared" ca="1" si="3"/>
        <v>51.449999999999996</v>
      </c>
      <c r="H11" s="163">
        <f t="shared" ca="1" si="4"/>
        <v>52.959999999999994</v>
      </c>
      <c r="I11" s="163">
        <f t="shared" ca="1" si="5"/>
        <v>58.01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49.989999999999995</v>
      </c>
      <c r="E12" s="163">
        <f t="shared" ca="1" si="1"/>
        <v>51.499999999999993</v>
      </c>
      <c r="F12" s="163">
        <f t="shared" ca="1" si="2"/>
        <v>56.55</v>
      </c>
      <c r="G12" s="163">
        <f t="shared" ca="1" si="3"/>
        <v>51.449999999999996</v>
      </c>
      <c r="H12" s="163">
        <f t="shared" ca="1" si="4"/>
        <v>52.959999999999994</v>
      </c>
      <c r="I12" s="163">
        <f t="shared" ca="1" si="5"/>
        <v>58.01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49.989999999999995</v>
      </c>
      <c r="E13" s="163">
        <f t="shared" ca="1" si="1"/>
        <v>51.499999999999993</v>
      </c>
      <c r="F13" s="163">
        <f t="shared" ca="1" si="2"/>
        <v>56.55</v>
      </c>
      <c r="G13" s="163">
        <f t="shared" ca="1" si="3"/>
        <v>51.449999999999996</v>
      </c>
      <c r="H13" s="163">
        <f t="shared" ca="1" si="4"/>
        <v>52.959999999999994</v>
      </c>
      <c r="I13" s="163">
        <f t="shared" ca="1" si="5"/>
        <v>58.01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55.089999999999996</v>
      </c>
      <c r="E14" s="166">
        <f t="shared" ca="1" si="1"/>
        <v>56.599999999999994</v>
      </c>
      <c r="F14" s="166">
        <f t="shared" ca="1" si="2"/>
        <v>61.65</v>
      </c>
      <c r="G14" s="166">
        <f t="shared" ca="1" si="3"/>
        <v>56.55</v>
      </c>
      <c r="H14" s="166">
        <f t="shared" ca="1" si="4"/>
        <v>58.059999999999995</v>
      </c>
      <c r="I14" s="166">
        <f t="shared" ca="1" si="5"/>
        <v>63.11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60.19</v>
      </c>
      <c r="E15" s="163">
        <f t="shared" ca="1" si="1"/>
        <v>61.699999999999996</v>
      </c>
      <c r="F15" s="163">
        <f t="shared" ca="1" si="2"/>
        <v>66.75</v>
      </c>
      <c r="G15" s="163">
        <f t="shared" ca="1" si="3"/>
        <v>61.65</v>
      </c>
      <c r="H15" s="163">
        <f t="shared" ca="1" si="4"/>
        <v>63.16</v>
      </c>
      <c r="I15" s="163">
        <f t="shared" ca="1" si="5"/>
        <v>68.209999999999994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60.19</v>
      </c>
      <c r="E16" s="163">
        <f t="shared" ca="1" si="1"/>
        <v>61.699999999999996</v>
      </c>
      <c r="F16" s="163">
        <f t="shared" ca="1" si="2"/>
        <v>66.75</v>
      </c>
      <c r="G16" s="163">
        <f t="shared" ca="1" si="3"/>
        <v>61.65</v>
      </c>
      <c r="H16" s="163">
        <f t="shared" ca="1" si="4"/>
        <v>63.16</v>
      </c>
      <c r="I16" s="163">
        <f t="shared" ca="1" si="5"/>
        <v>68.209999999999994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60.19</v>
      </c>
      <c r="E17" s="163">
        <f t="shared" ca="1" si="1"/>
        <v>61.699999999999996</v>
      </c>
      <c r="F17" s="163">
        <f t="shared" ca="1" si="2"/>
        <v>66.75</v>
      </c>
      <c r="G17" s="163">
        <f t="shared" ca="1" si="3"/>
        <v>61.65</v>
      </c>
      <c r="H17" s="163">
        <f t="shared" ca="1" si="4"/>
        <v>63.16</v>
      </c>
      <c r="I17" s="163">
        <f t="shared" ca="1" si="5"/>
        <v>68.209999999999994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65.289999999999992</v>
      </c>
      <c r="E18" s="166">
        <f t="shared" ca="1" si="1"/>
        <v>66.8</v>
      </c>
      <c r="F18" s="166">
        <f t="shared" ca="1" si="2"/>
        <v>71.849999999999994</v>
      </c>
      <c r="G18" s="166">
        <f t="shared" ca="1" si="3"/>
        <v>66.749999999999986</v>
      </c>
      <c r="H18" s="166">
        <f t="shared" ca="1" si="4"/>
        <v>68.259999999999991</v>
      </c>
      <c r="I18" s="166">
        <f t="shared" ca="1" si="5"/>
        <v>73.309999999999988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65.289999999999992</v>
      </c>
      <c r="E19" s="166">
        <f t="shared" ca="1" si="1"/>
        <v>66.8</v>
      </c>
      <c r="F19" s="166">
        <f t="shared" ca="1" si="2"/>
        <v>71.849999999999994</v>
      </c>
      <c r="G19" s="166">
        <f t="shared" ca="1" si="3"/>
        <v>66.749999999999986</v>
      </c>
      <c r="H19" s="166">
        <f t="shared" ca="1" si="4"/>
        <v>68.259999999999991</v>
      </c>
      <c r="I19" s="166">
        <f t="shared" ca="1" si="5"/>
        <v>73.309999999999988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65.289999999999992</v>
      </c>
      <c r="E20" s="166">
        <f t="shared" ca="1" si="1"/>
        <v>66.8</v>
      </c>
      <c r="F20" s="166">
        <f t="shared" ca="1" si="2"/>
        <v>71.849999999999994</v>
      </c>
      <c r="G20" s="166">
        <f t="shared" ca="1" si="3"/>
        <v>66.749999999999986</v>
      </c>
      <c r="H20" s="166">
        <f t="shared" ca="1" si="4"/>
        <v>68.259999999999991</v>
      </c>
      <c r="I20" s="166">
        <f t="shared" ca="1" si="5"/>
        <v>73.309999999999988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70.39</v>
      </c>
      <c r="E21" s="163">
        <f t="shared" ca="1" si="1"/>
        <v>71.900000000000006</v>
      </c>
      <c r="F21" s="163">
        <f t="shared" ca="1" si="2"/>
        <v>76.95</v>
      </c>
      <c r="G21" s="163">
        <f t="shared" ca="1" si="3"/>
        <v>71.849999999999994</v>
      </c>
      <c r="H21" s="163">
        <f t="shared" ca="1" si="4"/>
        <v>73.36</v>
      </c>
      <c r="I21" s="163">
        <f t="shared" ca="1" si="5"/>
        <v>78.41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70.39</v>
      </c>
      <c r="E22" s="163">
        <f t="shared" ca="1" si="1"/>
        <v>71.900000000000006</v>
      </c>
      <c r="F22" s="163">
        <f t="shared" ca="1" si="2"/>
        <v>76.95</v>
      </c>
      <c r="G22" s="163">
        <f t="shared" ca="1" si="3"/>
        <v>71.849999999999994</v>
      </c>
      <c r="H22" s="163">
        <f t="shared" ca="1" si="4"/>
        <v>73.36</v>
      </c>
      <c r="I22" s="163">
        <f t="shared" ca="1" si="5"/>
        <v>78.41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70.39</v>
      </c>
      <c r="E23" s="163">
        <f t="shared" ca="1" si="1"/>
        <v>71.900000000000006</v>
      </c>
      <c r="F23" s="163">
        <f t="shared" ca="1" si="2"/>
        <v>76.95</v>
      </c>
      <c r="G23" s="163">
        <f t="shared" ca="1" si="3"/>
        <v>71.849999999999994</v>
      </c>
      <c r="H23" s="163">
        <f t="shared" ca="1" si="4"/>
        <v>73.36</v>
      </c>
      <c r="I23" s="163">
        <f t="shared" ca="1" si="5"/>
        <v>78.41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70.39</v>
      </c>
      <c r="E24" s="163">
        <f t="shared" ca="1" si="1"/>
        <v>71.900000000000006</v>
      </c>
      <c r="F24" s="163">
        <f t="shared" ca="1" si="2"/>
        <v>76.95</v>
      </c>
      <c r="G24" s="163">
        <f t="shared" ca="1" si="3"/>
        <v>71.849999999999994</v>
      </c>
      <c r="H24" s="163">
        <f t="shared" ca="1" si="4"/>
        <v>73.36</v>
      </c>
      <c r="I24" s="163">
        <f t="shared" ca="1" si="5"/>
        <v>78.41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75.489999999999995</v>
      </c>
      <c r="E25" s="166">
        <f t="shared" ca="1" si="1"/>
        <v>77</v>
      </c>
      <c r="F25" s="166">
        <f t="shared" ca="1" si="2"/>
        <v>82.05</v>
      </c>
      <c r="G25" s="166">
        <f t="shared" ca="1" si="3"/>
        <v>76.949999999999989</v>
      </c>
      <c r="H25" s="166">
        <f t="shared" ca="1" si="4"/>
        <v>78.459999999999994</v>
      </c>
      <c r="I25" s="166">
        <f t="shared" ca="1" si="5"/>
        <v>83.509999999999991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75.489999999999995</v>
      </c>
      <c r="E26" s="166">
        <f t="shared" ca="1" si="1"/>
        <v>77</v>
      </c>
      <c r="F26" s="166">
        <f t="shared" ca="1" si="2"/>
        <v>82.05</v>
      </c>
      <c r="G26" s="166">
        <f t="shared" ca="1" si="3"/>
        <v>76.949999999999989</v>
      </c>
      <c r="H26" s="166">
        <f t="shared" ca="1" si="4"/>
        <v>78.459999999999994</v>
      </c>
      <c r="I26" s="166">
        <f t="shared" ca="1" si="5"/>
        <v>83.509999999999991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75.489999999999995</v>
      </c>
      <c r="E27" s="166">
        <f t="shared" ca="1" si="1"/>
        <v>77</v>
      </c>
      <c r="F27" s="166">
        <f t="shared" ca="1" si="2"/>
        <v>82.05</v>
      </c>
      <c r="G27" s="166">
        <f t="shared" ca="1" si="3"/>
        <v>76.949999999999989</v>
      </c>
      <c r="H27" s="166">
        <f t="shared" ca="1" si="4"/>
        <v>78.459999999999994</v>
      </c>
      <c r="I27" s="166">
        <f t="shared" ca="1" si="5"/>
        <v>83.509999999999991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75.489999999999995</v>
      </c>
      <c r="E28" s="166">
        <f t="shared" ca="1" si="1"/>
        <v>77</v>
      </c>
      <c r="F28" s="166">
        <f t="shared" ca="1" si="2"/>
        <v>82.05</v>
      </c>
      <c r="G28" s="166">
        <f t="shared" ca="1" si="3"/>
        <v>76.949999999999989</v>
      </c>
      <c r="H28" s="166">
        <f t="shared" ca="1" si="4"/>
        <v>78.459999999999994</v>
      </c>
      <c r="I28" s="166">
        <f t="shared" ca="1" si="5"/>
        <v>83.509999999999991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80.589999999999989</v>
      </c>
      <c r="E29" s="163">
        <f t="shared" ca="1" si="1"/>
        <v>82.1</v>
      </c>
      <c r="F29" s="163">
        <f t="shared" ca="1" si="2"/>
        <v>87.149999999999991</v>
      </c>
      <c r="G29" s="163">
        <f t="shared" ca="1" si="3"/>
        <v>82.049999999999983</v>
      </c>
      <c r="H29" s="163">
        <f t="shared" ca="1" si="4"/>
        <v>83.559999999999988</v>
      </c>
      <c r="I29" s="163">
        <f t="shared" ca="1" si="5"/>
        <v>88.609999999999985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80.589999999999989</v>
      </c>
      <c r="E30" s="163">
        <f t="shared" ca="1" si="1"/>
        <v>82.1</v>
      </c>
      <c r="F30" s="163">
        <f t="shared" ca="1" si="2"/>
        <v>87.149999999999991</v>
      </c>
      <c r="G30" s="163">
        <f t="shared" ca="1" si="3"/>
        <v>82.049999999999983</v>
      </c>
      <c r="H30" s="163">
        <f t="shared" ca="1" si="4"/>
        <v>83.559999999999988</v>
      </c>
      <c r="I30" s="163">
        <f t="shared" ca="1" si="5"/>
        <v>88.609999999999985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80.589999999999989</v>
      </c>
      <c r="E31" s="163">
        <f t="shared" ca="1" si="1"/>
        <v>82.1</v>
      </c>
      <c r="F31" s="163">
        <f t="shared" ca="1" si="2"/>
        <v>87.149999999999991</v>
      </c>
      <c r="G31" s="163">
        <f t="shared" ca="1" si="3"/>
        <v>82.049999999999983</v>
      </c>
      <c r="H31" s="163">
        <f t="shared" ca="1" si="4"/>
        <v>83.559999999999988</v>
      </c>
      <c r="I31" s="163">
        <f t="shared" ca="1" si="5"/>
        <v>88.609999999999985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80.589999999999989</v>
      </c>
      <c r="E32" s="163">
        <f t="shared" ca="1" si="1"/>
        <v>82.1</v>
      </c>
      <c r="F32" s="163">
        <f t="shared" ca="1" si="2"/>
        <v>87.149999999999991</v>
      </c>
      <c r="G32" s="163">
        <f t="shared" ca="1" si="3"/>
        <v>82.049999999999983</v>
      </c>
      <c r="H32" s="163">
        <f t="shared" ca="1" si="4"/>
        <v>83.559999999999988</v>
      </c>
      <c r="I32" s="163">
        <f t="shared" ca="1" si="5"/>
        <v>88.609999999999985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80.589999999999989</v>
      </c>
      <c r="E33" s="163">
        <f t="shared" ca="1" si="1"/>
        <v>82.1</v>
      </c>
      <c r="F33" s="163">
        <f t="shared" ca="1" si="2"/>
        <v>87.149999999999991</v>
      </c>
      <c r="G33" s="163">
        <f t="shared" ca="1" si="3"/>
        <v>82.049999999999983</v>
      </c>
      <c r="H33" s="163">
        <f t="shared" ca="1" si="4"/>
        <v>83.559999999999988</v>
      </c>
      <c r="I33" s="163">
        <f t="shared" ca="1" si="5"/>
        <v>88.609999999999985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85.689999999999984</v>
      </c>
      <c r="E34" s="166">
        <f t="shared" ca="1" si="1"/>
        <v>87.199999999999989</v>
      </c>
      <c r="F34" s="166">
        <f t="shared" ca="1" si="2"/>
        <v>92.249999999999986</v>
      </c>
      <c r="G34" s="166">
        <f t="shared" ca="1" si="3"/>
        <v>87.149999999999977</v>
      </c>
      <c r="H34" s="166">
        <f t="shared" ca="1" si="4"/>
        <v>88.659999999999982</v>
      </c>
      <c r="I34" s="166">
        <f t="shared" ca="1" si="5"/>
        <v>93.70999999999998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85.689999999999984</v>
      </c>
      <c r="E35" s="166">
        <f t="shared" ca="1" si="1"/>
        <v>87.199999999999989</v>
      </c>
      <c r="F35" s="166">
        <f t="shared" ca="1" si="2"/>
        <v>92.249999999999986</v>
      </c>
      <c r="G35" s="166">
        <f t="shared" ca="1" si="3"/>
        <v>87.149999999999977</v>
      </c>
      <c r="H35" s="166">
        <f t="shared" ca="1" si="4"/>
        <v>88.659999999999982</v>
      </c>
      <c r="I35" s="166">
        <f t="shared" ca="1" si="5"/>
        <v>93.70999999999998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85.689999999999984</v>
      </c>
      <c r="E36" s="166">
        <f t="shared" ca="1" si="1"/>
        <v>87.199999999999989</v>
      </c>
      <c r="F36" s="166">
        <f t="shared" ca="1" si="2"/>
        <v>92.249999999999986</v>
      </c>
      <c r="G36" s="166">
        <f t="shared" ca="1" si="3"/>
        <v>87.149999999999977</v>
      </c>
      <c r="H36" s="166">
        <f t="shared" ca="1" si="4"/>
        <v>88.659999999999982</v>
      </c>
      <c r="I36" s="166">
        <f t="shared" ca="1" si="5"/>
        <v>93.70999999999998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85.689999999999984</v>
      </c>
      <c r="E37" s="166">
        <f t="shared" ca="1" si="1"/>
        <v>87.199999999999989</v>
      </c>
      <c r="F37" s="166">
        <f t="shared" ca="1" si="2"/>
        <v>92.249999999999986</v>
      </c>
      <c r="G37" s="166">
        <f t="shared" ca="1" si="3"/>
        <v>87.149999999999977</v>
      </c>
      <c r="H37" s="166">
        <f t="shared" ca="1" si="4"/>
        <v>88.659999999999982</v>
      </c>
      <c r="I37" s="166">
        <f t="shared" ca="1" si="5"/>
        <v>93.70999999999998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85.689999999999984</v>
      </c>
      <c r="E38" s="166">
        <f t="shared" ca="1" si="1"/>
        <v>87.199999999999989</v>
      </c>
      <c r="F38" s="166">
        <f t="shared" ca="1" si="2"/>
        <v>92.249999999999986</v>
      </c>
      <c r="G38" s="166">
        <f t="shared" ca="1" si="3"/>
        <v>87.149999999999977</v>
      </c>
      <c r="H38" s="166">
        <f t="shared" ca="1" si="4"/>
        <v>88.659999999999982</v>
      </c>
      <c r="I38" s="166">
        <f t="shared" ca="1" si="5"/>
        <v>93.70999999999998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90.789999999999992</v>
      </c>
      <c r="E39" s="163">
        <f t="shared" ca="1" si="1"/>
        <v>92.3</v>
      </c>
      <c r="F39" s="163">
        <f t="shared" ca="1" si="2"/>
        <v>97.35</v>
      </c>
      <c r="G39" s="163">
        <f t="shared" ca="1" si="3"/>
        <v>92.249999999999986</v>
      </c>
      <c r="H39" s="163">
        <f t="shared" ca="1" si="4"/>
        <v>93.759999999999991</v>
      </c>
      <c r="I39" s="163">
        <f t="shared" ca="1" si="5"/>
        <v>98.809999999999988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90.789999999999992</v>
      </c>
      <c r="E40" s="163">
        <f t="shared" ca="1" si="1"/>
        <v>92.3</v>
      </c>
      <c r="F40" s="163">
        <f t="shared" ca="1" si="2"/>
        <v>97.35</v>
      </c>
      <c r="G40" s="163">
        <f t="shared" ca="1" si="3"/>
        <v>92.249999999999986</v>
      </c>
      <c r="H40" s="163">
        <f t="shared" ca="1" si="4"/>
        <v>93.759999999999991</v>
      </c>
      <c r="I40" s="163">
        <f t="shared" ca="1" si="5"/>
        <v>98.809999999999988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90.789999999999992</v>
      </c>
      <c r="E41" s="163">
        <f t="shared" ca="1" si="1"/>
        <v>92.3</v>
      </c>
      <c r="F41" s="163">
        <f t="shared" ca="1" si="2"/>
        <v>97.35</v>
      </c>
      <c r="G41" s="163">
        <f t="shared" ca="1" si="3"/>
        <v>92.249999999999986</v>
      </c>
      <c r="H41" s="163">
        <f t="shared" ca="1" si="4"/>
        <v>93.759999999999991</v>
      </c>
      <c r="I41" s="163">
        <f t="shared" ca="1" si="5"/>
        <v>98.809999999999988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90.789999999999992</v>
      </c>
      <c r="E42" s="163">
        <f t="shared" ca="1" si="1"/>
        <v>92.3</v>
      </c>
      <c r="F42" s="163">
        <f t="shared" ca="1" si="2"/>
        <v>97.35</v>
      </c>
      <c r="G42" s="163">
        <f t="shared" ca="1" si="3"/>
        <v>92.249999999999986</v>
      </c>
      <c r="H42" s="163">
        <f t="shared" ca="1" si="4"/>
        <v>93.759999999999991</v>
      </c>
      <c r="I42" s="163">
        <f t="shared" ca="1" si="5"/>
        <v>98.809999999999988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90.789999999999992</v>
      </c>
      <c r="E43" s="163">
        <f t="shared" ca="1" si="1"/>
        <v>92.3</v>
      </c>
      <c r="F43" s="163">
        <f t="shared" ca="1" si="2"/>
        <v>97.35</v>
      </c>
      <c r="G43" s="163">
        <f t="shared" ca="1" si="3"/>
        <v>92.249999999999986</v>
      </c>
      <c r="H43" s="163">
        <f t="shared" ca="1" si="4"/>
        <v>93.759999999999991</v>
      </c>
      <c r="I43" s="163">
        <f t="shared" ca="1" si="5"/>
        <v>98.809999999999988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90.789999999999992</v>
      </c>
      <c r="E44" s="163">
        <f t="shared" ca="1" si="1"/>
        <v>92.3</v>
      </c>
      <c r="F44" s="163">
        <f t="shared" ca="1" si="2"/>
        <v>97.35</v>
      </c>
      <c r="G44" s="163">
        <f t="shared" ca="1" si="3"/>
        <v>92.249999999999986</v>
      </c>
      <c r="H44" s="163">
        <f t="shared" ca="1" si="4"/>
        <v>93.759999999999991</v>
      </c>
      <c r="I44" s="163">
        <f t="shared" ca="1" si="5"/>
        <v>98.809999999999988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95.89</v>
      </c>
      <c r="E45" s="166">
        <f t="shared" ca="1" si="1"/>
        <v>97.4</v>
      </c>
      <c r="F45" s="166">
        <f t="shared" ca="1" si="2"/>
        <v>102.45</v>
      </c>
      <c r="G45" s="166">
        <f t="shared" ca="1" si="3"/>
        <v>97.35</v>
      </c>
      <c r="H45" s="166">
        <f t="shared" ca="1" si="4"/>
        <v>98.86</v>
      </c>
      <c r="I45" s="166">
        <f t="shared" ca="1" si="5"/>
        <v>103.91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95.89</v>
      </c>
      <c r="E46" s="166">
        <f t="shared" ca="1" si="1"/>
        <v>97.4</v>
      </c>
      <c r="F46" s="166">
        <f t="shared" ca="1" si="2"/>
        <v>102.45</v>
      </c>
      <c r="G46" s="166">
        <f t="shared" ca="1" si="3"/>
        <v>97.35</v>
      </c>
      <c r="H46" s="166">
        <f t="shared" ca="1" si="4"/>
        <v>98.86</v>
      </c>
      <c r="I46" s="166">
        <f t="shared" ca="1" si="5"/>
        <v>103.91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95.89</v>
      </c>
      <c r="E47" s="166">
        <f t="shared" ca="1" si="1"/>
        <v>97.4</v>
      </c>
      <c r="F47" s="166">
        <f t="shared" ca="1" si="2"/>
        <v>102.45</v>
      </c>
      <c r="G47" s="166">
        <f t="shared" ca="1" si="3"/>
        <v>97.35</v>
      </c>
      <c r="H47" s="166">
        <f t="shared" ca="1" si="4"/>
        <v>98.86</v>
      </c>
      <c r="I47" s="166">
        <f t="shared" ca="1" si="5"/>
        <v>103.91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95.89</v>
      </c>
      <c r="E48" s="166">
        <f t="shared" ca="1" si="1"/>
        <v>97.4</v>
      </c>
      <c r="F48" s="166">
        <f t="shared" ca="1" si="2"/>
        <v>102.45</v>
      </c>
      <c r="G48" s="166">
        <f t="shared" ca="1" si="3"/>
        <v>97.35</v>
      </c>
      <c r="H48" s="166">
        <f t="shared" ca="1" si="4"/>
        <v>98.86</v>
      </c>
      <c r="I48" s="166">
        <f t="shared" ca="1" si="5"/>
        <v>103.91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95.89</v>
      </c>
      <c r="E49" s="166">
        <f t="shared" ca="1" si="1"/>
        <v>97.4</v>
      </c>
      <c r="F49" s="166">
        <f t="shared" ca="1" si="2"/>
        <v>102.45</v>
      </c>
      <c r="G49" s="166">
        <f t="shared" ca="1" si="3"/>
        <v>97.35</v>
      </c>
      <c r="H49" s="166">
        <f t="shared" ca="1" si="4"/>
        <v>98.86</v>
      </c>
      <c r="I49" s="166">
        <f t="shared" ca="1" si="5"/>
        <v>103.91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95.89</v>
      </c>
      <c r="E50" s="166">
        <f t="shared" ca="1" si="1"/>
        <v>97.4</v>
      </c>
      <c r="F50" s="166">
        <f t="shared" ca="1" si="2"/>
        <v>102.45</v>
      </c>
      <c r="G50" s="166">
        <f t="shared" ca="1" si="3"/>
        <v>97.35</v>
      </c>
      <c r="H50" s="166">
        <f t="shared" ca="1" si="4"/>
        <v>98.86</v>
      </c>
      <c r="I50" s="166">
        <f t="shared" ca="1" si="5"/>
        <v>103.91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100.99</v>
      </c>
      <c r="E51" s="163">
        <f t="shared" ca="1" si="1"/>
        <v>102.5</v>
      </c>
      <c r="F51" s="163">
        <f t="shared" ca="1" si="2"/>
        <v>107.55</v>
      </c>
      <c r="G51" s="163">
        <f t="shared" ca="1" si="3"/>
        <v>102.44999999999999</v>
      </c>
      <c r="H51" s="163">
        <f t="shared" ca="1" si="4"/>
        <v>103.96</v>
      </c>
      <c r="I51" s="163">
        <f t="shared" ca="1" si="5"/>
        <v>109.00999999999999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100.99</v>
      </c>
      <c r="E52" s="163">
        <f t="shared" ca="1" si="1"/>
        <v>102.5</v>
      </c>
      <c r="F52" s="163">
        <f t="shared" ca="1" si="2"/>
        <v>107.55</v>
      </c>
      <c r="G52" s="163">
        <f t="shared" ca="1" si="3"/>
        <v>102.44999999999999</v>
      </c>
      <c r="H52" s="163">
        <f t="shared" ca="1" si="4"/>
        <v>103.96</v>
      </c>
      <c r="I52" s="163">
        <f t="shared" ca="1" si="5"/>
        <v>109.00999999999999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100.99</v>
      </c>
      <c r="E53" s="163">
        <f t="shared" ca="1" si="1"/>
        <v>102.5</v>
      </c>
      <c r="F53" s="163">
        <f t="shared" ca="1" si="2"/>
        <v>107.55</v>
      </c>
      <c r="G53" s="163">
        <f t="shared" ca="1" si="3"/>
        <v>102.44999999999999</v>
      </c>
      <c r="H53" s="163">
        <f t="shared" ca="1" si="4"/>
        <v>103.96</v>
      </c>
      <c r="I53" s="163">
        <f t="shared" ca="1" si="5"/>
        <v>109.00999999999999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100.99</v>
      </c>
      <c r="E54" s="163">
        <f t="shared" ca="1" si="1"/>
        <v>102.5</v>
      </c>
      <c r="F54" s="163">
        <f t="shared" ca="1" si="2"/>
        <v>107.55</v>
      </c>
      <c r="G54" s="163">
        <f t="shared" ca="1" si="3"/>
        <v>102.44999999999999</v>
      </c>
      <c r="H54" s="163">
        <f t="shared" ca="1" si="4"/>
        <v>103.96</v>
      </c>
      <c r="I54" s="163">
        <f t="shared" ca="1" si="5"/>
        <v>109.00999999999999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100.99</v>
      </c>
      <c r="E55" s="163">
        <f t="shared" ca="1" si="1"/>
        <v>102.5</v>
      </c>
      <c r="F55" s="163">
        <f t="shared" ca="1" si="2"/>
        <v>107.55</v>
      </c>
      <c r="G55" s="163">
        <f t="shared" ca="1" si="3"/>
        <v>102.44999999999999</v>
      </c>
      <c r="H55" s="163">
        <f t="shared" ca="1" si="4"/>
        <v>103.96</v>
      </c>
      <c r="I55" s="163">
        <f t="shared" ca="1" si="5"/>
        <v>109.00999999999999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100.99</v>
      </c>
      <c r="E56" s="163">
        <f t="shared" ca="1" si="1"/>
        <v>102.5</v>
      </c>
      <c r="F56" s="163">
        <f t="shared" ca="1" si="2"/>
        <v>107.55</v>
      </c>
      <c r="G56" s="163">
        <f t="shared" ca="1" si="3"/>
        <v>102.44999999999999</v>
      </c>
      <c r="H56" s="163">
        <f t="shared" ca="1" si="4"/>
        <v>103.96</v>
      </c>
      <c r="I56" s="163">
        <f t="shared" ca="1" si="5"/>
        <v>109.00999999999999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100.99</v>
      </c>
      <c r="E57" s="163">
        <f t="shared" ca="1" si="1"/>
        <v>102.5</v>
      </c>
      <c r="F57" s="163">
        <f t="shared" ca="1" si="2"/>
        <v>107.55</v>
      </c>
      <c r="G57" s="163">
        <f t="shared" ca="1" si="3"/>
        <v>102.44999999999999</v>
      </c>
      <c r="H57" s="163">
        <f t="shared" ca="1" si="4"/>
        <v>103.96</v>
      </c>
      <c r="I57" s="163">
        <f t="shared" ca="1" si="5"/>
        <v>109.00999999999999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162.19</v>
      </c>
      <c r="E58" s="166">
        <f t="shared" ca="1" si="1"/>
        <v>163.69999999999999</v>
      </c>
      <c r="F58" s="166">
        <f t="shared" ca="1" si="2"/>
        <v>168.75</v>
      </c>
      <c r="G58" s="166">
        <f t="shared" ca="1" si="3"/>
        <v>163.65</v>
      </c>
      <c r="H58" s="166">
        <f t="shared" ca="1" si="4"/>
        <v>165.16</v>
      </c>
      <c r="I58" s="166">
        <f t="shared" ca="1" si="5"/>
        <v>170.21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162.19</v>
      </c>
      <c r="E59" s="166">
        <f t="shared" ca="1" si="1"/>
        <v>163.69999999999999</v>
      </c>
      <c r="F59" s="166">
        <f t="shared" ca="1" si="2"/>
        <v>168.75</v>
      </c>
      <c r="G59" s="166">
        <f t="shared" ca="1" si="3"/>
        <v>163.65</v>
      </c>
      <c r="H59" s="166">
        <f t="shared" ca="1" si="4"/>
        <v>165.16</v>
      </c>
      <c r="I59" s="166">
        <f t="shared" ca="1" si="5"/>
        <v>170.21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162.19</v>
      </c>
      <c r="E60" s="166">
        <f t="shared" ca="1" si="1"/>
        <v>163.69999999999999</v>
      </c>
      <c r="F60" s="166">
        <f t="shared" ca="1" si="2"/>
        <v>168.75</v>
      </c>
      <c r="G60" s="166">
        <f t="shared" ca="1" si="3"/>
        <v>163.65</v>
      </c>
      <c r="H60" s="166">
        <f t="shared" ca="1" si="4"/>
        <v>165.16</v>
      </c>
      <c r="I60" s="166">
        <f t="shared" ca="1" si="5"/>
        <v>170.21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162.19</v>
      </c>
      <c r="E61" s="166">
        <f t="shared" ca="1" si="1"/>
        <v>163.69999999999999</v>
      </c>
      <c r="F61" s="166">
        <f t="shared" ca="1" si="2"/>
        <v>168.75</v>
      </c>
      <c r="G61" s="166">
        <f t="shared" ca="1" si="3"/>
        <v>163.65</v>
      </c>
      <c r="H61" s="166">
        <f t="shared" ca="1" si="4"/>
        <v>165.16</v>
      </c>
      <c r="I61" s="166">
        <f t="shared" ca="1" si="5"/>
        <v>170.21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162.19</v>
      </c>
      <c r="E62" s="166">
        <f t="shared" ca="1" si="1"/>
        <v>163.69999999999999</v>
      </c>
      <c r="F62" s="166">
        <f t="shared" ca="1" si="2"/>
        <v>168.75</v>
      </c>
      <c r="G62" s="166">
        <f t="shared" ca="1" si="3"/>
        <v>163.65</v>
      </c>
      <c r="H62" s="166">
        <f t="shared" ca="1" si="4"/>
        <v>165.16</v>
      </c>
      <c r="I62" s="166">
        <f t="shared" ca="1" si="5"/>
        <v>170.21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162.19</v>
      </c>
      <c r="E63" s="166">
        <f t="shared" ca="1" si="1"/>
        <v>163.69999999999999</v>
      </c>
      <c r="F63" s="166">
        <f t="shared" ca="1" si="2"/>
        <v>168.75</v>
      </c>
      <c r="G63" s="166">
        <f t="shared" ca="1" si="3"/>
        <v>163.65</v>
      </c>
      <c r="H63" s="166">
        <f t="shared" ca="1" si="4"/>
        <v>165.16</v>
      </c>
      <c r="I63" s="166">
        <f t="shared" ca="1" si="5"/>
        <v>170.21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162.19</v>
      </c>
      <c r="E64" s="166">
        <f t="shared" ca="1" si="1"/>
        <v>163.69999999999999</v>
      </c>
      <c r="F64" s="166">
        <f t="shared" ca="1" si="2"/>
        <v>168.75</v>
      </c>
      <c r="G64" s="166">
        <f t="shared" ca="1" si="3"/>
        <v>163.65</v>
      </c>
      <c r="H64" s="166">
        <f t="shared" ca="1" si="4"/>
        <v>165.16</v>
      </c>
      <c r="I64" s="166">
        <f t="shared" ca="1" si="5"/>
        <v>170.21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172.39</v>
      </c>
      <c r="E65" s="163">
        <f t="shared" ca="1" si="1"/>
        <v>173.89999999999998</v>
      </c>
      <c r="F65" s="163">
        <f t="shared" ca="1" si="2"/>
        <v>178.95</v>
      </c>
      <c r="G65" s="163">
        <f t="shared" ca="1" si="3"/>
        <v>173.85</v>
      </c>
      <c r="H65" s="163">
        <f t="shared" ca="1" si="4"/>
        <v>175.35999999999999</v>
      </c>
      <c r="I65" s="163">
        <f t="shared" ca="1" si="5"/>
        <v>180.41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172.39</v>
      </c>
      <c r="E66" s="163">
        <f t="shared" ca="1" si="1"/>
        <v>173.89999999999998</v>
      </c>
      <c r="F66" s="163">
        <f t="shared" ca="1" si="2"/>
        <v>178.95</v>
      </c>
      <c r="G66" s="163">
        <f t="shared" ca="1" si="3"/>
        <v>173.85</v>
      </c>
      <c r="H66" s="163">
        <f t="shared" ca="1" si="4"/>
        <v>175.35999999999999</v>
      </c>
      <c r="I66" s="163">
        <f t="shared" ca="1" si="5"/>
        <v>180.41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172.39</v>
      </c>
      <c r="E67" s="163">
        <f t="shared" ca="1" si="1"/>
        <v>173.89999999999998</v>
      </c>
      <c r="F67" s="163">
        <f t="shared" ca="1" si="2"/>
        <v>178.95</v>
      </c>
      <c r="G67" s="163">
        <f t="shared" ca="1" si="3"/>
        <v>173.85</v>
      </c>
      <c r="H67" s="163">
        <f t="shared" ca="1" si="4"/>
        <v>175.35999999999999</v>
      </c>
      <c r="I67" s="163">
        <f t="shared" ca="1" si="5"/>
        <v>180.41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172.39</v>
      </c>
      <c r="E68" s="163">
        <f t="shared" ca="1" si="1"/>
        <v>173.89999999999998</v>
      </c>
      <c r="F68" s="163">
        <f t="shared" ca="1" si="2"/>
        <v>178.95</v>
      </c>
      <c r="G68" s="163">
        <f t="shared" ca="1" si="3"/>
        <v>173.85</v>
      </c>
      <c r="H68" s="163">
        <f t="shared" ca="1" si="4"/>
        <v>175.35999999999999</v>
      </c>
      <c r="I68" s="163">
        <f t="shared" ca="1" si="5"/>
        <v>180.41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172.39</v>
      </c>
      <c r="E69" s="163">
        <f t="shared" ca="1" si="1"/>
        <v>173.89999999999998</v>
      </c>
      <c r="F69" s="163">
        <f t="shared" ca="1" si="2"/>
        <v>178.95</v>
      </c>
      <c r="G69" s="163">
        <f t="shared" ca="1" si="3"/>
        <v>173.85</v>
      </c>
      <c r="H69" s="163">
        <f t="shared" ca="1" si="4"/>
        <v>175.35999999999999</v>
      </c>
      <c r="I69" s="163">
        <f t="shared" ca="1" si="5"/>
        <v>180.41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172.39</v>
      </c>
      <c r="E70" s="163">
        <f t="shared" ca="1" si="1"/>
        <v>173.89999999999998</v>
      </c>
      <c r="F70" s="163">
        <f t="shared" ca="1" si="2"/>
        <v>178.95</v>
      </c>
      <c r="G70" s="163">
        <f t="shared" ca="1" si="3"/>
        <v>173.85</v>
      </c>
      <c r="H70" s="163">
        <f t="shared" ca="1" si="4"/>
        <v>175.35999999999999</v>
      </c>
      <c r="I70" s="163">
        <f t="shared" ca="1" si="5"/>
        <v>180.41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172.39</v>
      </c>
      <c r="E71" s="163">
        <f t="shared" ca="1" si="1"/>
        <v>173.89999999999998</v>
      </c>
      <c r="F71" s="163">
        <f t="shared" ca="1" si="2"/>
        <v>178.95</v>
      </c>
      <c r="G71" s="163">
        <f t="shared" ca="1" si="3"/>
        <v>173.85</v>
      </c>
      <c r="H71" s="163">
        <f t="shared" ca="1" si="4"/>
        <v>175.35999999999999</v>
      </c>
      <c r="I71" s="163">
        <f t="shared" ca="1" si="5"/>
        <v>180.41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172.39</v>
      </c>
      <c r="E72" s="163">
        <f t="shared" ca="1" si="1"/>
        <v>173.89999999999998</v>
      </c>
      <c r="F72" s="163">
        <f t="shared" ca="1" si="2"/>
        <v>178.95</v>
      </c>
      <c r="G72" s="163">
        <f t="shared" ca="1" si="3"/>
        <v>173.85</v>
      </c>
      <c r="H72" s="163">
        <f t="shared" ca="1" si="4"/>
        <v>175.35999999999999</v>
      </c>
      <c r="I72" s="163">
        <f t="shared" ca="1" si="5"/>
        <v>180.41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182.59</v>
      </c>
      <c r="E73" s="166">
        <f t="shared" ca="1" si="1"/>
        <v>184.1</v>
      </c>
      <c r="F73" s="166">
        <f t="shared" ca="1" si="2"/>
        <v>189.15</v>
      </c>
      <c r="G73" s="166">
        <f t="shared" ca="1" si="3"/>
        <v>184.05</v>
      </c>
      <c r="H73" s="166">
        <f t="shared" ca="1" si="4"/>
        <v>185.56</v>
      </c>
      <c r="I73" s="166">
        <f t="shared" ca="1" si="5"/>
        <v>190.61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182.59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184.1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189.15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184.05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185.56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190.61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182.59</v>
      </c>
      <c r="E75" s="166">
        <f t="shared" ca="1" si="7"/>
        <v>184.1</v>
      </c>
      <c r="F75" s="166">
        <f t="shared" ca="1" si="8"/>
        <v>189.15</v>
      </c>
      <c r="G75" s="166">
        <f t="shared" ca="1" si="9"/>
        <v>184.05</v>
      </c>
      <c r="H75" s="166">
        <f t="shared" ca="1" si="10"/>
        <v>185.56</v>
      </c>
      <c r="I75" s="166">
        <f t="shared" ca="1" si="11"/>
        <v>190.61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182.59</v>
      </c>
      <c r="E76" s="166">
        <f t="shared" ca="1" si="7"/>
        <v>184.1</v>
      </c>
      <c r="F76" s="166">
        <f t="shared" ca="1" si="8"/>
        <v>189.15</v>
      </c>
      <c r="G76" s="166">
        <f t="shared" ca="1" si="9"/>
        <v>184.05</v>
      </c>
      <c r="H76" s="166">
        <f t="shared" ca="1" si="10"/>
        <v>185.56</v>
      </c>
      <c r="I76" s="166">
        <f t="shared" ca="1" si="11"/>
        <v>190.61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182.59</v>
      </c>
      <c r="E77" s="166">
        <f t="shared" ca="1" si="7"/>
        <v>184.1</v>
      </c>
      <c r="F77" s="166">
        <f t="shared" ca="1" si="8"/>
        <v>189.15</v>
      </c>
      <c r="G77" s="166">
        <f t="shared" ca="1" si="9"/>
        <v>184.05</v>
      </c>
      <c r="H77" s="166">
        <f t="shared" ca="1" si="10"/>
        <v>185.56</v>
      </c>
      <c r="I77" s="166">
        <f t="shared" ca="1" si="11"/>
        <v>190.61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182.59</v>
      </c>
      <c r="E78" s="166">
        <f t="shared" ca="1" si="7"/>
        <v>184.1</v>
      </c>
      <c r="F78" s="166">
        <f t="shared" ca="1" si="8"/>
        <v>189.15</v>
      </c>
      <c r="G78" s="166">
        <f t="shared" ca="1" si="9"/>
        <v>184.05</v>
      </c>
      <c r="H78" s="166">
        <f t="shared" ca="1" si="10"/>
        <v>185.56</v>
      </c>
      <c r="I78" s="166">
        <f t="shared" ca="1" si="11"/>
        <v>190.61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182.59</v>
      </c>
      <c r="E79" s="166">
        <f t="shared" ca="1" si="7"/>
        <v>184.1</v>
      </c>
      <c r="F79" s="166">
        <f t="shared" ca="1" si="8"/>
        <v>189.15</v>
      </c>
      <c r="G79" s="166">
        <f t="shared" ca="1" si="9"/>
        <v>184.05</v>
      </c>
      <c r="H79" s="166">
        <f t="shared" ca="1" si="10"/>
        <v>185.56</v>
      </c>
      <c r="I79" s="166">
        <f t="shared" ca="1" si="11"/>
        <v>190.61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182.59</v>
      </c>
      <c r="E80" s="166">
        <f t="shared" ca="1" si="7"/>
        <v>184.1</v>
      </c>
      <c r="F80" s="166">
        <f t="shared" ca="1" si="8"/>
        <v>189.15</v>
      </c>
      <c r="G80" s="166">
        <f t="shared" ca="1" si="9"/>
        <v>184.05</v>
      </c>
      <c r="H80" s="166">
        <f t="shared" ca="1" si="10"/>
        <v>185.56</v>
      </c>
      <c r="I80" s="166">
        <f t="shared" ca="1" si="11"/>
        <v>190.61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192.79</v>
      </c>
      <c r="E81" s="163">
        <f t="shared" ca="1" si="7"/>
        <v>194.29999999999998</v>
      </c>
      <c r="F81" s="163">
        <f t="shared" ca="1" si="8"/>
        <v>199.35</v>
      </c>
      <c r="G81" s="163">
        <f t="shared" ca="1" si="9"/>
        <v>194.25</v>
      </c>
      <c r="H81" s="163">
        <f t="shared" ca="1" si="10"/>
        <v>195.76</v>
      </c>
      <c r="I81" s="163">
        <f t="shared" ca="1" si="11"/>
        <v>200.81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192.79</v>
      </c>
      <c r="E82" s="163">
        <f t="shared" ca="1" si="7"/>
        <v>194.29999999999998</v>
      </c>
      <c r="F82" s="163">
        <f t="shared" ca="1" si="8"/>
        <v>199.35</v>
      </c>
      <c r="G82" s="163">
        <f t="shared" ca="1" si="9"/>
        <v>194.25</v>
      </c>
      <c r="H82" s="163">
        <f t="shared" ca="1" si="10"/>
        <v>195.76</v>
      </c>
      <c r="I82" s="163">
        <f t="shared" ca="1" si="11"/>
        <v>200.81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192.79</v>
      </c>
      <c r="E83" s="163">
        <f t="shared" ca="1" si="7"/>
        <v>194.29999999999998</v>
      </c>
      <c r="F83" s="163">
        <f t="shared" ca="1" si="8"/>
        <v>199.35</v>
      </c>
      <c r="G83" s="163">
        <f t="shared" ca="1" si="9"/>
        <v>194.25</v>
      </c>
      <c r="H83" s="163">
        <f t="shared" ca="1" si="10"/>
        <v>195.76</v>
      </c>
      <c r="I83" s="163">
        <f t="shared" ca="1" si="11"/>
        <v>200.81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192.79</v>
      </c>
      <c r="E84" s="163">
        <f t="shared" ca="1" si="7"/>
        <v>194.29999999999998</v>
      </c>
      <c r="F84" s="163">
        <f t="shared" ca="1" si="8"/>
        <v>199.35</v>
      </c>
      <c r="G84" s="163">
        <f t="shared" ca="1" si="9"/>
        <v>194.25</v>
      </c>
      <c r="H84" s="163">
        <f t="shared" ca="1" si="10"/>
        <v>195.76</v>
      </c>
      <c r="I84" s="163">
        <f t="shared" ca="1" si="11"/>
        <v>200.81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192.79</v>
      </c>
      <c r="E85" s="163">
        <f t="shared" ca="1" si="7"/>
        <v>194.29999999999998</v>
      </c>
      <c r="F85" s="163">
        <f t="shared" ca="1" si="8"/>
        <v>199.35</v>
      </c>
      <c r="G85" s="163">
        <f t="shared" ca="1" si="9"/>
        <v>194.25</v>
      </c>
      <c r="H85" s="163">
        <f t="shared" ca="1" si="10"/>
        <v>195.76</v>
      </c>
      <c r="I85" s="163">
        <f t="shared" ca="1" si="11"/>
        <v>200.81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192.79</v>
      </c>
      <c r="E86" s="163">
        <f t="shared" ca="1" si="7"/>
        <v>194.29999999999998</v>
      </c>
      <c r="F86" s="163">
        <f t="shared" ca="1" si="8"/>
        <v>199.35</v>
      </c>
      <c r="G86" s="163">
        <f t="shared" ca="1" si="9"/>
        <v>194.25</v>
      </c>
      <c r="H86" s="163">
        <f t="shared" ca="1" si="10"/>
        <v>195.76</v>
      </c>
      <c r="I86" s="163">
        <f t="shared" ca="1" si="11"/>
        <v>200.81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192.79</v>
      </c>
      <c r="E87" s="163">
        <f t="shared" ca="1" si="7"/>
        <v>194.29999999999998</v>
      </c>
      <c r="F87" s="163">
        <f t="shared" ca="1" si="8"/>
        <v>199.35</v>
      </c>
      <c r="G87" s="163">
        <f t="shared" ca="1" si="9"/>
        <v>194.25</v>
      </c>
      <c r="H87" s="163">
        <f t="shared" ca="1" si="10"/>
        <v>195.76</v>
      </c>
      <c r="I87" s="163">
        <f t="shared" ca="1" si="11"/>
        <v>200.81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192.79</v>
      </c>
      <c r="E88" s="163">
        <f t="shared" ca="1" si="7"/>
        <v>194.29999999999998</v>
      </c>
      <c r="F88" s="163">
        <f t="shared" ca="1" si="8"/>
        <v>199.35</v>
      </c>
      <c r="G88" s="163">
        <f t="shared" ca="1" si="9"/>
        <v>194.25</v>
      </c>
      <c r="H88" s="163">
        <f t="shared" ca="1" si="10"/>
        <v>195.76</v>
      </c>
      <c r="I88" s="163">
        <f t="shared" ca="1" si="11"/>
        <v>200.81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192.79</v>
      </c>
      <c r="E89" s="163">
        <f t="shared" ca="1" si="7"/>
        <v>194.29999999999998</v>
      </c>
      <c r="F89" s="163">
        <f t="shared" ca="1" si="8"/>
        <v>199.35</v>
      </c>
      <c r="G89" s="163">
        <f t="shared" ca="1" si="9"/>
        <v>194.25</v>
      </c>
      <c r="H89" s="163">
        <f t="shared" ca="1" si="10"/>
        <v>195.76</v>
      </c>
      <c r="I89" s="163">
        <f t="shared" ca="1" si="11"/>
        <v>200.81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202.99</v>
      </c>
      <c r="E90" s="166">
        <f t="shared" ca="1" si="7"/>
        <v>204.5</v>
      </c>
      <c r="F90" s="166">
        <f t="shared" ca="1" si="8"/>
        <v>209.55</v>
      </c>
      <c r="G90" s="166">
        <f t="shared" ca="1" si="9"/>
        <v>204.45000000000002</v>
      </c>
      <c r="H90" s="166">
        <f t="shared" ca="1" si="10"/>
        <v>205.96</v>
      </c>
      <c r="I90" s="166">
        <f t="shared" ca="1" si="11"/>
        <v>211.01000000000002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202.99</v>
      </c>
      <c r="E91" s="166">
        <f t="shared" ca="1" si="7"/>
        <v>204.5</v>
      </c>
      <c r="F91" s="166">
        <f t="shared" ca="1" si="8"/>
        <v>209.55</v>
      </c>
      <c r="G91" s="166">
        <f t="shared" ca="1" si="9"/>
        <v>204.45000000000002</v>
      </c>
      <c r="H91" s="166">
        <f t="shared" ca="1" si="10"/>
        <v>205.96</v>
      </c>
      <c r="I91" s="166">
        <f t="shared" ca="1" si="11"/>
        <v>211.01000000000002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202.99</v>
      </c>
      <c r="E92" s="166">
        <f t="shared" ca="1" si="7"/>
        <v>204.5</v>
      </c>
      <c r="F92" s="166">
        <f t="shared" ca="1" si="8"/>
        <v>209.55</v>
      </c>
      <c r="G92" s="166">
        <f t="shared" ca="1" si="9"/>
        <v>204.45000000000002</v>
      </c>
      <c r="H92" s="166">
        <f t="shared" ca="1" si="10"/>
        <v>205.96</v>
      </c>
      <c r="I92" s="166">
        <f t="shared" ca="1" si="11"/>
        <v>211.01000000000002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202.99</v>
      </c>
      <c r="E93" s="166">
        <f t="shared" ca="1" si="7"/>
        <v>204.5</v>
      </c>
      <c r="F93" s="166">
        <f t="shared" ca="1" si="8"/>
        <v>209.55</v>
      </c>
      <c r="G93" s="166">
        <f t="shared" ca="1" si="9"/>
        <v>204.45000000000002</v>
      </c>
      <c r="H93" s="166">
        <f t="shared" ca="1" si="10"/>
        <v>205.96</v>
      </c>
      <c r="I93" s="166">
        <f t="shared" ca="1" si="11"/>
        <v>211.01000000000002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202.99</v>
      </c>
      <c r="E94" s="166">
        <f t="shared" ca="1" si="7"/>
        <v>204.5</v>
      </c>
      <c r="F94" s="166">
        <f t="shared" ca="1" si="8"/>
        <v>209.55</v>
      </c>
      <c r="G94" s="166">
        <f t="shared" ca="1" si="9"/>
        <v>204.45000000000002</v>
      </c>
      <c r="H94" s="166">
        <f t="shared" ca="1" si="10"/>
        <v>205.96</v>
      </c>
      <c r="I94" s="166">
        <f t="shared" ca="1" si="11"/>
        <v>211.01000000000002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202.99</v>
      </c>
      <c r="E95" s="166">
        <f t="shared" ca="1" si="7"/>
        <v>204.5</v>
      </c>
      <c r="F95" s="166">
        <f t="shared" ca="1" si="8"/>
        <v>209.55</v>
      </c>
      <c r="G95" s="166">
        <f t="shared" ca="1" si="9"/>
        <v>204.45000000000002</v>
      </c>
      <c r="H95" s="166">
        <f t="shared" ca="1" si="10"/>
        <v>205.96</v>
      </c>
      <c r="I95" s="166">
        <f t="shared" ca="1" si="11"/>
        <v>211.01000000000002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202.99</v>
      </c>
      <c r="E96" s="166">
        <f t="shared" ca="1" si="7"/>
        <v>204.5</v>
      </c>
      <c r="F96" s="166">
        <f t="shared" ca="1" si="8"/>
        <v>209.55</v>
      </c>
      <c r="G96" s="166">
        <f t="shared" ca="1" si="9"/>
        <v>204.45000000000002</v>
      </c>
      <c r="H96" s="166">
        <f t="shared" ca="1" si="10"/>
        <v>205.96</v>
      </c>
      <c r="I96" s="166">
        <f t="shared" ca="1" si="11"/>
        <v>211.01000000000002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202.99</v>
      </c>
      <c r="E97" s="166">
        <f t="shared" ca="1" si="7"/>
        <v>204.5</v>
      </c>
      <c r="F97" s="166">
        <f t="shared" ca="1" si="8"/>
        <v>209.55</v>
      </c>
      <c r="G97" s="166">
        <f t="shared" ca="1" si="9"/>
        <v>204.45000000000002</v>
      </c>
      <c r="H97" s="166">
        <f t="shared" ca="1" si="10"/>
        <v>205.96</v>
      </c>
      <c r="I97" s="166">
        <f t="shared" ca="1" si="11"/>
        <v>211.01000000000002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202.99</v>
      </c>
      <c r="E98" s="166">
        <f t="shared" ca="1" si="7"/>
        <v>204.5</v>
      </c>
      <c r="F98" s="166">
        <f t="shared" ca="1" si="8"/>
        <v>209.55</v>
      </c>
      <c r="G98" s="166">
        <f t="shared" ca="1" si="9"/>
        <v>204.45000000000002</v>
      </c>
      <c r="H98" s="166">
        <f t="shared" ca="1" si="10"/>
        <v>205.96</v>
      </c>
      <c r="I98" s="166">
        <f t="shared" ca="1" si="11"/>
        <v>211.01000000000002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213.19</v>
      </c>
      <c r="E99" s="163">
        <f t="shared" ca="1" si="7"/>
        <v>214.7</v>
      </c>
      <c r="F99" s="163">
        <f t="shared" ca="1" si="8"/>
        <v>219.75</v>
      </c>
      <c r="G99" s="163">
        <f t="shared" ca="1" si="9"/>
        <v>214.65</v>
      </c>
      <c r="H99" s="163">
        <f t="shared" ca="1" si="10"/>
        <v>216.16</v>
      </c>
      <c r="I99" s="163">
        <f t="shared" ca="1" si="11"/>
        <v>221.21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213.19</v>
      </c>
      <c r="E100" s="163">
        <f t="shared" ca="1" si="7"/>
        <v>214.7</v>
      </c>
      <c r="F100" s="163">
        <f t="shared" ca="1" si="8"/>
        <v>219.75</v>
      </c>
      <c r="G100" s="163">
        <f t="shared" ca="1" si="9"/>
        <v>214.65</v>
      </c>
      <c r="H100" s="163">
        <f t="shared" ca="1" si="10"/>
        <v>216.16</v>
      </c>
      <c r="I100" s="163">
        <f t="shared" ca="1" si="11"/>
        <v>221.21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213.19</v>
      </c>
      <c r="E101" s="163">
        <f t="shared" ca="1" si="7"/>
        <v>214.7</v>
      </c>
      <c r="F101" s="163">
        <f t="shared" ca="1" si="8"/>
        <v>219.75</v>
      </c>
      <c r="G101" s="163">
        <f t="shared" ca="1" si="9"/>
        <v>214.65</v>
      </c>
      <c r="H101" s="163">
        <f t="shared" ca="1" si="10"/>
        <v>216.16</v>
      </c>
      <c r="I101" s="163">
        <f t="shared" ca="1" si="11"/>
        <v>221.21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213.19</v>
      </c>
      <c r="E102" s="163">
        <f t="shared" ca="1" si="7"/>
        <v>214.7</v>
      </c>
      <c r="F102" s="163">
        <f t="shared" ca="1" si="8"/>
        <v>219.75</v>
      </c>
      <c r="G102" s="163">
        <f t="shared" ca="1" si="9"/>
        <v>214.65</v>
      </c>
      <c r="H102" s="163">
        <f t="shared" ca="1" si="10"/>
        <v>216.16</v>
      </c>
      <c r="I102" s="163">
        <f t="shared" ca="1" si="11"/>
        <v>221.21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213.19</v>
      </c>
      <c r="E103" s="163">
        <f t="shared" ca="1" si="7"/>
        <v>214.7</v>
      </c>
      <c r="F103" s="163">
        <f t="shared" ca="1" si="8"/>
        <v>219.75</v>
      </c>
      <c r="G103" s="163">
        <f t="shared" ca="1" si="9"/>
        <v>214.65</v>
      </c>
      <c r="H103" s="163">
        <f t="shared" ca="1" si="10"/>
        <v>216.16</v>
      </c>
      <c r="I103" s="163">
        <f t="shared" ca="1" si="11"/>
        <v>221.21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213.19</v>
      </c>
      <c r="E104" s="163">
        <f t="shared" ca="1" si="7"/>
        <v>214.7</v>
      </c>
      <c r="F104" s="163">
        <f t="shared" ca="1" si="8"/>
        <v>219.75</v>
      </c>
      <c r="G104" s="163">
        <f t="shared" ca="1" si="9"/>
        <v>214.65</v>
      </c>
      <c r="H104" s="163">
        <f t="shared" ca="1" si="10"/>
        <v>216.16</v>
      </c>
      <c r="I104" s="163">
        <f t="shared" ca="1" si="11"/>
        <v>221.21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213.19</v>
      </c>
      <c r="E105" s="163">
        <f t="shared" ca="1" si="7"/>
        <v>214.7</v>
      </c>
      <c r="F105" s="163">
        <f t="shared" ca="1" si="8"/>
        <v>219.75</v>
      </c>
      <c r="G105" s="163">
        <f t="shared" ca="1" si="9"/>
        <v>214.65</v>
      </c>
      <c r="H105" s="163">
        <f t="shared" ca="1" si="10"/>
        <v>216.16</v>
      </c>
      <c r="I105" s="163">
        <f t="shared" ca="1" si="11"/>
        <v>221.21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213.19</v>
      </c>
      <c r="E106" s="163">
        <f t="shared" ca="1" si="7"/>
        <v>214.7</v>
      </c>
      <c r="F106" s="163">
        <f t="shared" ca="1" si="8"/>
        <v>219.75</v>
      </c>
      <c r="G106" s="163">
        <f t="shared" ca="1" si="9"/>
        <v>214.65</v>
      </c>
      <c r="H106" s="163">
        <f t="shared" ca="1" si="10"/>
        <v>216.16</v>
      </c>
      <c r="I106" s="163">
        <f t="shared" ca="1" si="11"/>
        <v>221.21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213.19</v>
      </c>
      <c r="E107" s="163">
        <f t="shared" ca="1" si="7"/>
        <v>214.7</v>
      </c>
      <c r="F107" s="163">
        <f t="shared" ca="1" si="8"/>
        <v>219.75</v>
      </c>
      <c r="G107" s="163">
        <f t="shared" ca="1" si="9"/>
        <v>214.65</v>
      </c>
      <c r="H107" s="163">
        <f t="shared" ca="1" si="10"/>
        <v>216.16</v>
      </c>
      <c r="I107" s="163">
        <f t="shared" ca="1" si="11"/>
        <v>221.21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213.19</v>
      </c>
      <c r="E108" s="163">
        <f t="shared" ca="1" si="7"/>
        <v>214.7</v>
      </c>
      <c r="F108" s="163">
        <f t="shared" ca="1" si="8"/>
        <v>219.75</v>
      </c>
      <c r="G108" s="163">
        <f t="shared" ca="1" si="9"/>
        <v>214.65</v>
      </c>
      <c r="H108" s="163">
        <f t="shared" ca="1" si="10"/>
        <v>216.16</v>
      </c>
      <c r="I108" s="163">
        <f t="shared" ca="1" si="11"/>
        <v>221.21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223.39</v>
      </c>
      <c r="E109" s="166">
        <f t="shared" ca="1" si="7"/>
        <v>224.89999999999998</v>
      </c>
      <c r="F109" s="166">
        <f t="shared" ca="1" si="8"/>
        <v>229.95</v>
      </c>
      <c r="G109" s="166">
        <f t="shared" ca="1" si="9"/>
        <v>224.85</v>
      </c>
      <c r="H109" s="166">
        <f t="shared" ca="1" si="10"/>
        <v>226.35999999999999</v>
      </c>
      <c r="I109" s="166">
        <f t="shared" ca="1" si="11"/>
        <v>231.41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223.39</v>
      </c>
      <c r="E110" s="166">
        <f t="shared" ca="1" si="7"/>
        <v>224.89999999999998</v>
      </c>
      <c r="F110" s="166">
        <f t="shared" ca="1" si="8"/>
        <v>229.95</v>
      </c>
      <c r="G110" s="166">
        <f t="shared" ca="1" si="9"/>
        <v>224.85</v>
      </c>
      <c r="H110" s="166">
        <f t="shared" ca="1" si="10"/>
        <v>226.35999999999999</v>
      </c>
      <c r="I110" s="166">
        <f t="shared" ca="1" si="11"/>
        <v>231.41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223.39</v>
      </c>
      <c r="E111" s="166">
        <f t="shared" ca="1" si="7"/>
        <v>224.89999999999998</v>
      </c>
      <c r="F111" s="166">
        <f t="shared" ca="1" si="8"/>
        <v>229.95</v>
      </c>
      <c r="G111" s="166">
        <f t="shared" ca="1" si="9"/>
        <v>224.85</v>
      </c>
      <c r="H111" s="166">
        <f t="shared" ca="1" si="10"/>
        <v>226.35999999999999</v>
      </c>
      <c r="I111" s="166">
        <f t="shared" ca="1" si="11"/>
        <v>231.41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223.39</v>
      </c>
      <c r="E112" s="166">
        <f t="shared" ca="1" si="7"/>
        <v>224.89999999999998</v>
      </c>
      <c r="F112" s="166">
        <f t="shared" ca="1" si="8"/>
        <v>229.95</v>
      </c>
      <c r="G112" s="166">
        <f t="shared" ca="1" si="9"/>
        <v>224.85</v>
      </c>
      <c r="H112" s="166">
        <f t="shared" ca="1" si="10"/>
        <v>226.35999999999999</v>
      </c>
      <c r="I112" s="166">
        <f t="shared" ca="1" si="11"/>
        <v>231.41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223.39</v>
      </c>
      <c r="E113" s="166">
        <f t="shared" ca="1" si="7"/>
        <v>224.89999999999998</v>
      </c>
      <c r="F113" s="166">
        <f t="shared" ca="1" si="8"/>
        <v>229.95</v>
      </c>
      <c r="G113" s="166">
        <f t="shared" ca="1" si="9"/>
        <v>224.85</v>
      </c>
      <c r="H113" s="166">
        <f t="shared" ca="1" si="10"/>
        <v>226.35999999999999</v>
      </c>
      <c r="I113" s="166">
        <f t="shared" ca="1" si="11"/>
        <v>231.41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223.39</v>
      </c>
      <c r="E114" s="166">
        <f t="shared" ca="1" si="7"/>
        <v>224.89999999999998</v>
      </c>
      <c r="F114" s="166">
        <f t="shared" ca="1" si="8"/>
        <v>229.95</v>
      </c>
      <c r="G114" s="166">
        <f t="shared" ca="1" si="9"/>
        <v>224.85</v>
      </c>
      <c r="H114" s="166">
        <f t="shared" ca="1" si="10"/>
        <v>226.35999999999999</v>
      </c>
      <c r="I114" s="166">
        <f t="shared" ca="1" si="11"/>
        <v>231.41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223.39</v>
      </c>
      <c r="E115" s="166">
        <f t="shared" ca="1" si="7"/>
        <v>224.89999999999998</v>
      </c>
      <c r="F115" s="166">
        <f t="shared" ca="1" si="8"/>
        <v>229.95</v>
      </c>
      <c r="G115" s="166">
        <f t="shared" ca="1" si="9"/>
        <v>224.85</v>
      </c>
      <c r="H115" s="166">
        <f t="shared" ca="1" si="10"/>
        <v>226.35999999999999</v>
      </c>
      <c r="I115" s="166">
        <f t="shared" ca="1" si="11"/>
        <v>231.41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223.39</v>
      </c>
      <c r="E116" s="166">
        <f t="shared" ca="1" si="7"/>
        <v>224.89999999999998</v>
      </c>
      <c r="F116" s="166">
        <f t="shared" ca="1" si="8"/>
        <v>229.95</v>
      </c>
      <c r="G116" s="166">
        <f t="shared" ca="1" si="9"/>
        <v>224.85</v>
      </c>
      <c r="H116" s="166">
        <f t="shared" ca="1" si="10"/>
        <v>226.35999999999999</v>
      </c>
      <c r="I116" s="166">
        <f t="shared" ca="1" si="11"/>
        <v>231.41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223.39</v>
      </c>
      <c r="E117" s="166">
        <f t="shared" ca="1" si="7"/>
        <v>224.89999999999998</v>
      </c>
      <c r="F117" s="166">
        <f t="shared" ca="1" si="8"/>
        <v>229.95</v>
      </c>
      <c r="G117" s="166">
        <f t="shared" ca="1" si="9"/>
        <v>224.85</v>
      </c>
      <c r="H117" s="166">
        <f t="shared" ca="1" si="10"/>
        <v>226.35999999999999</v>
      </c>
      <c r="I117" s="166">
        <f t="shared" ca="1" si="11"/>
        <v>231.41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223.39</v>
      </c>
      <c r="E118" s="166">
        <f t="shared" ca="1" si="7"/>
        <v>224.89999999999998</v>
      </c>
      <c r="F118" s="166">
        <f t="shared" ca="1" si="8"/>
        <v>229.95</v>
      </c>
      <c r="G118" s="166">
        <f t="shared" ca="1" si="9"/>
        <v>224.85</v>
      </c>
      <c r="H118" s="166">
        <f t="shared" ca="1" si="10"/>
        <v>226.35999999999999</v>
      </c>
      <c r="I118" s="166">
        <f t="shared" ca="1" si="11"/>
        <v>231.41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233.59</v>
      </c>
      <c r="E119" s="163">
        <f t="shared" ca="1" si="7"/>
        <v>235.1</v>
      </c>
      <c r="F119" s="163">
        <f t="shared" ca="1" si="8"/>
        <v>240.15</v>
      </c>
      <c r="G119" s="163">
        <f t="shared" ca="1" si="9"/>
        <v>235.05</v>
      </c>
      <c r="H119" s="163">
        <f t="shared" ca="1" si="10"/>
        <v>236.56</v>
      </c>
      <c r="I119" s="163">
        <f t="shared" ca="1" si="11"/>
        <v>241.61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233.59</v>
      </c>
      <c r="E120" s="163">
        <f t="shared" ca="1" si="7"/>
        <v>235.1</v>
      </c>
      <c r="F120" s="163">
        <f t="shared" ca="1" si="8"/>
        <v>240.15</v>
      </c>
      <c r="G120" s="163">
        <f t="shared" ca="1" si="9"/>
        <v>235.05</v>
      </c>
      <c r="H120" s="163">
        <f t="shared" ca="1" si="10"/>
        <v>236.56</v>
      </c>
      <c r="I120" s="163">
        <f t="shared" ca="1" si="11"/>
        <v>241.61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233.59</v>
      </c>
      <c r="E121" s="163">
        <f t="shared" ca="1" si="7"/>
        <v>235.1</v>
      </c>
      <c r="F121" s="163">
        <f t="shared" ca="1" si="8"/>
        <v>240.15</v>
      </c>
      <c r="G121" s="163">
        <f t="shared" ca="1" si="9"/>
        <v>235.05</v>
      </c>
      <c r="H121" s="163">
        <f t="shared" ca="1" si="10"/>
        <v>236.56</v>
      </c>
      <c r="I121" s="163">
        <f t="shared" ca="1" si="11"/>
        <v>241.61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233.59</v>
      </c>
      <c r="E122" s="163">
        <f t="shared" ca="1" si="7"/>
        <v>235.1</v>
      </c>
      <c r="F122" s="163">
        <f t="shared" ca="1" si="8"/>
        <v>240.15</v>
      </c>
      <c r="G122" s="163">
        <f t="shared" ca="1" si="9"/>
        <v>235.05</v>
      </c>
      <c r="H122" s="163">
        <f t="shared" ca="1" si="10"/>
        <v>236.56</v>
      </c>
      <c r="I122" s="163">
        <f t="shared" ca="1" si="11"/>
        <v>241.61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233.59</v>
      </c>
      <c r="E123" s="163">
        <f t="shared" ca="1" si="7"/>
        <v>235.1</v>
      </c>
      <c r="F123" s="163">
        <f t="shared" ca="1" si="8"/>
        <v>240.15</v>
      </c>
      <c r="G123" s="163">
        <f t="shared" ca="1" si="9"/>
        <v>235.05</v>
      </c>
      <c r="H123" s="163">
        <f t="shared" ca="1" si="10"/>
        <v>236.56</v>
      </c>
      <c r="I123" s="163">
        <f t="shared" ca="1" si="11"/>
        <v>241.61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233.59</v>
      </c>
      <c r="E124" s="163">
        <f t="shared" ca="1" si="7"/>
        <v>235.1</v>
      </c>
      <c r="F124" s="163">
        <f t="shared" ca="1" si="8"/>
        <v>240.15</v>
      </c>
      <c r="G124" s="163">
        <f t="shared" ca="1" si="9"/>
        <v>235.05</v>
      </c>
      <c r="H124" s="163">
        <f t="shared" ca="1" si="10"/>
        <v>236.56</v>
      </c>
      <c r="I124" s="163">
        <f t="shared" ca="1" si="11"/>
        <v>241.61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233.59</v>
      </c>
      <c r="E125" s="163">
        <f t="shared" ca="1" si="7"/>
        <v>235.1</v>
      </c>
      <c r="F125" s="163">
        <f t="shared" ca="1" si="8"/>
        <v>240.15</v>
      </c>
      <c r="G125" s="163">
        <f t="shared" ca="1" si="9"/>
        <v>235.05</v>
      </c>
      <c r="H125" s="163">
        <f t="shared" ca="1" si="10"/>
        <v>236.56</v>
      </c>
      <c r="I125" s="163">
        <f t="shared" ca="1" si="11"/>
        <v>241.61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233.59</v>
      </c>
      <c r="E126" s="163">
        <f t="shared" ca="1" si="7"/>
        <v>235.1</v>
      </c>
      <c r="F126" s="163">
        <f t="shared" ca="1" si="8"/>
        <v>240.15</v>
      </c>
      <c r="G126" s="163">
        <f t="shared" ca="1" si="9"/>
        <v>235.05</v>
      </c>
      <c r="H126" s="163">
        <f t="shared" ca="1" si="10"/>
        <v>236.56</v>
      </c>
      <c r="I126" s="163">
        <f t="shared" ca="1" si="11"/>
        <v>241.61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233.59</v>
      </c>
      <c r="E127" s="163">
        <f t="shared" ca="1" si="7"/>
        <v>235.1</v>
      </c>
      <c r="F127" s="163">
        <f t="shared" ca="1" si="8"/>
        <v>240.15</v>
      </c>
      <c r="G127" s="163">
        <f t="shared" ca="1" si="9"/>
        <v>235.05</v>
      </c>
      <c r="H127" s="163">
        <f t="shared" ca="1" si="10"/>
        <v>236.56</v>
      </c>
      <c r="I127" s="163">
        <f t="shared" ca="1" si="11"/>
        <v>241.61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233.59</v>
      </c>
      <c r="E128" s="163">
        <f t="shared" ca="1" si="7"/>
        <v>235.1</v>
      </c>
      <c r="F128" s="163">
        <f t="shared" ca="1" si="8"/>
        <v>240.15</v>
      </c>
      <c r="G128" s="163">
        <f t="shared" ca="1" si="9"/>
        <v>235.05</v>
      </c>
      <c r="H128" s="163">
        <f t="shared" ca="1" si="10"/>
        <v>236.56</v>
      </c>
      <c r="I128" s="163">
        <f t="shared" ca="1" si="11"/>
        <v>241.61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233.59</v>
      </c>
      <c r="E129" s="163">
        <f t="shared" ca="1" si="7"/>
        <v>235.1</v>
      </c>
      <c r="F129" s="163">
        <f t="shared" ca="1" si="8"/>
        <v>240.15</v>
      </c>
      <c r="G129" s="163">
        <f t="shared" ca="1" si="9"/>
        <v>235.05</v>
      </c>
      <c r="H129" s="163">
        <f t="shared" ca="1" si="10"/>
        <v>236.56</v>
      </c>
      <c r="I129" s="163">
        <f t="shared" ca="1" si="11"/>
        <v>241.61</v>
      </c>
    </row>
    <row r="130" spans="1:9" ht="15" thickBot="1"/>
    <row r="131" spans="1:9" ht="15" thickBot="1">
      <c r="A131" s="221" t="s">
        <v>1</v>
      </c>
      <c r="B131" s="222"/>
      <c r="C131" s="223"/>
      <c r="D131" s="221" t="str">
        <f ca="1">+"Cylindre double entrée (851½-"&amp;MID(CELL("nomfichier",A129),FIND("]",CELL("nomfichier",A129))+1,LEN(CELL("nomfichier",A129))-FIND("]",CELL("nomfichier",A129)))&amp;")"</f>
        <v>Cylindre double entrée (851½-SP6)</v>
      </c>
      <c r="E131" s="222"/>
      <c r="F131" s="223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38.519999999999996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40.029999999999994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45.08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38.519999999999996</v>
      </c>
      <c r="E134" s="163">
        <f t="shared" ca="1" si="13"/>
        <v>40.029999999999994</v>
      </c>
      <c r="F134" s="163">
        <f t="shared" ca="1" si="14"/>
        <v>45.08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43.62</v>
      </c>
      <c r="E135" s="166">
        <f t="shared" ca="1" si="13"/>
        <v>45.129999999999995</v>
      </c>
      <c r="F135" s="166">
        <f t="shared" ca="1" si="14"/>
        <v>50.18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48.72</v>
      </c>
      <c r="E136" s="163">
        <f t="shared" ca="1" si="13"/>
        <v>50.23</v>
      </c>
      <c r="F136" s="163">
        <f t="shared" ca="1" si="14"/>
        <v>55.28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53.819999999999993</v>
      </c>
      <c r="E137" s="166">
        <f t="shared" ca="1" si="13"/>
        <v>55.329999999999991</v>
      </c>
      <c r="F137" s="166">
        <f t="shared" ca="1" si="14"/>
        <v>60.379999999999995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58.919999999999995</v>
      </c>
      <c r="E138" s="163">
        <f t="shared" ca="1" si="13"/>
        <v>60.429999999999993</v>
      </c>
      <c r="F138" s="163">
        <f t="shared" ca="1" si="14"/>
        <v>65.48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64.02</v>
      </c>
      <c r="E139" s="166">
        <f t="shared" ca="1" si="13"/>
        <v>65.53</v>
      </c>
      <c r="F139" s="166">
        <f t="shared" ca="1" si="14"/>
        <v>70.58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69.11999999999999</v>
      </c>
      <c r="E140" s="163">
        <f t="shared" ca="1" si="13"/>
        <v>70.63</v>
      </c>
      <c r="F140" s="163">
        <f t="shared" ca="1" si="14"/>
        <v>75.679999999999993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74.219999999999985</v>
      </c>
      <c r="E141" s="166">
        <f t="shared" ca="1" si="13"/>
        <v>75.72999999999999</v>
      </c>
      <c r="F141" s="166">
        <f t="shared" ca="1" si="14"/>
        <v>80.779999999999987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79.319999999999993</v>
      </c>
      <c r="E142" s="163">
        <f t="shared" ca="1" si="13"/>
        <v>80.83</v>
      </c>
      <c r="F142" s="163">
        <f t="shared" ca="1" si="14"/>
        <v>85.88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84.42</v>
      </c>
      <c r="E143" s="166">
        <f t="shared" ca="1" si="13"/>
        <v>85.93</v>
      </c>
      <c r="F143" s="166">
        <f t="shared" ca="1" si="14"/>
        <v>90.98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89.52</v>
      </c>
      <c r="E144" s="163">
        <f t="shared" ca="1" si="13"/>
        <v>91.03</v>
      </c>
      <c r="F144" s="163">
        <f t="shared" ca="1" si="14"/>
        <v>96.08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150.72</v>
      </c>
      <c r="E145" s="166">
        <f t="shared" ca="1" si="13"/>
        <v>152.22999999999999</v>
      </c>
      <c r="F145" s="166">
        <f t="shared" ca="1" si="14"/>
        <v>157.28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160.92000000000002</v>
      </c>
      <c r="E146" s="163">
        <f t="shared" ca="1" si="13"/>
        <v>162.43</v>
      </c>
      <c r="F146" s="163">
        <f t="shared" ca="1" si="14"/>
        <v>167.48000000000002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171.12</v>
      </c>
      <c r="E147" s="166">
        <f t="shared" ca="1" si="13"/>
        <v>172.63</v>
      </c>
      <c r="F147" s="166">
        <f t="shared" ca="1" si="14"/>
        <v>177.68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181.32</v>
      </c>
      <c r="E148" s="163">
        <f t="shared" ca="1" si="13"/>
        <v>182.82999999999998</v>
      </c>
      <c r="F148" s="163">
        <f t="shared" ca="1" si="14"/>
        <v>187.88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191.52</v>
      </c>
      <c r="E149" s="166">
        <f t="shared" ca="1" si="13"/>
        <v>193.03</v>
      </c>
      <c r="F149" s="166">
        <f t="shared" ca="1" si="14"/>
        <v>198.08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201.72</v>
      </c>
      <c r="E150" s="163">
        <f t="shared" ca="1" si="13"/>
        <v>203.23</v>
      </c>
      <c r="F150" s="163">
        <f t="shared" ca="1" si="14"/>
        <v>208.28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211.92</v>
      </c>
      <c r="E151" s="166">
        <f t="shared" ca="1" si="13"/>
        <v>213.42999999999998</v>
      </c>
      <c r="F151" s="166">
        <f t="shared" ca="1" si="14"/>
        <v>218.48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222.12</v>
      </c>
      <c r="E152" s="163">
        <f t="shared" ca="1" si="13"/>
        <v>223.63</v>
      </c>
      <c r="F152" s="163">
        <f t="shared" ca="1" si="14"/>
        <v>228.68</v>
      </c>
    </row>
    <row r="154" spans="1:6">
      <c r="A154" s="224" t="s">
        <v>198</v>
      </c>
      <c r="B154" s="224"/>
      <c r="C154" s="224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67.36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68.87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73.92</v>
      </c>
    </row>
    <row r="155" spans="1:6">
      <c r="A155" s="224" t="s">
        <v>199</v>
      </c>
      <c r="B155" s="224"/>
      <c r="C155" s="224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40.919999999999995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42.429999999999993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47.48</v>
      </c>
    </row>
    <row r="156" spans="1:6">
      <c r="A156" s="224" t="s">
        <v>200</v>
      </c>
      <c r="B156" s="224"/>
      <c r="C156" s="224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70.179999999999993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71.69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76.739999999999995</v>
      </c>
    </row>
    <row r="157" spans="1:6">
      <c r="A157" s="224" t="s">
        <v>201</v>
      </c>
      <c r="B157" s="224"/>
      <c r="C157" s="224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81.349999999999994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82.86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87.91</v>
      </c>
    </row>
    <row r="158" spans="1:6">
      <c r="A158" s="224" t="s">
        <v>202</v>
      </c>
      <c r="B158" s="224"/>
      <c r="C158" s="224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52.58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54.089999999999996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59.14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4" t="s">
        <v>203</v>
      </c>
      <c r="B160" s="224"/>
      <c r="C160" s="224"/>
      <c r="D160" s="225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10,87€</v>
      </c>
      <c r="E160" s="225"/>
      <c r="F160" s="225"/>
    </row>
    <row r="161" spans="1:6">
      <c r="A161" s="224" t="s">
        <v>204</v>
      </c>
      <c r="B161" s="224"/>
      <c r="C161" s="224"/>
      <c r="D161" s="226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22,08€</v>
      </c>
      <c r="E161" s="226"/>
      <c r="F161" s="226"/>
    </row>
    <row r="162" spans="1:6">
      <c r="A162" s="224" t="s">
        <v>205</v>
      </c>
      <c r="B162" s="224"/>
      <c r="C162" s="224"/>
      <c r="D162" s="225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5"/>
      <c r="F162" s="225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8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8"/>
      <c r="C1" s="218"/>
      <c r="D1" s="218"/>
      <c r="E1" s="218"/>
      <c r="F1" s="218"/>
      <c r="G1" s="218"/>
      <c r="H1" s="218"/>
      <c r="I1" s="218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19" t="str">
        <f ca="1">"Profil "&amp;MID(CELL("nomfichier",A6),FIND("]",CELL("nomfichier",A6))+1,LEN(CELL("nomfichier",A6))-FIND("]",CELL("nomfichier",A6)))</f>
        <v>Profil DU6</v>
      </c>
      <c r="B6" s="219"/>
      <c r="C6" s="219"/>
      <c r="D6" s="219"/>
      <c r="E6" s="219"/>
      <c r="F6" s="219"/>
      <c r="G6" s="219"/>
      <c r="H6" s="219"/>
      <c r="I6" s="219"/>
    </row>
    <row r="7" spans="1:9" ht="15" thickBot="1"/>
    <row r="8" spans="1:9" s="159" customFormat="1" ht="15" thickBot="1">
      <c r="A8" s="221" t="s">
        <v>1</v>
      </c>
      <c r="B8" s="222"/>
      <c r="C8" s="223"/>
      <c r="D8" s="221" t="str">
        <f ca="1">+"Cylindre double entrée (810-"&amp;MID(CELL("nomfichier",A6),FIND("]",CELL("nomfichier",A6))+1,LEN(CELL("nomfichier",A6))-FIND("]",CELL("nomfichier",A6)))&amp;")"</f>
        <v>Cylindre double entrée (810-DU6)</v>
      </c>
      <c r="E8" s="222"/>
      <c r="F8" s="223"/>
      <c r="G8" s="220" t="str">
        <f ca="1">"Cylindre à bouton (815-"&amp;MID(CELL("nomfichier",A6),FIND("]",CELL("nomfichier",A6))+1,LEN(CELL("nomfichier",A6))-FIND("]",CELL("nomfichier",A6)))&amp;")"</f>
        <v>Cylindre à bouton (815-DU6)</v>
      </c>
      <c r="H8" s="220"/>
      <c r="I8" s="220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72.59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74.100000000000009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79.150000000000006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74.78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76.290000000000006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81.34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72.59</v>
      </c>
      <c r="E11" s="163">
        <f t="shared" ca="1" si="1"/>
        <v>74.100000000000009</v>
      </c>
      <c r="F11" s="163">
        <f t="shared" ca="1" si="2"/>
        <v>79.150000000000006</v>
      </c>
      <c r="G11" s="163">
        <f t="shared" ca="1" si="3"/>
        <v>74.78</v>
      </c>
      <c r="H11" s="163">
        <f t="shared" ca="1" si="4"/>
        <v>76.290000000000006</v>
      </c>
      <c r="I11" s="163">
        <f t="shared" ca="1" si="5"/>
        <v>81.34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72.59</v>
      </c>
      <c r="E12" s="163">
        <f t="shared" ca="1" si="1"/>
        <v>74.100000000000009</v>
      </c>
      <c r="F12" s="163">
        <f t="shared" ca="1" si="2"/>
        <v>79.150000000000006</v>
      </c>
      <c r="G12" s="163">
        <f t="shared" ca="1" si="3"/>
        <v>74.78</v>
      </c>
      <c r="H12" s="163">
        <f t="shared" ca="1" si="4"/>
        <v>76.290000000000006</v>
      </c>
      <c r="I12" s="163">
        <f t="shared" ca="1" si="5"/>
        <v>81.34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72.59</v>
      </c>
      <c r="E13" s="163">
        <f t="shared" ca="1" si="1"/>
        <v>74.100000000000009</v>
      </c>
      <c r="F13" s="163">
        <f t="shared" ca="1" si="2"/>
        <v>79.150000000000006</v>
      </c>
      <c r="G13" s="163">
        <f t="shared" ca="1" si="3"/>
        <v>74.78</v>
      </c>
      <c r="H13" s="163">
        <f t="shared" ca="1" si="4"/>
        <v>76.290000000000006</v>
      </c>
      <c r="I13" s="163">
        <f t="shared" ca="1" si="5"/>
        <v>81.34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77.69</v>
      </c>
      <c r="E14" s="166">
        <f t="shared" ca="1" si="1"/>
        <v>79.2</v>
      </c>
      <c r="F14" s="166">
        <f t="shared" ca="1" si="2"/>
        <v>84.25</v>
      </c>
      <c r="G14" s="166">
        <f t="shared" ca="1" si="3"/>
        <v>79.88</v>
      </c>
      <c r="H14" s="166">
        <f t="shared" ca="1" si="4"/>
        <v>81.39</v>
      </c>
      <c r="I14" s="166">
        <f t="shared" ca="1" si="5"/>
        <v>86.44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82.79</v>
      </c>
      <c r="E15" s="163">
        <f t="shared" ca="1" si="1"/>
        <v>84.300000000000011</v>
      </c>
      <c r="F15" s="163">
        <f t="shared" ca="1" si="2"/>
        <v>89.350000000000009</v>
      </c>
      <c r="G15" s="163">
        <f t="shared" ca="1" si="3"/>
        <v>84.98</v>
      </c>
      <c r="H15" s="163">
        <f t="shared" ca="1" si="4"/>
        <v>86.490000000000009</v>
      </c>
      <c r="I15" s="163">
        <f t="shared" ca="1" si="5"/>
        <v>91.54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82.79</v>
      </c>
      <c r="E16" s="163">
        <f t="shared" ca="1" si="1"/>
        <v>84.300000000000011</v>
      </c>
      <c r="F16" s="163">
        <f t="shared" ca="1" si="2"/>
        <v>89.350000000000009</v>
      </c>
      <c r="G16" s="163">
        <f t="shared" ca="1" si="3"/>
        <v>84.98</v>
      </c>
      <c r="H16" s="163">
        <f t="shared" ca="1" si="4"/>
        <v>86.490000000000009</v>
      </c>
      <c r="I16" s="163">
        <f t="shared" ca="1" si="5"/>
        <v>91.54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82.79</v>
      </c>
      <c r="E17" s="163">
        <f t="shared" ca="1" si="1"/>
        <v>84.300000000000011</v>
      </c>
      <c r="F17" s="163">
        <f t="shared" ca="1" si="2"/>
        <v>89.350000000000009</v>
      </c>
      <c r="G17" s="163">
        <f t="shared" ca="1" si="3"/>
        <v>84.98</v>
      </c>
      <c r="H17" s="163">
        <f t="shared" ca="1" si="4"/>
        <v>86.490000000000009</v>
      </c>
      <c r="I17" s="163">
        <f t="shared" ca="1" si="5"/>
        <v>91.54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87.89</v>
      </c>
      <c r="E18" s="166">
        <f t="shared" ca="1" si="1"/>
        <v>89.4</v>
      </c>
      <c r="F18" s="166">
        <f t="shared" ca="1" si="2"/>
        <v>94.45</v>
      </c>
      <c r="G18" s="166">
        <f t="shared" ca="1" si="3"/>
        <v>90.08</v>
      </c>
      <c r="H18" s="166">
        <f t="shared" ca="1" si="4"/>
        <v>91.59</v>
      </c>
      <c r="I18" s="166">
        <f t="shared" ca="1" si="5"/>
        <v>96.64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87.89</v>
      </c>
      <c r="E19" s="166">
        <f t="shared" ca="1" si="1"/>
        <v>89.4</v>
      </c>
      <c r="F19" s="166">
        <f t="shared" ca="1" si="2"/>
        <v>94.45</v>
      </c>
      <c r="G19" s="166">
        <f t="shared" ca="1" si="3"/>
        <v>90.08</v>
      </c>
      <c r="H19" s="166">
        <f t="shared" ca="1" si="4"/>
        <v>91.59</v>
      </c>
      <c r="I19" s="166">
        <f t="shared" ca="1" si="5"/>
        <v>96.64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87.89</v>
      </c>
      <c r="E20" s="166">
        <f t="shared" ca="1" si="1"/>
        <v>89.4</v>
      </c>
      <c r="F20" s="166">
        <f t="shared" ca="1" si="2"/>
        <v>94.45</v>
      </c>
      <c r="G20" s="166">
        <f t="shared" ca="1" si="3"/>
        <v>90.08</v>
      </c>
      <c r="H20" s="166">
        <f t="shared" ca="1" si="4"/>
        <v>91.59</v>
      </c>
      <c r="I20" s="166">
        <f t="shared" ca="1" si="5"/>
        <v>96.64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92.99</v>
      </c>
      <c r="E21" s="163">
        <f t="shared" ca="1" si="1"/>
        <v>94.5</v>
      </c>
      <c r="F21" s="163">
        <f t="shared" ca="1" si="2"/>
        <v>99.55</v>
      </c>
      <c r="G21" s="163">
        <f t="shared" ca="1" si="3"/>
        <v>95.179999999999993</v>
      </c>
      <c r="H21" s="163">
        <f t="shared" ca="1" si="4"/>
        <v>96.69</v>
      </c>
      <c r="I21" s="163">
        <f t="shared" ca="1" si="5"/>
        <v>101.74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92.99</v>
      </c>
      <c r="E22" s="163">
        <f t="shared" ca="1" si="1"/>
        <v>94.5</v>
      </c>
      <c r="F22" s="163">
        <f t="shared" ca="1" si="2"/>
        <v>99.55</v>
      </c>
      <c r="G22" s="163">
        <f t="shared" ca="1" si="3"/>
        <v>95.179999999999993</v>
      </c>
      <c r="H22" s="163">
        <f t="shared" ca="1" si="4"/>
        <v>96.69</v>
      </c>
      <c r="I22" s="163">
        <f t="shared" ca="1" si="5"/>
        <v>101.74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92.99</v>
      </c>
      <c r="E23" s="163">
        <f t="shared" ca="1" si="1"/>
        <v>94.5</v>
      </c>
      <c r="F23" s="163">
        <f t="shared" ca="1" si="2"/>
        <v>99.55</v>
      </c>
      <c r="G23" s="163">
        <f t="shared" ca="1" si="3"/>
        <v>95.179999999999993</v>
      </c>
      <c r="H23" s="163">
        <f t="shared" ca="1" si="4"/>
        <v>96.69</v>
      </c>
      <c r="I23" s="163">
        <f t="shared" ca="1" si="5"/>
        <v>101.74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92.99</v>
      </c>
      <c r="E24" s="163">
        <f t="shared" ca="1" si="1"/>
        <v>94.5</v>
      </c>
      <c r="F24" s="163">
        <f t="shared" ca="1" si="2"/>
        <v>99.55</v>
      </c>
      <c r="G24" s="163">
        <f t="shared" ca="1" si="3"/>
        <v>95.179999999999993</v>
      </c>
      <c r="H24" s="163">
        <f t="shared" ca="1" si="4"/>
        <v>96.69</v>
      </c>
      <c r="I24" s="163">
        <f t="shared" ca="1" si="5"/>
        <v>101.74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98.09</v>
      </c>
      <c r="E25" s="166">
        <f t="shared" ca="1" si="1"/>
        <v>99.600000000000009</v>
      </c>
      <c r="F25" s="166">
        <f t="shared" ca="1" si="2"/>
        <v>104.65</v>
      </c>
      <c r="G25" s="166">
        <f t="shared" ca="1" si="3"/>
        <v>100.28</v>
      </c>
      <c r="H25" s="166">
        <f t="shared" ca="1" si="4"/>
        <v>101.79</v>
      </c>
      <c r="I25" s="166">
        <f t="shared" ca="1" si="5"/>
        <v>106.84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98.09</v>
      </c>
      <c r="E26" s="166">
        <f t="shared" ca="1" si="1"/>
        <v>99.600000000000009</v>
      </c>
      <c r="F26" s="166">
        <f t="shared" ca="1" si="2"/>
        <v>104.65</v>
      </c>
      <c r="G26" s="166">
        <f t="shared" ca="1" si="3"/>
        <v>100.28</v>
      </c>
      <c r="H26" s="166">
        <f t="shared" ca="1" si="4"/>
        <v>101.79</v>
      </c>
      <c r="I26" s="166">
        <f t="shared" ca="1" si="5"/>
        <v>106.84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98.09</v>
      </c>
      <c r="E27" s="166">
        <f t="shared" ca="1" si="1"/>
        <v>99.600000000000009</v>
      </c>
      <c r="F27" s="166">
        <f t="shared" ca="1" si="2"/>
        <v>104.65</v>
      </c>
      <c r="G27" s="166">
        <f t="shared" ca="1" si="3"/>
        <v>100.28</v>
      </c>
      <c r="H27" s="166">
        <f t="shared" ca="1" si="4"/>
        <v>101.79</v>
      </c>
      <c r="I27" s="166">
        <f t="shared" ca="1" si="5"/>
        <v>106.84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98.09</v>
      </c>
      <c r="E28" s="166">
        <f t="shared" ca="1" si="1"/>
        <v>99.600000000000009</v>
      </c>
      <c r="F28" s="166">
        <f t="shared" ca="1" si="2"/>
        <v>104.65</v>
      </c>
      <c r="G28" s="166">
        <f t="shared" ca="1" si="3"/>
        <v>100.28</v>
      </c>
      <c r="H28" s="166">
        <f t="shared" ca="1" si="4"/>
        <v>101.79</v>
      </c>
      <c r="I28" s="166">
        <f t="shared" ca="1" si="5"/>
        <v>106.84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103.19</v>
      </c>
      <c r="E29" s="163">
        <f t="shared" ca="1" si="1"/>
        <v>104.7</v>
      </c>
      <c r="F29" s="163">
        <f t="shared" ca="1" si="2"/>
        <v>109.75</v>
      </c>
      <c r="G29" s="163">
        <f t="shared" ca="1" si="3"/>
        <v>105.38</v>
      </c>
      <c r="H29" s="163">
        <f t="shared" ca="1" si="4"/>
        <v>106.89</v>
      </c>
      <c r="I29" s="163">
        <f t="shared" ca="1" si="5"/>
        <v>111.94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103.19</v>
      </c>
      <c r="E30" s="163">
        <f t="shared" ca="1" si="1"/>
        <v>104.7</v>
      </c>
      <c r="F30" s="163">
        <f t="shared" ca="1" si="2"/>
        <v>109.75</v>
      </c>
      <c r="G30" s="163">
        <f t="shared" ca="1" si="3"/>
        <v>105.38</v>
      </c>
      <c r="H30" s="163">
        <f t="shared" ca="1" si="4"/>
        <v>106.89</v>
      </c>
      <c r="I30" s="163">
        <f t="shared" ca="1" si="5"/>
        <v>111.94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103.19</v>
      </c>
      <c r="E31" s="163">
        <f t="shared" ca="1" si="1"/>
        <v>104.7</v>
      </c>
      <c r="F31" s="163">
        <f t="shared" ca="1" si="2"/>
        <v>109.75</v>
      </c>
      <c r="G31" s="163">
        <f t="shared" ca="1" si="3"/>
        <v>105.38</v>
      </c>
      <c r="H31" s="163">
        <f t="shared" ca="1" si="4"/>
        <v>106.89</v>
      </c>
      <c r="I31" s="163">
        <f t="shared" ca="1" si="5"/>
        <v>111.94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103.19</v>
      </c>
      <c r="E32" s="163">
        <f t="shared" ca="1" si="1"/>
        <v>104.7</v>
      </c>
      <c r="F32" s="163">
        <f t="shared" ca="1" si="2"/>
        <v>109.75</v>
      </c>
      <c r="G32" s="163">
        <f t="shared" ca="1" si="3"/>
        <v>105.38</v>
      </c>
      <c r="H32" s="163">
        <f t="shared" ca="1" si="4"/>
        <v>106.89</v>
      </c>
      <c r="I32" s="163">
        <f t="shared" ca="1" si="5"/>
        <v>111.94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103.19</v>
      </c>
      <c r="E33" s="163">
        <f t="shared" ca="1" si="1"/>
        <v>104.7</v>
      </c>
      <c r="F33" s="163">
        <f t="shared" ca="1" si="2"/>
        <v>109.75</v>
      </c>
      <c r="G33" s="163">
        <f t="shared" ca="1" si="3"/>
        <v>105.38</v>
      </c>
      <c r="H33" s="163">
        <f t="shared" ca="1" si="4"/>
        <v>106.89</v>
      </c>
      <c r="I33" s="163">
        <f t="shared" ca="1" si="5"/>
        <v>111.94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108.29</v>
      </c>
      <c r="E34" s="166">
        <f t="shared" ca="1" si="1"/>
        <v>109.80000000000001</v>
      </c>
      <c r="F34" s="166">
        <f t="shared" ca="1" si="2"/>
        <v>114.85000000000001</v>
      </c>
      <c r="G34" s="166">
        <f t="shared" ca="1" si="3"/>
        <v>110.48</v>
      </c>
      <c r="H34" s="166">
        <f t="shared" ca="1" si="4"/>
        <v>111.99000000000001</v>
      </c>
      <c r="I34" s="166">
        <f t="shared" ca="1" si="5"/>
        <v>117.04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108.29</v>
      </c>
      <c r="E35" s="166">
        <f t="shared" ca="1" si="1"/>
        <v>109.80000000000001</v>
      </c>
      <c r="F35" s="166">
        <f t="shared" ca="1" si="2"/>
        <v>114.85000000000001</v>
      </c>
      <c r="G35" s="166">
        <f t="shared" ca="1" si="3"/>
        <v>110.48</v>
      </c>
      <c r="H35" s="166">
        <f t="shared" ca="1" si="4"/>
        <v>111.99000000000001</v>
      </c>
      <c r="I35" s="166">
        <f t="shared" ca="1" si="5"/>
        <v>117.04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108.29</v>
      </c>
      <c r="E36" s="166">
        <f t="shared" ca="1" si="1"/>
        <v>109.80000000000001</v>
      </c>
      <c r="F36" s="166">
        <f t="shared" ca="1" si="2"/>
        <v>114.85000000000001</v>
      </c>
      <c r="G36" s="166">
        <f t="shared" ca="1" si="3"/>
        <v>110.48</v>
      </c>
      <c r="H36" s="166">
        <f t="shared" ca="1" si="4"/>
        <v>111.99000000000001</v>
      </c>
      <c r="I36" s="166">
        <f t="shared" ca="1" si="5"/>
        <v>117.04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108.29</v>
      </c>
      <c r="E37" s="166">
        <f t="shared" ca="1" si="1"/>
        <v>109.80000000000001</v>
      </c>
      <c r="F37" s="166">
        <f t="shared" ca="1" si="2"/>
        <v>114.85000000000001</v>
      </c>
      <c r="G37" s="166">
        <f t="shared" ca="1" si="3"/>
        <v>110.48</v>
      </c>
      <c r="H37" s="166">
        <f t="shared" ca="1" si="4"/>
        <v>111.99000000000001</v>
      </c>
      <c r="I37" s="166">
        <f t="shared" ca="1" si="5"/>
        <v>117.04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108.29</v>
      </c>
      <c r="E38" s="166">
        <f t="shared" ca="1" si="1"/>
        <v>109.80000000000001</v>
      </c>
      <c r="F38" s="166">
        <f t="shared" ca="1" si="2"/>
        <v>114.85000000000001</v>
      </c>
      <c r="G38" s="166">
        <f t="shared" ca="1" si="3"/>
        <v>110.48</v>
      </c>
      <c r="H38" s="166">
        <f t="shared" ca="1" si="4"/>
        <v>111.99000000000001</v>
      </c>
      <c r="I38" s="166">
        <f t="shared" ca="1" si="5"/>
        <v>117.04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113.39</v>
      </c>
      <c r="E39" s="163">
        <f t="shared" ca="1" si="1"/>
        <v>114.9</v>
      </c>
      <c r="F39" s="163">
        <f t="shared" ca="1" si="2"/>
        <v>119.95</v>
      </c>
      <c r="G39" s="163">
        <f t="shared" ca="1" si="3"/>
        <v>115.58</v>
      </c>
      <c r="H39" s="163">
        <f t="shared" ca="1" si="4"/>
        <v>117.09</v>
      </c>
      <c r="I39" s="163">
        <f t="shared" ca="1" si="5"/>
        <v>122.14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113.39</v>
      </c>
      <c r="E40" s="163">
        <f t="shared" ca="1" si="1"/>
        <v>114.9</v>
      </c>
      <c r="F40" s="163">
        <f t="shared" ca="1" si="2"/>
        <v>119.95</v>
      </c>
      <c r="G40" s="163">
        <f t="shared" ca="1" si="3"/>
        <v>115.58</v>
      </c>
      <c r="H40" s="163">
        <f t="shared" ca="1" si="4"/>
        <v>117.09</v>
      </c>
      <c r="I40" s="163">
        <f t="shared" ca="1" si="5"/>
        <v>122.14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113.39</v>
      </c>
      <c r="E41" s="163">
        <f t="shared" ca="1" si="1"/>
        <v>114.9</v>
      </c>
      <c r="F41" s="163">
        <f t="shared" ca="1" si="2"/>
        <v>119.95</v>
      </c>
      <c r="G41" s="163">
        <f t="shared" ca="1" si="3"/>
        <v>115.58</v>
      </c>
      <c r="H41" s="163">
        <f t="shared" ca="1" si="4"/>
        <v>117.09</v>
      </c>
      <c r="I41" s="163">
        <f t="shared" ca="1" si="5"/>
        <v>122.14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113.39</v>
      </c>
      <c r="E42" s="163">
        <f t="shared" ca="1" si="1"/>
        <v>114.9</v>
      </c>
      <c r="F42" s="163">
        <f t="shared" ca="1" si="2"/>
        <v>119.95</v>
      </c>
      <c r="G42" s="163">
        <f t="shared" ca="1" si="3"/>
        <v>115.58</v>
      </c>
      <c r="H42" s="163">
        <f t="shared" ca="1" si="4"/>
        <v>117.09</v>
      </c>
      <c r="I42" s="163">
        <f t="shared" ca="1" si="5"/>
        <v>122.14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113.39</v>
      </c>
      <c r="E43" s="163">
        <f t="shared" ca="1" si="1"/>
        <v>114.9</v>
      </c>
      <c r="F43" s="163">
        <f t="shared" ca="1" si="2"/>
        <v>119.95</v>
      </c>
      <c r="G43" s="163">
        <f t="shared" ca="1" si="3"/>
        <v>115.58</v>
      </c>
      <c r="H43" s="163">
        <f t="shared" ca="1" si="4"/>
        <v>117.09</v>
      </c>
      <c r="I43" s="163">
        <f t="shared" ca="1" si="5"/>
        <v>122.14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113.39</v>
      </c>
      <c r="E44" s="163">
        <f t="shared" ca="1" si="1"/>
        <v>114.9</v>
      </c>
      <c r="F44" s="163">
        <f t="shared" ca="1" si="2"/>
        <v>119.95</v>
      </c>
      <c r="G44" s="163">
        <f t="shared" ca="1" si="3"/>
        <v>115.58</v>
      </c>
      <c r="H44" s="163">
        <f t="shared" ca="1" si="4"/>
        <v>117.09</v>
      </c>
      <c r="I44" s="163">
        <f t="shared" ca="1" si="5"/>
        <v>122.14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118.49</v>
      </c>
      <c r="E45" s="166">
        <f t="shared" ca="1" si="1"/>
        <v>120</v>
      </c>
      <c r="F45" s="166">
        <f t="shared" ca="1" si="2"/>
        <v>125.05</v>
      </c>
      <c r="G45" s="166">
        <f t="shared" ca="1" si="3"/>
        <v>120.67999999999999</v>
      </c>
      <c r="H45" s="166">
        <f t="shared" ca="1" si="4"/>
        <v>122.19</v>
      </c>
      <c r="I45" s="166">
        <f t="shared" ca="1" si="5"/>
        <v>127.24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118.49</v>
      </c>
      <c r="E46" s="166">
        <f t="shared" ca="1" si="1"/>
        <v>120</v>
      </c>
      <c r="F46" s="166">
        <f t="shared" ca="1" si="2"/>
        <v>125.05</v>
      </c>
      <c r="G46" s="166">
        <f t="shared" ca="1" si="3"/>
        <v>120.67999999999999</v>
      </c>
      <c r="H46" s="166">
        <f t="shared" ca="1" si="4"/>
        <v>122.19</v>
      </c>
      <c r="I46" s="166">
        <f t="shared" ca="1" si="5"/>
        <v>127.24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118.49</v>
      </c>
      <c r="E47" s="166">
        <f t="shared" ca="1" si="1"/>
        <v>120</v>
      </c>
      <c r="F47" s="166">
        <f t="shared" ca="1" si="2"/>
        <v>125.05</v>
      </c>
      <c r="G47" s="166">
        <f t="shared" ca="1" si="3"/>
        <v>120.67999999999999</v>
      </c>
      <c r="H47" s="166">
        <f t="shared" ca="1" si="4"/>
        <v>122.19</v>
      </c>
      <c r="I47" s="166">
        <f t="shared" ca="1" si="5"/>
        <v>127.24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118.49</v>
      </c>
      <c r="E48" s="166">
        <f t="shared" ca="1" si="1"/>
        <v>120</v>
      </c>
      <c r="F48" s="166">
        <f t="shared" ca="1" si="2"/>
        <v>125.05</v>
      </c>
      <c r="G48" s="166">
        <f t="shared" ca="1" si="3"/>
        <v>120.67999999999999</v>
      </c>
      <c r="H48" s="166">
        <f t="shared" ca="1" si="4"/>
        <v>122.19</v>
      </c>
      <c r="I48" s="166">
        <f t="shared" ca="1" si="5"/>
        <v>127.24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118.49</v>
      </c>
      <c r="E49" s="166">
        <f t="shared" ca="1" si="1"/>
        <v>120</v>
      </c>
      <c r="F49" s="166">
        <f t="shared" ca="1" si="2"/>
        <v>125.05</v>
      </c>
      <c r="G49" s="166">
        <f t="shared" ca="1" si="3"/>
        <v>120.67999999999999</v>
      </c>
      <c r="H49" s="166">
        <f t="shared" ca="1" si="4"/>
        <v>122.19</v>
      </c>
      <c r="I49" s="166">
        <f t="shared" ca="1" si="5"/>
        <v>127.24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118.49</v>
      </c>
      <c r="E50" s="166">
        <f t="shared" ca="1" si="1"/>
        <v>120</v>
      </c>
      <c r="F50" s="166">
        <f t="shared" ca="1" si="2"/>
        <v>125.05</v>
      </c>
      <c r="G50" s="166">
        <f t="shared" ca="1" si="3"/>
        <v>120.67999999999999</v>
      </c>
      <c r="H50" s="166">
        <f t="shared" ca="1" si="4"/>
        <v>122.19</v>
      </c>
      <c r="I50" s="166">
        <f t="shared" ca="1" si="5"/>
        <v>127.24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123.59</v>
      </c>
      <c r="E51" s="163">
        <f t="shared" ca="1" si="1"/>
        <v>125.10000000000001</v>
      </c>
      <c r="F51" s="163">
        <f t="shared" ca="1" si="2"/>
        <v>130.15</v>
      </c>
      <c r="G51" s="163">
        <f t="shared" ca="1" si="3"/>
        <v>125.78</v>
      </c>
      <c r="H51" s="163">
        <f t="shared" ca="1" si="4"/>
        <v>127.29</v>
      </c>
      <c r="I51" s="163">
        <f t="shared" ca="1" si="5"/>
        <v>132.34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123.59</v>
      </c>
      <c r="E52" s="163">
        <f t="shared" ca="1" si="1"/>
        <v>125.10000000000001</v>
      </c>
      <c r="F52" s="163">
        <f t="shared" ca="1" si="2"/>
        <v>130.15</v>
      </c>
      <c r="G52" s="163">
        <f t="shared" ca="1" si="3"/>
        <v>125.78</v>
      </c>
      <c r="H52" s="163">
        <f t="shared" ca="1" si="4"/>
        <v>127.29</v>
      </c>
      <c r="I52" s="163">
        <f t="shared" ca="1" si="5"/>
        <v>132.34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123.59</v>
      </c>
      <c r="E53" s="163">
        <f t="shared" ca="1" si="1"/>
        <v>125.10000000000001</v>
      </c>
      <c r="F53" s="163">
        <f t="shared" ca="1" si="2"/>
        <v>130.15</v>
      </c>
      <c r="G53" s="163">
        <f t="shared" ca="1" si="3"/>
        <v>125.78</v>
      </c>
      <c r="H53" s="163">
        <f t="shared" ca="1" si="4"/>
        <v>127.29</v>
      </c>
      <c r="I53" s="163">
        <f t="shared" ca="1" si="5"/>
        <v>132.34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123.59</v>
      </c>
      <c r="E54" s="163">
        <f t="shared" ca="1" si="1"/>
        <v>125.10000000000001</v>
      </c>
      <c r="F54" s="163">
        <f t="shared" ca="1" si="2"/>
        <v>130.15</v>
      </c>
      <c r="G54" s="163">
        <f t="shared" ca="1" si="3"/>
        <v>125.78</v>
      </c>
      <c r="H54" s="163">
        <f t="shared" ca="1" si="4"/>
        <v>127.29</v>
      </c>
      <c r="I54" s="163">
        <f t="shared" ca="1" si="5"/>
        <v>132.34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123.59</v>
      </c>
      <c r="E55" s="163">
        <f t="shared" ca="1" si="1"/>
        <v>125.10000000000001</v>
      </c>
      <c r="F55" s="163">
        <f t="shared" ca="1" si="2"/>
        <v>130.15</v>
      </c>
      <c r="G55" s="163">
        <f t="shared" ca="1" si="3"/>
        <v>125.78</v>
      </c>
      <c r="H55" s="163">
        <f t="shared" ca="1" si="4"/>
        <v>127.29</v>
      </c>
      <c r="I55" s="163">
        <f t="shared" ca="1" si="5"/>
        <v>132.34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123.59</v>
      </c>
      <c r="E56" s="163">
        <f t="shared" ca="1" si="1"/>
        <v>125.10000000000001</v>
      </c>
      <c r="F56" s="163">
        <f t="shared" ca="1" si="2"/>
        <v>130.15</v>
      </c>
      <c r="G56" s="163">
        <f t="shared" ca="1" si="3"/>
        <v>125.78</v>
      </c>
      <c r="H56" s="163">
        <f t="shared" ca="1" si="4"/>
        <v>127.29</v>
      </c>
      <c r="I56" s="163">
        <f t="shared" ca="1" si="5"/>
        <v>132.34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123.59</v>
      </c>
      <c r="E57" s="163">
        <f t="shared" ca="1" si="1"/>
        <v>125.10000000000001</v>
      </c>
      <c r="F57" s="163">
        <f t="shared" ca="1" si="2"/>
        <v>130.15</v>
      </c>
      <c r="G57" s="163">
        <f t="shared" ca="1" si="3"/>
        <v>125.78</v>
      </c>
      <c r="H57" s="163">
        <f t="shared" ca="1" si="4"/>
        <v>127.29</v>
      </c>
      <c r="I57" s="163">
        <f t="shared" ca="1" si="5"/>
        <v>132.34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184.79000000000002</v>
      </c>
      <c r="E58" s="166">
        <f t="shared" ca="1" si="1"/>
        <v>186.3</v>
      </c>
      <c r="F58" s="166">
        <f t="shared" ca="1" si="2"/>
        <v>191.35000000000002</v>
      </c>
      <c r="G58" s="166">
        <f t="shared" ca="1" si="3"/>
        <v>186.98000000000002</v>
      </c>
      <c r="H58" s="166">
        <f t="shared" ca="1" si="4"/>
        <v>188.49</v>
      </c>
      <c r="I58" s="166">
        <f t="shared" ca="1" si="5"/>
        <v>193.54000000000002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184.79000000000002</v>
      </c>
      <c r="E59" s="166">
        <f t="shared" ca="1" si="1"/>
        <v>186.3</v>
      </c>
      <c r="F59" s="166">
        <f t="shared" ca="1" si="2"/>
        <v>191.35000000000002</v>
      </c>
      <c r="G59" s="166">
        <f t="shared" ca="1" si="3"/>
        <v>186.98000000000002</v>
      </c>
      <c r="H59" s="166">
        <f t="shared" ca="1" si="4"/>
        <v>188.49</v>
      </c>
      <c r="I59" s="166">
        <f t="shared" ca="1" si="5"/>
        <v>193.54000000000002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184.79000000000002</v>
      </c>
      <c r="E60" s="166">
        <f t="shared" ca="1" si="1"/>
        <v>186.3</v>
      </c>
      <c r="F60" s="166">
        <f t="shared" ca="1" si="2"/>
        <v>191.35000000000002</v>
      </c>
      <c r="G60" s="166">
        <f t="shared" ca="1" si="3"/>
        <v>186.98000000000002</v>
      </c>
      <c r="H60" s="166">
        <f t="shared" ca="1" si="4"/>
        <v>188.49</v>
      </c>
      <c r="I60" s="166">
        <f t="shared" ca="1" si="5"/>
        <v>193.54000000000002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184.79000000000002</v>
      </c>
      <c r="E61" s="166">
        <f t="shared" ca="1" si="1"/>
        <v>186.3</v>
      </c>
      <c r="F61" s="166">
        <f t="shared" ca="1" si="2"/>
        <v>191.35000000000002</v>
      </c>
      <c r="G61" s="166">
        <f t="shared" ca="1" si="3"/>
        <v>186.98000000000002</v>
      </c>
      <c r="H61" s="166">
        <f t="shared" ca="1" si="4"/>
        <v>188.49</v>
      </c>
      <c r="I61" s="166">
        <f t="shared" ca="1" si="5"/>
        <v>193.54000000000002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184.79000000000002</v>
      </c>
      <c r="E62" s="166">
        <f t="shared" ca="1" si="1"/>
        <v>186.3</v>
      </c>
      <c r="F62" s="166">
        <f t="shared" ca="1" si="2"/>
        <v>191.35000000000002</v>
      </c>
      <c r="G62" s="166">
        <f t="shared" ca="1" si="3"/>
        <v>186.98000000000002</v>
      </c>
      <c r="H62" s="166">
        <f t="shared" ca="1" si="4"/>
        <v>188.49</v>
      </c>
      <c r="I62" s="166">
        <f t="shared" ca="1" si="5"/>
        <v>193.54000000000002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184.79000000000002</v>
      </c>
      <c r="E63" s="166">
        <f t="shared" ca="1" si="1"/>
        <v>186.3</v>
      </c>
      <c r="F63" s="166">
        <f t="shared" ca="1" si="2"/>
        <v>191.35000000000002</v>
      </c>
      <c r="G63" s="166">
        <f t="shared" ca="1" si="3"/>
        <v>186.98000000000002</v>
      </c>
      <c r="H63" s="166">
        <f t="shared" ca="1" si="4"/>
        <v>188.49</v>
      </c>
      <c r="I63" s="166">
        <f t="shared" ca="1" si="5"/>
        <v>193.54000000000002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184.79000000000002</v>
      </c>
      <c r="E64" s="166">
        <f t="shared" ca="1" si="1"/>
        <v>186.3</v>
      </c>
      <c r="F64" s="166">
        <f t="shared" ca="1" si="2"/>
        <v>191.35000000000002</v>
      </c>
      <c r="G64" s="166">
        <f t="shared" ca="1" si="3"/>
        <v>186.98000000000002</v>
      </c>
      <c r="H64" s="166">
        <f t="shared" ca="1" si="4"/>
        <v>188.49</v>
      </c>
      <c r="I64" s="166">
        <f t="shared" ca="1" si="5"/>
        <v>193.54000000000002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194.99</v>
      </c>
      <c r="E65" s="163">
        <f t="shared" ca="1" si="1"/>
        <v>196.5</v>
      </c>
      <c r="F65" s="163">
        <f t="shared" ca="1" si="2"/>
        <v>201.55</v>
      </c>
      <c r="G65" s="163">
        <f t="shared" ca="1" si="3"/>
        <v>197.18</v>
      </c>
      <c r="H65" s="163">
        <f t="shared" ca="1" si="4"/>
        <v>198.69</v>
      </c>
      <c r="I65" s="163">
        <f t="shared" ca="1" si="5"/>
        <v>203.74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194.99</v>
      </c>
      <c r="E66" s="163">
        <f t="shared" ca="1" si="1"/>
        <v>196.5</v>
      </c>
      <c r="F66" s="163">
        <f t="shared" ca="1" si="2"/>
        <v>201.55</v>
      </c>
      <c r="G66" s="163">
        <f t="shared" ca="1" si="3"/>
        <v>197.18</v>
      </c>
      <c r="H66" s="163">
        <f t="shared" ca="1" si="4"/>
        <v>198.69</v>
      </c>
      <c r="I66" s="163">
        <f t="shared" ca="1" si="5"/>
        <v>203.74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194.99</v>
      </c>
      <c r="E67" s="163">
        <f t="shared" ca="1" si="1"/>
        <v>196.5</v>
      </c>
      <c r="F67" s="163">
        <f t="shared" ca="1" si="2"/>
        <v>201.55</v>
      </c>
      <c r="G67" s="163">
        <f t="shared" ca="1" si="3"/>
        <v>197.18</v>
      </c>
      <c r="H67" s="163">
        <f t="shared" ca="1" si="4"/>
        <v>198.69</v>
      </c>
      <c r="I67" s="163">
        <f t="shared" ca="1" si="5"/>
        <v>203.74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194.99</v>
      </c>
      <c r="E68" s="163">
        <f t="shared" ca="1" si="1"/>
        <v>196.5</v>
      </c>
      <c r="F68" s="163">
        <f t="shared" ca="1" si="2"/>
        <v>201.55</v>
      </c>
      <c r="G68" s="163">
        <f t="shared" ca="1" si="3"/>
        <v>197.18</v>
      </c>
      <c r="H68" s="163">
        <f t="shared" ca="1" si="4"/>
        <v>198.69</v>
      </c>
      <c r="I68" s="163">
        <f t="shared" ca="1" si="5"/>
        <v>203.74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194.99</v>
      </c>
      <c r="E69" s="163">
        <f t="shared" ca="1" si="1"/>
        <v>196.5</v>
      </c>
      <c r="F69" s="163">
        <f t="shared" ca="1" si="2"/>
        <v>201.55</v>
      </c>
      <c r="G69" s="163">
        <f t="shared" ca="1" si="3"/>
        <v>197.18</v>
      </c>
      <c r="H69" s="163">
        <f t="shared" ca="1" si="4"/>
        <v>198.69</v>
      </c>
      <c r="I69" s="163">
        <f t="shared" ca="1" si="5"/>
        <v>203.74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194.99</v>
      </c>
      <c r="E70" s="163">
        <f t="shared" ca="1" si="1"/>
        <v>196.5</v>
      </c>
      <c r="F70" s="163">
        <f t="shared" ca="1" si="2"/>
        <v>201.55</v>
      </c>
      <c r="G70" s="163">
        <f t="shared" ca="1" si="3"/>
        <v>197.18</v>
      </c>
      <c r="H70" s="163">
        <f t="shared" ca="1" si="4"/>
        <v>198.69</v>
      </c>
      <c r="I70" s="163">
        <f t="shared" ca="1" si="5"/>
        <v>203.74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194.99</v>
      </c>
      <c r="E71" s="163">
        <f t="shared" ca="1" si="1"/>
        <v>196.5</v>
      </c>
      <c r="F71" s="163">
        <f t="shared" ca="1" si="2"/>
        <v>201.55</v>
      </c>
      <c r="G71" s="163">
        <f t="shared" ca="1" si="3"/>
        <v>197.18</v>
      </c>
      <c r="H71" s="163">
        <f t="shared" ca="1" si="4"/>
        <v>198.69</v>
      </c>
      <c r="I71" s="163">
        <f t="shared" ca="1" si="5"/>
        <v>203.74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194.99</v>
      </c>
      <c r="E72" s="163">
        <f t="shared" ca="1" si="1"/>
        <v>196.5</v>
      </c>
      <c r="F72" s="163">
        <f t="shared" ca="1" si="2"/>
        <v>201.55</v>
      </c>
      <c r="G72" s="163">
        <f t="shared" ca="1" si="3"/>
        <v>197.18</v>
      </c>
      <c r="H72" s="163">
        <f t="shared" ca="1" si="4"/>
        <v>198.69</v>
      </c>
      <c r="I72" s="163">
        <f t="shared" ca="1" si="5"/>
        <v>203.74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205.19</v>
      </c>
      <c r="E73" s="166">
        <f t="shared" ca="1" si="1"/>
        <v>206.7</v>
      </c>
      <c r="F73" s="166">
        <f t="shared" ca="1" si="2"/>
        <v>211.75</v>
      </c>
      <c r="G73" s="166">
        <f t="shared" ca="1" si="3"/>
        <v>207.38</v>
      </c>
      <c r="H73" s="166">
        <f t="shared" ca="1" si="4"/>
        <v>208.89</v>
      </c>
      <c r="I73" s="166">
        <f t="shared" ca="1" si="5"/>
        <v>213.94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205.19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206.7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211.75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207.38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208.89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213.94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205.19</v>
      </c>
      <c r="E75" s="166">
        <f t="shared" ca="1" si="7"/>
        <v>206.7</v>
      </c>
      <c r="F75" s="166">
        <f t="shared" ca="1" si="8"/>
        <v>211.75</v>
      </c>
      <c r="G75" s="166">
        <f t="shared" ca="1" si="9"/>
        <v>207.38</v>
      </c>
      <c r="H75" s="166">
        <f t="shared" ca="1" si="10"/>
        <v>208.89</v>
      </c>
      <c r="I75" s="166">
        <f t="shared" ca="1" si="11"/>
        <v>213.94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205.19</v>
      </c>
      <c r="E76" s="166">
        <f t="shared" ca="1" si="7"/>
        <v>206.7</v>
      </c>
      <c r="F76" s="166">
        <f t="shared" ca="1" si="8"/>
        <v>211.75</v>
      </c>
      <c r="G76" s="166">
        <f t="shared" ca="1" si="9"/>
        <v>207.38</v>
      </c>
      <c r="H76" s="166">
        <f t="shared" ca="1" si="10"/>
        <v>208.89</v>
      </c>
      <c r="I76" s="166">
        <f t="shared" ca="1" si="11"/>
        <v>213.94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205.19</v>
      </c>
      <c r="E77" s="166">
        <f t="shared" ca="1" si="7"/>
        <v>206.7</v>
      </c>
      <c r="F77" s="166">
        <f t="shared" ca="1" si="8"/>
        <v>211.75</v>
      </c>
      <c r="G77" s="166">
        <f t="shared" ca="1" si="9"/>
        <v>207.38</v>
      </c>
      <c r="H77" s="166">
        <f t="shared" ca="1" si="10"/>
        <v>208.89</v>
      </c>
      <c r="I77" s="166">
        <f t="shared" ca="1" si="11"/>
        <v>213.94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205.19</v>
      </c>
      <c r="E78" s="166">
        <f t="shared" ca="1" si="7"/>
        <v>206.7</v>
      </c>
      <c r="F78" s="166">
        <f t="shared" ca="1" si="8"/>
        <v>211.75</v>
      </c>
      <c r="G78" s="166">
        <f t="shared" ca="1" si="9"/>
        <v>207.38</v>
      </c>
      <c r="H78" s="166">
        <f t="shared" ca="1" si="10"/>
        <v>208.89</v>
      </c>
      <c r="I78" s="166">
        <f t="shared" ca="1" si="11"/>
        <v>213.94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205.19</v>
      </c>
      <c r="E79" s="166">
        <f t="shared" ca="1" si="7"/>
        <v>206.7</v>
      </c>
      <c r="F79" s="166">
        <f t="shared" ca="1" si="8"/>
        <v>211.75</v>
      </c>
      <c r="G79" s="166">
        <f t="shared" ca="1" si="9"/>
        <v>207.38</v>
      </c>
      <c r="H79" s="166">
        <f t="shared" ca="1" si="10"/>
        <v>208.89</v>
      </c>
      <c r="I79" s="166">
        <f t="shared" ca="1" si="11"/>
        <v>213.94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205.19</v>
      </c>
      <c r="E80" s="166">
        <f t="shared" ca="1" si="7"/>
        <v>206.7</v>
      </c>
      <c r="F80" s="166">
        <f t="shared" ca="1" si="8"/>
        <v>211.75</v>
      </c>
      <c r="G80" s="166">
        <f t="shared" ca="1" si="9"/>
        <v>207.38</v>
      </c>
      <c r="H80" s="166">
        <f t="shared" ca="1" si="10"/>
        <v>208.89</v>
      </c>
      <c r="I80" s="166">
        <f t="shared" ca="1" si="11"/>
        <v>213.94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215.39</v>
      </c>
      <c r="E81" s="163">
        <f t="shared" ca="1" si="7"/>
        <v>216.89999999999998</v>
      </c>
      <c r="F81" s="163">
        <f t="shared" ca="1" si="8"/>
        <v>221.95</v>
      </c>
      <c r="G81" s="163">
        <f t="shared" ca="1" si="9"/>
        <v>217.57999999999998</v>
      </c>
      <c r="H81" s="163">
        <f t="shared" ca="1" si="10"/>
        <v>219.08999999999997</v>
      </c>
      <c r="I81" s="163">
        <f t="shared" ca="1" si="11"/>
        <v>224.14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215.39</v>
      </c>
      <c r="E82" s="163">
        <f t="shared" ca="1" si="7"/>
        <v>216.89999999999998</v>
      </c>
      <c r="F82" s="163">
        <f t="shared" ca="1" si="8"/>
        <v>221.95</v>
      </c>
      <c r="G82" s="163">
        <f t="shared" ca="1" si="9"/>
        <v>217.57999999999998</v>
      </c>
      <c r="H82" s="163">
        <f t="shared" ca="1" si="10"/>
        <v>219.08999999999997</v>
      </c>
      <c r="I82" s="163">
        <f t="shared" ca="1" si="11"/>
        <v>224.14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215.39</v>
      </c>
      <c r="E83" s="163">
        <f t="shared" ca="1" si="7"/>
        <v>216.89999999999998</v>
      </c>
      <c r="F83" s="163">
        <f t="shared" ca="1" si="8"/>
        <v>221.95</v>
      </c>
      <c r="G83" s="163">
        <f t="shared" ca="1" si="9"/>
        <v>217.57999999999998</v>
      </c>
      <c r="H83" s="163">
        <f t="shared" ca="1" si="10"/>
        <v>219.08999999999997</v>
      </c>
      <c r="I83" s="163">
        <f t="shared" ca="1" si="11"/>
        <v>224.14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215.39</v>
      </c>
      <c r="E84" s="163">
        <f t="shared" ca="1" si="7"/>
        <v>216.89999999999998</v>
      </c>
      <c r="F84" s="163">
        <f t="shared" ca="1" si="8"/>
        <v>221.95</v>
      </c>
      <c r="G84" s="163">
        <f t="shared" ca="1" si="9"/>
        <v>217.57999999999998</v>
      </c>
      <c r="H84" s="163">
        <f t="shared" ca="1" si="10"/>
        <v>219.08999999999997</v>
      </c>
      <c r="I84" s="163">
        <f t="shared" ca="1" si="11"/>
        <v>224.14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215.39</v>
      </c>
      <c r="E85" s="163">
        <f t="shared" ca="1" si="7"/>
        <v>216.89999999999998</v>
      </c>
      <c r="F85" s="163">
        <f t="shared" ca="1" si="8"/>
        <v>221.95</v>
      </c>
      <c r="G85" s="163">
        <f t="shared" ca="1" si="9"/>
        <v>217.57999999999998</v>
      </c>
      <c r="H85" s="163">
        <f t="shared" ca="1" si="10"/>
        <v>219.08999999999997</v>
      </c>
      <c r="I85" s="163">
        <f t="shared" ca="1" si="11"/>
        <v>224.14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215.39</v>
      </c>
      <c r="E86" s="163">
        <f t="shared" ca="1" si="7"/>
        <v>216.89999999999998</v>
      </c>
      <c r="F86" s="163">
        <f t="shared" ca="1" si="8"/>
        <v>221.95</v>
      </c>
      <c r="G86" s="163">
        <f t="shared" ca="1" si="9"/>
        <v>217.57999999999998</v>
      </c>
      <c r="H86" s="163">
        <f t="shared" ca="1" si="10"/>
        <v>219.08999999999997</v>
      </c>
      <c r="I86" s="163">
        <f t="shared" ca="1" si="11"/>
        <v>224.14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215.39</v>
      </c>
      <c r="E87" s="163">
        <f t="shared" ca="1" si="7"/>
        <v>216.89999999999998</v>
      </c>
      <c r="F87" s="163">
        <f t="shared" ca="1" si="8"/>
        <v>221.95</v>
      </c>
      <c r="G87" s="163">
        <f t="shared" ca="1" si="9"/>
        <v>217.57999999999998</v>
      </c>
      <c r="H87" s="163">
        <f t="shared" ca="1" si="10"/>
        <v>219.08999999999997</v>
      </c>
      <c r="I87" s="163">
        <f t="shared" ca="1" si="11"/>
        <v>224.14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215.39</v>
      </c>
      <c r="E88" s="163">
        <f t="shared" ca="1" si="7"/>
        <v>216.89999999999998</v>
      </c>
      <c r="F88" s="163">
        <f t="shared" ca="1" si="8"/>
        <v>221.95</v>
      </c>
      <c r="G88" s="163">
        <f t="shared" ca="1" si="9"/>
        <v>217.57999999999998</v>
      </c>
      <c r="H88" s="163">
        <f t="shared" ca="1" si="10"/>
        <v>219.08999999999997</v>
      </c>
      <c r="I88" s="163">
        <f t="shared" ca="1" si="11"/>
        <v>224.14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215.39</v>
      </c>
      <c r="E89" s="163">
        <f t="shared" ca="1" si="7"/>
        <v>216.89999999999998</v>
      </c>
      <c r="F89" s="163">
        <f t="shared" ca="1" si="8"/>
        <v>221.95</v>
      </c>
      <c r="G89" s="163">
        <f t="shared" ca="1" si="9"/>
        <v>217.57999999999998</v>
      </c>
      <c r="H89" s="163">
        <f t="shared" ca="1" si="10"/>
        <v>219.08999999999997</v>
      </c>
      <c r="I89" s="163">
        <f t="shared" ca="1" si="11"/>
        <v>224.14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225.59000000000003</v>
      </c>
      <c r="E90" s="166">
        <f t="shared" ca="1" si="7"/>
        <v>227.10000000000002</v>
      </c>
      <c r="F90" s="166">
        <f t="shared" ca="1" si="8"/>
        <v>232.15000000000003</v>
      </c>
      <c r="G90" s="166">
        <f t="shared" ca="1" si="9"/>
        <v>227.78000000000003</v>
      </c>
      <c r="H90" s="166">
        <f t="shared" ca="1" si="10"/>
        <v>229.29000000000002</v>
      </c>
      <c r="I90" s="166">
        <f t="shared" ca="1" si="11"/>
        <v>234.34000000000003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225.59000000000003</v>
      </c>
      <c r="E91" s="166">
        <f t="shared" ca="1" si="7"/>
        <v>227.10000000000002</v>
      </c>
      <c r="F91" s="166">
        <f t="shared" ca="1" si="8"/>
        <v>232.15000000000003</v>
      </c>
      <c r="G91" s="166">
        <f t="shared" ca="1" si="9"/>
        <v>227.78000000000003</v>
      </c>
      <c r="H91" s="166">
        <f t="shared" ca="1" si="10"/>
        <v>229.29000000000002</v>
      </c>
      <c r="I91" s="166">
        <f t="shared" ca="1" si="11"/>
        <v>234.34000000000003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225.59000000000003</v>
      </c>
      <c r="E92" s="166">
        <f t="shared" ca="1" si="7"/>
        <v>227.10000000000002</v>
      </c>
      <c r="F92" s="166">
        <f t="shared" ca="1" si="8"/>
        <v>232.15000000000003</v>
      </c>
      <c r="G92" s="166">
        <f t="shared" ca="1" si="9"/>
        <v>227.78000000000003</v>
      </c>
      <c r="H92" s="166">
        <f t="shared" ca="1" si="10"/>
        <v>229.29000000000002</v>
      </c>
      <c r="I92" s="166">
        <f t="shared" ca="1" si="11"/>
        <v>234.34000000000003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225.59000000000003</v>
      </c>
      <c r="E93" s="166">
        <f t="shared" ca="1" si="7"/>
        <v>227.10000000000002</v>
      </c>
      <c r="F93" s="166">
        <f t="shared" ca="1" si="8"/>
        <v>232.15000000000003</v>
      </c>
      <c r="G93" s="166">
        <f t="shared" ca="1" si="9"/>
        <v>227.78000000000003</v>
      </c>
      <c r="H93" s="166">
        <f t="shared" ca="1" si="10"/>
        <v>229.29000000000002</v>
      </c>
      <c r="I93" s="166">
        <f t="shared" ca="1" si="11"/>
        <v>234.34000000000003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225.59000000000003</v>
      </c>
      <c r="E94" s="166">
        <f t="shared" ca="1" si="7"/>
        <v>227.10000000000002</v>
      </c>
      <c r="F94" s="166">
        <f t="shared" ca="1" si="8"/>
        <v>232.15000000000003</v>
      </c>
      <c r="G94" s="166">
        <f t="shared" ca="1" si="9"/>
        <v>227.78000000000003</v>
      </c>
      <c r="H94" s="166">
        <f t="shared" ca="1" si="10"/>
        <v>229.29000000000002</v>
      </c>
      <c r="I94" s="166">
        <f t="shared" ca="1" si="11"/>
        <v>234.34000000000003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225.59000000000003</v>
      </c>
      <c r="E95" s="166">
        <f t="shared" ca="1" si="7"/>
        <v>227.10000000000002</v>
      </c>
      <c r="F95" s="166">
        <f t="shared" ca="1" si="8"/>
        <v>232.15000000000003</v>
      </c>
      <c r="G95" s="166">
        <f t="shared" ca="1" si="9"/>
        <v>227.78000000000003</v>
      </c>
      <c r="H95" s="166">
        <f t="shared" ca="1" si="10"/>
        <v>229.29000000000002</v>
      </c>
      <c r="I95" s="166">
        <f t="shared" ca="1" si="11"/>
        <v>234.34000000000003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225.59000000000003</v>
      </c>
      <c r="E96" s="166">
        <f t="shared" ca="1" si="7"/>
        <v>227.10000000000002</v>
      </c>
      <c r="F96" s="166">
        <f t="shared" ca="1" si="8"/>
        <v>232.15000000000003</v>
      </c>
      <c r="G96" s="166">
        <f t="shared" ca="1" si="9"/>
        <v>227.78000000000003</v>
      </c>
      <c r="H96" s="166">
        <f t="shared" ca="1" si="10"/>
        <v>229.29000000000002</v>
      </c>
      <c r="I96" s="166">
        <f t="shared" ca="1" si="11"/>
        <v>234.34000000000003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225.59000000000003</v>
      </c>
      <c r="E97" s="166">
        <f t="shared" ca="1" si="7"/>
        <v>227.10000000000002</v>
      </c>
      <c r="F97" s="166">
        <f t="shared" ca="1" si="8"/>
        <v>232.15000000000003</v>
      </c>
      <c r="G97" s="166">
        <f t="shared" ca="1" si="9"/>
        <v>227.78000000000003</v>
      </c>
      <c r="H97" s="166">
        <f t="shared" ca="1" si="10"/>
        <v>229.29000000000002</v>
      </c>
      <c r="I97" s="166">
        <f t="shared" ca="1" si="11"/>
        <v>234.34000000000003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225.59000000000003</v>
      </c>
      <c r="E98" s="166">
        <f t="shared" ca="1" si="7"/>
        <v>227.10000000000002</v>
      </c>
      <c r="F98" s="166">
        <f t="shared" ca="1" si="8"/>
        <v>232.15000000000003</v>
      </c>
      <c r="G98" s="166">
        <f t="shared" ca="1" si="9"/>
        <v>227.78000000000003</v>
      </c>
      <c r="H98" s="166">
        <f t="shared" ca="1" si="10"/>
        <v>229.29000000000002</v>
      </c>
      <c r="I98" s="166">
        <f t="shared" ca="1" si="11"/>
        <v>234.34000000000003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235.79000000000002</v>
      </c>
      <c r="E99" s="163">
        <f t="shared" ca="1" si="7"/>
        <v>237.3</v>
      </c>
      <c r="F99" s="163">
        <f t="shared" ca="1" si="8"/>
        <v>242.35000000000002</v>
      </c>
      <c r="G99" s="163">
        <f t="shared" ca="1" si="9"/>
        <v>237.98000000000002</v>
      </c>
      <c r="H99" s="163">
        <f t="shared" ca="1" si="10"/>
        <v>239.49</v>
      </c>
      <c r="I99" s="163">
        <f t="shared" ca="1" si="11"/>
        <v>244.54000000000002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235.79000000000002</v>
      </c>
      <c r="E100" s="163">
        <f t="shared" ca="1" si="7"/>
        <v>237.3</v>
      </c>
      <c r="F100" s="163">
        <f t="shared" ca="1" si="8"/>
        <v>242.35000000000002</v>
      </c>
      <c r="G100" s="163">
        <f t="shared" ca="1" si="9"/>
        <v>237.98000000000002</v>
      </c>
      <c r="H100" s="163">
        <f t="shared" ca="1" si="10"/>
        <v>239.49</v>
      </c>
      <c r="I100" s="163">
        <f t="shared" ca="1" si="11"/>
        <v>244.54000000000002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235.79000000000002</v>
      </c>
      <c r="E101" s="163">
        <f t="shared" ca="1" si="7"/>
        <v>237.3</v>
      </c>
      <c r="F101" s="163">
        <f t="shared" ca="1" si="8"/>
        <v>242.35000000000002</v>
      </c>
      <c r="G101" s="163">
        <f t="shared" ca="1" si="9"/>
        <v>237.98000000000002</v>
      </c>
      <c r="H101" s="163">
        <f t="shared" ca="1" si="10"/>
        <v>239.49</v>
      </c>
      <c r="I101" s="163">
        <f t="shared" ca="1" si="11"/>
        <v>244.54000000000002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235.79000000000002</v>
      </c>
      <c r="E102" s="163">
        <f t="shared" ca="1" si="7"/>
        <v>237.3</v>
      </c>
      <c r="F102" s="163">
        <f t="shared" ca="1" si="8"/>
        <v>242.35000000000002</v>
      </c>
      <c r="G102" s="163">
        <f t="shared" ca="1" si="9"/>
        <v>237.98000000000002</v>
      </c>
      <c r="H102" s="163">
        <f t="shared" ca="1" si="10"/>
        <v>239.49</v>
      </c>
      <c r="I102" s="163">
        <f t="shared" ca="1" si="11"/>
        <v>244.54000000000002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235.79000000000002</v>
      </c>
      <c r="E103" s="163">
        <f t="shared" ca="1" si="7"/>
        <v>237.3</v>
      </c>
      <c r="F103" s="163">
        <f t="shared" ca="1" si="8"/>
        <v>242.35000000000002</v>
      </c>
      <c r="G103" s="163">
        <f t="shared" ca="1" si="9"/>
        <v>237.98000000000002</v>
      </c>
      <c r="H103" s="163">
        <f t="shared" ca="1" si="10"/>
        <v>239.49</v>
      </c>
      <c r="I103" s="163">
        <f t="shared" ca="1" si="11"/>
        <v>244.54000000000002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235.79000000000002</v>
      </c>
      <c r="E104" s="163">
        <f t="shared" ca="1" si="7"/>
        <v>237.3</v>
      </c>
      <c r="F104" s="163">
        <f t="shared" ca="1" si="8"/>
        <v>242.35000000000002</v>
      </c>
      <c r="G104" s="163">
        <f t="shared" ca="1" si="9"/>
        <v>237.98000000000002</v>
      </c>
      <c r="H104" s="163">
        <f t="shared" ca="1" si="10"/>
        <v>239.49</v>
      </c>
      <c r="I104" s="163">
        <f t="shared" ca="1" si="11"/>
        <v>244.54000000000002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235.79000000000002</v>
      </c>
      <c r="E105" s="163">
        <f t="shared" ca="1" si="7"/>
        <v>237.3</v>
      </c>
      <c r="F105" s="163">
        <f t="shared" ca="1" si="8"/>
        <v>242.35000000000002</v>
      </c>
      <c r="G105" s="163">
        <f t="shared" ca="1" si="9"/>
        <v>237.98000000000002</v>
      </c>
      <c r="H105" s="163">
        <f t="shared" ca="1" si="10"/>
        <v>239.49</v>
      </c>
      <c r="I105" s="163">
        <f t="shared" ca="1" si="11"/>
        <v>244.54000000000002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235.79000000000002</v>
      </c>
      <c r="E106" s="163">
        <f t="shared" ca="1" si="7"/>
        <v>237.3</v>
      </c>
      <c r="F106" s="163">
        <f t="shared" ca="1" si="8"/>
        <v>242.35000000000002</v>
      </c>
      <c r="G106" s="163">
        <f t="shared" ca="1" si="9"/>
        <v>237.98000000000002</v>
      </c>
      <c r="H106" s="163">
        <f t="shared" ca="1" si="10"/>
        <v>239.49</v>
      </c>
      <c r="I106" s="163">
        <f t="shared" ca="1" si="11"/>
        <v>244.54000000000002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235.79000000000002</v>
      </c>
      <c r="E107" s="163">
        <f t="shared" ca="1" si="7"/>
        <v>237.3</v>
      </c>
      <c r="F107" s="163">
        <f t="shared" ca="1" si="8"/>
        <v>242.35000000000002</v>
      </c>
      <c r="G107" s="163">
        <f t="shared" ca="1" si="9"/>
        <v>237.98000000000002</v>
      </c>
      <c r="H107" s="163">
        <f t="shared" ca="1" si="10"/>
        <v>239.49</v>
      </c>
      <c r="I107" s="163">
        <f t="shared" ca="1" si="11"/>
        <v>244.54000000000002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235.79000000000002</v>
      </c>
      <c r="E108" s="163">
        <f t="shared" ca="1" si="7"/>
        <v>237.3</v>
      </c>
      <c r="F108" s="163">
        <f t="shared" ca="1" si="8"/>
        <v>242.35000000000002</v>
      </c>
      <c r="G108" s="163">
        <f t="shared" ca="1" si="9"/>
        <v>237.98000000000002</v>
      </c>
      <c r="H108" s="163">
        <f t="shared" ca="1" si="10"/>
        <v>239.49</v>
      </c>
      <c r="I108" s="163">
        <f t="shared" ca="1" si="11"/>
        <v>244.54000000000002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245.99</v>
      </c>
      <c r="E109" s="166">
        <f t="shared" ca="1" si="7"/>
        <v>247.5</v>
      </c>
      <c r="F109" s="166">
        <f t="shared" ca="1" si="8"/>
        <v>252.55</v>
      </c>
      <c r="G109" s="166">
        <f t="shared" ca="1" si="9"/>
        <v>248.18</v>
      </c>
      <c r="H109" s="166">
        <f t="shared" ca="1" si="10"/>
        <v>249.69</v>
      </c>
      <c r="I109" s="166">
        <f t="shared" ca="1" si="11"/>
        <v>254.74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245.99</v>
      </c>
      <c r="E110" s="166">
        <f t="shared" ca="1" si="7"/>
        <v>247.5</v>
      </c>
      <c r="F110" s="166">
        <f t="shared" ca="1" si="8"/>
        <v>252.55</v>
      </c>
      <c r="G110" s="166">
        <f t="shared" ca="1" si="9"/>
        <v>248.18</v>
      </c>
      <c r="H110" s="166">
        <f t="shared" ca="1" si="10"/>
        <v>249.69</v>
      </c>
      <c r="I110" s="166">
        <f t="shared" ca="1" si="11"/>
        <v>254.74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245.99</v>
      </c>
      <c r="E111" s="166">
        <f t="shared" ca="1" si="7"/>
        <v>247.5</v>
      </c>
      <c r="F111" s="166">
        <f t="shared" ca="1" si="8"/>
        <v>252.55</v>
      </c>
      <c r="G111" s="166">
        <f t="shared" ca="1" si="9"/>
        <v>248.18</v>
      </c>
      <c r="H111" s="166">
        <f t="shared" ca="1" si="10"/>
        <v>249.69</v>
      </c>
      <c r="I111" s="166">
        <f t="shared" ca="1" si="11"/>
        <v>254.74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245.99</v>
      </c>
      <c r="E112" s="166">
        <f t="shared" ca="1" si="7"/>
        <v>247.5</v>
      </c>
      <c r="F112" s="166">
        <f t="shared" ca="1" si="8"/>
        <v>252.55</v>
      </c>
      <c r="G112" s="166">
        <f t="shared" ca="1" si="9"/>
        <v>248.18</v>
      </c>
      <c r="H112" s="166">
        <f t="shared" ca="1" si="10"/>
        <v>249.69</v>
      </c>
      <c r="I112" s="166">
        <f t="shared" ca="1" si="11"/>
        <v>254.74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245.99</v>
      </c>
      <c r="E113" s="166">
        <f t="shared" ca="1" si="7"/>
        <v>247.5</v>
      </c>
      <c r="F113" s="166">
        <f t="shared" ca="1" si="8"/>
        <v>252.55</v>
      </c>
      <c r="G113" s="166">
        <f t="shared" ca="1" si="9"/>
        <v>248.18</v>
      </c>
      <c r="H113" s="166">
        <f t="shared" ca="1" si="10"/>
        <v>249.69</v>
      </c>
      <c r="I113" s="166">
        <f t="shared" ca="1" si="11"/>
        <v>254.74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245.99</v>
      </c>
      <c r="E114" s="166">
        <f t="shared" ca="1" si="7"/>
        <v>247.5</v>
      </c>
      <c r="F114" s="166">
        <f t="shared" ca="1" si="8"/>
        <v>252.55</v>
      </c>
      <c r="G114" s="166">
        <f t="shared" ca="1" si="9"/>
        <v>248.18</v>
      </c>
      <c r="H114" s="166">
        <f t="shared" ca="1" si="10"/>
        <v>249.69</v>
      </c>
      <c r="I114" s="166">
        <f t="shared" ca="1" si="11"/>
        <v>254.74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245.99</v>
      </c>
      <c r="E115" s="166">
        <f t="shared" ca="1" si="7"/>
        <v>247.5</v>
      </c>
      <c r="F115" s="166">
        <f t="shared" ca="1" si="8"/>
        <v>252.55</v>
      </c>
      <c r="G115" s="166">
        <f t="shared" ca="1" si="9"/>
        <v>248.18</v>
      </c>
      <c r="H115" s="166">
        <f t="shared" ca="1" si="10"/>
        <v>249.69</v>
      </c>
      <c r="I115" s="166">
        <f t="shared" ca="1" si="11"/>
        <v>254.74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245.99</v>
      </c>
      <c r="E116" s="166">
        <f t="shared" ca="1" si="7"/>
        <v>247.5</v>
      </c>
      <c r="F116" s="166">
        <f t="shared" ca="1" si="8"/>
        <v>252.55</v>
      </c>
      <c r="G116" s="166">
        <f t="shared" ca="1" si="9"/>
        <v>248.18</v>
      </c>
      <c r="H116" s="166">
        <f t="shared" ca="1" si="10"/>
        <v>249.69</v>
      </c>
      <c r="I116" s="166">
        <f t="shared" ca="1" si="11"/>
        <v>254.74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245.99</v>
      </c>
      <c r="E117" s="166">
        <f t="shared" ca="1" si="7"/>
        <v>247.5</v>
      </c>
      <c r="F117" s="166">
        <f t="shared" ca="1" si="8"/>
        <v>252.55</v>
      </c>
      <c r="G117" s="166">
        <f t="shared" ca="1" si="9"/>
        <v>248.18</v>
      </c>
      <c r="H117" s="166">
        <f t="shared" ca="1" si="10"/>
        <v>249.69</v>
      </c>
      <c r="I117" s="166">
        <f t="shared" ca="1" si="11"/>
        <v>254.74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245.99</v>
      </c>
      <c r="E118" s="166">
        <f t="shared" ca="1" si="7"/>
        <v>247.5</v>
      </c>
      <c r="F118" s="166">
        <f t="shared" ca="1" si="8"/>
        <v>252.55</v>
      </c>
      <c r="G118" s="166">
        <f t="shared" ca="1" si="9"/>
        <v>248.18</v>
      </c>
      <c r="H118" s="166">
        <f t="shared" ca="1" si="10"/>
        <v>249.69</v>
      </c>
      <c r="I118" s="166">
        <f t="shared" ca="1" si="11"/>
        <v>254.74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256.19</v>
      </c>
      <c r="E119" s="163">
        <f t="shared" ca="1" si="7"/>
        <v>257.7</v>
      </c>
      <c r="F119" s="163">
        <f t="shared" ca="1" si="8"/>
        <v>262.75</v>
      </c>
      <c r="G119" s="163">
        <f t="shared" ca="1" si="9"/>
        <v>258.38</v>
      </c>
      <c r="H119" s="163">
        <f t="shared" ca="1" si="10"/>
        <v>259.89</v>
      </c>
      <c r="I119" s="163">
        <f t="shared" ca="1" si="11"/>
        <v>264.94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256.19</v>
      </c>
      <c r="E120" s="163">
        <f t="shared" ca="1" si="7"/>
        <v>257.7</v>
      </c>
      <c r="F120" s="163">
        <f t="shared" ca="1" si="8"/>
        <v>262.75</v>
      </c>
      <c r="G120" s="163">
        <f t="shared" ca="1" si="9"/>
        <v>258.38</v>
      </c>
      <c r="H120" s="163">
        <f t="shared" ca="1" si="10"/>
        <v>259.89</v>
      </c>
      <c r="I120" s="163">
        <f t="shared" ca="1" si="11"/>
        <v>264.94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256.19</v>
      </c>
      <c r="E121" s="163">
        <f t="shared" ca="1" si="7"/>
        <v>257.7</v>
      </c>
      <c r="F121" s="163">
        <f t="shared" ca="1" si="8"/>
        <v>262.75</v>
      </c>
      <c r="G121" s="163">
        <f t="shared" ca="1" si="9"/>
        <v>258.38</v>
      </c>
      <c r="H121" s="163">
        <f t="shared" ca="1" si="10"/>
        <v>259.89</v>
      </c>
      <c r="I121" s="163">
        <f t="shared" ca="1" si="11"/>
        <v>264.94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256.19</v>
      </c>
      <c r="E122" s="163">
        <f t="shared" ca="1" si="7"/>
        <v>257.7</v>
      </c>
      <c r="F122" s="163">
        <f t="shared" ca="1" si="8"/>
        <v>262.75</v>
      </c>
      <c r="G122" s="163">
        <f t="shared" ca="1" si="9"/>
        <v>258.38</v>
      </c>
      <c r="H122" s="163">
        <f t="shared" ca="1" si="10"/>
        <v>259.89</v>
      </c>
      <c r="I122" s="163">
        <f t="shared" ca="1" si="11"/>
        <v>264.94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256.19</v>
      </c>
      <c r="E123" s="163">
        <f t="shared" ca="1" si="7"/>
        <v>257.7</v>
      </c>
      <c r="F123" s="163">
        <f t="shared" ca="1" si="8"/>
        <v>262.75</v>
      </c>
      <c r="G123" s="163">
        <f t="shared" ca="1" si="9"/>
        <v>258.38</v>
      </c>
      <c r="H123" s="163">
        <f t="shared" ca="1" si="10"/>
        <v>259.89</v>
      </c>
      <c r="I123" s="163">
        <f t="shared" ca="1" si="11"/>
        <v>264.94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256.19</v>
      </c>
      <c r="E124" s="163">
        <f t="shared" ca="1" si="7"/>
        <v>257.7</v>
      </c>
      <c r="F124" s="163">
        <f t="shared" ca="1" si="8"/>
        <v>262.75</v>
      </c>
      <c r="G124" s="163">
        <f t="shared" ca="1" si="9"/>
        <v>258.38</v>
      </c>
      <c r="H124" s="163">
        <f t="shared" ca="1" si="10"/>
        <v>259.89</v>
      </c>
      <c r="I124" s="163">
        <f t="shared" ca="1" si="11"/>
        <v>264.94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256.19</v>
      </c>
      <c r="E125" s="163">
        <f t="shared" ca="1" si="7"/>
        <v>257.7</v>
      </c>
      <c r="F125" s="163">
        <f t="shared" ca="1" si="8"/>
        <v>262.75</v>
      </c>
      <c r="G125" s="163">
        <f t="shared" ca="1" si="9"/>
        <v>258.38</v>
      </c>
      <c r="H125" s="163">
        <f t="shared" ca="1" si="10"/>
        <v>259.89</v>
      </c>
      <c r="I125" s="163">
        <f t="shared" ca="1" si="11"/>
        <v>264.94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256.19</v>
      </c>
      <c r="E126" s="163">
        <f t="shared" ca="1" si="7"/>
        <v>257.7</v>
      </c>
      <c r="F126" s="163">
        <f t="shared" ca="1" si="8"/>
        <v>262.75</v>
      </c>
      <c r="G126" s="163">
        <f t="shared" ca="1" si="9"/>
        <v>258.38</v>
      </c>
      <c r="H126" s="163">
        <f t="shared" ca="1" si="10"/>
        <v>259.89</v>
      </c>
      <c r="I126" s="163">
        <f t="shared" ca="1" si="11"/>
        <v>264.94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256.19</v>
      </c>
      <c r="E127" s="163">
        <f t="shared" ca="1" si="7"/>
        <v>257.7</v>
      </c>
      <c r="F127" s="163">
        <f t="shared" ca="1" si="8"/>
        <v>262.75</v>
      </c>
      <c r="G127" s="163">
        <f t="shared" ca="1" si="9"/>
        <v>258.38</v>
      </c>
      <c r="H127" s="163">
        <f t="shared" ca="1" si="10"/>
        <v>259.89</v>
      </c>
      <c r="I127" s="163">
        <f t="shared" ca="1" si="11"/>
        <v>264.94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256.19</v>
      </c>
      <c r="E128" s="163">
        <f t="shared" ca="1" si="7"/>
        <v>257.7</v>
      </c>
      <c r="F128" s="163">
        <f t="shared" ca="1" si="8"/>
        <v>262.75</v>
      </c>
      <c r="G128" s="163">
        <f t="shared" ca="1" si="9"/>
        <v>258.38</v>
      </c>
      <c r="H128" s="163">
        <f t="shared" ca="1" si="10"/>
        <v>259.89</v>
      </c>
      <c r="I128" s="163">
        <f t="shared" ca="1" si="11"/>
        <v>264.94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256.19</v>
      </c>
      <c r="E129" s="163">
        <f t="shared" ca="1" si="7"/>
        <v>257.7</v>
      </c>
      <c r="F129" s="163">
        <f t="shared" ca="1" si="8"/>
        <v>262.75</v>
      </c>
      <c r="G129" s="163">
        <f t="shared" ca="1" si="9"/>
        <v>258.38</v>
      </c>
      <c r="H129" s="163">
        <f t="shared" ca="1" si="10"/>
        <v>259.89</v>
      </c>
      <c r="I129" s="163">
        <f t="shared" ca="1" si="11"/>
        <v>264.94</v>
      </c>
    </row>
    <row r="130" spans="1:9" ht="15" thickBot="1"/>
    <row r="131" spans="1:9" ht="15" thickBot="1">
      <c r="A131" s="221" t="s">
        <v>1</v>
      </c>
      <c r="B131" s="222"/>
      <c r="C131" s="223"/>
      <c r="D131" s="221" t="str">
        <f ca="1">+"Cylindre double entrée (851½-"&amp;MID(CELL("nomfichier",A129),FIND("]",CELL("nomfichier",A129))+1,LEN(CELL("nomfichier",A129))-FIND("]",CELL("nomfichier",A129)))&amp;")"</f>
        <v>Cylindre double entrée (851½-DU6)</v>
      </c>
      <c r="E131" s="222"/>
      <c r="F131" s="223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55.379999999999995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56.889999999999993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61.94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55.379999999999995</v>
      </c>
      <c r="E134" s="163">
        <f t="shared" ca="1" si="13"/>
        <v>56.889999999999993</v>
      </c>
      <c r="F134" s="163">
        <f t="shared" ca="1" si="14"/>
        <v>61.94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60.48</v>
      </c>
      <c r="E135" s="166">
        <f t="shared" ca="1" si="13"/>
        <v>61.989999999999995</v>
      </c>
      <c r="F135" s="166">
        <f t="shared" ca="1" si="14"/>
        <v>67.040000000000006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65.58</v>
      </c>
      <c r="E136" s="163">
        <f t="shared" ca="1" si="13"/>
        <v>67.09</v>
      </c>
      <c r="F136" s="163">
        <f t="shared" ca="1" si="14"/>
        <v>72.14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70.679999999999993</v>
      </c>
      <c r="E137" s="166">
        <f t="shared" ca="1" si="13"/>
        <v>72.19</v>
      </c>
      <c r="F137" s="166">
        <f t="shared" ca="1" si="14"/>
        <v>77.239999999999995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75.779999999999987</v>
      </c>
      <c r="E138" s="163">
        <f t="shared" ca="1" si="13"/>
        <v>77.289999999999992</v>
      </c>
      <c r="F138" s="163">
        <f t="shared" ca="1" si="14"/>
        <v>82.339999999999989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80.88</v>
      </c>
      <c r="E139" s="166">
        <f t="shared" ca="1" si="13"/>
        <v>82.39</v>
      </c>
      <c r="F139" s="166">
        <f t="shared" ca="1" si="14"/>
        <v>87.44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85.97999999999999</v>
      </c>
      <c r="E140" s="163">
        <f t="shared" ca="1" si="13"/>
        <v>87.49</v>
      </c>
      <c r="F140" s="163">
        <f t="shared" ca="1" si="14"/>
        <v>92.539999999999992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91.08</v>
      </c>
      <c r="E141" s="166">
        <f t="shared" ca="1" si="13"/>
        <v>92.59</v>
      </c>
      <c r="F141" s="166">
        <f t="shared" ca="1" si="14"/>
        <v>97.64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96.179999999999993</v>
      </c>
      <c r="E142" s="163">
        <f t="shared" ca="1" si="13"/>
        <v>97.69</v>
      </c>
      <c r="F142" s="163">
        <f t="shared" ca="1" si="14"/>
        <v>102.74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101.27999999999999</v>
      </c>
      <c r="E143" s="166">
        <f t="shared" ca="1" si="13"/>
        <v>102.78999999999999</v>
      </c>
      <c r="F143" s="166">
        <f t="shared" ca="1" si="14"/>
        <v>107.83999999999999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106.38</v>
      </c>
      <c r="E144" s="163">
        <f t="shared" ca="1" si="13"/>
        <v>107.89</v>
      </c>
      <c r="F144" s="163">
        <f t="shared" ca="1" si="14"/>
        <v>112.94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167.57999999999998</v>
      </c>
      <c r="E145" s="166">
        <f t="shared" ca="1" si="13"/>
        <v>169.08999999999997</v>
      </c>
      <c r="F145" s="166">
        <f t="shared" ca="1" si="14"/>
        <v>174.14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177.78</v>
      </c>
      <c r="E146" s="163">
        <f t="shared" ca="1" si="13"/>
        <v>179.29</v>
      </c>
      <c r="F146" s="163">
        <f t="shared" ca="1" si="14"/>
        <v>184.34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187.98000000000002</v>
      </c>
      <c r="E147" s="166">
        <f t="shared" ca="1" si="13"/>
        <v>189.49</v>
      </c>
      <c r="F147" s="166">
        <f t="shared" ca="1" si="14"/>
        <v>194.54000000000002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198.18</v>
      </c>
      <c r="E148" s="163">
        <f t="shared" ca="1" si="13"/>
        <v>199.69</v>
      </c>
      <c r="F148" s="163">
        <f t="shared" ca="1" si="14"/>
        <v>204.74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208.38</v>
      </c>
      <c r="E149" s="166">
        <f t="shared" ca="1" si="13"/>
        <v>209.89</v>
      </c>
      <c r="F149" s="166">
        <f t="shared" ca="1" si="14"/>
        <v>214.94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218.57999999999998</v>
      </c>
      <c r="E150" s="163">
        <f t="shared" ca="1" si="13"/>
        <v>220.08999999999997</v>
      </c>
      <c r="F150" s="163">
        <f t="shared" ca="1" si="14"/>
        <v>225.14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228.77999999999997</v>
      </c>
      <c r="E151" s="166">
        <f t="shared" ca="1" si="13"/>
        <v>230.28999999999996</v>
      </c>
      <c r="F151" s="166">
        <f t="shared" ca="1" si="14"/>
        <v>235.33999999999997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238.98000000000002</v>
      </c>
      <c r="E152" s="163">
        <f t="shared" ca="1" si="13"/>
        <v>240.49</v>
      </c>
      <c r="F152" s="163">
        <f t="shared" ca="1" si="14"/>
        <v>245.54000000000002</v>
      </c>
    </row>
    <row r="154" spans="1:6">
      <c r="A154" s="224" t="s">
        <v>198</v>
      </c>
      <c r="B154" s="224"/>
      <c r="C154" s="224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98.64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100.15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105.2</v>
      </c>
    </row>
    <row r="155" spans="1:6">
      <c r="A155" s="224" t="s">
        <v>199</v>
      </c>
      <c r="B155" s="224"/>
      <c r="C155" s="224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58.98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60.489999999999995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65.540000000000006</v>
      </c>
    </row>
    <row r="156" spans="1:6">
      <c r="A156" s="224" t="s">
        <v>200</v>
      </c>
      <c r="B156" s="224"/>
      <c r="C156" s="224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102.86999999999999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104.38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109.42999999999999</v>
      </c>
    </row>
    <row r="157" spans="1:6">
      <c r="A157" s="224" t="s">
        <v>201</v>
      </c>
      <c r="B157" s="224"/>
      <c r="C157" s="224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119.63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121.14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126.19</v>
      </c>
    </row>
    <row r="158" spans="1:6">
      <c r="A158" s="224" t="s">
        <v>202</v>
      </c>
      <c r="B158" s="224"/>
      <c r="C158" s="224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76.47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77.98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83.03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4" t="s">
        <v>203</v>
      </c>
      <c r="B160" s="224"/>
      <c r="C160" s="224"/>
      <c r="D160" s="225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13,07€</v>
      </c>
      <c r="E160" s="225"/>
      <c r="F160" s="225"/>
    </row>
    <row r="161" spans="1:6">
      <c r="A161" s="224" t="s">
        <v>204</v>
      </c>
      <c r="B161" s="224"/>
      <c r="C161" s="224"/>
      <c r="D161" s="226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24,28€</v>
      </c>
      <c r="E161" s="226"/>
      <c r="F161" s="226"/>
    </row>
    <row r="162" spans="1:6">
      <c r="A162" s="224" t="s">
        <v>205</v>
      </c>
      <c r="B162" s="224"/>
      <c r="C162" s="224"/>
      <c r="D162" s="225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5"/>
      <c r="F162" s="225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8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8"/>
      <c r="C1" s="218"/>
      <c r="D1" s="218"/>
      <c r="E1" s="218"/>
      <c r="F1" s="218"/>
      <c r="G1" s="218"/>
      <c r="H1" s="218"/>
      <c r="I1" s="218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19" t="str">
        <f ca="1">"Profil "&amp;MID(CELL("nomfichier",A6),FIND("]",CELL("nomfichier",A6))+1,LEN(CELL("nomfichier",A6))-FIND("]",CELL("nomfichier",A6)))</f>
        <v>Profil WO6</v>
      </c>
      <c r="B6" s="219"/>
      <c r="C6" s="219"/>
      <c r="D6" s="219"/>
      <c r="E6" s="219"/>
      <c r="F6" s="219"/>
      <c r="G6" s="219"/>
      <c r="H6" s="219"/>
      <c r="I6" s="219"/>
    </row>
    <row r="7" spans="1:9" ht="15" thickBot="1"/>
    <row r="8" spans="1:9" s="159" customFormat="1" ht="15" thickBot="1">
      <c r="A8" s="221" t="s">
        <v>1</v>
      </c>
      <c r="B8" s="222"/>
      <c r="C8" s="223"/>
      <c r="D8" s="221" t="str">
        <f ca="1">+"Cylindre double entrée (810-"&amp;MID(CELL("nomfichier",A6),FIND("]",CELL("nomfichier",A6))+1,LEN(CELL("nomfichier",A6))-FIND("]",CELL("nomfichier",A6)))&amp;")"</f>
        <v>Cylindre double entrée (810-WO6)</v>
      </c>
      <c r="E8" s="222"/>
      <c r="F8" s="223"/>
      <c r="G8" s="220" t="str">
        <f ca="1">"Cylindre à bouton (815-"&amp;MID(CELL("nomfichier",A6),FIND("]",CELL("nomfichier",A6))+1,LEN(CELL("nomfichier",A6))-FIND("]",CELL("nomfichier",A6)))&amp;")"</f>
        <v>Cylindre à bouton (815-WO6)</v>
      </c>
      <c r="H8" s="220"/>
      <c r="I8" s="220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89.31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90.820000000000007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95.87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92.04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93.550000000000011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98.600000000000009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89.31</v>
      </c>
      <c r="E11" s="163">
        <f t="shared" ca="1" si="1"/>
        <v>90.820000000000007</v>
      </c>
      <c r="F11" s="163">
        <f t="shared" ca="1" si="2"/>
        <v>95.87</v>
      </c>
      <c r="G11" s="163">
        <f t="shared" ca="1" si="3"/>
        <v>92.04</v>
      </c>
      <c r="H11" s="163">
        <f t="shared" ca="1" si="4"/>
        <v>93.550000000000011</v>
      </c>
      <c r="I11" s="163">
        <f t="shared" ca="1" si="5"/>
        <v>98.600000000000009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89.31</v>
      </c>
      <c r="E12" s="163">
        <f t="shared" ca="1" si="1"/>
        <v>90.820000000000007</v>
      </c>
      <c r="F12" s="163">
        <f t="shared" ca="1" si="2"/>
        <v>95.87</v>
      </c>
      <c r="G12" s="163">
        <f t="shared" ca="1" si="3"/>
        <v>92.04</v>
      </c>
      <c r="H12" s="163">
        <f t="shared" ca="1" si="4"/>
        <v>93.550000000000011</v>
      </c>
      <c r="I12" s="163">
        <f t="shared" ca="1" si="5"/>
        <v>98.600000000000009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89.31</v>
      </c>
      <c r="E13" s="163">
        <f t="shared" ca="1" si="1"/>
        <v>90.820000000000007</v>
      </c>
      <c r="F13" s="163">
        <f t="shared" ca="1" si="2"/>
        <v>95.87</v>
      </c>
      <c r="G13" s="163">
        <f t="shared" ca="1" si="3"/>
        <v>92.04</v>
      </c>
      <c r="H13" s="163">
        <f t="shared" ca="1" si="4"/>
        <v>93.550000000000011</v>
      </c>
      <c r="I13" s="163">
        <f t="shared" ca="1" si="5"/>
        <v>98.600000000000009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94.41</v>
      </c>
      <c r="E14" s="166">
        <f t="shared" ca="1" si="1"/>
        <v>95.92</v>
      </c>
      <c r="F14" s="166">
        <f t="shared" ca="1" si="2"/>
        <v>100.97</v>
      </c>
      <c r="G14" s="166">
        <f t="shared" ca="1" si="3"/>
        <v>97.14</v>
      </c>
      <c r="H14" s="166">
        <f t="shared" ca="1" si="4"/>
        <v>98.65</v>
      </c>
      <c r="I14" s="166">
        <f t="shared" ca="1" si="5"/>
        <v>103.7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99.51</v>
      </c>
      <c r="E15" s="163">
        <f t="shared" ca="1" si="1"/>
        <v>101.02000000000001</v>
      </c>
      <c r="F15" s="163">
        <f t="shared" ca="1" si="2"/>
        <v>106.07000000000001</v>
      </c>
      <c r="G15" s="163">
        <f t="shared" ca="1" si="3"/>
        <v>102.24000000000001</v>
      </c>
      <c r="H15" s="163">
        <f t="shared" ca="1" si="4"/>
        <v>103.75000000000001</v>
      </c>
      <c r="I15" s="163">
        <f t="shared" ca="1" si="5"/>
        <v>108.80000000000001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99.51</v>
      </c>
      <c r="E16" s="163">
        <f t="shared" ca="1" si="1"/>
        <v>101.02000000000001</v>
      </c>
      <c r="F16" s="163">
        <f t="shared" ca="1" si="2"/>
        <v>106.07000000000001</v>
      </c>
      <c r="G16" s="163">
        <f t="shared" ca="1" si="3"/>
        <v>102.24000000000001</v>
      </c>
      <c r="H16" s="163">
        <f t="shared" ca="1" si="4"/>
        <v>103.75000000000001</v>
      </c>
      <c r="I16" s="163">
        <f t="shared" ca="1" si="5"/>
        <v>108.80000000000001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99.51</v>
      </c>
      <c r="E17" s="163">
        <f t="shared" ca="1" si="1"/>
        <v>101.02000000000001</v>
      </c>
      <c r="F17" s="163">
        <f t="shared" ca="1" si="2"/>
        <v>106.07000000000001</v>
      </c>
      <c r="G17" s="163">
        <f t="shared" ca="1" si="3"/>
        <v>102.24000000000001</v>
      </c>
      <c r="H17" s="163">
        <f t="shared" ca="1" si="4"/>
        <v>103.75000000000001</v>
      </c>
      <c r="I17" s="163">
        <f t="shared" ca="1" si="5"/>
        <v>108.80000000000001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104.61</v>
      </c>
      <c r="E18" s="166">
        <f t="shared" ca="1" si="1"/>
        <v>106.12</v>
      </c>
      <c r="F18" s="166">
        <f t="shared" ca="1" si="2"/>
        <v>111.17</v>
      </c>
      <c r="G18" s="166">
        <f t="shared" ca="1" si="3"/>
        <v>107.34</v>
      </c>
      <c r="H18" s="166">
        <f t="shared" ca="1" si="4"/>
        <v>108.85000000000001</v>
      </c>
      <c r="I18" s="166">
        <f t="shared" ca="1" si="5"/>
        <v>113.9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104.61</v>
      </c>
      <c r="E19" s="166">
        <f t="shared" ca="1" si="1"/>
        <v>106.12</v>
      </c>
      <c r="F19" s="166">
        <f t="shared" ca="1" si="2"/>
        <v>111.17</v>
      </c>
      <c r="G19" s="166">
        <f t="shared" ca="1" si="3"/>
        <v>107.34</v>
      </c>
      <c r="H19" s="166">
        <f t="shared" ca="1" si="4"/>
        <v>108.85000000000001</v>
      </c>
      <c r="I19" s="166">
        <f t="shared" ca="1" si="5"/>
        <v>113.9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104.61</v>
      </c>
      <c r="E20" s="166">
        <f t="shared" ca="1" si="1"/>
        <v>106.12</v>
      </c>
      <c r="F20" s="166">
        <f t="shared" ca="1" si="2"/>
        <v>111.17</v>
      </c>
      <c r="G20" s="166">
        <f t="shared" ca="1" si="3"/>
        <v>107.34</v>
      </c>
      <c r="H20" s="166">
        <f t="shared" ca="1" si="4"/>
        <v>108.85000000000001</v>
      </c>
      <c r="I20" s="166">
        <f t="shared" ca="1" si="5"/>
        <v>113.9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109.71</v>
      </c>
      <c r="E21" s="163">
        <f t="shared" ca="1" si="1"/>
        <v>111.22</v>
      </c>
      <c r="F21" s="163">
        <f t="shared" ca="1" si="2"/>
        <v>116.27</v>
      </c>
      <c r="G21" s="163">
        <f t="shared" ca="1" si="3"/>
        <v>112.44</v>
      </c>
      <c r="H21" s="163">
        <f t="shared" ca="1" si="4"/>
        <v>113.95</v>
      </c>
      <c r="I21" s="163">
        <f t="shared" ca="1" si="5"/>
        <v>119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109.71</v>
      </c>
      <c r="E22" s="163">
        <f t="shared" ca="1" si="1"/>
        <v>111.22</v>
      </c>
      <c r="F22" s="163">
        <f t="shared" ca="1" si="2"/>
        <v>116.27</v>
      </c>
      <c r="G22" s="163">
        <f t="shared" ca="1" si="3"/>
        <v>112.44</v>
      </c>
      <c r="H22" s="163">
        <f t="shared" ca="1" si="4"/>
        <v>113.95</v>
      </c>
      <c r="I22" s="163">
        <f t="shared" ca="1" si="5"/>
        <v>119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109.71</v>
      </c>
      <c r="E23" s="163">
        <f t="shared" ca="1" si="1"/>
        <v>111.22</v>
      </c>
      <c r="F23" s="163">
        <f t="shared" ca="1" si="2"/>
        <v>116.27</v>
      </c>
      <c r="G23" s="163">
        <f t="shared" ca="1" si="3"/>
        <v>112.44</v>
      </c>
      <c r="H23" s="163">
        <f t="shared" ca="1" si="4"/>
        <v>113.95</v>
      </c>
      <c r="I23" s="163">
        <f t="shared" ca="1" si="5"/>
        <v>119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109.71</v>
      </c>
      <c r="E24" s="163">
        <f t="shared" ca="1" si="1"/>
        <v>111.22</v>
      </c>
      <c r="F24" s="163">
        <f t="shared" ca="1" si="2"/>
        <v>116.27</v>
      </c>
      <c r="G24" s="163">
        <f t="shared" ca="1" si="3"/>
        <v>112.44</v>
      </c>
      <c r="H24" s="163">
        <f t="shared" ca="1" si="4"/>
        <v>113.95</v>
      </c>
      <c r="I24" s="163">
        <f t="shared" ca="1" si="5"/>
        <v>119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114.81</v>
      </c>
      <c r="E25" s="166">
        <f t="shared" ca="1" si="1"/>
        <v>116.32000000000001</v>
      </c>
      <c r="F25" s="166">
        <f t="shared" ca="1" si="2"/>
        <v>121.37</v>
      </c>
      <c r="G25" s="166">
        <f t="shared" ca="1" si="3"/>
        <v>117.54</v>
      </c>
      <c r="H25" s="166">
        <f t="shared" ca="1" si="4"/>
        <v>119.05000000000001</v>
      </c>
      <c r="I25" s="166">
        <f t="shared" ca="1" si="5"/>
        <v>124.10000000000001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114.81</v>
      </c>
      <c r="E26" s="166">
        <f t="shared" ca="1" si="1"/>
        <v>116.32000000000001</v>
      </c>
      <c r="F26" s="166">
        <f t="shared" ca="1" si="2"/>
        <v>121.37</v>
      </c>
      <c r="G26" s="166">
        <f t="shared" ca="1" si="3"/>
        <v>117.54</v>
      </c>
      <c r="H26" s="166">
        <f t="shared" ca="1" si="4"/>
        <v>119.05000000000001</v>
      </c>
      <c r="I26" s="166">
        <f t="shared" ca="1" si="5"/>
        <v>124.10000000000001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114.81</v>
      </c>
      <c r="E27" s="166">
        <f t="shared" ca="1" si="1"/>
        <v>116.32000000000001</v>
      </c>
      <c r="F27" s="166">
        <f t="shared" ca="1" si="2"/>
        <v>121.37</v>
      </c>
      <c r="G27" s="166">
        <f t="shared" ca="1" si="3"/>
        <v>117.54</v>
      </c>
      <c r="H27" s="166">
        <f t="shared" ca="1" si="4"/>
        <v>119.05000000000001</v>
      </c>
      <c r="I27" s="166">
        <f t="shared" ca="1" si="5"/>
        <v>124.10000000000001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114.81</v>
      </c>
      <c r="E28" s="166">
        <f t="shared" ca="1" si="1"/>
        <v>116.32000000000001</v>
      </c>
      <c r="F28" s="166">
        <f t="shared" ca="1" si="2"/>
        <v>121.37</v>
      </c>
      <c r="G28" s="166">
        <f t="shared" ca="1" si="3"/>
        <v>117.54</v>
      </c>
      <c r="H28" s="166">
        <f t="shared" ca="1" si="4"/>
        <v>119.05000000000001</v>
      </c>
      <c r="I28" s="166">
        <f t="shared" ca="1" si="5"/>
        <v>124.10000000000001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119.91</v>
      </c>
      <c r="E29" s="163">
        <f t="shared" ca="1" si="1"/>
        <v>121.42</v>
      </c>
      <c r="F29" s="163">
        <f t="shared" ca="1" si="2"/>
        <v>126.47</v>
      </c>
      <c r="G29" s="163">
        <f t="shared" ca="1" si="3"/>
        <v>122.64</v>
      </c>
      <c r="H29" s="163">
        <f t="shared" ca="1" si="4"/>
        <v>124.15</v>
      </c>
      <c r="I29" s="163">
        <f t="shared" ca="1" si="5"/>
        <v>129.19999999999999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119.91</v>
      </c>
      <c r="E30" s="163">
        <f t="shared" ca="1" si="1"/>
        <v>121.42</v>
      </c>
      <c r="F30" s="163">
        <f t="shared" ca="1" si="2"/>
        <v>126.47</v>
      </c>
      <c r="G30" s="163">
        <f t="shared" ca="1" si="3"/>
        <v>122.64</v>
      </c>
      <c r="H30" s="163">
        <f t="shared" ca="1" si="4"/>
        <v>124.15</v>
      </c>
      <c r="I30" s="163">
        <f t="shared" ca="1" si="5"/>
        <v>129.19999999999999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119.91</v>
      </c>
      <c r="E31" s="163">
        <f t="shared" ca="1" si="1"/>
        <v>121.42</v>
      </c>
      <c r="F31" s="163">
        <f t="shared" ca="1" si="2"/>
        <v>126.47</v>
      </c>
      <c r="G31" s="163">
        <f t="shared" ca="1" si="3"/>
        <v>122.64</v>
      </c>
      <c r="H31" s="163">
        <f t="shared" ca="1" si="4"/>
        <v>124.15</v>
      </c>
      <c r="I31" s="163">
        <f t="shared" ca="1" si="5"/>
        <v>129.19999999999999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119.91</v>
      </c>
      <c r="E32" s="163">
        <f t="shared" ca="1" si="1"/>
        <v>121.42</v>
      </c>
      <c r="F32" s="163">
        <f t="shared" ca="1" si="2"/>
        <v>126.47</v>
      </c>
      <c r="G32" s="163">
        <f t="shared" ca="1" si="3"/>
        <v>122.64</v>
      </c>
      <c r="H32" s="163">
        <f t="shared" ca="1" si="4"/>
        <v>124.15</v>
      </c>
      <c r="I32" s="163">
        <f t="shared" ca="1" si="5"/>
        <v>129.19999999999999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119.91</v>
      </c>
      <c r="E33" s="163">
        <f t="shared" ca="1" si="1"/>
        <v>121.42</v>
      </c>
      <c r="F33" s="163">
        <f t="shared" ca="1" si="2"/>
        <v>126.47</v>
      </c>
      <c r="G33" s="163">
        <f t="shared" ca="1" si="3"/>
        <v>122.64</v>
      </c>
      <c r="H33" s="163">
        <f t="shared" ca="1" si="4"/>
        <v>124.15</v>
      </c>
      <c r="I33" s="163">
        <f t="shared" ca="1" si="5"/>
        <v>129.19999999999999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125.01</v>
      </c>
      <c r="E34" s="166">
        <f t="shared" ca="1" si="1"/>
        <v>126.52000000000001</v>
      </c>
      <c r="F34" s="166">
        <f t="shared" ca="1" si="2"/>
        <v>131.57</v>
      </c>
      <c r="G34" s="166">
        <f t="shared" ca="1" si="3"/>
        <v>127.74000000000001</v>
      </c>
      <c r="H34" s="166">
        <f t="shared" ca="1" si="4"/>
        <v>129.25</v>
      </c>
      <c r="I34" s="166">
        <f t="shared" ca="1" si="5"/>
        <v>134.30000000000001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125.01</v>
      </c>
      <c r="E35" s="166">
        <f t="shared" ca="1" si="1"/>
        <v>126.52000000000001</v>
      </c>
      <c r="F35" s="166">
        <f t="shared" ca="1" si="2"/>
        <v>131.57</v>
      </c>
      <c r="G35" s="166">
        <f t="shared" ca="1" si="3"/>
        <v>127.74000000000001</v>
      </c>
      <c r="H35" s="166">
        <f t="shared" ca="1" si="4"/>
        <v>129.25</v>
      </c>
      <c r="I35" s="166">
        <f t="shared" ca="1" si="5"/>
        <v>134.30000000000001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125.01</v>
      </c>
      <c r="E36" s="166">
        <f t="shared" ca="1" si="1"/>
        <v>126.52000000000001</v>
      </c>
      <c r="F36" s="166">
        <f t="shared" ca="1" si="2"/>
        <v>131.57</v>
      </c>
      <c r="G36" s="166">
        <f t="shared" ca="1" si="3"/>
        <v>127.74000000000001</v>
      </c>
      <c r="H36" s="166">
        <f t="shared" ca="1" si="4"/>
        <v>129.25</v>
      </c>
      <c r="I36" s="166">
        <f t="shared" ca="1" si="5"/>
        <v>134.30000000000001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125.01</v>
      </c>
      <c r="E37" s="166">
        <f t="shared" ca="1" si="1"/>
        <v>126.52000000000001</v>
      </c>
      <c r="F37" s="166">
        <f t="shared" ca="1" si="2"/>
        <v>131.57</v>
      </c>
      <c r="G37" s="166">
        <f t="shared" ca="1" si="3"/>
        <v>127.74000000000001</v>
      </c>
      <c r="H37" s="166">
        <f t="shared" ca="1" si="4"/>
        <v>129.25</v>
      </c>
      <c r="I37" s="166">
        <f t="shared" ca="1" si="5"/>
        <v>134.30000000000001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125.01</v>
      </c>
      <c r="E38" s="166">
        <f t="shared" ca="1" si="1"/>
        <v>126.52000000000001</v>
      </c>
      <c r="F38" s="166">
        <f t="shared" ca="1" si="2"/>
        <v>131.57</v>
      </c>
      <c r="G38" s="166">
        <f t="shared" ca="1" si="3"/>
        <v>127.74000000000001</v>
      </c>
      <c r="H38" s="166">
        <f t="shared" ca="1" si="4"/>
        <v>129.25</v>
      </c>
      <c r="I38" s="166">
        <f t="shared" ca="1" si="5"/>
        <v>134.30000000000001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130.11000000000001</v>
      </c>
      <c r="E39" s="163">
        <f t="shared" ca="1" si="1"/>
        <v>131.62</v>
      </c>
      <c r="F39" s="163">
        <f t="shared" ca="1" si="2"/>
        <v>136.67000000000002</v>
      </c>
      <c r="G39" s="163">
        <f t="shared" ca="1" si="3"/>
        <v>132.84</v>
      </c>
      <c r="H39" s="163">
        <f t="shared" ca="1" si="4"/>
        <v>134.35</v>
      </c>
      <c r="I39" s="163">
        <f t="shared" ca="1" si="5"/>
        <v>139.4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130.11000000000001</v>
      </c>
      <c r="E40" s="163">
        <f t="shared" ca="1" si="1"/>
        <v>131.62</v>
      </c>
      <c r="F40" s="163">
        <f t="shared" ca="1" si="2"/>
        <v>136.67000000000002</v>
      </c>
      <c r="G40" s="163">
        <f t="shared" ca="1" si="3"/>
        <v>132.84</v>
      </c>
      <c r="H40" s="163">
        <f t="shared" ca="1" si="4"/>
        <v>134.35</v>
      </c>
      <c r="I40" s="163">
        <f t="shared" ca="1" si="5"/>
        <v>139.4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130.11000000000001</v>
      </c>
      <c r="E41" s="163">
        <f t="shared" ca="1" si="1"/>
        <v>131.62</v>
      </c>
      <c r="F41" s="163">
        <f t="shared" ca="1" si="2"/>
        <v>136.67000000000002</v>
      </c>
      <c r="G41" s="163">
        <f t="shared" ca="1" si="3"/>
        <v>132.84</v>
      </c>
      <c r="H41" s="163">
        <f t="shared" ca="1" si="4"/>
        <v>134.35</v>
      </c>
      <c r="I41" s="163">
        <f t="shared" ca="1" si="5"/>
        <v>139.4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130.11000000000001</v>
      </c>
      <c r="E42" s="163">
        <f t="shared" ca="1" si="1"/>
        <v>131.62</v>
      </c>
      <c r="F42" s="163">
        <f t="shared" ca="1" si="2"/>
        <v>136.67000000000002</v>
      </c>
      <c r="G42" s="163">
        <f t="shared" ca="1" si="3"/>
        <v>132.84</v>
      </c>
      <c r="H42" s="163">
        <f t="shared" ca="1" si="4"/>
        <v>134.35</v>
      </c>
      <c r="I42" s="163">
        <f t="shared" ca="1" si="5"/>
        <v>139.4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130.11000000000001</v>
      </c>
      <c r="E43" s="163">
        <f t="shared" ca="1" si="1"/>
        <v>131.62</v>
      </c>
      <c r="F43" s="163">
        <f t="shared" ca="1" si="2"/>
        <v>136.67000000000002</v>
      </c>
      <c r="G43" s="163">
        <f t="shared" ca="1" si="3"/>
        <v>132.84</v>
      </c>
      <c r="H43" s="163">
        <f t="shared" ca="1" si="4"/>
        <v>134.35</v>
      </c>
      <c r="I43" s="163">
        <f t="shared" ca="1" si="5"/>
        <v>139.4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130.11000000000001</v>
      </c>
      <c r="E44" s="163">
        <f t="shared" ca="1" si="1"/>
        <v>131.62</v>
      </c>
      <c r="F44" s="163">
        <f t="shared" ca="1" si="2"/>
        <v>136.67000000000002</v>
      </c>
      <c r="G44" s="163">
        <f t="shared" ca="1" si="3"/>
        <v>132.84</v>
      </c>
      <c r="H44" s="163">
        <f t="shared" ca="1" si="4"/>
        <v>134.35</v>
      </c>
      <c r="I44" s="163">
        <f t="shared" ca="1" si="5"/>
        <v>139.4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135.21</v>
      </c>
      <c r="E45" s="166">
        <f t="shared" ca="1" si="1"/>
        <v>136.72</v>
      </c>
      <c r="F45" s="166">
        <f t="shared" ca="1" si="2"/>
        <v>141.77000000000001</v>
      </c>
      <c r="G45" s="166">
        <f t="shared" ca="1" si="3"/>
        <v>137.94</v>
      </c>
      <c r="H45" s="166">
        <f t="shared" ca="1" si="4"/>
        <v>139.44999999999999</v>
      </c>
      <c r="I45" s="166">
        <f t="shared" ca="1" si="5"/>
        <v>144.5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135.21</v>
      </c>
      <c r="E46" s="166">
        <f t="shared" ca="1" si="1"/>
        <v>136.72</v>
      </c>
      <c r="F46" s="166">
        <f t="shared" ca="1" si="2"/>
        <v>141.77000000000001</v>
      </c>
      <c r="G46" s="166">
        <f t="shared" ca="1" si="3"/>
        <v>137.94</v>
      </c>
      <c r="H46" s="166">
        <f t="shared" ca="1" si="4"/>
        <v>139.44999999999999</v>
      </c>
      <c r="I46" s="166">
        <f t="shared" ca="1" si="5"/>
        <v>144.5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135.21</v>
      </c>
      <c r="E47" s="166">
        <f t="shared" ca="1" si="1"/>
        <v>136.72</v>
      </c>
      <c r="F47" s="166">
        <f t="shared" ca="1" si="2"/>
        <v>141.77000000000001</v>
      </c>
      <c r="G47" s="166">
        <f t="shared" ca="1" si="3"/>
        <v>137.94</v>
      </c>
      <c r="H47" s="166">
        <f t="shared" ca="1" si="4"/>
        <v>139.44999999999999</v>
      </c>
      <c r="I47" s="166">
        <f t="shared" ca="1" si="5"/>
        <v>144.5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135.21</v>
      </c>
      <c r="E48" s="166">
        <f t="shared" ca="1" si="1"/>
        <v>136.72</v>
      </c>
      <c r="F48" s="166">
        <f t="shared" ca="1" si="2"/>
        <v>141.77000000000001</v>
      </c>
      <c r="G48" s="166">
        <f t="shared" ca="1" si="3"/>
        <v>137.94</v>
      </c>
      <c r="H48" s="166">
        <f t="shared" ca="1" si="4"/>
        <v>139.44999999999999</v>
      </c>
      <c r="I48" s="166">
        <f t="shared" ca="1" si="5"/>
        <v>144.5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135.21</v>
      </c>
      <c r="E49" s="166">
        <f t="shared" ca="1" si="1"/>
        <v>136.72</v>
      </c>
      <c r="F49" s="166">
        <f t="shared" ca="1" si="2"/>
        <v>141.77000000000001</v>
      </c>
      <c r="G49" s="166">
        <f t="shared" ca="1" si="3"/>
        <v>137.94</v>
      </c>
      <c r="H49" s="166">
        <f t="shared" ca="1" si="4"/>
        <v>139.44999999999999</v>
      </c>
      <c r="I49" s="166">
        <f t="shared" ca="1" si="5"/>
        <v>144.5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135.21</v>
      </c>
      <c r="E50" s="166">
        <f t="shared" ca="1" si="1"/>
        <v>136.72</v>
      </c>
      <c r="F50" s="166">
        <f t="shared" ca="1" si="2"/>
        <v>141.77000000000001</v>
      </c>
      <c r="G50" s="166">
        <f t="shared" ca="1" si="3"/>
        <v>137.94</v>
      </c>
      <c r="H50" s="166">
        <f t="shared" ca="1" si="4"/>
        <v>139.44999999999999</v>
      </c>
      <c r="I50" s="166">
        <f t="shared" ca="1" si="5"/>
        <v>144.5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140.31</v>
      </c>
      <c r="E51" s="163">
        <f t="shared" ca="1" si="1"/>
        <v>141.82</v>
      </c>
      <c r="F51" s="163">
        <f t="shared" ca="1" si="2"/>
        <v>146.87</v>
      </c>
      <c r="G51" s="163">
        <f t="shared" ca="1" si="3"/>
        <v>143.04</v>
      </c>
      <c r="H51" s="163">
        <f t="shared" ca="1" si="4"/>
        <v>144.54999999999998</v>
      </c>
      <c r="I51" s="163">
        <f t="shared" ca="1" si="5"/>
        <v>149.6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140.31</v>
      </c>
      <c r="E52" s="163">
        <f t="shared" ca="1" si="1"/>
        <v>141.82</v>
      </c>
      <c r="F52" s="163">
        <f t="shared" ca="1" si="2"/>
        <v>146.87</v>
      </c>
      <c r="G52" s="163">
        <f t="shared" ca="1" si="3"/>
        <v>143.04</v>
      </c>
      <c r="H52" s="163">
        <f t="shared" ca="1" si="4"/>
        <v>144.54999999999998</v>
      </c>
      <c r="I52" s="163">
        <f t="shared" ca="1" si="5"/>
        <v>149.6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140.31</v>
      </c>
      <c r="E53" s="163">
        <f t="shared" ca="1" si="1"/>
        <v>141.82</v>
      </c>
      <c r="F53" s="163">
        <f t="shared" ca="1" si="2"/>
        <v>146.87</v>
      </c>
      <c r="G53" s="163">
        <f t="shared" ca="1" si="3"/>
        <v>143.04</v>
      </c>
      <c r="H53" s="163">
        <f t="shared" ca="1" si="4"/>
        <v>144.54999999999998</v>
      </c>
      <c r="I53" s="163">
        <f t="shared" ca="1" si="5"/>
        <v>149.6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140.31</v>
      </c>
      <c r="E54" s="163">
        <f t="shared" ca="1" si="1"/>
        <v>141.82</v>
      </c>
      <c r="F54" s="163">
        <f t="shared" ca="1" si="2"/>
        <v>146.87</v>
      </c>
      <c r="G54" s="163">
        <f t="shared" ca="1" si="3"/>
        <v>143.04</v>
      </c>
      <c r="H54" s="163">
        <f t="shared" ca="1" si="4"/>
        <v>144.54999999999998</v>
      </c>
      <c r="I54" s="163">
        <f t="shared" ca="1" si="5"/>
        <v>149.6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140.31</v>
      </c>
      <c r="E55" s="163">
        <f t="shared" ca="1" si="1"/>
        <v>141.82</v>
      </c>
      <c r="F55" s="163">
        <f t="shared" ca="1" si="2"/>
        <v>146.87</v>
      </c>
      <c r="G55" s="163">
        <f t="shared" ca="1" si="3"/>
        <v>143.04</v>
      </c>
      <c r="H55" s="163">
        <f t="shared" ca="1" si="4"/>
        <v>144.54999999999998</v>
      </c>
      <c r="I55" s="163">
        <f t="shared" ca="1" si="5"/>
        <v>149.6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140.31</v>
      </c>
      <c r="E56" s="163">
        <f t="shared" ca="1" si="1"/>
        <v>141.82</v>
      </c>
      <c r="F56" s="163">
        <f t="shared" ca="1" si="2"/>
        <v>146.87</v>
      </c>
      <c r="G56" s="163">
        <f t="shared" ca="1" si="3"/>
        <v>143.04</v>
      </c>
      <c r="H56" s="163">
        <f t="shared" ca="1" si="4"/>
        <v>144.54999999999998</v>
      </c>
      <c r="I56" s="163">
        <f t="shared" ca="1" si="5"/>
        <v>149.6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140.31</v>
      </c>
      <c r="E57" s="163">
        <f t="shared" ca="1" si="1"/>
        <v>141.82</v>
      </c>
      <c r="F57" s="163">
        <f t="shared" ca="1" si="2"/>
        <v>146.87</v>
      </c>
      <c r="G57" s="163">
        <f t="shared" ca="1" si="3"/>
        <v>143.04</v>
      </c>
      <c r="H57" s="163">
        <f t="shared" ca="1" si="4"/>
        <v>144.54999999999998</v>
      </c>
      <c r="I57" s="163">
        <f t="shared" ca="1" si="5"/>
        <v>149.6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201.51</v>
      </c>
      <c r="E58" s="166">
        <f t="shared" ca="1" si="1"/>
        <v>203.01999999999998</v>
      </c>
      <c r="F58" s="166">
        <f t="shared" ca="1" si="2"/>
        <v>208.07</v>
      </c>
      <c r="G58" s="166">
        <f t="shared" ca="1" si="3"/>
        <v>204.23999999999998</v>
      </c>
      <c r="H58" s="166">
        <f t="shared" ca="1" si="4"/>
        <v>205.74999999999997</v>
      </c>
      <c r="I58" s="166">
        <f t="shared" ca="1" si="5"/>
        <v>210.79999999999998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201.51</v>
      </c>
      <c r="E59" s="166">
        <f t="shared" ca="1" si="1"/>
        <v>203.01999999999998</v>
      </c>
      <c r="F59" s="166">
        <f t="shared" ca="1" si="2"/>
        <v>208.07</v>
      </c>
      <c r="G59" s="166">
        <f t="shared" ca="1" si="3"/>
        <v>204.23999999999998</v>
      </c>
      <c r="H59" s="166">
        <f t="shared" ca="1" si="4"/>
        <v>205.74999999999997</v>
      </c>
      <c r="I59" s="166">
        <f t="shared" ca="1" si="5"/>
        <v>210.79999999999998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201.51</v>
      </c>
      <c r="E60" s="166">
        <f t="shared" ca="1" si="1"/>
        <v>203.01999999999998</v>
      </c>
      <c r="F60" s="166">
        <f t="shared" ca="1" si="2"/>
        <v>208.07</v>
      </c>
      <c r="G60" s="166">
        <f t="shared" ca="1" si="3"/>
        <v>204.23999999999998</v>
      </c>
      <c r="H60" s="166">
        <f t="shared" ca="1" si="4"/>
        <v>205.74999999999997</v>
      </c>
      <c r="I60" s="166">
        <f t="shared" ca="1" si="5"/>
        <v>210.79999999999998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201.51</v>
      </c>
      <c r="E61" s="166">
        <f t="shared" ca="1" si="1"/>
        <v>203.01999999999998</v>
      </c>
      <c r="F61" s="166">
        <f t="shared" ca="1" si="2"/>
        <v>208.07</v>
      </c>
      <c r="G61" s="166">
        <f t="shared" ca="1" si="3"/>
        <v>204.23999999999998</v>
      </c>
      <c r="H61" s="166">
        <f t="shared" ca="1" si="4"/>
        <v>205.74999999999997</v>
      </c>
      <c r="I61" s="166">
        <f t="shared" ca="1" si="5"/>
        <v>210.79999999999998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201.51</v>
      </c>
      <c r="E62" s="166">
        <f t="shared" ca="1" si="1"/>
        <v>203.01999999999998</v>
      </c>
      <c r="F62" s="166">
        <f t="shared" ca="1" si="2"/>
        <v>208.07</v>
      </c>
      <c r="G62" s="166">
        <f t="shared" ca="1" si="3"/>
        <v>204.23999999999998</v>
      </c>
      <c r="H62" s="166">
        <f t="shared" ca="1" si="4"/>
        <v>205.74999999999997</v>
      </c>
      <c r="I62" s="166">
        <f t="shared" ca="1" si="5"/>
        <v>210.79999999999998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201.51</v>
      </c>
      <c r="E63" s="166">
        <f t="shared" ca="1" si="1"/>
        <v>203.01999999999998</v>
      </c>
      <c r="F63" s="166">
        <f t="shared" ca="1" si="2"/>
        <v>208.07</v>
      </c>
      <c r="G63" s="166">
        <f t="shared" ca="1" si="3"/>
        <v>204.23999999999998</v>
      </c>
      <c r="H63" s="166">
        <f t="shared" ca="1" si="4"/>
        <v>205.74999999999997</v>
      </c>
      <c r="I63" s="166">
        <f t="shared" ca="1" si="5"/>
        <v>210.79999999999998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201.51</v>
      </c>
      <c r="E64" s="166">
        <f t="shared" ca="1" si="1"/>
        <v>203.01999999999998</v>
      </c>
      <c r="F64" s="166">
        <f t="shared" ca="1" si="2"/>
        <v>208.07</v>
      </c>
      <c r="G64" s="166">
        <f t="shared" ca="1" si="3"/>
        <v>204.23999999999998</v>
      </c>
      <c r="H64" s="166">
        <f t="shared" ca="1" si="4"/>
        <v>205.74999999999997</v>
      </c>
      <c r="I64" s="166">
        <f t="shared" ca="1" si="5"/>
        <v>210.79999999999998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211.71</v>
      </c>
      <c r="E65" s="163">
        <f t="shared" ca="1" si="1"/>
        <v>213.22</v>
      </c>
      <c r="F65" s="163">
        <f t="shared" ca="1" si="2"/>
        <v>218.27</v>
      </c>
      <c r="G65" s="163">
        <f t="shared" ca="1" si="3"/>
        <v>214.44</v>
      </c>
      <c r="H65" s="163">
        <f t="shared" ca="1" si="4"/>
        <v>215.95</v>
      </c>
      <c r="I65" s="163">
        <f t="shared" ca="1" si="5"/>
        <v>221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211.71</v>
      </c>
      <c r="E66" s="163">
        <f t="shared" ca="1" si="1"/>
        <v>213.22</v>
      </c>
      <c r="F66" s="163">
        <f t="shared" ca="1" si="2"/>
        <v>218.27</v>
      </c>
      <c r="G66" s="163">
        <f t="shared" ca="1" si="3"/>
        <v>214.44</v>
      </c>
      <c r="H66" s="163">
        <f t="shared" ca="1" si="4"/>
        <v>215.95</v>
      </c>
      <c r="I66" s="163">
        <f t="shared" ca="1" si="5"/>
        <v>221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211.71</v>
      </c>
      <c r="E67" s="163">
        <f t="shared" ca="1" si="1"/>
        <v>213.22</v>
      </c>
      <c r="F67" s="163">
        <f t="shared" ca="1" si="2"/>
        <v>218.27</v>
      </c>
      <c r="G67" s="163">
        <f t="shared" ca="1" si="3"/>
        <v>214.44</v>
      </c>
      <c r="H67" s="163">
        <f t="shared" ca="1" si="4"/>
        <v>215.95</v>
      </c>
      <c r="I67" s="163">
        <f t="shared" ca="1" si="5"/>
        <v>221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211.71</v>
      </c>
      <c r="E68" s="163">
        <f t="shared" ca="1" si="1"/>
        <v>213.22</v>
      </c>
      <c r="F68" s="163">
        <f t="shared" ca="1" si="2"/>
        <v>218.27</v>
      </c>
      <c r="G68" s="163">
        <f t="shared" ca="1" si="3"/>
        <v>214.44</v>
      </c>
      <c r="H68" s="163">
        <f t="shared" ca="1" si="4"/>
        <v>215.95</v>
      </c>
      <c r="I68" s="163">
        <f t="shared" ca="1" si="5"/>
        <v>221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211.71</v>
      </c>
      <c r="E69" s="163">
        <f t="shared" ca="1" si="1"/>
        <v>213.22</v>
      </c>
      <c r="F69" s="163">
        <f t="shared" ca="1" si="2"/>
        <v>218.27</v>
      </c>
      <c r="G69" s="163">
        <f t="shared" ca="1" si="3"/>
        <v>214.44</v>
      </c>
      <c r="H69" s="163">
        <f t="shared" ca="1" si="4"/>
        <v>215.95</v>
      </c>
      <c r="I69" s="163">
        <f t="shared" ca="1" si="5"/>
        <v>221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211.71</v>
      </c>
      <c r="E70" s="163">
        <f t="shared" ca="1" si="1"/>
        <v>213.22</v>
      </c>
      <c r="F70" s="163">
        <f t="shared" ca="1" si="2"/>
        <v>218.27</v>
      </c>
      <c r="G70" s="163">
        <f t="shared" ca="1" si="3"/>
        <v>214.44</v>
      </c>
      <c r="H70" s="163">
        <f t="shared" ca="1" si="4"/>
        <v>215.95</v>
      </c>
      <c r="I70" s="163">
        <f t="shared" ca="1" si="5"/>
        <v>221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211.71</v>
      </c>
      <c r="E71" s="163">
        <f t="shared" ca="1" si="1"/>
        <v>213.22</v>
      </c>
      <c r="F71" s="163">
        <f t="shared" ca="1" si="2"/>
        <v>218.27</v>
      </c>
      <c r="G71" s="163">
        <f t="shared" ca="1" si="3"/>
        <v>214.44</v>
      </c>
      <c r="H71" s="163">
        <f t="shared" ca="1" si="4"/>
        <v>215.95</v>
      </c>
      <c r="I71" s="163">
        <f t="shared" ca="1" si="5"/>
        <v>221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211.71</v>
      </c>
      <c r="E72" s="163">
        <f t="shared" ca="1" si="1"/>
        <v>213.22</v>
      </c>
      <c r="F72" s="163">
        <f t="shared" ca="1" si="2"/>
        <v>218.27</v>
      </c>
      <c r="G72" s="163">
        <f t="shared" ca="1" si="3"/>
        <v>214.44</v>
      </c>
      <c r="H72" s="163">
        <f t="shared" ca="1" si="4"/>
        <v>215.95</v>
      </c>
      <c r="I72" s="163">
        <f t="shared" ca="1" si="5"/>
        <v>221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221.91000000000003</v>
      </c>
      <c r="E73" s="166">
        <f t="shared" ca="1" si="1"/>
        <v>223.42000000000002</v>
      </c>
      <c r="F73" s="166">
        <f t="shared" ca="1" si="2"/>
        <v>228.47000000000003</v>
      </c>
      <c r="G73" s="166">
        <f t="shared" ca="1" si="3"/>
        <v>224.64000000000001</v>
      </c>
      <c r="H73" s="166">
        <f t="shared" ca="1" si="4"/>
        <v>226.15</v>
      </c>
      <c r="I73" s="166">
        <f t="shared" ca="1" si="5"/>
        <v>231.20000000000002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221.91000000000003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223.42000000000002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228.47000000000003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224.64000000000001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226.15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231.20000000000002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221.91000000000003</v>
      </c>
      <c r="E75" s="166">
        <f t="shared" ca="1" si="7"/>
        <v>223.42000000000002</v>
      </c>
      <c r="F75" s="166">
        <f t="shared" ca="1" si="8"/>
        <v>228.47000000000003</v>
      </c>
      <c r="G75" s="166">
        <f t="shared" ca="1" si="9"/>
        <v>224.64000000000001</v>
      </c>
      <c r="H75" s="166">
        <f t="shared" ca="1" si="10"/>
        <v>226.15</v>
      </c>
      <c r="I75" s="166">
        <f t="shared" ca="1" si="11"/>
        <v>231.20000000000002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221.91000000000003</v>
      </c>
      <c r="E76" s="166">
        <f t="shared" ca="1" si="7"/>
        <v>223.42000000000002</v>
      </c>
      <c r="F76" s="166">
        <f t="shared" ca="1" si="8"/>
        <v>228.47000000000003</v>
      </c>
      <c r="G76" s="166">
        <f t="shared" ca="1" si="9"/>
        <v>224.64000000000001</v>
      </c>
      <c r="H76" s="166">
        <f t="shared" ca="1" si="10"/>
        <v>226.15</v>
      </c>
      <c r="I76" s="166">
        <f t="shared" ca="1" si="11"/>
        <v>231.20000000000002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221.91000000000003</v>
      </c>
      <c r="E77" s="166">
        <f t="shared" ca="1" si="7"/>
        <v>223.42000000000002</v>
      </c>
      <c r="F77" s="166">
        <f t="shared" ca="1" si="8"/>
        <v>228.47000000000003</v>
      </c>
      <c r="G77" s="166">
        <f t="shared" ca="1" si="9"/>
        <v>224.64000000000001</v>
      </c>
      <c r="H77" s="166">
        <f t="shared" ca="1" si="10"/>
        <v>226.15</v>
      </c>
      <c r="I77" s="166">
        <f t="shared" ca="1" si="11"/>
        <v>231.20000000000002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221.91000000000003</v>
      </c>
      <c r="E78" s="166">
        <f t="shared" ca="1" si="7"/>
        <v>223.42000000000002</v>
      </c>
      <c r="F78" s="166">
        <f t="shared" ca="1" si="8"/>
        <v>228.47000000000003</v>
      </c>
      <c r="G78" s="166">
        <f t="shared" ca="1" si="9"/>
        <v>224.64000000000001</v>
      </c>
      <c r="H78" s="166">
        <f t="shared" ca="1" si="10"/>
        <v>226.15</v>
      </c>
      <c r="I78" s="166">
        <f t="shared" ca="1" si="11"/>
        <v>231.20000000000002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221.91000000000003</v>
      </c>
      <c r="E79" s="166">
        <f t="shared" ca="1" si="7"/>
        <v>223.42000000000002</v>
      </c>
      <c r="F79" s="166">
        <f t="shared" ca="1" si="8"/>
        <v>228.47000000000003</v>
      </c>
      <c r="G79" s="166">
        <f t="shared" ca="1" si="9"/>
        <v>224.64000000000001</v>
      </c>
      <c r="H79" s="166">
        <f t="shared" ca="1" si="10"/>
        <v>226.15</v>
      </c>
      <c r="I79" s="166">
        <f t="shared" ca="1" si="11"/>
        <v>231.20000000000002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221.91000000000003</v>
      </c>
      <c r="E80" s="166">
        <f t="shared" ca="1" si="7"/>
        <v>223.42000000000002</v>
      </c>
      <c r="F80" s="166">
        <f t="shared" ca="1" si="8"/>
        <v>228.47000000000003</v>
      </c>
      <c r="G80" s="166">
        <f t="shared" ca="1" si="9"/>
        <v>224.64000000000001</v>
      </c>
      <c r="H80" s="166">
        <f t="shared" ca="1" si="10"/>
        <v>226.15</v>
      </c>
      <c r="I80" s="166">
        <f t="shared" ca="1" si="11"/>
        <v>231.20000000000002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232.11</v>
      </c>
      <c r="E81" s="163">
        <f t="shared" ca="1" si="7"/>
        <v>233.62</v>
      </c>
      <c r="F81" s="163">
        <f t="shared" ca="1" si="8"/>
        <v>238.67000000000002</v>
      </c>
      <c r="G81" s="163">
        <f t="shared" ca="1" si="9"/>
        <v>234.84</v>
      </c>
      <c r="H81" s="163">
        <f t="shared" ca="1" si="10"/>
        <v>236.35</v>
      </c>
      <c r="I81" s="163">
        <f t="shared" ca="1" si="11"/>
        <v>241.4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232.11</v>
      </c>
      <c r="E82" s="163">
        <f t="shared" ca="1" si="7"/>
        <v>233.62</v>
      </c>
      <c r="F82" s="163">
        <f t="shared" ca="1" si="8"/>
        <v>238.67000000000002</v>
      </c>
      <c r="G82" s="163">
        <f t="shared" ca="1" si="9"/>
        <v>234.84</v>
      </c>
      <c r="H82" s="163">
        <f t="shared" ca="1" si="10"/>
        <v>236.35</v>
      </c>
      <c r="I82" s="163">
        <f t="shared" ca="1" si="11"/>
        <v>241.4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232.11</v>
      </c>
      <c r="E83" s="163">
        <f t="shared" ca="1" si="7"/>
        <v>233.62</v>
      </c>
      <c r="F83" s="163">
        <f t="shared" ca="1" si="8"/>
        <v>238.67000000000002</v>
      </c>
      <c r="G83" s="163">
        <f t="shared" ca="1" si="9"/>
        <v>234.84</v>
      </c>
      <c r="H83" s="163">
        <f t="shared" ca="1" si="10"/>
        <v>236.35</v>
      </c>
      <c r="I83" s="163">
        <f t="shared" ca="1" si="11"/>
        <v>241.4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232.11</v>
      </c>
      <c r="E84" s="163">
        <f t="shared" ca="1" si="7"/>
        <v>233.62</v>
      </c>
      <c r="F84" s="163">
        <f t="shared" ca="1" si="8"/>
        <v>238.67000000000002</v>
      </c>
      <c r="G84" s="163">
        <f t="shared" ca="1" si="9"/>
        <v>234.84</v>
      </c>
      <c r="H84" s="163">
        <f t="shared" ca="1" si="10"/>
        <v>236.35</v>
      </c>
      <c r="I84" s="163">
        <f t="shared" ca="1" si="11"/>
        <v>241.4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232.11</v>
      </c>
      <c r="E85" s="163">
        <f t="shared" ca="1" si="7"/>
        <v>233.62</v>
      </c>
      <c r="F85" s="163">
        <f t="shared" ca="1" si="8"/>
        <v>238.67000000000002</v>
      </c>
      <c r="G85" s="163">
        <f t="shared" ca="1" si="9"/>
        <v>234.84</v>
      </c>
      <c r="H85" s="163">
        <f t="shared" ca="1" si="10"/>
        <v>236.35</v>
      </c>
      <c r="I85" s="163">
        <f t="shared" ca="1" si="11"/>
        <v>241.4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232.11</v>
      </c>
      <c r="E86" s="163">
        <f t="shared" ca="1" si="7"/>
        <v>233.62</v>
      </c>
      <c r="F86" s="163">
        <f t="shared" ca="1" si="8"/>
        <v>238.67000000000002</v>
      </c>
      <c r="G86" s="163">
        <f t="shared" ca="1" si="9"/>
        <v>234.84</v>
      </c>
      <c r="H86" s="163">
        <f t="shared" ca="1" si="10"/>
        <v>236.35</v>
      </c>
      <c r="I86" s="163">
        <f t="shared" ca="1" si="11"/>
        <v>241.4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232.11</v>
      </c>
      <c r="E87" s="163">
        <f t="shared" ca="1" si="7"/>
        <v>233.62</v>
      </c>
      <c r="F87" s="163">
        <f t="shared" ca="1" si="8"/>
        <v>238.67000000000002</v>
      </c>
      <c r="G87" s="163">
        <f t="shared" ca="1" si="9"/>
        <v>234.84</v>
      </c>
      <c r="H87" s="163">
        <f t="shared" ca="1" si="10"/>
        <v>236.35</v>
      </c>
      <c r="I87" s="163">
        <f t="shared" ca="1" si="11"/>
        <v>241.4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232.11</v>
      </c>
      <c r="E88" s="163">
        <f t="shared" ca="1" si="7"/>
        <v>233.62</v>
      </c>
      <c r="F88" s="163">
        <f t="shared" ca="1" si="8"/>
        <v>238.67000000000002</v>
      </c>
      <c r="G88" s="163">
        <f t="shared" ca="1" si="9"/>
        <v>234.84</v>
      </c>
      <c r="H88" s="163">
        <f t="shared" ca="1" si="10"/>
        <v>236.35</v>
      </c>
      <c r="I88" s="163">
        <f t="shared" ca="1" si="11"/>
        <v>241.4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232.11</v>
      </c>
      <c r="E89" s="163">
        <f t="shared" ca="1" si="7"/>
        <v>233.62</v>
      </c>
      <c r="F89" s="163">
        <f t="shared" ca="1" si="8"/>
        <v>238.67000000000002</v>
      </c>
      <c r="G89" s="163">
        <f t="shared" ca="1" si="9"/>
        <v>234.84</v>
      </c>
      <c r="H89" s="163">
        <f t="shared" ca="1" si="10"/>
        <v>236.35</v>
      </c>
      <c r="I89" s="163">
        <f t="shared" ca="1" si="11"/>
        <v>241.4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242.31</v>
      </c>
      <c r="E90" s="166">
        <f t="shared" ca="1" si="7"/>
        <v>243.82</v>
      </c>
      <c r="F90" s="166">
        <f t="shared" ca="1" si="8"/>
        <v>248.87</v>
      </c>
      <c r="G90" s="166">
        <f t="shared" ca="1" si="9"/>
        <v>245.04</v>
      </c>
      <c r="H90" s="166">
        <f t="shared" ca="1" si="10"/>
        <v>246.54999999999998</v>
      </c>
      <c r="I90" s="166">
        <f t="shared" ca="1" si="11"/>
        <v>251.6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242.31</v>
      </c>
      <c r="E91" s="166">
        <f t="shared" ca="1" si="7"/>
        <v>243.82</v>
      </c>
      <c r="F91" s="166">
        <f t="shared" ca="1" si="8"/>
        <v>248.87</v>
      </c>
      <c r="G91" s="166">
        <f t="shared" ca="1" si="9"/>
        <v>245.04</v>
      </c>
      <c r="H91" s="166">
        <f t="shared" ca="1" si="10"/>
        <v>246.54999999999998</v>
      </c>
      <c r="I91" s="166">
        <f t="shared" ca="1" si="11"/>
        <v>251.6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242.31</v>
      </c>
      <c r="E92" s="166">
        <f t="shared" ca="1" si="7"/>
        <v>243.82</v>
      </c>
      <c r="F92" s="166">
        <f t="shared" ca="1" si="8"/>
        <v>248.87</v>
      </c>
      <c r="G92" s="166">
        <f t="shared" ca="1" si="9"/>
        <v>245.04</v>
      </c>
      <c r="H92" s="166">
        <f t="shared" ca="1" si="10"/>
        <v>246.54999999999998</v>
      </c>
      <c r="I92" s="166">
        <f t="shared" ca="1" si="11"/>
        <v>251.6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242.31</v>
      </c>
      <c r="E93" s="166">
        <f t="shared" ca="1" si="7"/>
        <v>243.82</v>
      </c>
      <c r="F93" s="166">
        <f t="shared" ca="1" si="8"/>
        <v>248.87</v>
      </c>
      <c r="G93" s="166">
        <f t="shared" ca="1" si="9"/>
        <v>245.04</v>
      </c>
      <c r="H93" s="166">
        <f t="shared" ca="1" si="10"/>
        <v>246.54999999999998</v>
      </c>
      <c r="I93" s="166">
        <f t="shared" ca="1" si="11"/>
        <v>251.6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242.31</v>
      </c>
      <c r="E94" s="166">
        <f t="shared" ca="1" si="7"/>
        <v>243.82</v>
      </c>
      <c r="F94" s="166">
        <f t="shared" ca="1" si="8"/>
        <v>248.87</v>
      </c>
      <c r="G94" s="166">
        <f t="shared" ca="1" si="9"/>
        <v>245.04</v>
      </c>
      <c r="H94" s="166">
        <f t="shared" ca="1" si="10"/>
        <v>246.54999999999998</v>
      </c>
      <c r="I94" s="166">
        <f t="shared" ca="1" si="11"/>
        <v>251.6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242.31</v>
      </c>
      <c r="E95" s="166">
        <f t="shared" ca="1" si="7"/>
        <v>243.82</v>
      </c>
      <c r="F95" s="166">
        <f t="shared" ca="1" si="8"/>
        <v>248.87</v>
      </c>
      <c r="G95" s="166">
        <f t="shared" ca="1" si="9"/>
        <v>245.04</v>
      </c>
      <c r="H95" s="166">
        <f t="shared" ca="1" si="10"/>
        <v>246.54999999999998</v>
      </c>
      <c r="I95" s="166">
        <f t="shared" ca="1" si="11"/>
        <v>251.6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242.31</v>
      </c>
      <c r="E96" s="166">
        <f t="shared" ca="1" si="7"/>
        <v>243.82</v>
      </c>
      <c r="F96" s="166">
        <f t="shared" ca="1" si="8"/>
        <v>248.87</v>
      </c>
      <c r="G96" s="166">
        <f t="shared" ca="1" si="9"/>
        <v>245.04</v>
      </c>
      <c r="H96" s="166">
        <f t="shared" ca="1" si="10"/>
        <v>246.54999999999998</v>
      </c>
      <c r="I96" s="166">
        <f t="shared" ca="1" si="11"/>
        <v>251.6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242.31</v>
      </c>
      <c r="E97" s="166">
        <f t="shared" ca="1" si="7"/>
        <v>243.82</v>
      </c>
      <c r="F97" s="166">
        <f t="shared" ca="1" si="8"/>
        <v>248.87</v>
      </c>
      <c r="G97" s="166">
        <f t="shared" ca="1" si="9"/>
        <v>245.04</v>
      </c>
      <c r="H97" s="166">
        <f t="shared" ca="1" si="10"/>
        <v>246.54999999999998</v>
      </c>
      <c r="I97" s="166">
        <f t="shared" ca="1" si="11"/>
        <v>251.6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242.31</v>
      </c>
      <c r="E98" s="166">
        <f t="shared" ca="1" si="7"/>
        <v>243.82</v>
      </c>
      <c r="F98" s="166">
        <f t="shared" ca="1" si="8"/>
        <v>248.87</v>
      </c>
      <c r="G98" s="166">
        <f t="shared" ca="1" si="9"/>
        <v>245.04</v>
      </c>
      <c r="H98" s="166">
        <f t="shared" ca="1" si="10"/>
        <v>246.54999999999998</v>
      </c>
      <c r="I98" s="166">
        <f t="shared" ca="1" si="11"/>
        <v>251.6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252.51</v>
      </c>
      <c r="E99" s="163">
        <f t="shared" ca="1" si="7"/>
        <v>254.01999999999998</v>
      </c>
      <c r="F99" s="163">
        <f t="shared" ca="1" si="8"/>
        <v>259.07</v>
      </c>
      <c r="G99" s="163">
        <f t="shared" ca="1" si="9"/>
        <v>255.23999999999998</v>
      </c>
      <c r="H99" s="163">
        <f t="shared" ca="1" si="10"/>
        <v>256.75</v>
      </c>
      <c r="I99" s="163">
        <f t="shared" ca="1" si="11"/>
        <v>261.8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252.51</v>
      </c>
      <c r="E100" s="163">
        <f t="shared" ca="1" si="7"/>
        <v>254.01999999999998</v>
      </c>
      <c r="F100" s="163">
        <f t="shared" ca="1" si="8"/>
        <v>259.07</v>
      </c>
      <c r="G100" s="163">
        <f t="shared" ca="1" si="9"/>
        <v>255.23999999999998</v>
      </c>
      <c r="H100" s="163">
        <f t="shared" ca="1" si="10"/>
        <v>256.75</v>
      </c>
      <c r="I100" s="163">
        <f t="shared" ca="1" si="11"/>
        <v>261.8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252.51</v>
      </c>
      <c r="E101" s="163">
        <f t="shared" ca="1" si="7"/>
        <v>254.01999999999998</v>
      </c>
      <c r="F101" s="163">
        <f t="shared" ca="1" si="8"/>
        <v>259.07</v>
      </c>
      <c r="G101" s="163">
        <f t="shared" ca="1" si="9"/>
        <v>255.23999999999998</v>
      </c>
      <c r="H101" s="163">
        <f t="shared" ca="1" si="10"/>
        <v>256.75</v>
      </c>
      <c r="I101" s="163">
        <f t="shared" ca="1" si="11"/>
        <v>261.8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252.51</v>
      </c>
      <c r="E102" s="163">
        <f t="shared" ca="1" si="7"/>
        <v>254.01999999999998</v>
      </c>
      <c r="F102" s="163">
        <f t="shared" ca="1" si="8"/>
        <v>259.07</v>
      </c>
      <c r="G102" s="163">
        <f t="shared" ca="1" si="9"/>
        <v>255.23999999999998</v>
      </c>
      <c r="H102" s="163">
        <f t="shared" ca="1" si="10"/>
        <v>256.75</v>
      </c>
      <c r="I102" s="163">
        <f t="shared" ca="1" si="11"/>
        <v>261.8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252.51</v>
      </c>
      <c r="E103" s="163">
        <f t="shared" ca="1" si="7"/>
        <v>254.01999999999998</v>
      </c>
      <c r="F103" s="163">
        <f t="shared" ca="1" si="8"/>
        <v>259.07</v>
      </c>
      <c r="G103" s="163">
        <f t="shared" ca="1" si="9"/>
        <v>255.23999999999998</v>
      </c>
      <c r="H103" s="163">
        <f t="shared" ca="1" si="10"/>
        <v>256.75</v>
      </c>
      <c r="I103" s="163">
        <f t="shared" ca="1" si="11"/>
        <v>261.8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252.51</v>
      </c>
      <c r="E104" s="163">
        <f t="shared" ca="1" si="7"/>
        <v>254.01999999999998</v>
      </c>
      <c r="F104" s="163">
        <f t="shared" ca="1" si="8"/>
        <v>259.07</v>
      </c>
      <c r="G104" s="163">
        <f t="shared" ca="1" si="9"/>
        <v>255.23999999999998</v>
      </c>
      <c r="H104" s="163">
        <f t="shared" ca="1" si="10"/>
        <v>256.75</v>
      </c>
      <c r="I104" s="163">
        <f t="shared" ca="1" si="11"/>
        <v>261.8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252.51</v>
      </c>
      <c r="E105" s="163">
        <f t="shared" ca="1" si="7"/>
        <v>254.01999999999998</v>
      </c>
      <c r="F105" s="163">
        <f t="shared" ca="1" si="8"/>
        <v>259.07</v>
      </c>
      <c r="G105" s="163">
        <f t="shared" ca="1" si="9"/>
        <v>255.23999999999998</v>
      </c>
      <c r="H105" s="163">
        <f t="shared" ca="1" si="10"/>
        <v>256.75</v>
      </c>
      <c r="I105" s="163">
        <f t="shared" ca="1" si="11"/>
        <v>261.8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252.51</v>
      </c>
      <c r="E106" s="163">
        <f t="shared" ca="1" si="7"/>
        <v>254.01999999999998</v>
      </c>
      <c r="F106" s="163">
        <f t="shared" ca="1" si="8"/>
        <v>259.07</v>
      </c>
      <c r="G106" s="163">
        <f t="shared" ca="1" si="9"/>
        <v>255.23999999999998</v>
      </c>
      <c r="H106" s="163">
        <f t="shared" ca="1" si="10"/>
        <v>256.75</v>
      </c>
      <c r="I106" s="163">
        <f t="shared" ca="1" si="11"/>
        <v>261.8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252.51</v>
      </c>
      <c r="E107" s="163">
        <f t="shared" ca="1" si="7"/>
        <v>254.01999999999998</v>
      </c>
      <c r="F107" s="163">
        <f t="shared" ca="1" si="8"/>
        <v>259.07</v>
      </c>
      <c r="G107" s="163">
        <f t="shared" ca="1" si="9"/>
        <v>255.23999999999998</v>
      </c>
      <c r="H107" s="163">
        <f t="shared" ca="1" si="10"/>
        <v>256.75</v>
      </c>
      <c r="I107" s="163">
        <f t="shared" ca="1" si="11"/>
        <v>261.8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252.51</v>
      </c>
      <c r="E108" s="163">
        <f t="shared" ca="1" si="7"/>
        <v>254.01999999999998</v>
      </c>
      <c r="F108" s="163">
        <f t="shared" ca="1" si="8"/>
        <v>259.07</v>
      </c>
      <c r="G108" s="163">
        <f t="shared" ca="1" si="9"/>
        <v>255.23999999999998</v>
      </c>
      <c r="H108" s="163">
        <f t="shared" ca="1" si="10"/>
        <v>256.75</v>
      </c>
      <c r="I108" s="163">
        <f t="shared" ca="1" si="11"/>
        <v>261.8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262.70999999999998</v>
      </c>
      <c r="E109" s="166">
        <f t="shared" ca="1" si="7"/>
        <v>264.21999999999997</v>
      </c>
      <c r="F109" s="166">
        <f t="shared" ca="1" si="8"/>
        <v>269.27</v>
      </c>
      <c r="G109" s="166">
        <f t="shared" ca="1" si="9"/>
        <v>265.44</v>
      </c>
      <c r="H109" s="166">
        <f t="shared" ca="1" si="10"/>
        <v>266.95</v>
      </c>
      <c r="I109" s="166">
        <f t="shared" ca="1" si="11"/>
        <v>272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262.70999999999998</v>
      </c>
      <c r="E110" s="166">
        <f t="shared" ca="1" si="7"/>
        <v>264.21999999999997</v>
      </c>
      <c r="F110" s="166">
        <f t="shared" ca="1" si="8"/>
        <v>269.27</v>
      </c>
      <c r="G110" s="166">
        <f t="shared" ca="1" si="9"/>
        <v>265.44</v>
      </c>
      <c r="H110" s="166">
        <f t="shared" ca="1" si="10"/>
        <v>266.95</v>
      </c>
      <c r="I110" s="166">
        <f t="shared" ca="1" si="11"/>
        <v>272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262.70999999999998</v>
      </c>
      <c r="E111" s="166">
        <f t="shared" ca="1" si="7"/>
        <v>264.21999999999997</v>
      </c>
      <c r="F111" s="166">
        <f t="shared" ca="1" si="8"/>
        <v>269.27</v>
      </c>
      <c r="G111" s="166">
        <f t="shared" ca="1" si="9"/>
        <v>265.44</v>
      </c>
      <c r="H111" s="166">
        <f t="shared" ca="1" si="10"/>
        <v>266.95</v>
      </c>
      <c r="I111" s="166">
        <f t="shared" ca="1" si="11"/>
        <v>272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262.70999999999998</v>
      </c>
      <c r="E112" s="166">
        <f t="shared" ca="1" si="7"/>
        <v>264.21999999999997</v>
      </c>
      <c r="F112" s="166">
        <f t="shared" ca="1" si="8"/>
        <v>269.27</v>
      </c>
      <c r="G112" s="166">
        <f t="shared" ca="1" si="9"/>
        <v>265.44</v>
      </c>
      <c r="H112" s="166">
        <f t="shared" ca="1" si="10"/>
        <v>266.95</v>
      </c>
      <c r="I112" s="166">
        <f t="shared" ca="1" si="11"/>
        <v>272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262.70999999999998</v>
      </c>
      <c r="E113" s="166">
        <f t="shared" ca="1" si="7"/>
        <v>264.21999999999997</v>
      </c>
      <c r="F113" s="166">
        <f t="shared" ca="1" si="8"/>
        <v>269.27</v>
      </c>
      <c r="G113" s="166">
        <f t="shared" ca="1" si="9"/>
        <v>265.44</v>
      </c>
      <c r="H113" s="166">
        <f t="shared" ca="1" si="10"/>
        <v>266.95</v>
      </c>
      <c r="I113" s="166">
        <f t="shared" ca="1" si="11"/>
        <v>272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262.70999999999998</v>
      </c>
      <c r="E114" s="166">
        <f t="shared" ca="1" si="7"/>
        <v>264.21999999999997</v>
      </c>
      <c r="F114" s="166">
        <f t="shared" ca="1" si="8"/>
        <v>269.27</v>
      </c>
      <c r="G114" s="166">
        <f t="shared" ca="1" si="9"/>
        <v>265.44</v>
      </c>
      <c r="H114" s="166">
        <f t="shared" ca="1" si="10"/>
        <v>266.95</v>
      </c>
      <c r="I114" s="166">
        <f t="shared" ca="1" si="11"/>
        <v>272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262.70999999999998</v>
      </c>
      <c r="E115" s="166">
        <f t="shared" ca="1" si="7"/>
        <v>264.21999999999997</v>
      </c>
      <c r="F115" s="166">
        <f t="shared" ca="1" si="8"/>
        <v>269.27</v>
      </c>
      <c r="G115" s="166">
        <f t="shared" ca="1" si="9"/>
        <v>265.44</v>
      </c>
      <c r="H115" s="166">
        <f t="shared" ca="1" si="10"/>
        <v>266.95</v>
      </c>
      <c r="I115" s="166">
        <f t="shared" ca="1" si="11"/>
        <v>272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262.70999999999998</v>
      </c>
      <c r="E116" s="166">
        <f t="shared" ca="1" si="7"/>
        <v>264.21999999999997</v>
      </c>
      <c r="F116" s="166">
        <f t="shared" ca="1" si="8"/>
        <v>269.27</v>
      </c>
      <c r="G116" s="166">
        <f t="shared" ca="1" si="9"/>
        <v>265.44</v>
      </c>
      <c r="H116" s="166">
        <f t="shared" ca="1" si="10"/>
        <v>266.95</v>
      </c>
      <c r="I116" s="166">
        <f t="shared" ca="1" si="11"/>
        <v>272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262.70999999999998</v>
      </c>
      <c r="E117" s="166">
        <f t="shared" ca="1" si="7"/>
        <v>264.21999999999997</v>
      </c>
      <c r="F117" s="166">
        <f t="shared" ca="1" si="8"/>
        <v>269.27</v>
      </c>
      <c r="G117" s="166">
        <f t="shared" ca="1" si="9"/>
        <v>265.44</v>
      </c>
      <c r="H117" s="166">
        <f t="shared" ca="1" si="10"/>
        <v>266.95</v>
      </c>
      <c r="I117" s="166">
        <f t="shared" ca="1" si="11"/>
        <v>272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262.70999999999998</v>
      </c>
      <c r="E118" s="166">
        <f t="shared" ca="1" si="7"/>
        <v>264.21999999999997</v>
      </c>
      <c r="F118" s="166">
        <f t="shared" ca="1" si="8"/>
        <v>269.27</v>
      </c>
      <c r="G118" s="166">
        <f t="shared" ca="1" si="9"/>
        <v>265.44</v>
      </c>
      <c r="H118" s="166">
        <f t="shared" ca="1" si="10"/>
        <v>266.95</v>
      </c>
      <c r="I118" s="166">
        <f t="shared" ca="1" si="11"/>
        <v>272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272.91000000000003</v>
      </c>
      <c r="E119" s="163">
        <f t="shared" ca="1" si="7"/>
        <v>274.42</v>
      </c>
      <c r="F119" s="163">
        <f t="shared" ca="1" si="8"/>
        <v>279.47000000000003</v>
      </c>
      <c r="G119" s="163">
        <f t="shared" ca="1" si="9"/>
        <v>275.64000000000004</v>
      </c>
      <c r="H119" s="163">
        <f t="shared" ca="1" si="10"/>
        <v>277.15000000000003</v>
      </c>
      <c r="I119" s="163">
        <f t="shared" ca="1" si="11"/>
        <v>282.20000000000005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272.91000000000003</v>
      </c>
      <c r="E120" s="163">
        <f t="shared" ca="1" si="7"/>
        <v>274.42</v>
      </c>
      <c r="F120" s="163">
        <f t="shared" ca="1" si="8"/>
        <v>279.47000000000003</v>
      </c>
      <c r="G120" s="163">
        <f t="shared" ca="1" si="9"/>
        <v>275.64000000000004</v>
      </c>
      <c r="H120" s="163">
        <f t="shared" ca="1" si="10"/>
        <v>277.15000000000003</v>
      </c>
      <c r="I120" s="163">
        <f t="shared" ca="1" si="11"/>
        <v>282.20000000000005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272.91000000000003</v>
      </c>
      <c r="E121" s="163">
        <f t="shared" ca="1" si="7"/>
        <v>274.42</v>
      </c>
      <c r="F121" s="163">
        <f t="shared" ca="1" si="8"/>
        <v>279.47000000000003</v>
      </c>
      <c r="G121" s="163">
        <f t="shared" ca="1" si="9"/>
        <v>275.64000000000004</v>
      </c>
      <c r="H121" s="163">
        <f t="shared" ca="1" si="10"/>
        <v>277.15000000000003</v>
      </c>
      <c r="I121" s="163">
        <f t="shared" ca="1" si="11"/>
        <v>282.20000000000005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272.91000000000003</v>
      </c>
      <c r="E122" s="163">
        <f t="shared" ca="1" si="7"/>
        <v>274.42</v>
      </c>
      <c r="F122" s="163">
        <f t="shared" ca="1" si="8"/>
        <v>279.47000000000003</v>
      </c>
      <c r="G122" s="163">
        <f t="shared" ca="1" si="9"/>
        <v>275.64000000000004</v>
      </c>
      <c r="H122" s="163">
        <f t="shared" ca="1" si="10"/>
        <v>277.15000000000003</v>
      </c>
      <c r="I122" s="163">
        <f t="shared" ca="1" si="11"/>
        <v>282.20000000000005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272.91000000000003</v>
      </c>
      <c r="E123" s="163">
        <f t="shared" ca="1" si="7"/>
        <v>274.42</v>
      </c>
      <c r="F123" s="163">
        <f t="shared" ca="1" si="8"/>
        <v>279.47000000000003</v>
      </c>
      <c r="G123" s="163">
        <f t="shared" ca="1" si="9"/>
        <v>275.64000000000004</v>
      </c>
      <c r="H123" s="163">
        <f t="shared" ca="1" si="10"/>
        <v>277.15000000000003</v>
      </c>
      <c r="I123" s="163">
        <f t="shared" ca="1" si="11"/>
        <v>282.20000000000005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272.91000000000003</v>
      </c>
      <c r="E124" s="163">
        <f t="shared" ca="1" si="7"/>
        <v>274.42</v>
      </c>
      <c r="F124" s="163">
        <f t="shared" ca="1" si="8"/>
        <v>279.47000000000003</v>
      </c>
      <c r="G124" s="163">
        <f t="shared" ca="1" si="9"/>
        <v>275.64000000000004</v>
      </c>
      <c r="H124" s="163">
        <f t="shared" ca="1" si="10"/>
        <v>277.15000000000003</v>
      </c>
      <c r="I124" s="163">
        <f t="shared" ca="1" si="11"/>
        <v>282.20000000000005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272.91000000000003</v>
      </c>
      <c r="E125" s="163">
        <f t="shared" ca="1" si="7"/>
        <v>274.42</v>
      </c>
      <c r="F125" s="163">
        <f t="shared" ca="1" si="8"/>
        <v>279.47000000000003</v>
      </c>
      <c r="G125" s="163">
        <f t="shared" ca="1" si="9"/>
        <v>275.64000000000004</v>
      </c>
      <c r="H125" s="163">
        <f t="shared" ca="1" si="10"/>
        <v>277.15000000000003</v>
      </c>
      <c r="I125" s="163">
        <f t="shared" ca="1" si="11"/>
        <v>282.20000000000005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272.91000000000003</v>
      </c>
      <c r="E126" s="163">
        <f t="shared" ca="1" si="7"/>
        <v>274.42</v>
      </c>
      <c r="F126" s="163">
        <f t="shared" ca="1" si="8"/>
        <v>279.47000000000003</v>
      </c>
      <c r="G126" s="163">
        <f t="shared" ca="1" si="9"/>
        <v>275.64000000000004</v>
      </c>
      <c r="H126" s="163">
        <f t="shared" ca="1" si="10"/>
        <v>277.15000000000003</v>
      </c>
      <c r="I126" s="163">
        <f t="shared" ca="1" si="11"/>
        <v>282.20000000000005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272.91000000000003</v>
      </c>
      <c r="E127" s="163">
        <f t="shared" ca="1" si="7"/>
        <v>274.42</v>
      </c>
      <c r="F127" s="163">
        <f t="shared" ca="1" si="8"/>
        <v>279.47000000000003</v>
      </c>
      <c r="G127" s="163">
        <f t="shared" ca="1" si="9"/>
        <v>275.64000000000004</v>
      </c>
      <c r="H127" s="163">
        <f t="shared" ca="1" si="10"/>
        <v>277.15000000000003</v>
      </c>
      <c r="I127" s="163">
        <f t="shared" ca="1" si="11"/>
        <v>282.20000000000005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272.91000000000003</v>
      </c>
      <c r="E128" s="163">
        <f t="shared" ca="1" si="7"/>
        <v>274.42</v>
      </c>
      <c r="F128" s="163">
        <f t="shared" ca="1" si="8"/>
        <v>279.47000000000003</v>
      </c>
      <c r="G128" s="163">
        <f t="shared" ca="1" si="9"/>
        <v>275.64000000000004</v>
      </c>
      <c r="H128" s="163">
        <f t="shared" ca="1" si="10"/>
        <v>277.15000000000003</v>
      </c>
      <c r="I128" s="163">
        <f t="shared" ca="1" si="11"/>
        <v>282.20000000000005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272.91000000000003</v>
      </c>
      <c r="E129" s="163">
        <f t="shared" ca="1" si="7"/>
        <v>274.42</v>
      </c>
      <c r="F129" s="163">
        <f t="shared" ca="1" si="8"/>
        <v>279.47000000000003</v>
      </c>
      <c r="G129" s="163">
        <f t="shared" ca="1" si="9"/>
        <v>275.64000000000004</v>
      </c>
      <c r="H129" s="163">
        <f t="shared" ca="1" si="10"/>
        <v>277.15000000000003</v>
      </c>
      <c r="I129" s="163">
        <f t="shared" ca="1" si="11"/>
        <v>282.20000000000005</v>
      </c>
    </row>
    <row r="130" spans="1:9" ht="15" thickBot="1"/>
    <row r="131" spans="1:9" ht="15" thickBot="1">
      <c r="A131" s="221" t="s">
        <v>1</v>
      </c>
      <c r="B131" s="222"/>
      <c r="C131" s="223"/>
      <c r="D131" s="221" t="str">
        <f ca="1">+"Cylindre double entrée (851½-"&amp;MID(CELL("nomfichier",A129),FIND("]",CELL("nomfichier",A129))+1,LEN(CELL("nomfichier",A129))-FIND("]",CELL("nomfichier",A129)))&amp;")"</f>
        <v>Cylindre double entrée (851½-WO6)</v>
      </c>
      <c r="E131" s="222"/>
      <c r="F131" s="223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67.86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69.37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74.42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67.86</v>
      </c>
      <c r="E134" s="163">
        <f t="shared" ca="1" si="13"/>
        <v>69.37</v>
      </c>
      <c r="F134" s="163">
        <f t="shared" ca="1" si="14"/>
        <v>74.42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72.959999999999994</v>
      </c>
      <c r="E135" s="166">
        <f t="shared" ca="1" si="13"/>
        <v>74.47</v>
      </c>
      <c r="F135" s="166">
        <f t="shared" ca="1" si="14"/>
        <v>79.52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78.06</v>
      </c>
      <c r="E136" s="163">
        <f t="shared" ca="1" si="13"/>
        <v>79.570000000000007</v>
      </c>
      <c r="F136" s="163">
        <f t="shared" ca="1" si="14"/>
        <v>84.62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83.16</v>
      </c>
      <c r="E137" s="166">
        <f t="shared" ca="1" si="13"/>
        <v>84.67</v>
      </c>
      <c r="F137" s="166">
        <f t="shared" ca="1" si="14"/>
        <v>89.72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88.26</v>
      </c>
      <c r="E138" s="163">
        <f t="shared" ca="1" si="13"/>
        <v>89.77000000000001</v>
      </c>
      <c r="F138" s="163">
        <f t="shared" ca="1" si="14"/>
        <v>94.820000000000007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93.36</v>
      </c>
      <c r="E139" s="166">
        <f t="shared" ca="1" si="13"/>
        <v>94.87</v>
      </c>
      <c r="F139" s="166">
        <f t="shared" ca="1" si="14"/>
        <v>99.92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98.46</v>
      </c>
      <c r="E140" s="163">
        <f t="shared" ca="1" si="13"/>
        <v>99.97</v>
      </c>
      <c r="F140" s="163">
        <f t="shared" ca="1" si="14"/>
        <v>105.02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103.55999999999999</v>
      </c>
      <c r="E141" s="166">
        <f t="shared" ca="1" si="13"/>
        <v>105.07</v>
      </c>
      <c r="F141" s="166">
        <f t="shared" ca="1" si="14"/>
        <v>110.11999999999999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108.66</v>
      </c>
      <c r="E142" s="163">
        <f t="shared" ca="1" si="13"/>
        <v>110.17</v>
      </c>
      <c r="F142" s="163">
        <f t="shared" ca="1" si="14"/>
        <v>115.22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113.76</v>
      </c>
      <c r="E143" s="166">
        <f t="shared" ca="1" si="13"/>
        <v>115.27000000000001</v>
      </c>
      <c r="F143" s="166">
        <f t="shared" ca="1" si="14"/>
        <v>120.32000000000001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118.86</v>
      </c>
      <c r="E144" s="163">
        <f t="shared" ca="1" si="13"/>
        <v>120.37</v>
      </c>
      <c r="F144" s="163">
        <f t="shared" ca="1" si="14"/>
        <v>125.42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180.06</v>
      </c>
      <c r="E145" s="166">
        <f t="shared" ca="1" si="13"/>
        <v>181.57</v>
      </c>
      <c r="F145" s="166">
        <f t="shared" ca="1" si="14"/>
        <v>186.62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190.26</v>
      </c>
      <c r="E146" s="163">
        <f t="shared" ca="1" si="13"/>
        <v>191.76999999999998</v>
      </c>
      <c r="F146" s="163">
        <f t="shared" ca="1" si="14"/>
        <v>196.82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200.46</v>
      </c>
      <c r="E147" s="166">
        <f t="shared" ca="1" si="13"/>
        <v>201.97</v>
      </c>
      <c r="F147" s="166">
        <f t="shared" ca="1" si="14"/>
        <v>207.02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210.66</v>
      </c>
      <c r="E148" s="163">
        <f t="shared" ca="1" si="13"/>
        <v>212.17</v>
      </c>
      <c r="F148" s="163">
        <f t="shared" ca="1" si="14"/>
        <v>217.22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220.86</v>
      </c>
      <c r="E149" s="166">
        <f t="shared" ca="1" si="13"/>
        <v>222.37</v>
      </c>
      <c r="F149" s="166">
        <f t="shared" ca="1" si="14"/>
        <v>227.42000000000002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231.06</v>
      </c>
      <c r="E150" s="163">
        <f t="shared" ca="1" si="13"/>
        <v>232.57</v>
      </c>
      <c r="F150" s="163">
        <f t="shared" ca="1" si="14"/>
        <v>237.62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241.26</v>
      </c>
      <c r="E151" s="166">
        <f t="shared" ca="1" si="13"/>
        <v>242.76999999999998</v>
      </c>
      <c r="F151" s="166">
        <f t="shared" ca="1" si="14"/>
        <v>247.82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251.46</v>
      </c>
      <c r="E152" s="163">
        <f t="shared" ca="1" si="13"/>
        <v>252.97</v>
      </c>
      <c r="F152" s="163">
        <f t="shared" ca="1" si="14"/>
        <v>258.02</v>
      </c>
    </row>
    <row r="154" spans="1:6">
      <c r="A154" s="224" t="s">
        <v>198</v>
      </c>
      <c r="B154" s="224"/>
      <c r="C154" s="224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121.78999999999999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123.3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128.35</v>
      </c>
    </row>
    <row r="155" spans="1:6">
      <c r="A155" s="224" t="s">
        <v>199</v>
      </c>
      <c r="B155" s="224"/>
      <c r="C155" s="224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72.34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73.850000000000009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78.900000000000006</v>
      </c>
    </row>
    <row r="156" spans="1:6">
      <c r="A156" s="224" t="s">
        <v>200</v>
      </c>
      <c r="B156" s="224"/>
      <c r="C156" s="224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127.08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128.59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133.64000000000001</v>
      </c>
    </row>
    <row r="157" spans="1:6">
      <c r="A157" s="224" t="s">
        <v>201</v>
      </c>
      <c r="B157" s="224"/>
      <c r="C157" s="224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147.95000000000002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149.46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154.51000000000002</v>
      </c>
    </row>
    <row r="158" spans="1:6">
      <c r="A158" s="224" t="s">
        <v>202</v>
      </c>
      <c r="B158" s="224"/>
      <c r="C158" s="224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94.149999999999991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95.66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100.71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4" t="s">
        <v>203</v>
      </c>
      <c r="B160" s="224"/>
      <c r="C160" s="224"/>
      <c r="D160" s="225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15,14€</v>
      </c>
      <c r="E160" s="225"/>
      <c r="F160" s="225"/>
    </row>
    <row r="161" spans="1:6">
      <c r="A161" s="224" t="s">
        <v>204</v>
      </c>
      <c r="B161" s="224"/>
      <c r="C161" s="224"/>
      <c r="D161" s="226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26,33€</v>
      </c>
      <c r="E161" s="226"/>
      <c r="F161" s="226"/>
    </row>
    <row r="162" spans="1:6">
      <c r="A162" s="224" t="s">
        <v>205</v>
      </c>
      <c r="B162" s="224"/>
      <c r="C162" s="224"/>
      <c r="D162" s="225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5"/>
      <c r="F162" s="225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8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8"/>
      <c r="C1" s="218"/>
      <c r="D1" s="218"/>
      <c r="E1" s="218"/>
      <c r="F1" s="218"/>
      <c r="G1" s="218"/>
      <c r="H1" s="218"/>
      <c r="I1" s="218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19" t="str">
        <f ca="1">"Profil "&amp;MID(CELL("nomfichier",A6),FIND("]",CELL("nomfichier",A6))+1,LEN(CELL("nomfichier",A6))-FIND("]",CELL("nomfichier",A6)))</f>
        <v>Profil WD6</v>
      </c>
      <c r="B6" s="219"/>
      <c r="C6" s="219"/>
      <c r="D6" s="219"/>
      <c r="E6" s="219"/>
      <c r="F6" s="219"/>
      <c r="G6" s="219"/>
      <c r="H6" s="219"/>
      <c r="I6" s="219"/>
    </row>
    <row r="7" spans="1:9" ht="15" thickBot="1"/>
    <row r="8" spans="1:9" s="159" customFormat="1" ht="15" thickBot="1">
      <c r="A8" s="221" t="s">
        <v>1</v>
      </c>
      <c r="B8" s="222"/>
      <c r="C8" s="223"/>
      <c r="D8" s="221" t="str">
        <f ca="1">+"Cylindre double entrée (810-"&amp;MID(CELL("nomfichier",A6),FIND("]",CELL("nomfichier",A6))+1,LEN(CELL("nomfichier",A6))-FIND("]",CELL("nomfichier",A6)))&amp;")"</f>
        <v>Cylindre double entrée (810-WD6)</v>
      </c>
      <c r="E8" s="222"/>
      <c r="F8" s="223"/>
      <c r="G8" s="220" t="str">
        <f ca="1">"Cylindre à bouton (815-"&amp;MID(CELL("nomfichier",A6),FIND("]",CELL("nomfichier",A6))+1,LEN(CELL("nomfichier",A6))-FIND("]",CELL("nomfichier",A6)))&amp;")"</f>
        <v>Cylindre à bouton (815-WD6)</v>
      </c>
      <c r="H8" s="220"/>
      <c r="I8" s="220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98.34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99.850000000000009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104.9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101.37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102.88000000000001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107.93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98.34</v>
      </c>
      <c r="E11" s="163">
        <f t="shared" ca="1" si="1"/>
        <v>99.850000000000009</v>
      </c>
      <c r="F11" s="163">
        <f t="shared" ca="1" si="2"/>
        <v>104.9</v>
      </c>
      <c r="G11" s="163">
        <f t="shared" ca="1" si="3"/>
        <v>101.37</v>
      </c>
      <c r="H11" s="163">
        <f t="shared" ca="1" si="4"/>
        <v>102.88000000000001</v>
      </c>
      <c r="I11" s="163">
        <f t="shared" ca="1" si="5"/>
        <v>107.93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98.34</v>
      </c>
      <c r="E12" s="163">
        <f t="shared" ca="1" si="1"/>
        <v>99.850000000000009</v>
      </c>
      <c r="F12" s="163">
        <f t="shared" ca="1" si="2"/>
        <v>104.9</v>
      </c>
      <c r="G12" s="163">
        <f t="shared" ca="1" si="3"/>
        <v>101.37</v>
      </c>
      <c r="H12" s="163">
        <f t="shared" ca="1" si="4"/>
        <v>102.88000000000001</v>
      </c>
      <c r="I12" s="163">
        <f t="shared" ca="1" si="5"/>
        <v>107.93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98.34</v>
      </c>
      <c r="E13" s="163">
        <f t="shared" ca="1" si="1"/>
        <v>99.850000000000009</v>
      </c>
      <c r="F13" s="163">
        <f t="shared" ca="1" si="2"/>
        <v>104.9</v>
      </c>
      <c r="G13" s="163">
        <f t="shared" ca="1" si="3"/>
        <v>101.37</v>
      </c>
      <c r="H13" s="163">
        <f t="shared" ca="1" si="4"/>
        <v>102.88000000000001</v>
      </c>
      <c r="I13" s="163">
        <f t="shared" ca="1" si="5"/>
        <v>107.93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103.44</v>
      </c>
      <c r="E14" s="166">
        <f t="shared" ca="1" si="1"/>
        <v>104.95</v>
      </c>
      <c r="F14" s="166">
        <f t="shared" ca="1" si="2"/>
        <v>110</v>
      </c>
      <c r="G14" s="166">
        <f t="shared" ca="1" si="3"/>
        <v>106.47</v>
      </c>
      <c r="H14" s="166">
        <f t="shared" ca="1" si="4"/>
        <v>107.98</v>
      </c>
      <c r="I14" s="166">
        <f t="shared" ca="1" si="5"/>
        <v>113.03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108.54</v>
      </c>
      <c r="E15" s="163">
        <f t="shared" ca="1" si="1"/>
        <v>110.05000000000001</v>
      </c>
      <c r="F15" s="163">
        <f t="shared" ca="1" si="2"/>
        <v>115.10000000000001</v>
      </c>
      <c r="G15" s="163">
        <f t="shared" ca="1" si="3"/>
        <v>111.57000000000001</v>
      </c>
      <c r="H15" s="163">
        <f t="shared" ca="1" si="4"/>
        <v>113.08000000000001</v>
      </c>
      <c r="I15" s="163">
        <f t="shared" ca="1" si="5"/>
        <v>118.13000000000001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108.54</v>
      </c>
      <c r="E16" s="163">
        <f t="shared" ca="1" si="1"/>
        <v>110.05000000000001</v>
      </c>
      <c r="F16" s="163">
        <f t="shared" ca="1" si="2"/>
        <v>115.10000000000001</v>
      </c>
      <c r="G16" s="163">
        <f t="shared" ca="1" si="3"/>
        <v>111.57000000000001</v>
      </c>
      <c r="H16" s="163">
        <f t="shared" ca="1" si="4"/>
        <v>113.08000000000001</v>
      </c>
      <c r="I16" s="163">
        <f t="shared" ca="1" si="5"/>
        <v>118.13000000000001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108.54</v>
      </c>
      <c r="E17" s="163">
        <f t="shared" ca="1" si="1"/>
        <v>110.05000000000001</v>
      </c>
      <c r="F17" s="163">
        <f t="shared" ca="1" si="2"/>
        <v>115.10000000000001</v>
      </c>
      <c r="G17" s="163">
        <f t="shared" ca="1" si="3"/>
        <v>111.57000000000001</v>
      </c>
      <c r="H17" s="163">
        <f t="shared" ca="1" si="4"/>
        <v>113.08000000000001</v>
      </c>
      <c r="I17" s="163">
        <f t="shared" ca="1" si="5"/>
        <v>118.13000000000001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113.64</v>
      </c>
      <c r="E18" s="166">
        <f t="shared" ca="1" si="1"/>
        <v>115.15</v>
      </c>
      <c r="F18" s="166">
        <f t="shared" ca="1" si="2"/>
        <v>120.2</v>
      </c>
      <c r="G18" s="166">
        <f t="shared" ca="1" si="3"/>
        <v>116.67</v>
      </c>
      <c r="H18" s="166">
        <f t="shared" ca="1" si="4"/>
        <v>118.18</v>
      </c>
      <c r="I18" s="166">
        <f t="shared" ca="1" si="5"/>
        <v>123.23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113.64</v>
      </c>
      <c r="E19" s="166">
        <f t="shared" ca="1" si="1"/>
        <v>115.15</v>
      </c>
      <c r="F19" s="166">
        <f t="shared" ca="1" si="2"/>
        <v>120.2</v>
      </c>
      <c r="G19" s="166">
        <f t="shared" ca="1" si="3"/>
        <v>116.67</v>
      </c>
      <c r="H19" s="166">
        <f t="shared" ca="1" si="4"/>
        <v>118.18</v>
      </c>
      <c r="I19" s="166">
        <f t="shared" ca="1" si="5"/>
        <v>123.23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113.64</v>
      </c>
      <c r="E20" s="166">
        <f t="shared" ca="1" si="1"/>
        <v>115.15</v>
      </c>
      <c r="F20" s="166">
        <f t="shared" ca="1" si="2"/>
        <v>120.2</v>
      </c>
      <c r="G20" s="166">
        <f t="shared" ca="1" si="3"/>
        <v>116.67</v>
      </c>
      <c r="H20" s="166">
        <f t="shared" ca="1" si="4"/>
        <v>118.18</v>
      </c>
      <c r="I20" s="166">
        <f t="shared" ca="1" si="5"/>
        <v>123.23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118.74</v>
      </c>
      <c r="E21" s="163">
        <f t="shared" ca="1" si="1"/>
        <v>120.25</v>
      </c>
      <c r="F21" s="163">
        <f t="shared" ca="1" si="2"/>
        <v>125.3</v>
      </c>
      <c r="G21" s="163">
        <f t="shared" ca="1" si="3"/>
        <v>121.77</v>
      </c>
      <c r="H21" s="163">
        <f t="shared" ca="1" si="4"/>
        <v>123.28</v>
      </c>
      <c r="I21" s="163">
        <f t="shared" ca="1" si="5"/>
        <v>128.32999999999998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118.74</v>
      </c>
      <c r="E22" s="163">
        <f t="shared" ca="1" si="1"/>
        <v>120.25</v>
      </c>
      <c r="F22" s="163">
        <f t="shared" ca="1" si="2"/>
        <v>125.3</v>
      </c>
      <c r="G22" s="163">
        <f t="shared" ca="1" si="3"/>
        <v>121.77</v>
      </c>
      <c r="H22" s="163">
        <f t="shared" ca="1" si="4"/>
        <v>123.28</v>
      </c>
      <c r="I22" s="163">
        <f t="shared" ca="1" si="5"/>
        <v>128.32999999999998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118.74</v>
      </c>
      <c r="E23" s="163">
        <f t="shared" ca="1" si="1"/>
        <v>120.25</v>
      </c>
      <c r="F23" s="163">
        <f t="shared" ca="1" si="2"/>
        <v>125.3</v>
      </c>
      <c r="G23" s="163">
        <f t="shared" ca="1" si="3"/>
        <v>121.77</v>
      </c>
      <c r="H23" s="163">
        <f t="shared" ca="1" si="4"/>
        <v>123.28</v>
      </c>
      <c r="I23" s="163">
        <f t="shared" ca="1" si="5"/>
        <v>128.32999999999998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118.74</v>
      </c>
      <c r="E24" s="163">
        <f t="shared" ca="1" si="1"/>
        <v>120.25</v>
      </c>
      <c r="F24" s="163">
        <f t="shared" ca="1" si="2"/>
        <v>125.3</v>
      </c>
      <c r="G24" s="163">
        <f t="shared" ca="1" si="3"/>
        <v>121.77</v>
      </c>
      <c r="H24" s="163">
        <f t="shared" ca="1" si="4"/>
        <v>123.28</v>
      </c>
      <c r="I24" s="163">
        <f t="shared" ca="1" si="5"/>
        <v>128.32999999999998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123.84</v>
      </c>
      <c r="E25" s="166">
        <f t="shared" ca="1" si="1"/>
        <v>125.35000000000001</v>
      </c>
      <c r="F25" s="166">
        <f t="shared" ca="1" si="2"/>
        <v>130.4</v>
      </c>
      <c r="G25" s="166">
        <f t="shared" ca="1" si="3"/>
        <v>126.87</v>
      </c>
      <c r="H25" s="166">
        <f t="shared" ca="1" si="4"/>
        <v>128.38</v>
      </c>
      <c r="I25" s="166">
        <f t="shared" ca="1" si="5"/>
        <v>133.43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123.84</v>
      </c>
      <c r="E26" s="166">
        <f t="shared" ca="1" si="1"/>
        <v>125.35000000000001</v>
      </c>
      <c r="F26" s="166">
        <f t="shared" ca="1" si="2"/>
        <v>130.4</v>
      </c>
      <c r="G26" s="166">
        <f t="shared" ca="1" si="3"/>
        <v>126.87</v>
      </c>
      <c r="H26" s="166">
        <f t="shared" ca="1" si="4"/>
        <v>128.38</v>
      </c>
      <c r="I26" s="166">
        <f t="shared" ca="1" si="5"/>
        <v>133.43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123.84</v>
      </c>
      <c r="E27" s="166">
        <f t="shared" ca="1" si="1"/>
        <v>125.35000000000001</v>
      </c>
      <c r="F27" s="166">
        <f t="shared" ca="1" si="2"/>
        <v>130.4</v>
      </c>
      <c r="G27" s="166">
        <f t="shared" ca="1" si="3"/>
        <v>126.87</v>
      </c>
      <c r="H27" s="166">
        <f t="shared" ca="1" si="4"/>
        <v>128.38</v>
      </c>
      <c r="I27" s="166">
        <f t="shared" ca="1" si="5"/>
        <v>133.43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123.84</v>
      </c>
      <c r="E28" s="166">
        <f t="shared" ca="1" si="1"/>
        <v>125.35000000000001</v>
      </c>
      <c r="F28" s="166">
        <f t="shared" ca="1" si="2"/>
        <v>130.4</v>
      </c>
      <c r="G28" s="166">
        <f t="shared" ca="1" si="3"/>
        <v>126.87</v>
      </c>
      <c r="H28" s="166">
        <f t="shared" ca="1" si="4"/>
        <v>128.38</v>
      </c>
      <c r="I28" s="166">
        <f t="shared" ca="1" si="5"/>
        <v>133.43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128.94</v>
      </c>
      <c r="E29" s="163">
        <f t="shared" ca="1" si="1"/>
        <v>130.45000000000002</v>
      </c>
      <c r="F29" s="163">
        <f t="shared" ca="1" si="2"/>
        <v>135.5</v>
      </c>
      <c r="G29" s="163">
        <f t="shared" ca="1" si="3"/>
        <v>131.97</v>
      </c>
      <c r="H29" s="163">
        <f t="shared" ca="1" si="4"/>
        <v>133.48000000000002</v>
      </c>
      <c r="I29" s="163">
        <f t="shared" ca="1" si="5"/>
        <v>138.53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128.94</v>
      </c>
      <c r="E30" s="163">
        <f t="shared" ca="1" si="1"/>
        <v>130.45000000000002</v>
      </c>
      <c r="F30" s="163">
        <f t="shared" ca="1" si="2"/>
        <v>135.5</v>
      </c>
      <c r="G30" s="163">
        <f t="shared" ca="1" si="3"/>
        <v>131.97</v>
      </c>
      <c r="H30" s="163">
        <f t="shared" ca="1" si="4"/>
        <v>133.48000000000002</v>
      </c>
      <c r="I30" s="163">
        <f t="shared" ca="1" si="5"/>
        <v>138.53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128.94</v>
      </c>
      <c r="E31" s="163">
        <f t="shared" ca="1" si="1"/>
        <v>130.45000000000002</v>
      </c>
      <c r="F31" s="163">
        <f t="shared" ca="1" si="2"/>
        <v>135.5</v>
      </c>
      <c r="G31" s="163">
        <f t="shared" ca="1" si="3"/>
        <v>131.97</v>
      </c>
      <c r="H31" s="163">
        <f t="shared" ca="1" si="4"/>
        <v>133.48000000000002</v>
      </c>
      <c r="I31" s="163">
        <f t="shared" ca="1" si="5"/>
        <v>138.53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128.94</v>
      </c>
      <c r="E32" s="163">
        <f t="shared" ca="1" si="1"/>
        <v>130.45000000000002</v>
      </c>
      <c r="F32" s="163">
        <f t="shared" ca="1" si="2"/>
        <v>135.5</v>
      </c>
      <c r="G32" s="163">
        <f t="shared" ca="1" si="3"/>
        <v>131.97</v>
      </c>
      <c r="H32" s="163">
        <f t="shared" ca="1" si="4"/>
        <v>133.48000000000002</v>
      </c>
      <c r="I32" s="163">
        <f t="shared" ca="1" si="5"/>
        <v>138.53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128.94</v>
      </c>
      <c r="E33" s="163">
        <f t="shared" ca="1" si="1"/>
        <v>130.45000000000002</v>
      </c>
      <c r="F33" s="163">
        <f t="shared" ca="1" si="2"/>
        <v>135.5</v>
      </c>
      <c r="G33" s="163">
        <f t="shared" ca="1" si="3"/>
        <v>131.97</v>
      </c>
      <c r="H33" s="163">
        <f t="shared" ca="1" si="4"/>
        <v>133.48000000000002</v>
      </c>
      <c r="I33" s="163">
        <f t="shared" ca="1" si="5"/>
        <v>138.53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134.04000000000002</v>
      </c>
      <c r="E34" s="166">
        <f t="shared" ca="1" si="1"/>
        <v>135.55000000000001</v>
      </c>
      <c r="F34" s="166">
        <f t="shared" ca="1" si="2"/>
        <v>140.60000000000002</v>
      </c>
      <c r="G34" s="166">
        <f t="shared" ca="1" si="3"/>
        <v>137.07000000000002</v>
      </c>
      <c r="H34" s="166">
        <f t="shared" ca="1" si="4"/>
        <v>138.58000000000001</v>
      </c>
      <c r="I34" s="166">
        <f t="shared" ca="1" si="5"/>
        <v>143.63000000000002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134.04000000000002</v>
      </c>
      <c r="E35" s="166">
        <f t="shared" ca="1" si="1"/>
        <v>135.55000000000001</v>
      </c>
      <c r="F35" s="166">
        <f t="shared" ca="1" si="2"/>
        <v>140.60000000000002</v>
      </c>
      <c r="G35" s="166">
        <f t="shared" ca="1" si="3"/>
        <v>137.07000000000002</v>
      </c>
      <c r="H35" s="166">
        <f t="shared" ca="1" si="4"/>
        <v>138.58000000000001</v>
      </c>
      <c r="I35" s="166">
        <f t="shared" ca="1" si="5"/>
        <v>143.63000000000002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134.04000000000002</v>
      </c>
      <c r="E36" s="166">
        <f t="shared" ca="1" si="1"/>
        <v>135.55000000000001</v>
      </c>
      <c r="F36" s="166">
        <f t="shared" ca="1" si="2"/>
        <v>140.60000000000002</v>
      </c>
      <c r="G36" s="166">
        <f t="shared" ca="1" si="3"/>
        <v>137.07000000000002</v>
      </c>
      <c r="H36" s="166">
        <f t="shared" ca="1" si="4"/>
        <v>138.58000000000001</v>
      </c>
      <c r="I36" s="166">
        <f t="shared" ca="1" si="5"/>
        <v>143.63000000000002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134.04000000000002</v>
      </c>
      <c r="E37" s="166">
        <f t="shared" ca="1" si="1"/>
        <v>135.55000000000001</v>
      </c>
      <c r="F37" s="166">
        <f t="shared" ca="1" si="2"/>
        <v>140.60000000000002</v>
      </c>
      <c r="G37" s="166">
        <f t="shared" ca="1" si="3"/>
        <v>137.07000000000002</v>
      </c>
      <c r="H37" s="166">
        <f t="shared" ca="1" si="4"/>
        <v>138.58000000000001</v>
      </c>
      <c r="I37" s="166">
        <f t="shared" ca="1" si="5"/>
        <v>143.63000000000002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134.04000000000002</v>
      </c>
      <c r="E38" s="166">
        <f t="shared" ca="1" si="1"/>
        <v>135.55000000000001</v>
      </c>
      <c r="F38" s="166">
        <f t="shared" ca="1" si="2"/>
        <v>140.60000000000002</v>
      </c>
      <c r="G38" s="166">
        <f t="shared" ca="1" si="3"/>
        <v>137.07000000000002</v>
      </c>
      <c r="H38" s="166">
        <f t="shared" ca="1" si="4"/>
        <v>138.58000000000001</v>
      </c>
      <c r="I38" s="166">
        <f t="shared" ca="1" si="5"/>
        <v>143.63000000000002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139.14000000000001</v>
      </c>
      <c r="E39" s="163">
        <f t="shared" ca="1" si="1"/>
        <v>140.65</v>
      </c>
      <c r="F39" s="163">
        <f t="shared" ca="1" si="2"/>
        <v>145.70000000000002</v>
      </c>
      <c r="G39" s="163">
        <f t="shared" ca="1" si="3"/>
        <v>142.17000000000002</v>
      </c>
      <c r="H39" s="163">
        <f t="shared" ca="1" si="4"/>
        <v>143.68</v>
      </c>
      <c r="I39" s="163">
        <f t="shared" ca="1" si="5"/>
        <v>148.73000000000002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139.14000000000001</v>
      </c>
      <c r="E40" s="163">
        <f t="shared" ca="1" si="1"/>
        <v>140.65</v>
      </c>
      <c r="F40" s="163">
        <f t="shared" ca="1" si="2"/>
        <v>145.70000000000002</v>
      </c>
      <c r="G40" s="163">
        <f t="shared" ca="1" si="3"/>
        <v>142.17000000000002</v>
      </c>
      <c r="H40" s="163">
        <f t="shared" ca="1" si="4"/>
        <v>143.68</v>
      </c>
      <c r="I40" s="163">
        <f t="shared" ca="1" si="5"/>
        <v>148.73000000000002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139.14000000000001</v>
      </c>
      <c r="E41" s="163">
        <f t="shared" ca="1" si="1"/>
        <v>140.65</v>
      </c>
      <c r="F41" s="163">
        <f t="shared" ca="1" si="2"/>
        <v>145.70000000000002</v>
      </c>
      <c r="G41" s="163">
        <f t="shared" ca="1" si="3"/>
        <v>142.17000000000002</v>
      </c>
      <c r="H41" s="163">
        <f t="shared" ca="1" si="4"/>
        <v>143.68</v>
      </c>
      <c r="I41" s="163">
        <f t="shared" ca="1" si="5"/>
        <v>148.73000000000002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139.14000000000001</v>
      </c>
      <c r="E42" s="163">
        <f t="shared" ca="1" si="1"/>
        <v>140.65</v>
      </c>
      <c r="F42" s="163">
        <f t="shared" ca="1" si="2"/>
        <v>145.70000000000002</v>
      </c>
      <c r="G42" s="163">
        <f t="shared" ca="1" si="3"/>
        <v>142.17000000000002</v>
      </c>
      <c r="H42" s="163">
        <f t="shared" ca="1" si="4"/>
        <v>143.68</v>
      </c>
      <c r="I42" s="163">
        <f t="shared" ca="1" si="5"/>
        <v>148.73000000000002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139.14000000000001</v>
      </c>
      <c r="E43" s="163">
        <f t="shared" ca="1" si="1"/>
        <v>140.65</v>
      </c>
      <c r="F43" s="163">
        <f t="shared" ca="1" si="2"/>
        <v>145.70000000000002</v>
      </c>
      <c r="G43" s="163">
        <f t="shared" ca="1" si="3"/>
        <v>142.17000000000002</v>
      </c>
      <c r="H43" s="163">
        <f t="shared" ca="1" si="4"/>
        <v>143.68</v>
      </c>
      <c r="I43" s="163">
        <f t="shared" ca="1" si="5"/>
        <v>148.73000000000002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139.14000000000001</v>
      </c>
      <c r="E44" s="163">
        <f t="shared" ca="1" si="1"/>
        <v>140.65</v>
      </c>
      <c r="F44" s="163">
        <f t="shared" ca="1" si="2"/>
        <v>145.70000000000002</v>
      </c>
      <c r="G44" s="163">
        <f t="shared" ca="1" si="3"/>
        <v>142.17000000000002</v>
      </c>
      <c r="H44" s="163">
        <f t="shared" ca="1" si="4"/>
        <v>143.68</v>
      </c>
      <c r="I44" s="163">
        <f t="shared" ca="1" si="5"/>
        <v>148.73000000000002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144.24</v>
      </c>
      <c r="E45" s="166">
        <f t="shared" ca="1" si="1"/>
        <v>145.75</v>
      </c>
      <c r="F45" s="166">
        <f t="shared" ca="1" si="2"/>
        <v>150.80000000000001</v>
      </c>
      <c r="G45" s="166">
        <f t="shared" ca="1" si="3"/>
        <v>147.27000000000001</v>
      </c>
      <c r="H45" s="166">
        <f t="shared" ca="1" si="4"/>
        <v>148.78</v>
      </c>
      <c r="I45" s="166">
        <f t="shared" ca="1" si="5"/>
        <v>153.83000000000001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144.24</v>
      </c>
      <c r="E46" s="166">
        <f t="shared" ca="1" si="1"/>
        <v>145.75</v>
      </c>
      <c r="F46" s="166">
        <f t="shared" ca="1" si="2"/>
        <v>150.80000000000001</v>
      </c>
      <c r="G46" s="166">
        <f t="shared" ca="1" si="3"/>
        <v>147.27000000000001</v>
      </c>
      <c r="H46" s="166">
        <f t="shared" ca="1" si="4"/>
        <v>148.78</v>
      </c>
      <c r="I46" s="166">
        <f t="shared" ca="1" si="5"/>
        <v>153.83000000000001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144.24</v>
      </c>
      <c r="E47" s="166">
        <f t="shared" ca="1" si="1"/>
        <v>145.75</v>
      </c>
      <c r="F47" s="166">
        <f t="shared" ca="1" si="2"/>
        <v>150.80000000000001</v>
      </c>
      <c r="G47" s="166">
        <f t="shared" ca="1" si="3"/>
        <v>147.27000000000001</v>
      </c>
      <c r="H47" s="166">
        <f t="shared" ca="1" si="4"/>
        <v>148.78</v>
      </c>
      <c r="I47" s="166">
        <f t="shared" ca="1" si="5"/>
        <v>153.83000000000001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144.24</v>
      </c>
      <c r="E48" s="166">
        <f t="shared" ca="1" si="1"/>
        <v>145.75</v>
      </c>
      <c r="F48" s="166">
        <f t="shared" ca="1" si="2"/>
        <v>150.80000000000001</v>
      </c>
      <c r="G48" s="166">
        <f t="shared" ca="1" si="3"/>
        <v>147.27000000000001</v>
      </c>
      <c r="H48" s="166">
        <f t="shared" ca="1" si="4"/>
        <v>148.78</v>
      </c>
      <c r="I48" s="166">
        <f t="shared" ca="1" si="5"/>
        <v>153.83000000000001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144.24</v>
      </c>
      <c r="E49" s="166">
        <f t="shared" ca="1" si="1"/>
        <v>145.75</v>
      </c>
      <c r="F49" s="166">
        <f t="shared" ca="1" si="2"/>
        <v>150.80000000000001</v>
      </c>
      <c r="G49" s="166">
        <f t="shared" ca="1" si="3"/>
        <v>147.27000000000001</v>
      </c>
      <c r="H49" s="166">
        <f t="shared" ca="1" si="4"/>
        <v>148.78</v>
      </c>
      <c r="I49" s="166">
        <f t="shared" ca="1" si="5"/>
        <v>153.83000000000001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144.24</v>
      </c>
      <c r="E50" s="166">
        <f t="shared" ca="1" si="1"/>
        <v>145.75</v>
      </c>
      <c r="F50" s="166">
        <f t="shared" ca="1" si="2"/>
        <v>150.80000000000001</v>
      </c>
      <c r="G50" s="166">
        <f t="shared" ca="1" si="3"/>
        <v>147.27000000000001</v>
      </c>
      <c r="H50" s="166">
        <f t="shared" ca="1" si="4"/>
        <v>148.78</v>
      </c>
      <c r="I50" s="166">
        <f t="shared" ca="1" si="5"/>
        <v>153.83000000000001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149.34000000000003</v>
      </c>
      <c r="E51" s="163">
        <f t="shared" ca="1" si="1"/>
        <v>150.85000000000002</v>
      </c>
      <c r="F51" s="163">
        <f t="shared" ca="1" si="2"/>
        <v>155.90000000000003</v>
      </c>
      <c r="G51" s="163">
        <f t="shared" ca="1" si="3"/>
        <v>152.37000000000003</v>
      </c>
      <c r="H51" s="163">
        <f t="shared" ca="1" si="4"/>
        <v>153.88000000000002</v>
      </c>
      <c r="I51" s="163">
        <f t="shared" ca="1" si="5"/>
        <v>158.93000000000004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149.34000000000003</v>
      </c>
      <c r="E52" s="163">
        <f t="shared" ca="1" si="1"/>
        <v>150.85000000000002</v>
      </c>
      <c r="F52" s="163">
        <f t="shared" ca="1" si="2"/>
        <v>155.90000000000003</v>
      </c>
      <c r="G52" s="163">
        <f t="shared" ca="1" si="3"/>
        <v>152.37000000000003</v>
      </c>
      <c r="H52" s="163">
        <f t="shared" ca="1" si="4"/>
        <v>153.88000000000002</v>
      </c>
      <c r="I52" s="163">
        <f t="shared" ca="1" si="5"/>
        <v>158.93000000000004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149.34000000000003</v>
      </c>
      <c r="E53" s="163">
        <f t="shared" ca="1" si="1"/>
        <v>150.85000000000002</v>
      </c>
      <c r="F53" s="163">
        <f t="shared" ca="1" si="2"/>
        <v>155.90000000000003</v>
      </c>
      <c r="G53" s="163">
        <f t="shared" ca="1" si="3"/>
        <v>152.37000000000003</v>
      </c>
      <c r="H53" s="163">
        <f t="shared" ca="1" si="4"/>
        <v>153.88000000000002</v>
      </c>
      <c r="I53" s="163">
        <f t="shared" ca="1" si="5"/>
        <v>158.93000000000004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149.34000000000003</v>
      </c>
      <c r="E54" s="163">
        <f t="shared" ca="1" si="1"/>
        <v>150.85000000000002</v>
      </c>
      <c r="F54" s="163">
        <f t="shared" ca="1" si="2"/>
        <v>155.90000000000003</v>
      </c>
      <c r="G54" s="163">
        <f t="shared" ca="1" si="3"/>
        <v>152.37000000000003</v>
      </c>
      <c r="H54" s="163">
        <f t="shared" ca="1" si="4"/>
        <v>153.88000000000002</v>
      </c>
      <c r="I54" s="163">
        <f t="shared" ca="1" si="5"/>
        <v>158.93000000000004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149.34000000000003</v>
      </c>
      <c r="E55" s="163">
        <f t="shared" ca="1" si="1"/>
        <v>150.85000000000002</v>
      </c>
      <c r="F55" s="163">
        <f t="shared" ca="1" si="2"/>
        <v>155.90000000000003</v>
      </c>
      <c r="G55" s="163">
        <f t="shared" ca="1" si="3"/>
        <v>152.37000000000003</v>
      </c>
      <c r="H55" s="163">
        <f t="shared" ca="1" si="4"/>
        <v>153.88000000000002</v>
      </c>
      <c r="I55" s="163">
        <f t="shared" ca="1" si="5"/>
        <v>158.93000000000004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149.34000000000003</v>
      </c>
      <c r="E56" s="163">
        <f t="shared" ca="1" si="1"/>
        <v>150.85000000000002</v>
      </c>
      <c r="F56" s="163">
        <f t="shared" ca="1" si="2"/>
        <v>155.90000000000003</v>
      </c>
      <c r="G56" s="163">
        <f t="shared" ca="1" si="3"/>
        <v>152.37000000000003</v>
      </c>
      <c r="H56" s="163">
        <f t="shared" ca="1" si="4"/>
        <v>153.88000000000002</v>
      </c>
      <c r="I56" s="163">
        <f t="shared" ca="1" si="5"/>
        <v>158.93000000000004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149.34000000000003</v>
      </c>
      <c r="E57" s="163">
        <f t="shared" ca="1" si="1"/>
        <v>150.85000000000002</v>
      </c>
      <c r="F57" s="163">
        <f t="shared" ca="1" si="2"/>
        <v>155.90000000000003</v>
      </c>
      <c r="G57" s="163">
        <f t="shared" ca="1" si="3"/>
        <v>152.37000000000003</v>
      </c>
      <c r="H57" s="163">
        <f t="shared" ca="1" si="4"/>
        <v>153.88000000000002</v>
      </c>
      <c r="I57" s="163">
        <f t="shared" ca="1" si="5"/>
        <v>158.93000000000004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210.54000000000002</v>
      </c>
      <c r="E58" s="166">
        <f t="shared" ca="1" si="1"/>
        <v>212.05</v>
      </c>
      <c r="F58" s="166">
        <f t="shared" ca="1" si="2"/>
        <v>217.10000000000002</v>
      </c>
      <c r="G58" s="166">
        <f t="shared" ca="1" si="3"/>
        <v>213.57000000000002</v>
      </c>
      <c r="H58" s="166">
        <f t="shared" ca="1" si="4"/>
        <v>215.08</v>
      </c>
      <c r="I58" s="166">
        <f t="shared" ca="1" si="5"/>
        <v>220.13000000000002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210.54000000000002</v>
      </c>
      <c r="E59" s="166">
        <f t="shared" ca="1" si="1"/>
        <v>212.05</v>
      </c>
      <c r="F59" s="166">
        <f t="shared" ca="1" si="2"/>
        <v>217.10000000000002</v>
      </c>
      <c r="G59" s="166">
        <f t="shared" ca="1" si="3"/>
        <v>213.57000000000002</v>
      </c>
      <c r="H59" s="166">
        <f t="shared" ca="1" si="4"/>
        <v>215.08</v>
      </c>
      <c r="I59" s="166">
        <f t="shared" ca="1" si="5"/>
        <v>220.13000000000002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210.54000000000002</v>
      </c>
      <c r="E60" s="166">
        <f t="shared" ca="1" si="1"/>
        <v>212.05</v>
      </c>
      <c r="F60" s="166">
        <f t="shared" ca="1" si="2"/>
        <v>217.10000000000002</v>
      </c>
      <c r="G60" s="166">
        <f t="shared" ca="1" si="3"/>
        <v>213.57000000000002</v>
      </c>
      <c r="H60" s="166">
        <f t="shared" ca="1" si="4"/>
        <v>215.08</v>
      </c>
      <c r="I60" s="166">
        <f t="shared" ca="1" si="5"/>
        <v>220.13000000000002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210.54000000000002</v>
      </c>
      <c r="E61" s="166">
        <f t="shared" ca="1" si="1"/>
        <v>212.05</v>
      </c>
      <c r="F61" s="166">
        <f t="shared" ca="1" si="2"/>
        <v>217.10000000000002</v>
      </c>
      <c r="G61" s="166">
        <f t="shared" ca="1" si="3"/>
        <v>213.57000000000002</v>
      </c>
      <c r="H61" s="166">
        <f t="shared" ca="1" si="4"/>
        <v>215.08</v>
      </c>
      <c r="I61" s="166">
        <f t="shared" ca="1" si="5"/>
        <v>220.13000000000002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210.54000000000002</v>
      </c>
      <c r="E62" s="166">
        <f t="shared" ca="1" si="1"/>
        <v>212.05</v>
      </c>
      <c r="F62" s="166">
        <f t="shared" ca="1" si="2"/>
        <v>217.10000000000002</v>
      </c>
      <c r="G62" s="166">
        <f t="shared" ca="1" si="3"/>
        <v>213.57000000000002</v>
      </c>
      <c r="H62" s="166">
        <f t="shared" ca="1" si="4"/>
        <v>215.08</v>
      </c>
      <c r="I62" s="166">
        <f t="shared" ca="1" si="5"/>
        <v>220.13000000000002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210.54000000000002</v>
      </c>
      <c r="E63" s="166">
        <f t="shared" ca="1" si="1"/>
        <v>212.05</v>
      </c>
      <c r="F63" s="166">
        <f t="shared" ca="1" si="2"/>
        <v>217.10000000000002</v>
      </c>
      <c r="G63" s="166">
        <f t="shared" ca="1" si="3"/>
        <v>213.57000000000002</v>
      </c>
      <c r="H63" s="166">
        <f t="shared" ca="1" si="4"/>
        <v>215.08</v>
      </c>
      <c r="I63" s="166">
        <f t="shared" ca="1" si="5"/>
        <v>220.13000000000002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210.54000000000002</v>
      </c>
      <c r="E64" s="166">
        <f t="shared" ca="1" si="1"/>
        <v>212.05</v>
      </c>
      <c r="F64" s="166">
        <f t="shared" ca="1" si="2"/>
        <v>217.10000000000002</v>
      </c>
      <c r="G64" s="166">
        <f t="shared" ca="1" si="3"/>
        <v>213.57000000000002</v>
      </c>
      <c r="H64" s="166">
        <f t="shared" ca="1" si="4"/>
        <v>215.08</v>
      </c>
      <c r="I64" s="166">
        <f t="shared" ca="1" si="5"/>
        <v>220.13000000000002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220.74</v>
      </c>
      <c r="E65" s="163">
        <f t="shared" ca="1" si="1"/>
        <v>222.25</v>
      </c>
      <c r="F65" s="163">
        <f t="shared" ca="1" si="2"/>
        <v>227.3</v>
      </c>
      <c r="G65" s="163">
        <f t="shared" ca="1" si="3"/>
        <v>223.77</v>
      </c>
      <c r="H65" s="163">
        <f t="shared" ca="1" si="4"/>
        <v>225.28</v>
      </c>
      <c r="I65" s="163">
        <f t="shared" ca="1" si="5"/>
        <v>230.33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220.74</v>
      </c>
      <c r="E66" s="163">
        <f t="shared" ca="1" si="1"/>
        <v>222.25</v>
      </c>
      <c r="F66" s="163">
        <f t="shared" ca="1" si="2"/>
        <v>227.3</v>
      </c>
      <c r="G66" s="163">
        <f t="shared" ca="1" si="3"/>
        <v>223.77</v>
      </c>
      <c r="H66" s="163">
        <f t="shared" ca="1" si="4"/>
        <v>225.28</v>
      </c>
      <c r="I66" s="163">
        <f t="shared" ca="1" si="5"/>
        <v>230.33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220.74</v>
      </c>
      <c r="E67" s="163">
        <f t="shared" ca="1" si="1"/>
        <v>222.25</v>
      </c>
      <c r="F67" s="163">
        <f t="shared" ca="1" si="2"/>
        <v>227.3</v>
      </c>
      <c r="G67" s="163">
        <f t="shared" ca="1" si="3"/>
        <v>223.77</v>
      </c>
      <c r="H67" s="163">
        <f t="shared" ca="1" si="4"/>
        <v>225.28</v>
      </c>
      <c r="I67" s="163">
        <f t="shared" ca="1" si="5"/>
        <v>230.33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220.74</v>
      </c>
      <c r="E68" s="163">
        <f t="shared" ca="1" si="1"/>
        <v>222.25</v>
      </c>
      <c r="F68" s="163">
        <f t="shared" ca="1" si="2"/>
        <v>227.3</v>
      </c>
      <c r="G68" s="163">
        <f t="shared" ca="1" si="3"/>
        <v>223.77</v>
      </c>
      <c r="H68" s="163">
        <f t="shared" ca="1" si="4"/>
        <v>225.28</v>
      </c>
      <c r="I68" s="163">
        <f t="shared" ca="1" si="5"/>
        <v>230.33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220.74</v>
      </c>
      <c r="E69" s="163">
        <f t="shared" ca="1" si="1"/>
        <v>222.25</v>
      </c>
      <c r="F69" s="163">
        <f t="shared" ca="1" si="2"/>
        <v>227.3</v>
      </c>
      <c r="G69" s="163">
        <f t="shared" ca="1" si="3"/>
        <v>223.77</v>
      </c>
      <c r="H69" s="163">
        <f t="shared" ca="1" si="4"/>
        <v>225.28</v>
      </c>
      <c r="I69" s="163">
        <f t="shared" ca="1" si="5"/>
        <v>230.33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220.74</v>
      </c>
      <c r="E70" s="163">
        <f t="shared" ca="1" si="1"/>
        <v>222.25</v>
      </c>
      <c r="F70" s="163">
        <f t="shared" ca="1" si="2"/>
        <v>227.3</v>
      </c>
      <c r="G70" s="163">
        <f t="shared" ca="1" si="3"/>
        <v>223.77</v>
      </c>
      <c r="H70" s="163">
        <f t="shared" ca="1" si="4"/>
        <v>225.28</v>
      </c>
      <c r="I70" s="163">
        <f t="shared" ca="1" si="5"/>
        <v>230.33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220.74</v>
      </c>
      <c r="E71" s="163">
        <f t="shared" ca="1" si="1"/>
        <v>222.25</v>
      </c>
      <c r="F71" s="163">
        <f t="shared" ca="1" si="2"/>
        <v>227.3</v>
      </c>
      <c r="G71" s="163">
        <f t="shared" ca="1" si="3"/>
        <v>223.77</v>
      </c>
      <c r="H71" s="163">
        <f t="shared" ca="1" si="4"/>
        <v>225.28</v>
      </c>
      <c r="I71" s="163">
        <f t="shared" ca="1" si="5"/>
        <v>230.33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220.74</v>
      </c>
      <c r="E72" s="163">
        <f t="shared" ca="1" si="1"/>
        <v>222.25</v>
      </c>
      <c r="F72" s="163">
        <f t="shared" ca="1" si="2"/>
        <v>227.3</v>
      </c>
      <c r="G72" s="163">
        <f t="shared" ca="1" si="3"/>
        <v>223.77</v>
      </c>
      <c r="H72" s="163">
        <f t="shared" ca="1" si="4"/>
        <v>225.28</v>
      </c>
      <c r="I72" s="163">
        <f t="shared" ca="1" si="5"/>
        <v>230.33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230.94</v>
      </c>
      <c r="E73" s="166">
        <f t="shared" ca="1" si="1"/>
        <v>232.45</v>
      </c>
      <c r="F73" s="166">
        <f t="shared" ca="1" si="2"/>
        <v>237.5</v>
      </c>
      <c r="G73" s="166">
        <f t="shared" ca="1" si="3"/>
        <v>233.97</v>
      </c>
      <c r="H73" s="166">
        <f t="shared" ca="1" si="4"/>
        <v>235.48</v>
      </c>
      <c r="I73" s="166">
        <f t="shared" ca="1" si="5"/>
        <v>240.53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230.94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232.45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237.5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233.97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235.48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240.53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230.94</v>
      </c>
      <c r="E75" s="166">
        <f t="shared" ca="1" si="7"/>
        <v>232.45</v>
      </c>
      <c r="F75" s="166">
        <f t="shared" ca="1" si="8"/>
        <v>237.5</v>
      </c>
      <c r="G75" s="166">
        <f t="shared" ca="1" si="9"/>
        <v>233.97</v>
      </c>
      <c r="H75" s="166">
        <f t="shared" ca="1" si="10"/>
        <v>235.48</v>
      </c>
      <c r="I75" s="166">
        <f t="shared" ca="1" si="11"/>
        <v>240.53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230.94</v>
      </c>
      <c r="E76" s="166">
        <f t="shared" ca="1" si="7"/>
        <v>232.45</v>
      </c>
      <c r="F76" s="166">
        <f t="shared" ca="1" si="8"/>
        <v>237.5</v>
      </c>
      <c r="G76" s="166">
        <f t="shared" ca="1" si="9"/>
        <v>233.97</v>
      </c>
      <c r="H76" s="166">
        <f t="shared" ca="1" si="10"/>
        <v>235.48</v>
      </c>
      <c r="I76" s="166">
        <f t="shared" ca="1" si="11"/>
        <v>240.53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230.94</v>
      </c>
      <c r="E77" s="166">
        <f t="shared" ca="1" si="7"/>
        <v>232.45</v>
      </c>
      <c r="F77" s="166">
        <f t="shared" ca="1" si="8"/>
        <v>237.5</v>
      </c>
      <c r="G77" s="166">
        <f t="shared" ca="1" si="9"/>
        <v>233.97</v>
      </c>
      <c r="H77" s="166">
        <f t="shared" ca="1" si="10"/>
        <v>235.48</v>
      </c>
      <c r="I77" s="166">
        <f t="shared" ca="1" si="11"/>
        <v>240.53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230.94</v>
      </c>
      <c r="E78" s="166">
        <f t="shared" ca="1" si="7"/>
        <v>232.45</v>
      </c>
      <c r="F78" s="166">
        <f t="shared" ca="1" si="8"/>
        <v>237.5</v>
      </c>
      <c r="G78" s="166">
        <f t="shared" ca="1" si="9"/>
        <v>233.97</v>
      </c>
      <c r="H78" s="166">
        <f t="shared" ca="1" si="10"/>
        <v>235.48</v>
      </c>
      <c r="I78" s="166">
        <f t="shared" ca="1" si="11"/>
        <v>240.53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230.94</v>
      </c>
      <c r="E79" s="166">
        <f t="shared" ca="1" si="7"/>
        <v>232.45</v>
      </c>
      <c r="F79" s="166">
        <f t="shared" ca="1" si="8"/>
        <v>237.5</v>
      </c>
      <c r="G79" s="166">
        <f t="shared" ca="1" si="9"/>
        <v>233.97</v>
      </c>
      <c r="H79" s="166">
        <f t="shared" ca="1" si="10"/>
        <v>235.48</v>
      </c>
      <c r="I79" s="166">
        <f t="shared" ca="1" si="11"/>
        <v>240.53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230.94</v>
      </c>
      <c r="E80" s="166">
        <f t="shared" ca="1" si="7"/>
        <v>232.45</v>
      </c>
      <c r="F80" s="166">
        <f t="shared" ca="1" si="8"/>
        <v>237.5</v>
      </c>
      <c r="G80" s="166">
        <f t="shared" ca="1" si="9"/>
        <v>233.97</v>
      </c>
      <c r="H80" s="166">
        <f t="shared" ca="1" si="10"/>
        <v>235.48</v>
      </c>
      <c r="I80" s="166">
        <f t="shared" ca="1" si="11"/>
        <v>240.53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241.14</v>
      </c>
      <c r="E81" s="163">
        <f t="shared" ca="1" si="7"/>
        <v>242.64999999999998</v>
      </c>
      <c r="F81" s="163">
        <f t="shared" ca="1" si="8"/>
        <v>247.7</v>
      </c>
      <c r="G81" s="163">
        <f t="shared" ca="1" si="9"/>
        <v>244.17</v>
      </c>
      <c r="H81" s="163">
        <f t="shared" ca="1" si="10"/>
        <v>245.67999999999998</v>
      </c>
      <c r="I81" s="163">
        <f t="shared" ca="1" si="11"/>
        <v>250.73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241.14</v>
      </c>
      <c r="E82" s="163">
        <f t="shared" ca="1" si="7"/>
        <v>242.64999999999998</v>
      </c>
      <c r="F82" s="163">
        <f t="shared" ca="1" si="8"/>
        <v>247.7</v>
      </c>
      <c r="G82" s="163">
        <f t="shared" ca="1" si="9"/>
        <v>244.17</v>
      </c>
      <c r="H82" s="163">
        <f t="shared" ca="1" si="10"/>
        <v>245.67999999999998</v>
      </c>
      <c r="I82" s="163">
        <f t="shared" ca="1" si="11"/>
        <v>250.73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241.14</v>
      </c>
      <c r="E83" s="163">
        <f t="shared" ca="1" si="7"/>
        <v>242.64999999999998</v>
      </c>
      <c r="F83" s="163">
        <f t="shared" ca="1" si="8"/>
        <v>247.7</v>
      </c>
      <c r="G83" s="163">
        <f t="shared" ca="1" si="9"/>
        <v>244.17</v>
      </c>
      <c r="H83" s="163">
        <f t="shared" ca="1" si="10"/>
        <v>245.67999999999998</v>
      </c>
      <c r="I83" s="163">
        <f t="shared" ca="1" si="11"/>
        <v>250.73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241.14</v>
      </c>
      <c r="E84" s="163">
        <f t="shared" ca="1" si="7"/>
        <v>242.64999999999998</v>
      </c>
      <c r="F84" s="163">
        <f t="shared" ca="1" si="8"/>
        <v>247.7</v>
      </c>
      <c r="G84" s="163">
        <f t="shared" ca="1" si="9"/>
        <v>244.17</v>
      </c>
      <c r="H84" s="163">
        <f t="shared" ca="1" si="10"/>
        <v>245.67999999999998</v>
      </c>
      <c r="I84" s="163">
        <f t="shared" ca="1" si="11"/>
        <v>250.73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241.14</v>
      </c>
      <c r="E85" s="163">
        <f t="shared" ca="1" si="7"/>
        <v>242.64999999999998</v>
      </c>
      <c r="F85" s="163">
        <f t="shared" ca="1" si="8"/>
        <v>247.7</v>
      </c>
      <c r="G85" s="163">
        <f t="shared" ca="1" si="9"/>
        <v>244.17</v>
      </c>
      <c r="H85" s="163">
        <f t="shared" ca="1" si="10"/>
        <v>245.67999999999998</v>
      </c>
      <c r="I85" s="163">
        <f t="shared" ca="1" si="11"/>
        <v>250.73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241.14</v>
      </c>
      <c r="E86" s="163">
        <f t="shared" ca="1" si="7"/>
        <v>242.64999999999998</v>
      </c>
      <c r="F86" s="163">
        <f t="shared" ca="1" si="8"/>
        <v>247.7</v>
      </c>
      <c r="G86" s="163">
        <f t="shared" ca="1" si="9"/>
        <v>244.17</v>
      </c>
      <c r="H86" s="163">
        <f t="shared" ca="1" si="10"/>
        <v>245.67999999999998</v>
      </c>
      <c r="I86" s="163">
        <f t="shared" ca="1" si="11"/>
        <v>250.73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241.14</v>
      </c>
      <c r="E87" s="163">
        <f t="shared" ca="1" si="7"/>
        <v>242.64999999999998</v>
      </c>
      <c r="F87" s="163">
        <f t="shared" ca="1" si="8"/>
        <v>247.7</v>
      </c>
      <c r="G87" s="163">
        <f t="shared" ca="1" si="9"/>
        <v>244.17</v>
      </c>
      <c r="H87" s="163">
        <f t="shared" ca="1" si="10"/>
        <v>245.67999999999998</v>
      </c>
      <c r="I87" s="163">
        <f t="shared" ca="1" si="11"/>
        <v>250.73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241.14</v>
      </c>
      <c r="E88" s="163">
        <f t="shared" ca="1" si="7"/>
        <v>242.64999999999998</v>
      </c>
      <c r="F88" s="163">
        <f t="shared" ca="1" si="8"/>
        <v>247.7</v>
      </c>
      <c r="G88" s="163">
        <f t="shared" ca="1" si="9"/>
        <v>244.17</v>
      </c>
      <c r="H88" s="163">
        <f t="shared" ca="1" si="10"/>
        <v>245.67999999999998</v>
      </c>
      <c r="I88" s="163">
        <f t="shared" ca="1" si="11"/>
        <v>250.73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241.14</v>
      </c>
      <c r="E89" s="163">
        <f t="shared" ca="1" si="7"/>
        <v>242.64999999999998</v>
      </c>
      <c r="F89" s="163">
        <f t="shared" ca="1" si="8"/>
        <v>247.7</v>
      </c>
      <c r="G89" s="163">
        <f t="shared" ca="1" si="9"/>
        <v>244.17</v>
      </c>
      <c r="H89" s="163">
        <f t="shared" ca="1" si="10"/>
        <v>245.67999999999998</v>
      </c>
      <c r="I89" s="163">
        <f t="shared" ca="1" si="11"/>
        <v>250.73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251.34000000000003</v>
      </c>
      <c r="E90" s="166">
        <f t="shared" ca="1" si="7"/>
        <v>252.85000000000002</v>
      </c>
      <c r="F90" s="166">
        <f t="shared" ca="1" si="8"/>
        <v>257.90000000000003</v>
      </c>
      <c r="G90" s="166">
        <f t="shared" ca="1" si="9"/>
        <v>254.37000000000003</v>
      </c>
      <c r="H90" s="166">
        <f t="shared" ca="1" si="10"/>
        <v>255.88000000000002</v>
      </c>
      <c r="I90" s="166">
        <f t="shared" ca="1" si="11"/>
        <v>260.93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251.34000000000003</v>
      </c>
      <c r="E91" s="166">
        <f t="shared" ca="1" si="7"/>
        <v>252.85000000000002</v>
      </c>
      <c r="F91" s="166">
        <f t="shared" ca="1" si="8"/>
        <v>257.90000000000003</v>
      </c>
      <c r="G91" s="166">
        <f t="shared" ca="1" si="9"/>
        <v>254.37000000000003</v>
      </c>
      <c r="H91" s="166">
        <f t="shared" ca="1" si="10"/>
        <v>255.88000000000002</v>
      </c>
      <c r="I91" s="166">
        <f t="shared" ca="1" si="11"/>
        <v>260.93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251.34000000000003</v>
      </c>
      <c r="E92" s="166">
        <f t="shared" ca="1" si="7"/>
        <v>252.85000000000002</v>
      </c>
      <c r="F92" s="166">
        <f t="shared" ca="1" si="8"/>
        <v>257.90000000000003</v>
      </c>
      <c r="G92" s="166">
        <f t="shared" ca="1" si="9"/>
        <v>254.37000000000003</v>
      </c>
      <c r="H92" s="166">
        <f t="shared" ca="1" si="10"/>
        <v>255.88000000000002</v>
      </c>
      <c r="I92" s="166">
        <f t="shared" ca="1" si="11"/>
        <v>260.93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251.34000000000003</v>
      </c>
      <c r="E93" s="166">
        <f t="shared" ca="1" si="7"/>
        <v>252.85000000000002</v>
      </c>
      <c r="F93" s="166">
        <f t="shared" ca="1" si="8"/>
        <v>257.90000000000003</v>
      </c>
      <c r="G93" s="166">
        <f t="shared" ca="1" si="9"/>
        <v>254.37000000000003</v>
      </c>
      <c r="H93" s="166">
        <f t="shared" ca="1" si="10"/>
        <v>255.88000000000002</v>
      </c>
      <c r="I93" s="166">
        <f t="shared" ca="1" si="11"/>
        <v>260.93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251.34000000000003</v>
      </c>
      <c r="E94" s="166">
        <f t="shared" ca="1" si="7"/>
        <v>252.85000000000002</v>
      </c>
      <c r="F94" s="166">
        <f t="shared" ca="1" si="8"/>
        <v>257.90000000000003</v>
      </c>
      <c r="G94" s="166">
        <f t="shared" ca="1" si="9"/>
        <v>254.37000000000003</v>
      </c>
      <c r="H94" s="166">
        <f t="shared" ca="1" si="10"/>
        <v>255.88000000000002</v>
      </c>
      <c r="I94" s="166">
        <f t="shared" ca="1" si="11"/>
        <v>260.93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251.34000000000003</v>
      </c>
      <c r="E95" s="166">
        <f t="shared" ca="1" si="7"/>
        <v>252.85000000000002</v>
      </c>
      <c r="F95" s="166">
        <f t="shared" ca="1" si="8"/>
        <v>257.90000000000003</v>
      </c>
      <c r="G95" s="166">
        <f t="shared" ca="1" si="9"/>
        <v>254.37000000000003</v>
      </c>
      <c r="H95" s="166">
        <f t="shared" ca="1" si="10"/>
        <v>255.88000000000002</v>
      </c>
      <c r="I95" s="166">
        <f t="shared" ca="1" si="11"/>
        <v>260.93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251.34000000000003</v>
      </c>
      <c r="E96" s="166">
        <f t="shared" ca="1" si="7"/>
        <v>252.85000000000002</v>
      </c>
      <c r="F96" s="166">
        <f t="shared" ca="1" si="8"/>
        <v>257.90000000000003</v>
      </c>
      <c r="G96" s="166">
        <f t="shared" ca="1" si="9"/>
        <v>254.37000000000003</v>
      </c>
      <c r="H96" s="166">
        <f t="shared" ca="1" si="10"/>
        <v>255.88000000000002</v>
      </c>
      <c r="I96" s="166">
        <f t="shared" ca="1" si="11"/>
        <v>260.93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251.34000000000003</v>
      </c>
      <c r="E97" s="166">
        <f t="shared" ca="1" si="7"/>
        <v>252.85000000000002</v>
      </c>
      <c r="F97" s="166">
        <f t="shared" ca="1" si="8"/>
        <v>257.90000000000003</v>
      </c>
      <c r="G97" s="166">
        <f t="shared" ca="1" si="9"/>
        <v>254.37000000000003</v>
      </c>
      <c r="H97" s="166">
        <f t="shared" ca="1" si="10"/>
        <v>255.88000000000002</v>
      </c>
      <c r="I97" s="166">
        <f t="shared" ca="1" si="11"/>
        <v>260.93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251.34000000000003</v>
      </c>
      <c r="E98" s="166">
        <f t="shared" ca="1" si="7"/>
        <v>252.85000000000002</v>
      </c>
      <c r="F98" s="166">
        <f t="shared" ca="1" si="8"/>
        <v>257.90000000000003</v>
      </c>
      <c r="G98" s="166">
        <f t="shared" ca="1" si="9"/>
        <v>254.37000000000003</v>
      </c>
      <c r="H98" s="166">
        <f t="shared" ca="1" si="10"/>
        <v>255.88000000000002</v>
      </c>
      <c r="I98" s="166">
        <f t="shared" ca="1" si="11"/>
        <v>260.93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261.54000000000002</v>
      </c>
      <c r="E99" s="163">
        <f t="shared" ca="1" si="7"/>
        <v>263.05</v>
      </c>
      <c r="F99" s="163">
        <f t="shared" ca="1" si="8"/>
        <v>268.10000000000002</v>
      </c>
      <c r="G99" s="163">
        <f t="shared" ca="1" si="9"/>
        <v>264.57</v>
      </c>
      <c r="H99" s="163">
        <f t="shared" ca="1" si="10"/>
        <v>266.08</v>
      </c>
      <c r="I99" s="163">
        <f t="shared" ca="1" si="11"/>
        <v>271.13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261.54000000000002</v>
      </c>
      <c r="E100" s="163">
        <f t="shared" ca="1" si="7"/>
        <v>263.05</v>
      </c>
      <c r="F100" s="163">
        <f t="shared" ca="1" si="8"/>
        <v>268.10000000000002</v>
      </c>
      <c r="G100" s="163">
        <f t="shared" ca="1" si="9"/>
        <v>264.57</v>
      </c>
      <c r="H100" s="163">
        <f t="shared" ca="1" si="10"/>
        <v>266.08</v>
      </c>
      <c r="I100" s="163">
        <f t="shared" ca="1" si="11"/>
        <v>271.13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261.54000000000002</v>
      </c>
      <c r="E101" s="163">
        <f t="shared" ca="1" si="7"/>
        <v>263.05</v>
      </c>
      <c r="F101" s="163">
        <f t="shared" ca="1" si="8"/>
        <v>268.10000000000002</v>
      </c>
      <c r="G101" s="163">
        <f t="shared" ca="1" si="9"/>
        <v>264.57</v>
      </c>
      <c r="H101" s="163">
        <f t="shared" ca="1" si="10"/>
        <v>266.08</v>
      </c>
      <c r="I101" s="163">
        <f t="shared" ca="1" si="11"/>
        <v>271.13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261.54000000000002</v>
      </c>
      <c r="E102" s="163">
        <f t="shared" ca="1" si="7"/>
        <v>263.05</v>
      </c>
      <c r="F102" s="163">
        <f t="shared" ca="1" si="8"/>
        <v>268.10000000000002</v>
      </c>
      <c r="G102" s="163">
        <f t="shared" ca="1" si="9"/>
        <v>264.57</v>
      </c>
      <c r="H102" s="163">
        <f t="shared" ca="1" si="10"/>
        <v>266.08</v>
      </c>
      <c r="I102" s="163">
        <f t="shared" ca="1" si="11"/>
        <v>271.13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261.54000000000002</v>
      </c>
      <c r="E103" s="163">
        <f t="shared" ca="1" si="7"/>
        <v>263.05</v>
      </c>
      <c r="F103" s="163">
        <f t="shared" ca="1" si="8"/>
        <v>268.10000000000002</v>
      </c>
      <c r="G103" s="163">
        <f t="shared" ca="1" si="9"/>
        <v>264.57</v>
      </c>
      <c r="H103" s="163">
        <f t="shared" ca="1" si="10"/>
        <v>266.08</v>
      </c>
      <c r="I103" s="163">
        <f t="shared" ca="1" si="11"/>
        <v>271.13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261.54000000000002</v>
      </c>
      <c r="E104" s="163">
        <f t="shared" ca="1" si="7"/>
        <v>263.05</v>
      </c>
      <c r="F104" s="163">
        <f t="shared" ca="1" si="8"/>
        <v>268.10000000000002</v>
      </c>
      <c r="G104" s="163">
        <f t="shared" ca="1" si="9"/>
        <v>264.57</v>
      </c>
      <c r="H104" s="163">
        <f t="shared" ca="1" si="10"/>
        <v>266.08</v>
      </c>
      <c r="I104" s="163">
        <f t="shared" ca="1" si="11"/>
        <v>271.13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261.54000000000002</v>
      </c>
      <c r="E105" s="163">
        <f t="shared" ca="1" si="7"/>
        <v>263.05</v>
      </c>
      <c r="F105" s="163">
        <f t="shared" ca="1" si="8"/>
        <v>268.10000000000002</v>
      </c>
      <c r="G105" s="163">
        <f t="shared" ca="1" si="9"/>
        <v>264.57</v>
      </c>
      <c r="H105" s="163">
        <f t="shared" ca="1" si="10"/>
        <v>266.08</v>
      </c>
      <c r="I105" s="163">
        <f t="shared" ca="1" si="11"/>
        <v>271.13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261.54000000000002</v>
      </c>
      <c r="E106" s="163">
        <f t="shared" ca="1" si="7"/>
        <v>263.05</v>
      </c>
      <c r="F106" s="163">
        <f t="shared" ca="1" si="8"/>
        <v>268.10000000000002</v>
      </c>
      <c r="G106" s="163">
        <f t="shared" ca="1" si="9"/>
        <v>264.57</v>
      </c>
      <c r="H106" s="163">
        <f t="shared" ca="1" si="10"/>
        <v>266.08</v>
      </c>
      <c r="I106" s="163">
        <f t="shared" ca="1" si="11"/>
        <v>271.13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261.54000000000002</v>
      </c>
      <c r="E107" s="163">
        <f t="shared" ca="1" si="7"/>
        <v>263.05</v>
      </c>
      <c r="F107" s="163">
        <f t="shared" ca="1" si="8"/>
        <v>268.10000000000002</v>
      </c>
      <c r="G107" s="163">
        <f t="shared" ca="1" si="9"/>
        <v>264.57</v>
      </c>
      <c r="H107" s="163">
        <f t="shared" ca="1" si="10"/>
        <v>266.08</v>
      </c>
      <c r="I107" s="163">
        <f t="shared" ca="1" si="11"/>
        <v>271.13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261.54000000000002</v>
      </c>
      <c r="E108" s="163">
        <f t="shared" ca="1" si="7"/>
        <v>263.05</v>
      </c>
      <c r="F108" s="163">
        <f t="shared" ca="1" si="8"/>
        <v>268.10000000000002</v>
      </c>
      <c r="G108" s="163">
        <f t="shared" ca="1" si="9"/>
        <v>264.57</v>
      </c>
      <c r="H108" s="163">
        <f t="shared" ca="1" si="10"/>
        <v>266.08</v>
      </c>
      <c r="I108" s="163">
        <f t="shared" ca="1" si="11"/>
        <v>271.13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271.74</v>
      </c>
      <c r="E109" s="166">
        <f t="shared" ca="1" si="7"/>
        <v>273.25</v>
      </c>
      <c r="F109" s="166">
        <f t="shared" ca="1" si="8"/>
        <v>278.3</v>
      </c>
      <c r="G109" s="166">
        <f t="shared" ca="1" si="9"/>
        <v>274.77</v>
      </c>
      <c r="H109" s="166">
        <f t="shared" ca="1" si="10"/>
        <v>276.27999999999997</v>
      </c>
      <c r="I109" s="166">
        <f t="shared" ca="1" si="11"/>
        <v>281.33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271.74</v>
      </c>
      <c r="E110" s="166">
        <f t="shared" ca="1" si="7"/>
        <v>273.25</v>
      </c>
      <c r="F110" s="166">
        <f t="shared" ca="1" si="8"/>
        <v>278.3</v>
      </c>
      <c r="G110" s="166">
        <f t="shared" ca="1" si="9"/>
        <v>274.77</v>
      </c>
      <c r="H110" s="166">
        <f t="shared" ca="1" si="10"/>
        <v>276.27999999999997</v>
      </c>
      <c r="I110" s="166">
        <f t="shared" ca="1" si="11"/>
        <v>281.33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271.74</v>
      </c>
      <c r="E111" s="166">
        <f t="shared" ca="1" si="7"/>
        <v>273.25</v>
      </c>
      <c r="F111" s="166">
        <f t="shared" ca="1" si="8"/>
        <v>278.3</v>
      </c>
      <c r="G111" s="166">
        <f t="shared" ca="1" si="9"/>
        <v>274.77</v>
      </c>
      <c r="H111" s="166">
        <f t="shared" ca="1" si="10"/>
        <v>276.27999999999997</v>
      </c>
      <c r="I111" s="166">
        <f t="shared" ca="1" si="11"/>
        <v>281.33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271.74</v>
      </c>
      <c r="E112" s="166">
        <f t="shared" ca="1" si="7"/>
        <v>273.25</v>
      </c>
      <c r="F112" s="166">
        <f t="shared" ca="1" si="8"/>
        <v>278.3</v>
      </c>
      <c r="G112" s="166">
        <f t="shared" ca="1" si="9"/>
        <v>274.77</v>
      </c>
      <c r="H112" s="166">
        <f t="shared" ca="1" si="10"/>
        <v>276.27999999999997</v>
      </c>
      <c r="I112" s="166">
        <f t="shared" ca="1" si="11"/>
        <v>281.33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271.74</v>
      </c>
      <c r="E113" s="166">
        <f t="shared" ca="1" si="7"/>
        <v>273.25</v>
      </c>
      <c r="F113" s="166">
        <f t="shared" ca="1" si="8"/>
        <v>278.3</v>
      </c>
      <c r="G113" s="166">
        <f t="shared" ca="1" si="9"/>
        <v>274.77</v>
      </c>
      <c r="H113" s="166">
        <f t="shared" ca="1" si="10"/>
        <v>276.27999999999997</v>
      </c>
      <c r="I113" s="166">
        <f t="shared" ca="1" si="11"/>
        <v>281.33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271.74</v>
      </c>
      <c r="E114" s="166">
        <f t="shared" ca="1" si="7"/>
        <v>273.25</v>
      </c>
      <c r="F114" s="166">
        <f t="shared" ca="1" si="8"/>
        <v>278.3</v>
      </c>
      <c r="G114" s="166">
        <f t="shared" ca="1" si="9"/>
        <v>274.77</v>
      </c>
      <c r="H114" s="166">
        <f t="shared" ca="1" si="10"/>
        <v>276.27999999999997</v>
      </c>
      <c r="I114" s="166">
        <f t="shared" ca="1" si="11"/>
        <v>281.33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271.74</v>
      </c>
      <c r="E115" s="166">
        <f t="shared" ca="1" si="7"/>
        <v>273.25</v>
      </c>
      <c r="F115" s="166">
        <f t="shared" ca="1" si="8"/>
        <v>278.3</v>
      </c>
      <c r="G115" s="166">
        <f t="shared" ca="1" si="9"/>
        <v>274.77</v>
      </c>
      <c r="H115" s="166">
        <f t="shared" ca="1" si="10"/>
        <v>276.27999999999997</v>
      </c>
      <c r="I115" s="166">
        <f t="shared" ca="1" si="11"/>
        <v>281.33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271.74</v>
      </c>
      <c r="E116" s="166">
        <f t="shared" ca="1" si="7"/>
        <v>273.25</v>
      </c>
      <c r="F116" s="166">
        <f t="shared" ca="1" si="8"/>
        <v>278.3</v>
      </c>
      <c r="G116" s="166">
        <f t="shared" ca="1" si="9"/>
        <v>274.77</v>
      </c>
      <c r="H116" s="166">
        <f t="shared" ca="1" si="10"/>
        <v>276.27999999999997</v>
      </c>
      <c r="I116" s="166">
        <f t="shared" ca="1" si="11"/>
        <v>281.33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271.74</v>
      </c>
      <c r="E117" s="166">
        <f t="shared" ca="1" si="7"/>
        <v>273.25</v>
      </c>
      <c r="F117" s="166">
        <f t="shared" ca="1" si="8"/>
        <v>278.3</v>
      </c>
      <c r="G117" s="166">
        <f t="shared" ca="1" si="9"/>
        <v>274.77</v>
      </c>
      <c r="H117" s="166">
        <f t="shared" ca="1" si="10"/>
        <v>276.27999999999997</v>
      </c>
      <c r="I117" s="166">
        <f t="shared" ca="1" si="11"/>
        <v>281.33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271.74</v>
      </c>
      <c r="E118" s="166">
        <f t="shared" ca="1" si="7"/>
        <v>273.25</v>
      </c>
      <c r="F118" s="166">
        <f t="shared" ca="1" si="8"/>
        <v>278.3</v>
      </c>
      <c r="G118" s="166">
        <f t="shared" ca="1" si="9"/>
        <v>274.77</v>
      </c>
      <c r="H118" s="166">
        <f t="shared" ca="1" si="10"/>
        <v>276.27999999999997</v>
      </c>
      <c r="I118" s="166">
        <f t="shared" ca="1" si="11"/>
        <v>281.33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281.94</v>
      </c>
      <c r="E119" s="163">
        <f t="shared" ca="1" si="7"/>
        <v>283.45</v>
      </c>
      <c r="F119" s="163">
        <f t="shared" ca="1" si="8"/>
        <v>288.5</v>
      </c>
      <c r="G119" s="163">
        <f t="shared" ca="1" si="9"/>
        <v>284.96999999999997</v>
      </c>
      <c r="H119" s="163">
        <f t="shared" ca="1" si="10"/>
        <v>286.47999999999996</v>
      </c>
      <c r="I119" s="163">
        <f t="shared" ca="1" si="11"/>
        <v>291.52999999999997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281.94</v>
      </c>
      <c r="E120" s="163">
        <f t="shared" ca="1" si="7"/>
        <v>283.45</v>
      </c>
      <c r="F120" s="163">
        <f t="shared" ca="1" si="8"/>
        <v>288.5</v>
      </c>
      <c r="G120" s="163">
        <f t="shared" ca="1" si="9"/>
        <v>284.96999999999997</v>
      </c>
      <c r="H120" s="163">
        <f t="shared" ca="1" si="10"/>
        <v>286.47999999999996</v>
      </c>
      <c r="I120" s="163">
        <f t="shared" ca="1" si="11"/>
        <v>291.52999999999997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281.94</v>
      </c>
      <c r="E121" s="163">
        <f t="shared" ca="1" si="7"/>
        <v>283.45</v>
      </c>
      <c r="F121" s="163">
        <f t="shared" ca="1" si="8"/>
        <v>288.5</v>
      </c>
      <c r="G121" s="163">
        <f t="shared" ca="1" si="9"/>
        <v>284.96999999999997</v>
      </c>
      <c r="H121" s="163">
        <f t="shared" ca="1" si="10"/>
        <v>286.47999999999996</v>
      </c>
      <c r="I121" s="163">
        <f t="shared" ca="1" si="11"/>
        <v>291.52999999999997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281.94</v>
      </c>
      <c r="E122" s="163">
        <f t="shared" ca="1" si="7"/>
        <v>283.45</v>
      </c>
      <c r="F122" s="163">
        <f t="shared" ca="1" si="8"/>
        <v>288.5</v>
      </c>
      <c r="G122" s="163">
        <f t="shared" ca="1" si="9"/>
        <v>284.96999999999997</v>
      </c>
      <c r="H122" s="163">
        <f t="shared" ca="1" si="10"/>
        <v>286.47999999999996</v>
      </c>
      <c r="I122" s="163">
        <f t="shared" ca="1" si="11"/>
        <v>291.52999999999997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281.94</v>
      </c>
      <c r="E123" s="163">
        <f t="shared" ca="1" si="7"/>
        <v>283.45</v>
      </c>
      <c r="F123" s="163">
        <f t="shared" ca="1" si="8"/>
        <v>288.5</v>
      </c>
      <c r="G123" s="163">
        <f t="shared" ca="1" si="9"/>
        <v>284.96999999999997</v>
      </c>
      <c r="H123" s="163">
        <f t="shared" ca="1" si="10"/>
        <v>286.47999999999996</v>
      </c>
      <c r="I123" s="163">
        <f t="shared" ca="1" si="11"/>
        <v>291.52999999999997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281.94</v>
      </c>
      <c r="E124" s="163">
        <f t="shared" ca="1" si="7"/>
        <v>283.45</v>
      </c>
      <c r="F124" s="163">
        <f t="shared" ca="1" si="8"/>
        <v>288.5</v>
      </c>
      <c r="G124" s="163">
        <f t="shared" ca="1" si="9"/>
        <v>284.96999999999997</v>
      </c>
      <c r="H124" s="163">
        <f t="shared" ca="1" si="10"/>
        <v>286.47999999999996</v>
      </c>
      <c r="I124" s="163">
        <f t="shared" ca="1" si="11"/>
        <v>291.52999999999997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281.94</v>
      </c>
      <c r="E125" s="163">
        <f t="shared" ca="1" si="7"/>
        <v>283.45</v>
      </c>
      <c r="F125" s="163">
        <f t="shared" ca="1" si="8"/>
        <v>288.5</v>
      </c>
      <c r="G125" s="163">
        <f t="shared" ca="1" si="9"/>
        <v>284.96999999999997</v>
      </c>
      <c r="H125" s="163">
        <f t="shared" ca="1" si="10"/>
        <v>286.47999999999996</v>
      </c>
      <c r="I125" s="163">
        <f t="shared" ca="1" si="11"/>
        <v>291.52999999999997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281.94</v>
      </c>
      <c r="E126" s="163">
        <f t="shared" ca="1" si="7"/>
        <v>283.45</v>
      </c>
      <c r="F126" s="163">
        <f t="shared" ca="1" si="8"/>
        <v>288.5</v>
      </c>
      <c r="G126" s="163">
        <f t="shared" ca="1" si="9"/>
        <v>284.96999999999997</v>
      </c>
      <c r="H126" s="163">
        <f t="shared" ca="1" si="10"/>
        <v>286.47999999999996</v>
      </c>
      <c r="I126" s="163">
        <f t="shared" ca="1" si="11"/>
        <v>291.52999999999997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281.94</v>
      </c>
      <c r="E127" s="163">
        <f t="shared" ca="1" si="7"/>
        <v>283.45</v>
      </c>
      <c r="F127" s="163">
        <f t="shared" ca="1" si="8"/>
        <v>288.5</v>
      </c>
      <c r="G127" s="163">
        <f t="shared" ca="1" si="9"/>
        <v>284.96999999999997</v>
      </c>
      <c r="H127" s="163">
        <f t="shared" ca="1" si="10"/>
        <v>286.47999999999996</v>
      </c>
      <c r="I127" s="163">
        <f t="shared" ca="1" si="11"/>
        <v>291.52999999999997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281.94</v>
      </c>
      <c r="E128" s="163">
        <f t="shared" ca="1" si="7"/>
        <v>283.45</v>
      </c>
      <c r="F128" s="163">
        <f t="shared" ca="1" si="8"/>
        <v>288.5</v>
      </c>
      <c r="G128" s="163">
        <f t="shared" ca="1" si="9"/>
        <v>284.96999999999997</v>
      </c>
      <c r="H128" s="163">
        <f t="shared" ca="1" si="10"/>
        <v>286.47999999999996</v>
      </c>
      <c r="I128" s="163">
        <f t="shared" ca="1" si="11"/>
        <v>291.52999999999997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281.94</v>
      </c>
      <c r="E129" s="163">
        <f t="shared" ca="1" si="7"/>
        <v>283.45</v>
      </c>
      <c r="F129" s="163">
        <f t="shared" ca="1" si="8"/>
        <v>288.5</v>
      </c>
      <c r="G129" s="163">
        <f t="shared" ca="1" si="9"/>
        <v>284.96999999999997</v>
      </c>
      <c r="H129" s="163">
        <f t="shared" ca="1" si="10"/>
        <v>286.47999999999996</v>
      </c>
      <c r="I129" s="163">
        <f t="shared" ca="1" si="11"/>
        <v>291.52999999999997</v>
      </c>
    </row>
    <row r="130" spans="1:9" ht="15" thickBot="1"/>
    <row r="131" spans="1:9" ht="15" thickBot="1">
      <c r="A131" s="221" t="s">
        <v>1</v>
      </c>
      <c r="B131" s="222"/>
      <c r="C131" s="223"/>
      <c r="D131" s="221" t="str">
        <f ca="1">+"Cylindre double entrée (851½-"&amp;MID(CELL("nomfichier",A129),FIND("]",CELL("nomfichier",A129))+1,LEN(CELL("nomfichier",A129))-FIND("]",CELL("nomfichier",A129)))&amp;")"</f>
        <v>Cylindre double entrée (851½-WD6)</v>
      </c>
      <c r="E131" s="222"/>
      <c r="F131" s="223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74.599999999999994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76.11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81.16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74.599999999999994</v>
      </c>
      <c r="E134" s="163">
        <f t="shared" ca="1" si="13"/>
        <v>76.11</v>
      </c>
      <c r="F134" s="163">
        <f t="shared" ca="1" si="14"/>
        <v>81.16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79.699999999999989</v>
      </c>
      <c r="E135" s="166">
        <f t="shared" ca="1" si="13"/>
        <v>81.209999999999994</v>
      </c>
      <c r="F135" s="166">
        <f t="shared" ca="1" si="14"/>
        <v>86.259999999999991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84.8</v>
      </c>
      <c r="E136" s="163">
        <f t="shared" ca="1" si="13"/>
        <v>86.31</v>
      </c>
      <c r="F136" s="163">
        <f t="shared" ca="1" si="14"/>
        <v>91.36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89.899999999999991</v>
      </c>
      <c r="E137" s="166">
        <f t="shared" ca="1" si="13"/>
        <v>91.41</v>
      </c>
      <c r="F137" s="166">
        <f t="shared" ca="1" si="14"/>
        <v>96.46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94.999999999999986</v>
      </c>
      <c r="E138" s="163">
        <f t="shared" ca="1" si="13"/>
        <v>96.509999999999991</v>
      </c>
      <c r="F138" s="163">
        <f t="shared" ca="1" si="14"/>
        <v>101.55999999999999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100.1</v>
      </c>
      <c r="E139" s="166">
        <f t="shared" ca="1" si="13"/>
        <v>101.61</v>
      </c>
      <c r="F139" s="166">
        <f t="shared" ca="1" si="14"/>
        <v>106.66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105.19999999999999</v>
      </c>
      <c r="E140" s="163">
        <f t="shared" ca="1" si="13"/>
        <v>106.71</v>
      </c>
      <c r="F140" s="163">
        <f t="shared" ca="1" si="14"/>
        <v>111.75999999999999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110.3</v>
      </c>
      <c r="E141" s="166">
        <f t="shared" ca="1" si="13"/>
        <v>111.81</v>
      </c>
      <c r="F141" s="166">
        <f t="shared" ca="1" si="14"/>
        <v>116.86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115.39999999999999</v>
      </c>
      <c r="E142" s="163">
        <f t="shared" ca="1" si="13"/>
        <v>116.91</v>
      </c>
      <c r="F142" s="163">
        <f t="shared" ca="1" si="14"/>
        <v>121.96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120.49999999999999</v>
      </c>
      <c r="E143" s="166">
        <f t="shared" ca="1" si="13"/>
        <v>122.00999999999999</v>
      </c>
      <c r="F143" s="166">
        <f t="shared" ca="1" si="14"/>
        <v>127.05999999999999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125.6</v>
      </c>
      <c r="E144" s="163">
        <f t="shared" ca="1" si="13"/>
        <v>127.11</v>
      </c>
      <c r="F144" s="163">
        <f t="shared" ca="1" si="14"/>
        <v>132.16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186.8</v>
      </c>
      <c r="E145" s="166">
        <f t="shared" ca="1" si="13"/>
        <v>188.31</v>
      </c>
      <c r="F145" s="166">
        <f t="shared" ca="1" si="14"/>
        <v>193.36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197</v>
      </c>
      <c r="E146" s="163">
        <f t="shared" ca="1" si="13"/>
        <v>198.51</v>
      </c>
      <c r="F146" s="163">
        <f t="shared" ca="1" si="14"/>
        <v>203.56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207.2</v>
      </c>
      <c r="E147" s="166">
        <f t="shared" ca="1" si="13"/>
        <v>208.70999999999998</v>
      </c>
      <c r="F147" s="166">
        <f t="shared" ca="1" si="14"/>
        <v>213.76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217.39999999999998</v>
      </c>
      <c r="E148" s="163">
        <f t="shared" ca="1" si="13"/>
        <v>218.90999999999997</v>
      </c>
      <c r="F148" s="163">
        <f t="shared" ca="1" si="14"/>
        <v>223.95999999999998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227.60000000000002</v>
      </c>
      <c r="E149" s="166">
        <f t="shared" ca="1" si="13"/>
        <v>229.11</v>
      </c>
      <c r="F149" s="166">
        <f t="shared" ca="1" si="14"/>
        <v>234.16000000000003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237.8</v>
      </c>
      <c r="E150" s="163">
        <f t="shared" ca="1" si="13"/>
        <v>239.31</v>
      </c>
      <c r="F150" s="163">
        <f t="shared" ca="1" si="14"/>
        <v>244.36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248</v>
      </c>
      <c r="E151" s="166">
        <f t="shared" ca="1" si="13"/>
        <v>249.51</v>
      </c>
      <c r="F151" s="166">
        <f t="shared" ca="1" si="14"/>
        <v>254.56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258.2</v>
      </c>
      <c r="E152" s="163">
        <f t="shared" ca="1" si="13"/>
        <v>259.70999999999998</v>
      </c>
      <c r="F152" s="163">
        <f t="shared" ca="1" si="14"/>
        <v>264.76</v>
      </c>
    </row>
    <row r="154" spans="1:6">
      <c r="A154" s="224" t="s">
        <v>198</v>
      </c>
      <c r="B154" s="224"/>
      <c r="C154" s="224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134.30000000000001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135.81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140.86000000000001</v>
      </c>
    </row>
    <row r="155" spans="1:6">
      <c r="A155" s="224" t="s">
        <v>199</v>
      </c>
      <c r="B155" s="224"/>
      <c r="C155" s="224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79.569999999999993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81.08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86.13</v>
      </c>
    </row>
    <row r="156" spans="1:6">
      <c r="A156" s="224" t="s">
        <v>200</v>
      </c>
      <c r="B156" s="224"/>
      <c r="C156" s="224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140.14000000000001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141.65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146.70000000000002</v>
      </c>
    </row>
    <row r="157" spans="1:6">
      <c r="A157" s="224" t="s">
        <v>201</v>
      </c>
      <c r="B157" s="224"/>
      <c r="C157" s="224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163.26000000000002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164.77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169.82000000000002</v>
      </c>
    </row>
    <row r="158" spans="1:6">
      <c r="A158" s="224" t="s">
        <v>202</v>
      </c>
      <c r="B158" s="224"/>
      <c r="C158" s="224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103.71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105.22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110.27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4" t="s">
        <v>203</v>
      </c>
      <c r="B160" s="224"/>
      <c r="C160" s="224"/>
      <c r="D160" s="225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15,14€</v>
      </c>
      <c r="E160" s="225"/>
      <c r="F160" s="225"/>
    </row>
    <row r="161" spans="1:6">
      <c r="A161" s="224" t="s">
        <v>204</v>
      </c>
      <c r="B161" s="224"/>
      <c r="C161" s="224"/>
      <c r="D161" s="226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26,33€</v>
      </c>
      <c r="E161" s="226"/>
      <c r="F161" s="226"/>
    </row>
    <row r="162" spans="1:6">
      <c r="A162" s="224" t="s">
        <v>205</v>
      </c>
      <c r="B162" s="224"/>
      <c r="C162" s="224"/>
      <c r="D162" s="225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5"/>
      <c r="F162" s="225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8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8"/>
      <c r="C1" s="218"/>
      <c r="D1" s="218"/>
      <c r="E1" s="218"/>
      <c r="F1" s="218"/>
      <c r="G1" s="218"/>
      <c r="H1" s="218"/>
      <c r="I1" s="218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19" t="str">
        <f ca="1">"Profil "&amp;MID(CELL("nomfichier",A6),FIND("]",CELL("nomfichier",A6))+1,LEN(CELL("nomfichier",A6))-FIND("]",CELL("nomfichier",A6)))</f>
        <v>Profil UDM6</v>
      </c>
      <c r="B6" s="219"/>
      <c r="C6" s="219"/>
      <c r="D6" s="219"/>
      <c r="E6" s="219"/>
      <c r="F6" s="219"/>
      <c r="G6" s="219"/>
      <c r="H6" s="219"/>
      <c r="I6" s="219"/>
    </row>
    <row r="7" spans="1:9" ht="15" thickBot="1"/>
    <row r="8" spans="1:9" s="159" customFormat="1" ht="15" thickBot="1">
      <c r="A8" s="221" t="s">
        <v>1</v>
      </c>
      <c r="B8" s="222"/>
      <c r="C8" s="223"/>
      <c r="D8" s="221" t="str">
        <f ca="1">+"Cylindre double entrée (810-"&amp;MID(CELL("nomfichier",A6),FIND("]",CELL("nomfichier",A6))+1,LEN(CELL("nomfichier",A6))-FIND("]",CELL("nomfichier",A6)))&amp;")"</f>
        <v>Cylindre double entrée (810-UDM6)</v>
      </c>
      <c r="E8" s="222"/>
      <c r="F8" s="223"/>
      <c r="G8" s="220" t="str">
        <f ca="1">"Cylindre à bouton (815-"&amp;MID(CELL("nomfichier",A6),FIND("]",CELL("nomfichier",A6))+1,LEN(CELL("nomfichier",A6))-FIND("]",CELL("nomfichier",A6)))&amp;")"</f>
        <v>Cylindre à bouton (815-UDM6)</v>
      </c>
      <c r="H8" s="220"/>
      <c r="I8" s="220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72.59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74.100000000000009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79.150000000000006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74.77000000000001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76.280000000000015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81.330000000000013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72.59</v>
      </c>
      <c r="E11" s="163">
        <f t="shared" ca="1" si="1"/>
        <v>74.100000000000009</v>
      </c>
      <c r="F11" s="163">
        <f t="shared" ca="1" si="2"/>
        <v>79.150000000000006</v>
      </c>
      <c r="G11" s="163">
        <f t="shared" ca="1" si="3"/>
        <v>74.77000000000001</v>
      </c>
      <c r="H11" s="163">
        <f t="shared" ca="1" si="4"/>
        <v>76.280000000000015</v>
      </c>
      <c r="I11" s="163">
        <f t="shared" ca="1" si="5"/>
        <v>81.330000000000013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72.59</v>
      </c>
      <c r="E12" s="163">
        <f t="shared" ca="1" si="1"/>
        <v>74.100000000000009</v>
      </c>
      <c r="F12" s="163">
        <f t="shared" ca="1" si="2"/>
        <v>79.150000000000006</v>
      </c>
      <c r="G12" s="163">
        <f t="shared" ca="1" si="3"/>
        <v>74.77000000000001</v>
      </c>
      <c r="H12" s="163">
        <f t="shared" ca="1" si="4"/>
        <v>76.280000000000015</v>
      </c>
      <c r="I12" s="163">
        <f t="shared" ca="1" si="5"/>
        <v>81.330000000000013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72.59</v>
      </c>
      <c r="E13" s="163">
        <f t="shared" ca="1" si="1"/>
        <v>74.100000000000009</v>
      </c>
      <c r="F13" s="163">
        <f t="shared" ca="1" si="2"/>
        <v>79.150000000000006</v>
      </c>
      <c r="G13" s="163">
        <f t="shared" ca="1" si="3"/>
        <v>74.77000000000001</v>
      </c>
      <c r="H13" s="163">
        <f t="shared" ca="1" si="4"/>
        <v>76.280000000000015</v>
      </c>
      <c r="I13" s="163">
        <f t="shared" ca="1" si="5"/>
        <v>81.330000000000013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77.69</v>
      </c>
      <c r="E14" s="166">
        <f t="shared" ca="1" si="1"/>
        <v>79.2</v>
      </c>
      <c r="F14" s="166">
        <f t="shared" ca="1" si="2"/>
        <v>84.25</v>
      </c>
      <c r="G14" s="166">
        <f t="shared" ca="1" si="3"/>
        <v>79.87</v>
      </c>
      <c r="H14" s="166">
        <f t="shared" ca="1" si="4"/>
        <v>81.38000000000001</v>
      </c>
      <c r="I14" s="166">
        <f t="shared" ca="1" si="5"/>
        <v>86.43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82.79</v>
      </c>
      <c r="E15" s="163">
        <f t="shared" ca="1" si="1"/>
        <v>84.300000000000011</v>
      </c>
      <c r="F15" s="163">
        <f t="shared" ca="1" si="2"/>
        <v>89.350000000000009</v>
      </c>
      <c r="G15" s="163">
        <f t="shared" ca="1" si="3"/>
        <v>84.970000000000013</v>
      </c>
      <c r="H15" s="163">
        <f t="shared" ca="1" si="4"/>
        <v>86.480000000000018</v>
      </c>
      <c r="I15" s="163">
        <f t="shared" ca="1" si="5"/>
        <v>91.530000000000015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82.79</v>
      </c>
      <c r="E16" s="163">
        <f t="shared" ca="1" si="1"/>
        <v>84.300000000000011</v>
      </c>
      <c r="F16" s="163">
        <f t="shared" ca="1" si="2"/>
        <v>89.350000000000009</v>
      </c>
      <c r="G16" s="163">
        <f t="shared" ca="1" si="3"/>
        <v>84.970000000000013</v>
      </c>
      <c r="H16" s="163">
        <f t="shared" ca="1" si="4"/>
        <v>86.480000000000018</v>
      </c>
      <c r="I16" s="163">
        <f t="shared" ca="1" si="5"/>
        <v>91.530000000000015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82.79</v>
      </c>
      <c r="E17" s="163">
        <f t="shared" ca="1" si="1"/>
        <v>84.300000000000011</v>
      </c>
      <c r="F17" s="163">
        <f t="shared" ca="1" si="2"/>
        <v>89.350000000000009</v>
      </c>
      <c r="G17" s="163">
        <f t="shared" ca="1" si="3"/>
        <v>84.970000000000013</v>
      </c>
      <c r="H17" s="163">
        <f t="shared" ca="1" si="4"/>
        <v>86.480000000000018</v>
      </c>
      <c r="I17" s="163">
        <f t="shared" ca="1" si="5"/>
        <v>91.530000000000015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87.89</v>
      </c>
      <c r="E18" s="166">
        <f t="shared" ca="1" si="1"/>
        <v>89.4</v>
      </c>
      <c r="F18" s="166">
        <f t="shared" ca="1" si="2"/>
        <v>94.45</v>
      </c>
      <c r="G18" s="166">
        <f t="shared" ca="1" si="3"/>
        <v>90.070000000000007</v>
      </c>
      <c r="H18" s="166">
        <f t="shared" ca="1" si="4"/>
        <v>91.580000000000013</v>
      </c>
      <c r="I18" s="166">
        <f t="shared" ca="1" si="5"/>
        <v>96.63000000000001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87.89</v>
      </c>
      <c r="E19" s="166">
        <f t="shared" ca="1" si="1"/>
        <v>89.4</v>
      </c>
      <c r="F19" s="166">
        <f t="shared" ca="1" si="2"/>
        <v>94.45</v>
      </c>
      <c r="G19" s="166">
        <f t="shared" ca="1" si="3"/>
        <v>90.070000000000007</v>
      </c>
      <c r="H19" s="166">
        <f t="shared" ca="1" si="4"/>
        <v>91.580000000000013</v>
      </c>
      <c r="I19" s="166">
        <f t="shared" ca="1" si="5"/>
        <v>96.63000000000001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87.89</v>
      </c>
      <c r="E20" s="166">
        <f t="shared" ca="1" si="1"/>
        <v>89.4</v>
      </c>
      <c r="F20" s="166">
        <f t="shared" ca="1" si="2"/>
        <v>94.45</v>
      </c>
      <c r="G20" s="166">
        <f t="shared" ca="1" si="3"/>
        <v>90.070000000000007</v>
      </c>
      <c r="H20" s="166">
        <f t="shared" ca="1" si="4"/>
        <v>91.580000000000013</v>
      </c>
      <c r="I20" s="166">
        <f t="shared" ca="1" si="5"/>
        <v>96.63000000000001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92.99</v>
      </c>
      <c r="E21" s="163">
        <f t="shared" ca="1" si="1"/>
        <v>94.5</v>
      </c>
      <c r="F21" s="163">
        <f t="shared" ca="1" si="2"/>
        <v>99.55</v>
      </c>
      <c r="G21" s="163">
        <f t="shared" ca="1" si="3"/>
        <v>95.17</v>
      </c>
      <c r="H21" s="163">
        <f t="shared" ca="1" si="4"/>
        <v>96.68</v>
      </c>
      <c r="I21" s="163">
        <f t="shared" ca="1" si="5"/>
        <v>101.73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92.99</v>
      </c>
      <c r="E22" s="163">
        <f t="shared" ca="1" si="1"/>
        <v>94.5</v>
      </c>
      <c r="F22" s="163">
        <f t="shared" ca="1" si="2"/>
        <v>99.55</v>
      </c>
      <c r="G22" s="163">
        <f t="shared" ca="1" si="3"/>
        <v>95.17</v>
      </c>
      <c r="H22" s="163">
        <f t="shared" ca="1" si="4"/>
        <v>96.68</v>
      </c>
      <c r="I22" s="163">
        <f t="shared" ca="1" si="5"/>
        <v>101.73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92.99</v>
      </c>
      <c r="E23" s="163">
        <f t="shared" ca="1" si="1"/>
        <v>94.5</v>
      </c>
      <c r="F23" s="163">
        <f t="shared" ca="1" si="2"/>
        <v>99.55</v>
      </c>
      <c r="G23" s="163">
        <f t="shared" ca="1" si="3"/>
        <v>95.17</v>
      </c>
      <c r="H23" s="163">
        <f t="shared" ca="1" si="4"/>
        <v>96.68</v>
      </c>
      <c r="I23" s="163">
        <f t="shared" ca="1" si="5"/>
        <v>101.73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92.99</v>
      </c>
      <c r="E24" s="163">
        <f t="shared" ca="1" si="1"/>
        <v>94.5</v>
      </c>
      <c r="F24" s="163">
        <f t="shared" ca="1" si="2"/>
        <v>99.55</v>
      </c>
      <c r="G24" s="163">
        <f t="shared" ca="1" si="3"/>
        <v>95.17</v>
      </c>
      <c r="H24" s="163">
        <f t="shared" ca="1" si="4"/>
        <v>96.68</v>
      </c>
      <c r="I24" s="163">
        <f t="shared" ca="1" si="5"/>
        <v>101.73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98.09</v>
      </c>
      <c r="E25" s="166">
        <f t="shared" ca="1" si="1"/>
        <v>99.600000000000009</v>
      </c>
      <c r="F25" s="166">
        <f t="shared" ca="1" si="2"/>
        <v>104.65</v>
      </c>
      <c r="G25" s="166">
        <f t="shared" ca="1" si="3"/>
        <v>100.27000000000001</v>
      </c>
      <c r="H25" s="166">
        <f t="shared" ca="1" si="4"/>
        <v>101.78000000000002</v>
      </c>
      <c r="I25" s="166">
        <f t="shared" ca="1" si="5"/>
        <v>106.83000000000001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98.09</v>
      </c>
      <c r="E26" s="166">
        <f t="shared" ca="1" si="1"/>
        <v>99.600000000000009</v>
      </c>
      <c r="F26" s="166">
        <f t="shared" ca="1" si="2"/>
        <v>104.65</v>
      </c>
      <c r="G26" s="166">
        <f t="shared" ca="1" si="3"/>
        <v>100.27000000000001</v>
      </c>
      <c r="H26" s="166">
        <f t="shared" ca="1" si="4"/>
        <v>101.78000000000002</v>
      </c>
      <c r="I26" s="166">
        <f t="shared" ca="1" si="5"/>
        <v>106.83000000000001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98.09</v>
      </c>
      <c r="E27" s="166">
        <f t="shared" ca="1" si="1"/>
        <v>99.600000000000009</v>
      </c>
      <c r="F27" s="166">
        <f t="shared" ca="1" si="2"/>
        <v>104.65</v>
      </c>
      <c r="G27" s="166">
        <f t="shared" ca="1" si="3"/>
        <v>100.27000000000001</v>
      </c>
      <c r="H27" s="166">
        <f t="shared" ca="1" si="4"/>
        <v>101.78000000000002</v>
      </c>
      <c r="I27" s="166">
        <f t="shared" ca="1" si="5"/>
        <v>106.83000000000001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98.09</v>
      </c>
      <c r="E28" s="166">
        <f t="shared" ca="1" si="1"/>
        <v>99.600000000000009</v>
      </c>
      <c r="F28" s="166">
        <f t="shared" ca="1" si="2"/>
        <v>104.65</v>
      </c>
      <c r="G28" s="166">
        <f t="shared" ca="1" si="3"/>
        <v>100.27000000000001</v>
      </c>
      <c r="H28" s="166">
        <f t="shared" ca="1" si="4"/>
        <v>101.78000000000002</v>
      </c>
      <c r="I28" s="166">
        <f t="shared" ca="1" si="5"/>
        <v>106.83000000000001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103.19</v>
      </c>
      <c r="E29" s="163">
        <f t="shared" ca="1" si="1"/>
        <v>104.7</v>
      </c>
      <c r="F29" s="163">
        <f t="shared" ca="1" si="2"/>
        <v>109.75</v>
      </c>
      <c r="G29" s="163">
        <f t="shared" ca="1" si="3"/>
        <v>105.37</v>
      </c>
      <c r="H29" s="163">
        <f t="shared" ca="1" si="4"/>
        <v>106.88000000000001</v>
      </c>
      <c r="I29" s="163">
        <f t="shared" ca="1" si="5"/>
        <v>111.93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103.19</v>
      </c>
      <c r="E30" s="163">
        <f t="shared" ca="1" si="1"/>
        <v>104.7</v>
      </c>
      <c r="F30" s="163">
        <f t="shared" ca="1" si="2"/>
        <v>109.75</v>
      </c>
      <c r="G30" s="163">
        <f t="shared" ca="1" si="3"/>
        <v>105.37</v>
      </c>
      <c r="H30" s="163">
        <f t="shared" ca="1" si="4"/>
        <v>106.88000000000001</v>
      </c>
      <c r="I30" s="163">
        <f t="shared" ca="1" si="5"/>
        <v>111.93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103.19</v>
      </c>
      <c r="E31" s="163">
        <f t="shared" ca="1" si="1"/>
        <v>104.7</v>
      </c>
      <c r="F31" s="163">
        <f t="shared" ca="1" si="2"/>
        <v>109.75</v>
      </c>
      <c r="G31" s="163">
        <f t="shared" ca="1" si="3"/>
        <v>105.37</v>
      </c>
      <c r="H31" s="163">
        <f t="shared" ca="1" si="4"/>
        <v>106.88000000000001</v>
      </c>
      <c r="I31" s="163">
        <f t="shared" ca="1" si="5"/>
        <v>111.93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103.19</v>
      </c>
      <c r="E32" s="163">
        <f t="shared" ca="1" si="1"/>
        <v>104.7</v>
      </c>
      <c r="F32" s="163">
        <f t="shared" ca="1" si="2"/>
        <v>109.75</v>
      </c>
      <c r="G32" s="163">
        <f t="shared" ca="1" si="3"/>
        <v>105.37</v>
      </c>
      <c r="H32" s="163">
        <f t="shared" ca="1" si="4"/>
        <v>106.88000000000001</v>
      </c>
      <c r="I32" s="163">
        <f t="shared" ca="1" si="5"/>
        <v>111.93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103.19</v>
      </c>
      <c r="E33" s="163">
        <f t="shared" ca="1" si="1"/>
        <v>104.7</v>
      </c>
      <c r="F33" s="163">
        <f t="shared" ca="1" si="2"/>
        <v>109.75</v>
      </c>
      <c r="G33" s="163">
        <f t="shared" ca="1" si="3"/>
        <v>105.37</v>
      </c>
      <c r="H33" s="163">
        <f t="shared" ca="1" si="4"/>
        <v>106.88000000000001</v>
      </c>
      <c r="I33" s="163">
        <f t="shared" ca="1" si="5"/>
        <v>111.93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108.29</v>
      </c>
      <c r="E34" s="166">
        <f t="shared" ca="1" si="1"/>
        <v>109.80000000000001</v>
      </c>
      <c r="F34" s="166">
        <f t="shared" ca="1" si="2"/>
        <v>114.85000000000001</v>
      </c>
      <c r="G34" s="166">
        <f t="shared" ca="1" si="3"/>
        <v>110.47000000000001</v>
      </c>
      <c r="H34" s="166">
        <f t="shared" ca="1" si="4"/>
        <v>111.98000000000002</v>
      </c>
      <c r="I34" s="166">
        <f t="shared" ca="1" si="5"/>
        <v>117.03000000000002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108.29</v>
      </c>
      <c r="E35" s="166">
        <f t="shared" ca="1" si="1"/>
        <v>109.80000000000001</v>
      </c>
      <c r="F35" s="166">
        <f t="shared" ca="1" si="2"/>
        <v>114.85000000000001</v>
      </c>
      <c r="G35" s="166">
        <f t="shared" ca="1" si="3"/>
        <v>110.47000000000001</v>
      </c>
      <c r="H35" s="166">
        <f t="shared" ca="1" si="4"/>
        <v>111.98000000000002</v>
      </c>
      <c r="I35" s="166">
        <f t="shared" ca="1" si="5"/>
        <v>117.03000000000002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108.29</v>
      </c>
      <c r="E36" s="166">
        <f t="shared" ca="1" si="1"/>
        <v>109.80000000000001</v>
      </c>
      <c r="F36" s="166">
        <f t="shared" ca="1" si="2"/>
        <v>114.85000000000001</v>
      </c>
      <c r="G36" s="166">
        <f t="shared" ca="1" si="3"/>
        <v>110.47000000000001</v>
      </c>
      <c r="H36" s="166">
        <f t="shared" ca="1" si="4"/>
        <v>111.98000000000002</v>
      </c>
      <c r="I36" s="166">
        <f t="shared" ca="1" si="5"/>
        <v>117.03000000000002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108.29</v>
      </c>
      <c r="E37" s="166">
        <f t="shared" ca="1" si="1"/>
        <v>109.80000000000001</v>
      </c>
      <c r="F37" s="166">
        <f t="shared" ca="1" si="2"/>
        <v>114.85000000000001</v>
      </c>
      <c r="G37" s="166">
        <f t="shared" ca="1" si="3"/>
        <v>110.47000000000001</v>
      </c>
      <c r="H37" s="166">
        <f t="shared" ca="1" si="4"/>
        <v>111.98000000000002</v>
      </c>
      <c r="I37" s="166">
        <f t="shared" ca="1" si="5"/>
        <v>117.03000000000002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108.29</v>
      </c>
      <c r="E38" s="166">
        <f t="shared" ca="1" si="1"/>
        <v>109.80000000000001</v>
      </c>
      <c r="F38" s="166">
        <f t="shared" ca="1" si="2"/>
        <v>114.85000000000001</v>
      </c>
      <c r="G38" s="166">
        <f t="shared" ca="1" si="3"/>
        <v>110.47000000000001</v>
      </c>
      <c r="H38" s="166">
        <f t="shared" ca="1" si="4"/>
        <v>111.98000000000002</v>
      </c>
      <c r="I38" s="166">
        <f t="shared" ca="1" si="5"/>
        <v>117.03000000000002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113.39</v>
      </c>
      <c r="E39" s="163">
        <f t="shared" ca="1" si="1"/>
        <v>114.9</v>
      </c>
      <c r="F39" s="163">
        <f t="shared" ca="1" si="2"/>
        <v>119.95</v>
      </c>
      <c r="G39" s="163">
        <f t="shared" ca="1" si="3"/>
        <v>115.57000000000001</v>
      </c>
      <c r="H39" s="163">
        <f t="shared" ca="1" si="4"/>
        <v>117.08000000000001</v>
      </c>
      <c r="I39" s="163">
        <f t="shared" ca="1" si="5"/>
        <v>122.13000000000001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113.39</v>
      </c>
      <c r="E40" s="163">
        <f t="shared" ca="1" si="1"/>
        <v>114.9</v>
      </c>
      <c r="F40" s="163">
        <f t="shared" ca="1" si="2"/>
        <v>119.95</v>
      </c>
      <c r="G40" s="163">
        <f t="shared" ca="1" si="3"/>
        <v>115.57000000000001</v>
      </c>
      <c r="H40" s="163">
        <f t="shared" ca="1" si="4"/>
        <v>117.08000000000001</v>
      </c>
      <c r="I40" s="163">
        <f t="shared" ca="1" si="5"/>
        <v>122.13000000000001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113.39</v>
      </c>
      <c r="E41" s="163">
        <f t="shared" ca="1" si="1"/>
        <v>114.9</v>
      </c>
      <c r="F41" s="163">
        <f t="shared" ca="1" si="2"/>
        <v>119.95</v>
      </c>
      <c r="G41" s="163">
        <f t="shared" ca="1" si="3"/>
        <v>115.57000000000001</v>
      </c>
      <c r="H41" s="163">
        <f t="shared" ca="1" si="4"/>
        <v>117.08000000000001</v>
      </c>
      <c r="I41" s="163">
        <f t="shared" ca="1" si="5"/>
        <v>122.13000000000001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113.39</v>
      </c>
      <c r="E42" s="163">
        <f t="shared" ca="1" si="1"/>
        <v>114.9</v>
      </c>
      <c r="F42" s="163">
        <f t="shared" ca="1" si="2"/>
        <v>119.95</v>
      </c>
      <c r="G42" s="163">
        <f t="shared" ca="1" si="3"/>
        <v>115.57000000000001</v>
      </c>
      <c r="H42" s="163">
        <f t="shared" ca="1" si="4"/>
        <v>117.08000000000001</v>
      </c>
      <c r="I42" s="163">
        <f t="shared" ca="1" si="5"/>
        <v>122.13000000000001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113.39</v>
      </c>
      <c r="E43" s="163">
        <f t="shared" ca="1" si="1"/>
        <v>114.9</v>
      </c>
      <c r="F43" s="163">
        <f t="shared" ca="1" si="2"/>
        <v>119.95</v>
      </c>
      <c r="G43" s="163">
        <f t="shared" ca="1" si="3"/>
        <v>115.57000000000001</v>
      </c>
      <c r="H43" s="163">
        <f t="shared" ca="1" si="4"/>
        <v>117.08000000000001</v>
      </c>
      <c r="I43" s="163">
        <f t="shared" ca="1" si="5"/>
        <v>122.13000000000001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113.39</v>
      </c>
      <c r="E44" s="163">
        <f t="shared" ca="1" si="1"/>
        <v>114.9</v>
      </c>
      <c r="F44" s="163">
        <f t="shared" ca="1" si="2"/>
        <v>119.95</v>
      </c>
      <c r="G44" s="163">
        <f t="shared" ca="1" si="3"/>
        <v>115.57000000000001</v>
      </c>
      <c r="H44" s="163">
        <f t="shared" ca="1" si="4"/>
        <v>117.08000000000001</v>
      </c>
      <c r="I44" s="163">
        <f t="shared" ca="1" si="5"/>
        <v>122.13000000000001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118.49</v>
      </c>
      <c r="E45" s="166">
        <f t="shared" ca="1" si="1"/>
        <v>120</v>
      </c>
      <c r="F45" s="166">
        <f t="shared" ca="1" si="2"/>
        <v>125.05</v>
      </c>
      <c r="G45" s="166">
        <f t="shared" ca="1" si="3"/>
        <v>120.67</v>
      </c>
      <c r="H45" s="166">
        <f t="shared" ca="1" si="4"/>
        <v>122.18</v>
      </c>
      <c r="I45" s="166">
        <f t="shared" ca="1" si="5"/>
        <v>127.23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118.49</v>
      </c>
      <c r="E46" s="166">
        <f t="shared" ca="1" si="1"/>
        <v>120</v>
      </c>
      <c r="F46" s="166">
        <f t="shared" ca="1" si="2"/>
        <v>125.05</v>
      </c>
      <c r="G46" s="166">
        <f t="shared" ca="1" si="3"/>
        <v>120.67</v>
      </c>
      <c r="H46" s="166">
        <f t="shared" ca="1" si="4"/>
        <v>122.18</v>
      </c>
      <c r="I46" s="166">
        <f t="shared" ca="1" si="5"/>
        <v>127.23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118.49</v>
      </c>
      <c r="E47" s="166">
        <f t="shared" ca="1" si="1"/>
        <v>120</v>
      </c>
      <c r="F47" s="166">
        <f t="shared" ca="1" si="2"/>
        <v>125.05</v>
      </c>
      <c r="G47" s="166">
        <f t="shared" ca="1" si="3"/>
        <v>120.67</v>
      </c>
      <c r="H47" s="166">
        <f t="shared" ca="1" si="4"/>
        <v>122.18</v>
      </c>
      <c r="I47" s="166">
        <f t="shared" ca="1" si="5"/>
        <v>127.23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118.49</v>
      </c>
      <c r="E48" s="166">
        <f t="shared" ca="1" si="1"/>
        <v>120</v>
      </c>
      <c r="F48" s="166">
        <f t="shared" ca="1" si="2"/>
        <v>125.05</v>
      </c>
      <c r="G48" s="166">
        <f t="shared" ca="1" si="3"/>
        <v>120.67</v>
      </c>
      <c r="H48" s="166">
        <f t="shared" ca="1" si="4"/>
        <v>122.18</v>
      </c>
      <c r="I48" s="166">
        <f t="shared" ca="1" si="5"/>
        <v>127.23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118.49</v>
      </c>
      <c r="E49" s="166">
        <f t="shared" ca="1" si="1"/>
        <v>120</v>
      </c>
      <c r="F49" s="166">
        <f t="shared" ca="1" si="2"/>
        <v>125.05</v>
      </c>
      <c r="G49" s="166">
        <f t="shared" ca="1" si="3"/>
        <v>120.67</v>
      </c>
      <c r="H49" s="166">
        <f t="shared" ca="1" si="4"/>
        <v>122.18</v>
      </c>
      <c r="I49" s="166">
        <f t="shared" ca="1" si="5"/>
        <v>127.23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118.49</v>
      </c>
      <c r="E50" s="166">
        <f t="shared" ca="1" si="1"/>
        <v>120</v>
      </c>
      <c r="F50" s="166">
        <f t="shared" ca="1" si="2"/>
        <v>125.05</v>
      </c>
      <c r="G50" s="166">
        <f t="shared" ca="1" si="3"/>
        <v>120.67</v>
      </c>
      <c r="H50" s="166">
        <f t="shared" ca="1" si="4"/>
        <v>122.18</v>
      </c>
      <c r="I50" s="166">
        <f t="shared" ca="1" si="5"/>
        <v>127.23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123.59</v>
      </c>
      <c r="E51" s="163">
        <f t="shared" ca="1" si="1"/>
        <v>125.10000000000001</v>
      </c>
      <c r="F51" s="163">
        <f t="shared" ca="1" si="2"/>
        <v>130.15</v>
      </c>
      <c r="G51" s="163">
        <f t="shared" ca="1" si="3"/>
        <v>125.77000000000001</v>
      </c>
      <c r="H51" s="163">
        <f t="shared" ca="1" si="4"/>
        <v>127.28000000000002</v>
      </c>
      <c r="I51" s="163">
        <f t="shared" ca="1" si="5"/>
        <v>132.33000000000001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123.59</v>
      </c>
      <c r="E52" s="163">
        <f t="shared" ca="1" si="1"/>
        <v>125.10000000000001</v>
      </c>
      <c r="F52" s="163">
        <f t="shared" ca="1" si="2"/>
        <v>130.15</v>
      </c>
      <c r="G52" s="163">
        <f t="shared" ca="1" si="3"/>
        <v>125.77000000000001</v>
      </c>
      <c r="H52" s="163">
        <f t="shared" ca="1" si="4"/>
        <v>127.28000000000002</v>
      </c>
      <c r="I52" s="163">
        <f t="shared" ca="1" si="5"/>
        <v>132.33000000000001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123.59</v>
      </c>
      <c r="E53" s="163">
        <f t="shared" ca="1" si="1"/>
        <v>125.10000000000001</v>
      </c>
      <c r="F53" s="163">
        <f t="shared" ca="1" si="2"/>
        <v>130.15</v>
      </c>
      <c r="G53" s="163">
        <f t="shared" ca="1" si="3"/>
        <v>125.77000000000001</v>
      </c>
      <c r="H53" s="163">
        <f t="shared" ca="1" si="4"/>
        <v>127.28000000000002</v>
      </c>
      <c r="I53" s="163">
        <f t="shared" ca="1" si="5"/>
        <v>132.33000000000001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123.59</v>
      </c>
      <c r="E54" s="163">
        <f t="shared" ca="1" si="1"/>
        <v>125.10000000000001</v>
      </c>
      <c r="F54" s="163">
        <f t="shared" ca="1" si="2"/>
        <v>130.15</v>
      </c>
      <c r="G54" s="163">
        <f t="shared" ca="1" si="3"/>
        <v>125.77000000000001</v>
      </c>
      <c r="H54" s="163">
        <f t="shared" ca="1" si="4"/>
        <v>127.28000000000002</v>
      </c>
      <c r="I54" s="163">
        <f t="shared" ca="1" si="5"/>
        <v>132.33000000000001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123.59</v>
      </c>
      <c r="E55" s="163">
        <f t="shared" ca="1" si="1"/>
        <v>125.10000000000001</v>
      </c>
      <c r="F55" s="163">
        <f t="shared" ca="1" si="2"/>
        <v>130.15</v>
      </c>
      <c r="G55" s="163">
        <f t="shared" ca="1" si="3"/>
        <v>125.77000000000001</v>
      </c>
      <c r="H55" s="163">
        <f t="shared" ca="1" si="4"/>
        <v>127.28000000000002</v>
      </c>
      <c r="I55" s="163">
        <f t="shared" ca="1" si="5"/>
        <v>132.33000000000001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123.59</v>
      </c>
      <c r="E56" s="163">
        <f t="shared" ca="1" si="1"/>
        <v>125.10000000000001</v>
      </c>
      <c r="F56" s="163">
        <f t="shared" ca="1" si="2"/>
        <v>130.15</v>
      </c>
      <c r="G56" s="163">
        <f t="shared" ca="1" si="3"/>
        <v>125.77000000000001</v>
      </c>
      <c r="H56" s="163">
        <f t="shared" ca="1" si="4"/>
        <v>127.28000000000002</v>
      </c>
      <c r="I56" s="163">
        <f t="shared" ca="1" si="5"/>
        <v>132.33000000000001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123.59</v>
      </c>
      <c r="E57" s="163">
        <f t="shared" ca="1" si="1"/>
        <v>125.10000000000001</v>
      </c>
      <c r="F57" s="163">
        <f t="shared" ca="1" si="2"/>
        <v>130.15</v>
      </c>
      <c r="G57" s="163">
        <f t="shared" ca="1" si="3"/>
        <v>125.77000000000001</v>
      </c>
      <c r="H57" s="163">
        <f t="shared" ca="1" si="4"/>
        <v>127.28000000000002</v>
      </c>
      <c r="I57" s="163">
        <f t="shared" ca="1" si="5"/>
        <v>132.33000000000001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184.79000000000002</v>
      </c>
      <c r="E58" s="166">
        <f t="shared" ca="1" si="1"/>
        <v>186.3</v>
      </c>
      <c r="F58" s="166">
        <f t="shared" ca="1" si="2"/>
        <v>191.35000000000002</v>
      </c>
      <c r="G58" s="166">
        <f t="shared" ca="1" si="3"/>
        <v>186.97000000000003</v>
      </c>
      <c r="H58" s="166">
        <f t="shared" ca="1" si="4"/>
        <v>188.48000000000002</v>
      </c>
      <c r="I58" s="166">
        <f t="shared" ca="1" si="5"/>
        <v>193.53000000000003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184.79000000000002</v>
      </c>
      <c r="E59" s="166">
        <f t="shared" ca="1" si="1"/>
        <v>186.3</v>
      </c>
      <c r="F59" s="166">
        <f t="shared" ca="1" si="2"/>
        <v>191.35000000000002</v>
      </c>
      <c r="G59" s="166">
        <f t="shared" ca="1" si="3"/>
        <v>186.97000000000003</v>
      </c>
      <c r="H59" s="166">
        <f t="shared" ca="1" si="4"/>
        <v>188.48000000000002</v>
      </c>
      <c r="I59" s="166">
        <f t="shared" ca="1" si="5"/>
        <v>193.53000000000003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184.79000000000002</v>
      </c>
      <c r="E60" s="166">
        <f t="shared" ca="1" si="1"/>
        <v>186.3</v>
      </c>
      <c r="F60" s="166">
        <f t="shared" ca="1" si="2"/>
        <v>191.35000000000002</v>
      </c>
      <c r="G60" s="166">
        <f t="shared" ca="1" si="3"/>
        <v>186.97000000000003</v>
      </c>
      <c r="H60" s="166">
        <f t="shared" ca="1" si="4"/>
        <v>188.48000000000002</v>
      </c>
      <c r="I60" s="166">
        <f t="shared" ca="1" si="5"/>
        <v>193.53000000000003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184.79000000000002</v>
      </c>
      <c r="E61" s="166">
        <f t="shared" ca="1" si="1"/>
        <v>186.3</v>
      </c>
      <c r="F61" s="166">
        <f t="shared" ca="1" si="2"/>
        <v>191.35000000000002</v>
      </c>
      <c r="G61" s="166">
        <f t="shared" ca="1" si="3"/>
        <v>186.97000000000003</v>
      </c>
      <c r="H61" s="166">
        <f t="shared" ca="1" si="4"/>
        <v>188.48000000000002</v>
      </c>
      <c r="I61" s="166">
        <f t="shared" ca="1" si="5"/>
        <v>193.53000000000003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184.79000000000002</v>
      </c>
      <c r="E62" s="166">
        <f t="shared" ca="1" si="1"/>
        <v>186.3</v>
      </c>
      <c r="F62" s="166">
        <f t="shared" ca="1" si="2"/>
        <v>191.35000000000002</v>
      </c>
      <c r="G62" s="166">
        <f t="shared" ca="1" si="3"/>
        <v>186.97000000000003</v>
      </c>
      <c r="H62" s="166">
        <f t="shared" ca="1" si="4"/>
        <v>188.48000000000002</v>
      </c>
      <c r="I62" s="166">
        <f t="shared" ca="1" si="5"/>
        <v>193.53000000000003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184.79000000000002</v>
      </c>
      <c r="E63" s="166">
        <f t="shared" ca="1" si="1"/>
        <v>186.3</v>
      </c>
      <c r="F63" s="166">
        <f t="shared" ca="1" si="2"/>
        <v>191.35000000000002</v>
      </c>
      <c r="G63" s="166">
        <f t="shared" ca="1" si="3"/>
        <v>186.97000000000003</v>
      </c>
      <c r="H63" s="166">
        <f t="shared" ca="1" si="4"/>
        <v>188.48000000000002</v>
      </c>
      <c r="I63" s="166">
        <f t="shared" ca="1" si="5"/>
        <v>193.53000000000003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184.79000000000002</v>
      </c>
      <c r="E64" s="166">
        <f t="shared" ca="1" si="1"/>
        <v>186.3</v>
      </c>
      <c r="F64" s="166">
        <f t="shared" ca="1" si="2"/>
        <v>191.35000000000002</v>
      </c>
      <c r="G64" s="166">
        <f t="shared" ca="1" si="3"/>
        <v>186.97000000000003</v>
      </c>
      <c r="H64" s="166">
        <f t="shared" ca="1" si="4"/>
        <v>188.48000000000002</v>
      </c>
      <c r="I64" s="166">
        <f t="shared" ca="1" si="5"/>
        <v>193.53000000000003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194.99</v>
      </c>
      <c r="E65" s="163">
        <f t="shared" ca="1" si="1"/>
        <v>196.5</v>
      </c>
      <c r="F65" s="163">
        <f t="shared" ca="1" si="2"/>
        <v>201.55</v>
      </c>
      <c r="G65" s="163">
        <f t="shared" ca="1" si="3"/>
        <v>197.17000000000002</v>
      </c>
      <c r="H65" s="163">
        <f t="shared" ca="1" si="4"/>
        <v>198.68</v>
      </c>
      <c r="I65" s="163">
        <f t="shared" ca="1" si="5"/>
        <v>203.73000000000002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194.99</v>
      </c>
      <c r="E66" s="163">
        <f t="shared" ca="1" si="1"/>
        <v>196.5</v>
      </c>
      <c r="F66" s="163">
        <f t="shared" ca="1" si="2"/>
        <v>201.55</v>
      </c>
      <c r="G66" s="163">
        <f t="shared" ca="1" si="3"/>
        <v>197.17000000000002</v>
      </c>
      <c r="H66" s="163">
        <f t="shared" ca="1" si="4"/>
        <v>198.68</v>
      </c>
      <c r="I66" s="163">
        <f t="shared" ca="1" si="5"/>
        <v>203.73000000000002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194.99</v>
      </c>
      <c r="E67" s="163">
        <f t="shared" ca="1" si="1"/>
        <v>196.5</v>
      </c>
      <c r="F67" s="163">
        <f t="shared" ca="1" si="2"/>
        <v>201.55</v>
      </c>
      <c r="G67" s="163">
        <f t="shared" ca="1" si="3"/>
        <v>197.17000000000002</v>
      </c>
      <c r="H67" s="163">
        <f t="shared" ca="1" si="4"/>
        <v>198.68</v>
      </c>
      <c r="I67" s="163">
        <f t="shared" ca="1" si="5"/>
        <v>203.73000000000002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194.99</v>
      </c>
      <c r="E68" s="163">
        <f t="shared" ca="1" si="1"/>
        <v>196.5</v>
      </c>
      <c r="F68" s="163">
        <f t="shared" ca="1" si="2"/>
        <v>201.55</v>
      </c>
      <c r="G68" s="163">
        <f t="shared" ca="1" si="3"/>
        <v>197.17000000000002</v>
      </c>
      <c r="H68" s="163">
        <f t="shared" ca="1" si="4"/>
        <v>198.68</v>
      </c>
      <c r="I68" s="163">
        <f t="shared" ca="1" si="5"/>
        <v>203.73000000000002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194.99</v>
      </c>
      <c r="E69" s="163">
        <f t="shared" ca="1" si="1"/>
        <v>196.5</v>
      </c>
      <c r="F69" s="163">
        <f t="shared" ca="1" si="2"/>
        <v>201.55</v>
      </c>
      <c r="G69" s="163">
        <f t="shared" ca="1" si="3"/>
        <v>197.17000000000002</v>
      </c>
      <c r="H69" s="163">
        <f t="shared" ca="1" si="4"/>
        <v>198.68</v>
      </c>
      <c r="I69" s="163">
        <f t="shared" ca="1" si="5"/>
        <v>203.73000000000002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194.99</v>
      </c>
      <c r="E70" s="163">
        <f t="shared" ca="1" si="1"/>
        <v>196.5</v>
      </c>
      <c r="F70" s="163">
        <f t="shared" ca="1" si="2"/>
        <v>201.55</v>
      </c>
      <c r="G70" s="163">
        <f t="shared" ca="1" si="3"/>
        <v>197.17000000000002</v>
      </c>
      <c r="H70" s="163">
        <f t="shared" ca="1" si="4"/>
        <v>198.68</v>
      </c>
      <c r="I70" s="163">
        <f t="shared" ca="1" si="5"/>
        <v>203.73000000000002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194.99</v>
      </c>
      <c r="E71" s="163">
        <f t="shared" ca="1" si="1"/>
        <v>196.5</v>
      </c>
      <c r="F71" s="163">
        <f t="shared" ca="1" si="2"/>
        <v>201.55</v>
      </c>
      <c r="G71" s="163">
        <f t="shared" ca="1" si="3"/>
        <v>197.17000000000002</v>
      </c>
      <c r="H71" s="163">
        <f t="shared" ca="1" si="4"/>
        <v>198.68</v>
      </c>
      <c r="I71" s="163">
        <f t="shared" ca="1" si="5"/>
        <v>203.73000000000002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194.99</v>
      </c>
      <c r="E72" s="163">
        <f t="shared" ca="1" si="1"/>
        <v>196.5</v>
      </c>
      <c r="F72" s="163">
        <f t="shared" ca="1" si="2"/>
        <v>201.55</v>
      </c>
      <c r="G72" s="163">
        <f t="shared" ca="1" si="3"/>
        <v>197.17000000000002</v>
      </c>
      <c r="H72" s="163">
        <f t="shared" ca="1" si="4"/>
        <v>198.68</v>
      </c>
      <c r="I72" s="163">
        <f t="shared" ca="1" si="5"/>
        <v>203.73000000000002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205.19</v>
      </c>
      <c r="E73" s="166">
        <f t="shared" ca="1" si="1"/>
        <v>206.7</v>
      </c>
      <c r="F73" s="166">
        <f t="shared" ca="1" si="2"/>
        <v>211.75</v>
      </c>
      <c r="G73" s="166">
        <f t="shared" ca="1" si="3"/>
        <v>207.37</v>
      </c>
      <c r="H73" s="166">
        <f t="shared" ca="1" si="4"/>
        <v>208.88</v>
      </c>
      <c r="I73" s="166">
        <f t="shared" ca="1" si="5"/>
        <v>213.93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205.19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206.7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211.75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207.37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208.88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213.93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205.19</v>
      </c>
      <c r="E75" s="166">
        <f t="shared" ca="1" si="7"/>
        <v>206.7</v>
      </c>
      <c r="F75" s="166">
        <f t="shared" ca="1" si="8"/>
        <v>211.75</v>
      </c>
      <c r="G75" s="166">
        <f t="shared" ca="1" si="9"/>
        <v>207.37</v>
      </c>
      <c r="H75" s="166">
        <f t="shared" ca="1" si="10"/>
        <v>208.88</v>
      </c>
      <c r="I75" s="166">
        <f t="shared" ca="1" si="11"/>
        <v>213.93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205.19</v>
      </c>
      <c r="E76" s="166">
        <f t="shared" ca="1" si="7"/>
        <v>206.7</v>
      </c>
      <c r="F76" s="166">
        <f t="shared" ca="1" si="8"/>
        <v>211.75</v>
      </c>
      <c r="G76" s="166">
        <f t="shared" ca="1" si="9"/>
        <v>207.37</v>
      </c>
      <c r="H76" s="166">
        <f t="shared" ca="1" si="10"/>
        <v>208.88</v>
      </c>
      <c r="I76" s="166">
        <f t="shared" ca="1" si="11"/>
        <v>213.93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205.19</v>
      </c>
      <c r="E77" s="166">
        <f t="shared" ca="1" si="7"/>
        <v>206.7</v>
      </c>
      <c r="F77" s="166">
        <f t="shared" ca="1" si="8"/>
        <v>211.75</v>
      </c>
      <c r="G77" s="166">
        <f t="shared" ca="1" si="9"/>
        <v>207.37</v>
      </c>
      <c r="H77" s="166">
        <f t="shared" ca="1" si="10"/>
        <v>208.88</v>
      </c>
      <c r="I77" s="166">
        <f t="shared" ca="1" si="11"/>
        <v>213.93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205.19</v>
      </c>
      <c r="E78" s="166">
        <f t="shared" ca="1" si="7"/>
        <v>206.7</v>
      </c>
      <c r="F78" s="166">
        <f t="shared" ca="1" si="8"/>
        <v>211.75</v>
      </c>
      <c r="G78" s="166">
        <f t="shared" ca="1" si="9"/>
        <v>207.37</v>
      </c>
      <c r="H78" s="166">
        <f t="shared" ca="1" si="10"/>
        <v>208.88</v>
      </c>
      <c r="I78" s="166">
        <f t="shared" ca="1" si="11"/>
        <v>213.93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205.19</v>
      </c>
      <c r="E79" s="166">
        <f t="shared" ca="1" si="7"/>
        <v>206.7</v>
      </c>
      <c r="F79" s="166">
        <f t="shared" ca="1" si="8"/>
        <v>211.75</v>
      </c>
      <c r="G79" s="166">
        <f t="shared" ca="1" si="9"/>
        <v>207.37</v>
      </c>
      <c r="H79" s="166">
        <f t="shared" ca="1" si="10"/>
        <v>208.88</v>
      </c>
      <c r="I79" s="166">
        <f t="shared" ca="1" si="11"/>
        <v>213.93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205.19</v>
      </c>
      <c r="E80" s="166">
        <f t="shared" ca="1" si="7"/>
        <v>206.7</v>
      </c>
      <c r="F80" s="166">
        <f t="shared" ca="1" si="8"/>
        <v>211.75</v>
      </c>
      <c r="G80" s="166">
        <f t="shared" ca="1" si="9"/>
        <v>207.37</v>
      </c>
      <c r="H80" s="166">
        <f t="shared" ca="1" si="10"/>
        <v>208.88</v>
      </c>
      <c r="I80" s="166">
        <f t="shared" ca="1" si="11"/>
        <v>213.93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215.39</v>
      </c>
      <c r="E81" s="163">
        <f t="shared" ca="1" si="7"/>
        <v>216.89999999999998</v>
      </c>
      <c r="F81" s="163">
        <f t="shared" ca="1" si="8"/>
        <v>221.95</v>
      </c>
      <c r="G81" s="163">
        <f t="shared" ca="1" si="9"/>
        <v>217.57</v>
      </c>
      <c r="H81" s="163">
        <f t="shared" ca="1" si="10"/>
        <v>219.07999999999998</v>
      </c>
      <c r="I81" s="163">
        <f t="shared" ca="1" si="11"/>
        <v>224.13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215.39</v>
      </c>
      <c r="E82" s="163">
        <f t="shared" ca="1" si="7"/>
        <v>216.89999999999998</v>
      </c>
      <c r="F82" s="163">
        <f t="shared" ca="1" si="8"/>
        <v>221.95</v>
      </c>
      <c r="G82" s="163">
        <f t="shared" ca="1" si="9"/>
        <v>217.57</v>
      </c>
      <c r="H82" s="163">
        <f t="shared" ca="1" si="10"/>
        <v>219.07999999999998</v>
      </c>
      <c r="I82" s="163">
        <f t="shared" ca="1" si="11"/>
        <v>224.13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215.39</v>
      </c>
      <c r="E83" s="163">
        <f t="shared" ca="1" si="7"/>
        <v>216.89999999999998</v>
      </c>
      <c r="F83" s="163">
        <f t="shared" ca="1" si="8"/>
        <v>221.95</v>
      </c>
      <c r="G83" s="163">
        <f t="shared" ca="1" si="9"/>
        <v>217.57</v>
      </c>
      <c r="H83" s="163">
        <f t="shared" ca="1" si="10"/>
        <v>219.07999999999998</v>
      </c>
      <c r="I83" s="163">
        <f t="shared" ca="1" si="11"/>
        <v>224.13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215.39</v>
      </c>
      <c r="E84" s="163">
        <f t="shared" ca="1" si="7"/>
        <v>216.89999999999998</v>
      </c>
      <c r="F84" s="163">
        <f t="shared" ca="1" si="8"/>
        <v>221.95</v>
      </c>
      <c r="G84" s="163">
        <f t="shared" ca="1" si="9"/>
        <v>217.57</v>
      </c>
      <c r="H84" s="163">
        <f t="shared" ca="1" si="10"/>
        <v>219.07999999999998</v>
      </c>
      <c r="I84" s="163">
        <f t="shared" ca="1" si="11"/>
        <v>224.13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215.39</v>
      </c>
      <c r="E85" s="163">
        <f t="shared" ca="1" si="7"/>
        <v>216.89999999999998</v>
      </c>
      <c r="F85" s="163">
        <f t="shared" ca="1" si="8"/>
        <v>221.95</v>
      </c>
      <c r="G85" s="163">
        <f t="shared" ca="1" si="9"/>
        <v>217.57</v>
      </c>
      <c r="H85" s="163">
        <f t="shared" ca="1" si="10"/>
        <v>219.07999999999998</v>
      </c>
      <c r="I85" s="163">
        <f t="shared" ca="1" si="11"/>
        <v>224.13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215.39</v>
      </c>
      <c r="E86" s="163">
        <f t="shared" ca="1" si="7"/>
        <v>216.89999999999998</v>
      </c>
      <c r="F86" s="163">
        <f t="shared" ca="1" si="8"/>
        <v>221.95</v>
      </c>
      <c r="G86" s="163">
        <f t="shared" ca="1" si="9"/>
        <v>217.57</v>
      </c>
      <c r="H86" s="163">
        <f t="shared" ca="1" si="10"/>
        <v>219.07999999999998</v>
      </c>
      <c r="I86" s="163">
        <f t="shared" ca="1" si="11"/>
        <v>224.13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215.39</v>
      </c>
      <c r="E87" s="163">
        <f t="shared" ca="1" si="7"/>
        <v>216.89999999999998</v>
      </c>
      <c r="F87" s="163">
        <f t="shared" ca="1" si="8"/>
        <v>221.95</v>
      </c>
      <c r="G87" s="163">
        <f t="shared" ca="1" si="9"/>
        <v>217.57</v>
      </c>
      <c r="H87" s="163">
        <f t="shared" ca="1" si="10"/>
        <v>219.07999999999998</v>
      </c>
      <c r="I87" s="163">
        <f t="shared" ca="1" si="11"/>
        <v>224.13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215.39</v>
      </c>
      <c r="E88" s="163">
        <f t="shared" ca="1" si="7"/>
        <v>216.89999999999998</v>
      </c>
      <c r="F88" s="163">
        <f t="shared" ca="1" si="8"/>
        <v>221.95</v>
      </c>
      <c r="G88" s="163">
        <f t="shared" ca="1" si="9"/>
        <v>217.57</v>
      </c>
      <c r="H88" s="163">
        <f t="shared" ca="1" si="10"/>
        <v>219.07999999999998</v>
      </c>
      <c r="I88" s="163">
        <f t="shared" ca="1" si="11"/>
        <v>224.13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215.39</v>
      </c>
      <c r="E89" s="163">
        <f t="shared" ca="1" si="7"/>
        <v>216.89999999999998</v>
      </c>
      <c r="F89" s="163">
        <f t="shared" ca="1" si="8"/>
        <v>221.95</v>
      </c>
      <c r="G89" s="163">
        <f t="shared" ca="1" si="9"/>
        <v>217.57</v>
      </c>
      <c r="H89" s="163">
        <f t="shared" ca="1" si="10"/>
        <v>219.07999999999998</v>
      </c>
      <c r="I89" s="163">
        <f t="shared" ca="1" si="11"/>
        <v>224.13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225.59000000000003</v>
      </c>
      <c r="E90" s="166">
        <f t="shared" ca="1" si="7"/>
        <v>227.10000000000002</v>
      </c>
      <c r="F90" s="166">
        <f t="shared" ca="1" si="8"/>
        <v>232.15000000000003</v>
      </c>
      <c r="G90" s="166">
        <f t="shared" ca="1" si="9"/>
        <v>227.77000000000004</v>
      </c>
      <c r="H90" s="166">
        <f t="shared" ca="1" si="10"/>
        <v>229.28000000000003</v>
      </c>
      <c r="I90" s="166">
        <f t="shared" ca="1" si="11"/>
        <v>234.33000000000004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225.59000000000003</v>
      </c>
      <c r="E91" s="166">
        <f t="shared" ca="1" si="7"/>
        <v>227.10000000000002</v>
      </c>
      <c r="F91" s="166">
        <f t="shared" ca="1" si="8"/>
        <v>232.15000000000003</v>
      </c>
      <c r="G91" s="166">
        <f t="shared" ca="1" si="9"/>
        <v>227.77000000000004</v>
      </c>
      <c r="H91" s="166">
        <f t="shared" ca="1" si="10"/>
        <v>229.28000000000003</v>
      </c>
      <c r="I91" s="166">
        <f t="shared" ca="1" si="11"/>
        <v>234.33000000000004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225.59000000000003</v>
      </c>
      <c r="E92" s="166">
        <f t="shared" ca="1" si="7"/>
        <v>227.10000000000002</v>
      </c>
      <c r="F92" s="166">
        <f t="shared" ca="1" si="8"/>
        <v>232.15000000000003</v>
      </c>
      <c r="G92" s="166">
        <f t="shared" ca="1" si="9"/>
        <v>227.77000000000004</v>
      </c>
      <c r="H92" s="166">
        <f t="shared" ca="1" si="10"/>
        <v>229.28000000000003</v>
      </c>
      <c r="I92" s="166">
        <f t="shared" ca="1" si="11"/>
        <v>234.33000000000004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225.59000000000003</v>
      </c>
      <c r="E93" s="166">
        <f t="shared" ca="1" si="7"/>
        <v>227.10000000000002</v>
      </c>
      <c r="F93" s="166">
        <f t="shared" ca="1" si="8"/>
        <v>232.15000000000003</v>
      </c>
      <c r="G93" s="166">
        <f t="shared" ca="1" si="9"/>
        <v>227.77000000000004</v>
      </c>
      <c r="H93" s="166">
        <f t="shared" ca="1" si="10"/>
        <v>229.28000000000003</v>
      </c>
      <c r="I93" s="166">
        <f t="shared" ca="1" si="11"/>
        <v>234.33000000000004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225.59000000000003</v>
      </c>
      <c r="E94" s="166">
        <f t="shared" ca="1" si="7"/>
        <v>227.10000000000002</v>
      </c>
      <c r="F94" s="166">
        <f t="shared" ca="1" si="8"/>
        <v>232.15000000000003</v>
      </c>
      <c r="G94" s="166">
        <f t="shared" ca="1" si="9"/>
        <v>227.77000000000004</v>
      </c>
      <c r="H94" s="166">
        <f t="shared" ca="1" si="10"/>
        <v>229.28000000000003</v>
      </c>
      <c r="I94" s="166">
        <f t="shared" ca="1" si="11"/>
        <v>234.33000000000004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225.59000000000003</v>
      </c>
      <c r="E95" s="166">
        <f t="shared" ca="1" si="7"/>
        <v>227.10000000000002</v>
      </c>
      <c r="F95" s="166">
        <f t="shared" ca="1" si="8"/>
        <v>232.15000000000003</v>
      </c>
      <c r="G95" s="166">
        <f t="shared" ca="1" si="9"/>
        <v>227.77000000000004</v>
      </c>
      <c r="H95" s="166">
        <f t="shared" ca="1" si="10"/>
        <v>229.28000000000003</v>
      </c>
      <c r="I95" s="166">
        <f t="shared" ca="1" si="11"/>
        <v>234.33000000000004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225.59000000000003</v>
      </c>
      <c r="E96" s="166">
        <f t="shared" ca="1" si="7"/>
        <v>227.10000000000002</v>
      </c>
      <c r="F96" s="166">
        <f t="shared" ca="1" si="8"/>
        <v>232.15000000000003</v>
      </c>
      <c r="G96" s="166">
        <f t="shared" ca="1" si="9"/>
        <v>227.77000000000004</v>
      </c>
      <c r="H96" s="166">
        <f t="shared" ca="1" si="10"/>
        <v>229.28000000000003</v>
      </c>
      <c r="I96" s="166">
        <f t="shared" ca="1" si="11"/>
        <v>234.33000000000004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225.59000000000003</v>
      </c>
      <c r="E97" s="166">
        <f t="shared" ca="1" si="7"/>
        <v>227.10000000000002</v>
      </c>
      <c r="F97" s="166">
        <f t="shared" ca="1" si="8"/>
        <v>232.15000000000003</v>
      </c>
      <c r="G97" s="166">
        <f t="shared" ca="1" si="9"/>
        <v>227.77000000000004</v>
      </c>
      <c r="H97" s="166">
        <f t="shared" ca="1" si="10"/>
        <v>229.28000000000003</v>
      </c>
      <c r="I97" s="166">
        <f t="shared" ca="1" si="11"/>
        <v>234.33000000000004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225.59000000000003</v>
      </c>
      <c r="E98" s="166">
        <f t="shared" ca="1" si="7"/>
        <v>227.10000000000002</v>
      </c>
      <c r="F98" s="166">
        <f t="shared" ca="1" si="8"/>
        <v>232.15000000000003</v>
      </c>
      <c r="G98" s="166">
        <f t="shared" ca="1" si="9"/>
        <v>227.77000000000004</v>
      </c>
      <c r="H98" s="166">
        <f t="shared" ca="1" si="10"/>
        <v>229.28000000000003</v>
      </c>
      <c r="I98" s="166">
        <f t="shared" ca="1" si="11"/>
        <v>234.33000000000004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235.79000000000002</v>
      </c>
      <c r="E99" s="163">
        <f t="shared" ca="1" si="7"/>
        <v>237.3</v>
      </c>
      <c r="F99" s="163">
        <f t="shared" ca="1" si="8"/>
        <v>242.35000000000002</v>
      </c>
      <c r="G99" s="163">
        <f t="shared" ca="1" si="9"/>
        <v>237.97000000000003</v>
      </c>
      <c r="H99" s="163">
        <f t="shared" ca="1" si="10"/>
        <v>239.48000000000002</v>
      </c>
      <c r="I99" s="163">
        <f t="shared" ca="1" si="11"/>
        <v>244.53000000000003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235.79000000000002</v>
      </c>
      <c r="E100" s="163">
        <f t="shared" ca="1" si="7"/>
        <v>237.3</v>
      </c>
      <c r="F100" s="163">
        <f t="shared" ca="1" si="8"/>
        <v>242.35000000000002</v>
      </c>
      <c r="G100" s="163">
        <f t="shared" ca="1" si="9"/>
        <v>237.97000000000003</v>
      </c>
      <c r="H100" s="163">
        <f t="shared" ca="1" si="10"/>
        <v>239.48000000000002</v>
      </c>
      <c r="I100" s="163">
        <f t="shared" ca="1" si="11"/>
        <v>244.53000000000003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235.79000000000002</v>
      </c>
      <c r="E101" s="163">
        <f t="shared" ca="1" si="7"/>
        <v>237.3</v>
      </c>
      <c r="F101" s="163">
        <f t="shared" ca="1" si="8"/>
        <v>242.35000000000002</v>
      </c>
      <c r="G101" s="163">
        <f t="shared" ca="1" si="9"/>
        <v>237.97000000000003</v>
      </c>
      <c r="H101" s="163">
        <f t="shared" ca="1" si="10"/>
        <v>239.48000000000002</v>
      </c>
      <c r="I101" s="163">
        <f t="shared" ca="1" si="11"/>
        <v>244.53000000000003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235.79000000000002</v>
      </c>
      <c r="E102" s="163">
        <f t="shared" ca="1" si="7"/>
        <v>237.3</v>
      </c>
      <c r="F102" s="163">
        <f t="shared" ca="1" si="8"/>
        <v>242.35000000000002</v>
      </c>
      <c r="G102" s="163">
        <f t="shared" ca="1" si="9"/>
        <v>237.97000000000003</v>
      </c>
      <c r="H102" s="163">
        <f t="shared" ca="1" si="10"/>
        <v>239.48000000000002</v>
      </c>
      <c r="I102" s="163">
        <f t="shared" ca="1" si="11"/>
        <v>244.53000000000003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235.79000000000002</v>
      </c>
      <c r="E103" s="163">
        <f t="shared" ca="1" si="7"/>
        <v>237.3</v>
      </c>
      <c r="F103" s="163">
        <f t="shared" ca="1" si="8"/>
        <v>242.35000000000002</v>
      </c>
      <c r="G103" s="163">
        <f t="shared" ca="1" si="9"/>
        <v>237.97000000000003</v>
      </c>
      <c r="H103" s="163">
        <f t="shared" ca="1" si="10"/>
        <v>239.48000000000002</v>
      </c>
      <c r="I103" s="163">
        <f t="shared" ca="1" si="11"/>
        <v>244.53000000000003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235.79000000000002</v>
      </c>
      <c r="E104" s="163">
        <f t="shared" ca="1" si="7"/>
        <v>237.3</v>
      </c>
      <c r="F104" s="163">
        <f t="shared" ca="1" si="8"/>
        <v>242.35000000000002</v>
      </c>
      <c r="G104" s="163">
        <f t="shared" ca="1" si="9"/>
        <v>237.97000000000003</v>
      </c>
      <c r="H104" s="163">
        <f t="shared" ca="1" si="10"/>
        <v>239.48000000000002</v>
      </c>
      <c r="I104" s="163">
        <f t="shared" ca="1" si="11"/>
        <v>244.53000000000003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235.79000000000002</v>
      </c>
      <c r="E105" s="163">
        <f t="shared" ca="1" si="7"/>
        <v>237.3</v>
      </c>
      <c r="F105" s="163">
        <f t="shared" ca="1" si="8"/>
        <v>242.35000000000002</v>
      </c>
      <c r="G105" s="163">
        <f t="shared" ca="1" si="9"/>
        <v>237.97000000000003</v>
      </c>
      <c r="H105" s="163">
        <f t="shared" ca="1" si="10"/>
        <v>239.48000000000002</v>
      </c>
      <c r="I105" s="163">
        <f t="shared" ca="1" si="11"/>
        <v>244.53000000000003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235.79000000000002</v>
      </c>
      <c r="E106" s="163">
        <f t="shared" ca="1" si="7"/>
        <v>237.3</v>
      </c>
      <c r="F106" s="163">
        <f t="shared" ca="1" si="8"/>
        <v>242.35000000000002</v>
      </c>
      <c r="G106" s="163">
        <f t="shared" ca="1" si="9"/>
        <v>237.97000000000003</v>
      </c>
      <c r="H106" s="163">
        <f t="shared" ca="1" si="10"/>
        <v>239.48000000000002</v>
      </c>
      <c r="I106" s="163">
        <f t="shared" ca="1" si="11"/>
        <v>244.53000000000003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235.79000000000002</v>
      </c>
      <c r="E107" s="163">
        <f t="shared" ca="1" si="7"/>
        <v>237.3</v>
      </c>
      <c r="F107" s="163">
        <f t="shared" ca="1" si="8"/>
        <v>242.35000000000002</v>
      </c>
      <c r="G107" s="163">
        <f t="shared" ca="1" si="9"/>
        <v>237.97000000000003</v>
      </c>
      <c r="H107" s="163">
        <f t="shared" ca="1" si="10"/>
        <v>239.48000000000002</v>
      </c>
      <c r="I107" s="163">
        <f t="shared" ca="1" si="11"/>
        <v>244.53000000000003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235.79000000000002</v>
      </c>
      <c r="E108" s="163">
        <f t="shared" ca="1" si="7"/>
        <v>237.3</v>
      </c>
      <c r="F108" s="163">
        <f t="shared" ca="1" si="8"/>
        <v>242.35000000000002</v>
      </c>
      <c r="G108" s="163">
        <f t="shared" ca="1" si="9"/>
        <v>237.97000000000003</v>
      </c>
      <c r="H108" s="163">
        <f t="shared" ca="1" si="10"/>
        <v>239.48000000000002</v>
      </c>
      <c r="I108" s="163">
        <f t="shared" ca="1" si="11"/>
        <v>244.53000000000003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245.99</v>
      </c>
      <c r="E109" s="166">
        <f t="shared" ca="1" si="7"/>
        <v>247.5</v>
      </c>
      <c r="F109" s="166">
        <f t="shared" ca="1" si="8"/>
        <v>252.55</v>
      </c>
      <c r="G109" s="166">
        <f t="shared" ca="1" si="9"/>
        <v>248.17000000000002</v>
      </c>
      <c r="H109" s="166">
        <f t="shared" ca="1" si="10"/>
        <v>249.68</v>
      </c>
      <c r="I109" s="166">
        <f t="shared" ca="1" si="11"/>
        <v>254.73000000000002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245.99</v>
      </c>
      <c r="E110" s="166">
        <f t="shared" ca="1" si="7"/>
        <v>247.5</v>
      </c>
      <c r="F110" s="166">
        <f t="shared" ca="1" si="8"/>
        <v>252.55</v>
      </c>
      <c r="G110" s="166">
        <f t="shared" ca="1" si="9"/>
        <v>248.17000000000002</v>
      </c>
      <c r="H110" s="166">
        <f t="shared" ca="1" si="10"/>
        <v>249.68</v>
      </c>
      <c r="I110" s="166">
        <f t="shared" ca="1" si="11"/>
        <v>254.73000000000002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245.99</v>
      </c>
      <c r="E111" s="166">
        <f t="shared" ca="1" si="7"/>
        <v>247.5</v>
      </c>
      <c r="F111" s="166">
        <f t="shared" ca="1" si="8"/>
        <v>252.55</v>
      </c>
      <c r="G111" s="166">
        <f t="shared" ca="1" si="9"/>
        <v>248.17000000000002</v>
      </c>
      <c r="H111" s="166">
        <f t="shared" ca="1" si="10"/>
        <v>249.68</v>
      </c>
      <c r="I111" s="166">
        <f t="shared" ca="1" si="11"/>
        <v>254.73000000000002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245.99</v>
      </c>
      <c r="E112" s="166">
        <f t="shared" ca="1" si="7"/>
        <v>247.5</v>
      </c>
      <c r="F112" s="166">
        <f t="shared" ca="1" si="8"/>
        <v>252.55</v>
      </c>
      <c r="G112" s="166">
        <f t="shared" ca="1" si="9"/>
        <v>248.17000000000002</v>
      </c>
      <c r="H112" s="166">
        <f t="shared" ca="1" si="10"/>
        <v>249.68</v>
      </c>
      <c r="I112" s="166">
        <f t="shared" ca="1" si="11"/>
        <v>254.73000000000002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245.99</v>
      </c>
      <c r="E113" s="166">
        <f t="shared" ca="1" si="7"/>
        <v>247.5</v>
      </c>
      <c r="F113" s="166">
        <f t="shared" ca="1" si="8"/>
        <v>252.55</v>
      </c>
      <c r="G113" s="166">
        <f t="shared" ca="1" si="9"/>
        <v>248.17000000000002</v>
      </c>
      <c r="H113" s="166">
        <f t="shared" ca="1" si="10"/>
        <v>249.68</v>
      </c>
      <c r="I113" s="166">
        <f t="shared" ca="1" si="11"/>
        <v>254.73000000000002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245.99</v>
      </c>
      <c r="E114" s="166">
        <f t="shared" ca="1" si="7"/>
        <v>247.5</v>
      </c>
      <c r="F114" s="166">
        <f t="shared" ca="1" si="8"/>
        <v>252.55</v>
      </c>
      <c r="G114" s="166">
        <f t="shared" ca="1" si="9"/>
        <v>248.17000000000002</v>
      </c>
      <c r="H114" s="166">
        <f t="shared" ca="1" si="10"/>
        <v>249.68</v>
      </c>
      <c r="I114" s="166">
        <f t="shared" ca="1" si="11"/>
        <v>254.73000000000002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245.99</v>
      </c>
      <c r="E115" s="166">
        <f t="shared" ca="1" si="7"/>
        <v>247.5</v>
      </c>
      <c r="F115" s="166">
        <f t="shared" ca="1" si="8"/>
        <v>252.55</v>
      </c>
      <c r="G115" s="166">
        <f t="shared" ca="1" si="9"/>
        <v>248.17000000000002</v>
      </c>
      <c r="H115" s="166">
        <f t="shared" ca="1" si="10"/>
        <v>249.68</v>
      </c>
      <c r="I115" s="166">
        <f t="shared" ca="1" si="11"/>
        <v>254.73000000000002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245.99</v>
      </c>
      <c r="E116" s="166">
        <f t="shared" ca="1" si="7"/>
        <v>247.5</v>
      </c>
      <c r="F116" s="166">
        <f t="shared" ca="1" si="8"/>
        <v>252.55</v>
      </c>
      <c r="G116" s="166">
        <f t="shared" ca="1" si="9"/>
        <v>248.17000000000002</v>
      </c>
      <c r="H116" s="166">
        <f t="shared" ca="1" si="10"/>
        <v>249.68</v>
      </c>
      <c r="I116" s="166">
        <f t="shared" ca="1" si="11"/>
        <v>254.73000000000002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245.99</v>
      </c>
      <c r="E117" s="166">
        <f t="shared" ca="1" si="7"/>
        <v>247.5</v>
      </c>
      <c r="F117" s="166">
        <f t="shared" ca="1" si="8"/>
        <v>252.55</v>
      </c>
      <c r="G117" s="166">
        <f t="shared" ca="1" si="9"/>
        <v>248.17000000000002</v>
      </c>
      <c r="H117" s="166">
        <f t="shared" ca="1" si="10"/>
        <v>249.68</v>
      </c>
      <c r="I117" s="166">
        <f t="shared" ca="1" si="11"/>
        <v>254.73000000000002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245.99</v>
      </c>
      <c r="E118" s="166">
        <f t="shared" ca="1" si="7"/>
        <v>247.5</v>
      </c>
      <c r="F118" s="166">
        <f t="shared" ca="1" si="8"/>
        <v>252.55</v>
      </c>
      <c r="G118" s="166">
        <f t="shared" ca="1" si="9"/>
        <v>248.17000000000002</v>
      </c>
      <c r="H118" s="166">
        <f t="shared" ca="1" si="10"/>
        <v>249.68</v>
      </c>
      <c r="I118" s="166">
        <f t="shared" ca="1" si="11"/>
        <v>254.73000000000002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256.19</v>
      </c>
      <c r="E119" s="163">
        <f t="shared" ca="1" si="7"/>
        <v>257.7</v>
      </c>
      <c r="F119" s="163">
        <f t="shared" ca="1" si="8"/>
        <v>262.75</v>
      </c>
      <c r="G119" s="163">
        <f t="shared" ca="1" si="9"/>
        <v>258.37</v>
      </c>
      <c r="H119" s="163">
        <f t="shared" ca="1" si="10"/>
        <v>259.88</v>
      </c>
      <c r="I119" s="163">
        <f t="shared" ca="1" si="11"/>
        <v>264.93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256.19</v>
      </c>
      <c r="E120" s="163">
        <f t="shared" ca="1" si="7"/>
        <v>257.7</v>
      </c>
      <c r="F120" s="163">
        <f t="shared" ca="1" si="8"/>
        <v>262.75</v>
      </c>
      <c r="G120" s="163">
        <f t="shared" ca="1" si="9"/>
        <v>258.37</v>
      </c>
      <c r="H120" s="163">
        <f t="shared" ca="1" si="10"/>
        <v>259.88</v>
      </c>
      <c r="I120" s="163">
        <f t="shared" ca="1" si="11"/>
        <v>264.93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256.19</v>
      </c>
      <c r="E121" s="163">
        <f t="shared" ca="1" si="7"/>
        <v>257.7</v>
      </c>
      <c r="F121" s="163">
        <f t="shared" ca="1" si="8"/>
        <v>262.75</v>
      </c>
      <c r="G121" s="163">
        <f t="shared" ca="1" si="9"/>
        <v>258.37</v>
      </c>
      <c r="H121" s="163">
        <f t="shared" ca="1" si="10"/>
        <v>259.88</v>
      </c>
      <c r="I121" s="163">
        <f t="shared" ca="1" si="11"/>
        <v>264.93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256.19</v>
      </c>
      <c r="E122" s="163">
        <f t="shared" ca="1" si="7"/>
        <v>257.7</v>
      </c>
      <c r="F122" s="163">
        <f t="shared" ca="1" si="8"/>
        <v>262.75</v>
      </c>
      <c r="G122" s="163">
        <f t="shared" ca="1" si="9"/>
        <v>258.37</v>
      </c>
      <c r="H122" s="163">
        <f t="shared" ca="1" si="10"/>
        <v>259.88</v>
      </c>
      <c r="I122" s="163">
        <f t="shared" ca="1" si="11"/>
        <v>264.93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256.19</v>
      </c>
      <c r="E123" s="163">
        <f t="shared" ca="1" si="7"/>
        <v>257.7</v>
      </c>
      <c r="F123" s="163">
        <f t="shared" ca="1" si="8"/>
        <v>262.75</v>
      </c>
      <c r="G123" s="163">
        <f t="shared" ca="1" si="9"/>
        <v>258.37</v>
      </c>
      <c r="H123" s="163">
        <f t="shared" ca="1" si="10"/>
        <v>259.88</v>
      </c>
      <c r="I123" s="163">
        <f t="shared" ca="1" si="11"/>
        <v>264.93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256.19</v>
      </c>
      <c r="E124" s="163">
        <f t="shared" ca="1" si="7"/>
        <v>257.7</v>
      </c>
      <c r="F124" s="163">
        <f t="shared" ca="1" si="8"/>
        <v>262.75</v>
      </c>
      <c r="G124" s="163">
        <f t="shared" ca="1" si="9"/>
        <v>258.37</v>
      </c>
      <c r="H124" s="163">
        <f t="shared" ca="1" si="10"/>
        <v>259.88</v>
      </c>
      <c r="I124" s="163">
        <f t="shared" ca="1" si="11"/>
        <v>264.93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256.19</v>
      </c>
      <c r="E125" s="163">
        <f t="shared" ca="1" si="7"/>
        <v>257.7</v>
      </c>
      <c r="F125" s="163">
        <f t="shared" ca="1" si="8"/>
        <v>262.75</v>
      </c>
      <c r="G125" s="163">
        <f t="shared" ca="1" si="9"/>
        <v>258.37</v>
      </c>
      <c r="H125" s="163">
        <f t="shared" ca="1" si="10"/>
        <v>259.88</v>
      </c>
      <c r="I125" s="163">
        <f t="shared" ca="1" si="11"/>
        <v>264.93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256.19</v>
      </c>
      <c r="E126" s="163">
        <f t="shared" ca="1" si="7"/>
        <v>257.7</v>
      </c>
      <c r="F126" s="163">
        <f t="shared" ca="1" si="8"/>
        <v>262.75</v>
      </c>
      <c r="G126" s="163">
        <f t="shared" ca="1" si="9"/>
        <v>258.37</v>
      </c>
      <c r="H126" s="163">
        <f t="shared" ca="1" si="10"/>
        <v>259.88</v>
      </c>
      <c r="I126" s="163">
        <f t="shared" ca="1" si="11"/>
        <v>264.93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256.19</v>
      </c>
      <c r="E127" s="163">
        <f t="shared" ca="1" si="7"/>
        <v>257.7</v>
      </c>
      <c r="F127" s="163">
        <f t="shared" ca="1" si="8"/>
        <v>262.75</v>
      </c>
      <c r="G127" s="163">
        <f t="shared" ca="1" si="9"/>
        <v>258.37</v>
      </c>
      <c r="H127" s="163">
        <f t="shared" ca="1" si="10"/>
        <v>259.88</v>
      </c>
      <c r="I127" s="163">
        <f t="shared" ca="1" si="11"/>
        <v>264.93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256.19</v>
      </c>
      <c r="E128" s="163">
        <f t="shared" ca="1" si="7"/>
        <v>257.7</v>
      </c>
      <c r="F128" s="163">
        <f t="shared" ca="1" si="8"/>
        <v>262.75</v>
      </c>
      <c r="G128" s="163">
        <f t="shared" ca="1" si="9"/>
        <v>258.37</v>
      </c>
      <c r="H128" s="163">
        <f t="shared" ca="1" si="10"/>
        <v>259.88</v>
      </c>
      <c r="I128" s="163">
        <f t="shared" ca="1" si="11"/>
        <v>264.93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256.19</v>
      </c>
      <c r="E129" s="163">
        <f t="shared" ca="1" si="7"/>
        <v>257.7</v>
      </c>
      <c r="F129" s="163">
        <f t="shared" ca="1" si="8"/>
        <v>262.75</v>
      </c>
      <c r="G129" s="163">
        <f t="shared" ca="1" si="9"/>
        <v>258.37</v>
      </c>
      <c r="H129" s="163">
        <f t="shared" ca="1" si="10"/>
        <v>259.88</v>
      </c>
      <c r="I129" s="163">
        <f t="shared" ca="1" si="11"/>
        <v>264.93</v>
      </c>
    </row>
    <row r="130" spans="1:9" ht="15" thickBot="1"/>
    <row r="131" spans="1:9" ht="15" thickBot="1">
      <c r="A131" s="221" t="s">
        <v>1</v>
      </c>
      <c r="B131" s="222"/>
      <c r="C131" s="223"/>
      <c r="D131" s="221" t="str">
        <f ca="1">+"Cylindre double entrée (851½-"&amp;MID(CELL("nomfichier",A129),FIND("]",CELL("nomfichier",A129))+1,LEN(CELL("nomfichier",A129))-FIND("]",CELL("nomfichier",A129)))&amp;")"</f>
        <v>Cylindre double entrée (851½-UDM6)</v>
      </c>
      <c r="E131" s="222"/>
      <c r="F131" s="223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55.37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56.879999999999995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61.93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55.37</v>
      </c>
      <c r="E134" s="163">
        <f t="shared" ca="1" si="13"/>
        <v>56.879999999999995</v>
      </c>
      <c r="F134" s="163">
        <f t="shared" ca="1" si="14"/>
        <v>61.93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60.47</v>
      </c>
      <c r="E135" s="166">
        <f t="shared" ca="1" si="13"/>
        <v>61.98</v>
      </c>
      <c r="F135" s="166">
        <f t="shared" ca="1" si="14"/>
        <v>67.03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65.569999999999993</v>
      </c>
      <c r="E136" s="163">
        <f t="shared" ca="1" si="13"/>
        <v>67.08</v>
      </c>
      <c r="F136" s="163">
        <f t="shared" ca="1" si="14"/>
        <v>72.13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70.67</v>
      </c>
      <c r="E137" s="166">
        <f t="shared" ca="1" si="13"/>
        <v>72.180000000000007</v>
      </c>
      <c r="F137" s="166">
        <f t="shared" ca="1" si="14"/>
        <v>77.23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75.77</v>
      </c>
      <c r="E138" s="163">
        <f t="shared" ca="1" si="13"/>
        <v>77.28</v>
      </c>
      <c r="F138" s="163">
        <f t="shared" ca="1" si="14"/>
        <v>82.33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80.86999999999999</v>
      </c>
      <c r="E139" s="166">
        <f t="shared" ca="1" si="13"/>
        <v>82.38</v>
      </c>
      <c r="F139" s="166">
        <f t="shared" ca="1" si="14"/>
        <v>87.429999999999993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85.97</v>
      </c>
      <c r="E140" s="163">
        <f t="shared" ca="1" si="13"/>
        <v>87.48</v>
      </c>
      <c r="F140" s="163">
        <f t="shared" ca="1" si="14"/>
        <v>92.53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91.07</v>
      </c>
      <c r="E141" s="166">
        <f t="shared" ca="1" si="13"/>
        <v>92.58</v>
      </c>
      <c r="F141" s="166">
        <f t="shared" ca="1" si="14"/>
        <v>97.63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96.17</v>
      </c>
      <c r="E142" s="163">
        <f t="shared" ca="1" si="13"/>
        <v>97.68</v>
      </c>
      <c r="F142" s="163">
        <f t="shared" ca="1" si="14"/>
        <v>102.73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101.27</v>
      </c>
      <c r="E143" s="166">
        <f t="shared" ca="1" si="13"/>
        <v>102.78</v>
      </c>
      <c r="F143" s="166">
        <f t="shared" ca="1" si="14"/>
        <v>107.83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106.36999999999999</v>
      </c>
      <c r="E144" s="163">
        <f t="shared" ca="1" si="13"/>
        <v>107.88</v>
      </c>
      <c r="F144" s="163">
        <f t="shared" ca="1" si="14"/>
        <v>112.92999999999999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167.57</v>
      </c>
      <c r="E145" s="166">
        <f t="shared" ca="1" si="13"/>
        <v>169.07999999999998</v>
      </c>
      <c r="F145" s="166">
        <f t="shared" ca="1" si="14"/>
        <v>174.13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177.77</v>
      </c>
      <c r="E146" s="163">
        <f t="shared" ca="1" si="13"/>
        <v>179.28</v>
      </c>
      <c r="F146" s="163">
        <f t="shared" ca="1" si="14"/>
        <v>184.33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187.97</v>
      </c>
      <c r="E147" s="166">
        <f t="shared" ca="1" si="13"/>
        <v>189.48</v>
      </c>
      <c r="F147" s="166">
        <f t="shared" ca="1" si="14"/>
        <v>194.53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198.17</v>
      </c>
      <c r="E148" s="163">
        <f t="shared" ca="1" si="13"/>
        <v>199.67999999999998</v>
      </c>
      <c r="F148" s="163">
        <f t="shared" ca="1" si="14"/>
        <v>204.73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208.37</v>
      </c>
      <c r="E149" s="166">
        <f t="shared" ca="1" si="13"/>
        <v>209.88</v>
      </c>
      <c r="F149" s="166">
        <f t="shared" ca="1" si="14"/>
        <v>214.93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218.57</v>
      </c>
      <c r="E150" s="163">
        <f t="shared" ca="1" si="13"/>
        <v>220.07999999999998</v>
      </c>
      <c r="F150" s="163">
        <f t="shared" ca="1" si="14"/>
        <v>225.13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228.76999999999998</v>
      </c>
      <c r="E151" s="166">
        <f t="shared" ca="1" si="13"/>
        <v>230.27999999999997</v>
      </c>
      <c r="F151" s="166">
        <f t="shared" ca="1" si="14"/>
        <v>235.32999999999998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238.97</v>
      </c>
      <c r="E152" s="163">
        <f t="shared" ca="1" si="13"/>
        <v>240.48</v>
      </c>
      <c r="F152" s="163">
        <f t="shared" ca="1" si="14"/>
        <v>245.53</v>
      </c>
    </row>
    <row r="154" spans="1:6">
      <c r="A154" s="224" t="s">
        <v>198</v>
      </c>
      <c r="B154" s="224"/>
      <c r="C154" s="224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98.64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100.15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105.2</v>
      </c>
    </row>
    <row r="155" spans="1:6">
      <c r="A155" s="224" t="s">
        <v>199</v>
      </c>
      <c r="B155" s="224"/>
      <c r="C155" s="224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58.989999999999995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60.499999999999993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65.55</v>
      </c>
    </row>
    <row r="156" spans="1:6">
      <c r="A156" s="224" t="s">
        <v>200</v>
      </c>
      <c r="B156" s="224"/>
      <c r="C156" s="224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102.86999999999999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104.38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109.42999999999999</v>
      </c>
    </row>
    <row r="157" spans="1:6">
      <c r="A157" s="224" t="s">
        <v>201</v>
      </c>
      <c r="B157" s="224"/>
      <c r="C157" s="224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119.63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121.14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126.19</v>
      </c>
    </row>
    <row r="158" spans="1:6">
      <c r="A158" s="224" t="s">
        <v>202</v>
      </c>
      <c r="B158" s="224"/>
      <c r="C158" s="224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76.47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77.98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83.03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4" t="s">
        <v>203</v>
      </c>
      <c r="B160" s="224"/>
      <c r="C160" s="224"/>
      <c r="D160" s="225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13,07€</v>
      </c>
      <c r="E160" s="225"/>
      <c r="F160" s="225"/>
    </row>
    <row r="161" spans="1:6">
      <c r="A161" s="224" t="s">
        <v>204</v>
      </c>
      <c r="B161" s="224"/>
      <c r="C161" s="224"/>
      <c r="D161" s="226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24,28€</v>
      </c>
      <c r="E161" s="226"/>
      <c r="F161" s="226"/>
    </row>
    <row r="162" spans="1:6">
      <c r="A162" s="224" t="s">
        <v>205</v>
      </c>
      <c r="B162" s="224"/>
      <c r="C162" s="224"/>
      <c r="D162" s="225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5"/>
      <c r="F162" s="225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8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8"/>
      <c r="C1" s="218"/>
      <c r="D1" s="218"/>
      <c r="E1" s="218"/>
      <c r="F1" s="218"/>
      <c r="G1" s="218"/>
      <c r="H1" s="218"/>
      <c r="I1" s="218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19" t="str">
        <f ca="1">"Profil "&amp;MID(CELL("nomfichier",A6),FIND("]",CELL("nomfichier",A6))+1,LEN(CELL("nomfichier",A6))-FIND("]",CELL("nomfichier",A6)))</f>
        <v>Profil PSM6</v>
      </c>
      <c r="B6" s="219"/>
      <c r="C6" s="219"/>
      <c r="D6" s="219"/>
      <c r="E6" s="219"/>
      <c r="F6" s="219"/>
      <c r="G6" s="219"/>
      <c r="H6" s="219"/>
      <c r="I6" s="219"/>
    </row>
    <row r="7" spans="1:9" ht="15" thickBot="1"/>
    <row r="8" spans="1:9" s="159" customFormat="1" ht="15" thickBot="1">
      <c r="A8" s="221" t="s">
        <v>1</v>
      </c>
      <c r="B8" s="222"/>
      <c r="C8" s="223"/>
      <c r="D8" s="221" t="str">
        <f ca="1">+"Cylindre double entrée (810-"&amp;MID(CELL("nomfichier",A6),FIND("]",CELL("nomfichier",A6))+1,LEN(CELL("nomfichier",A6))-FIND("]",CELL("nomfichier",A6)))&amp;")"</f>
        <v>Cylindre double entrée (810-PSM6)</v>
      </c>
      <c r="E8" s="222"/>
      <c r="F8" s="223"/>
      <c r="G8" s="220" t="str">
        <f ca="1">"Cylindre à bouton (815-"&amp;MID(CELL("nomfichier",A6),FIND("]",CELL("nomfichier",A6))+1,LEN(CELL("nomfichier",A6))-FIND("]",CELL("nomfichier",A6)))&amp;")"</f>
        <v>Cylindre à bouton (815-PSM6)</v>
      </c>
      <c r="H8" s="220"/>
      <c r="I8" s="220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51.449999999999996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52.959999999999994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58.01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52.839999999999996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54.349999999999994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59.4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51.449999999999996</v>
      </c>
      <c r="E11" s="163">
        <f t="shared" ca="1" si="1"/>
        <v>52.959999999999994</v>
      </c>
      <c r="F11" s="163">
        <f t="shared" ca="1" si="2"/>
        <v>58.01</v>
      </c>
      <c r="G11" s="163">
        <f t="shared" ca="1" si="3"/>
        <v>52.839999999999996</v>
      </c>
      <c r="H11" s="163">
        <f t="shared" ca="1" si="4"/>
        <v>54.349999999999994</v>
      </c>
      <c r="I11" s="163">
        <f t="shared" ca="1" si="5"/>
        <v>59.4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51.449999999999996</v>
      </c>
      <c r="E12" s="163">
        <f t="shared" ca="1" si="1"/>
        <v>52.959999999999994</v>
      </c>
      <c r="F12" s="163">
        <f t="shared" ca="1" si="2"/>
        <v>58.01</v>
      </c>
      <c r="G12" s="163">
        <f t="shared" ca="1" si="3"/>
        <v>52.839999999999996</v>
      </c>
      <c r="H12" s="163">
        <f t="shared" ca="1" si="4"/>
        <v>54.349999999999994</v>
      </c>
      <c r="I12" s="163">
        <f t="shared" ca="1" si="5"/>
        <v>59.4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51.449999999999996</v>
      </c>
      <c r="E13" s="163">
        <f t="shared" ca="1" si="1"/>
        <v>52.959999999999994</v>
      </c>
      <c r="F13" s="163">
        <f t="shared" ca="1" si="2"/>
        <v>58.01</v>
      </c>
      <c r="G13" s="163">
        <f t="shared" ca="1" si="3"/>
        <v>52.839999999999996</v>
      </c>
      <c r="H13" s="163">
        <f t="shared" ca="1" si="4"/>
        <v>54.349999999999994</v>
      </c>
      <c r="I13" s="163">
        <f t="shared" ca="1" si="5"/>
        <v>59.4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56.55</v>
      </c>
      <c r="E14" s="166">
        <f t="shared" ca="1" si="1"/>
        <v>58.059999999999995</v>
      </c>
      <c r="F14" s="166">
        <f t="shared" ca="1" si="2"/>
        <v>63.11</v>
      </c>
      <c r="G14" s="166">
        <f t="shared" ca="1" si="3"/>
        <v>57.94</v>
      </c>
      <c r="H14" s="166">
        <f t="shared" ca="1" si="4"/>
        <v>59.449999999999996</v>
      </c>
      <c r="I14" s="166">
        <f t="shared" ca="1" si="5"/>
        <v>64.5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61.649999999999991</v>
      </c>
      <c r="E15" s="163">
        <f t="shared" ca="1" si="1"/>
        <v>63.159999999999989</v>
      </c>
      <c r="F15" s="163">
        <f t="shared" ca="1" si="2"/>
        <v>68.209999999999994</v>
      </c>
      <c r="G15" s="163">
        <f t="shared" ca="1" si="3"/>
        <v>63.039999999999992</v>
      </c>
      <c r="H15" s="163">
        <f t="shared" ca="1" si="4"/>
        <v>64.549999999999983</v>
      </c>
      <c r="I15" s="163">
        <f t="shared" ca="1" si="5"/>
        <v>69.599999999999994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61.649999999999991</v>
      </c>
      <c r="E16" s="163">
        <f t="shared" ca="1" si="1"/>
        <v>63.159999999999989</v>
      </c>
      <c r="F16" s="163">
        <f t="shared" ca="1" si="2"/>
        <v>68.209999999999994</v>
      </c>
      <c r="G16" s="163">
        <f t="shared" ca="1" si="3"/>
        <v>63.039999999999992</v>
      </c>
      <c r="H16" s="163">
        <f t="shared" ca="1" si="4"/>
        <v>64.549999999999983</v>
      </c>
      <c r="I16" s="163">
        <f t="shared" ca="1" si="5"/>
        <v>69.599999999999994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61.649999999999991</v>
      </c>
      <c r="E17" s="163">
        <f t="shared" ca="1" si="1"/>
        <v>63.159999999999989</v>
      </c>
      <c r="F17" s="163">
        <f t="shared" ca="1" si="2"/>
        <v>68.209999999999994</v>
      </c>
      <c r="G17" s="163">
        <f t="shared" ca="1" si="3"/>
        <v>63.039999999999992</v>
      </c>
      <c r="H17" s="163">
        <f t="shared" ca="1" si="4"/>
        <v>64.549999999999983</v>
      </c>
      <c r="I17" s="163">
        <f t="shared" ca="1" si="5"/>
        <v>69.599999999999994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66.75</v>
      </c>
      <c r="E18" s="166">
        <f t="shared" ca="1" si="1"/>
        <v>68.259999999999991</v>
      </c>
      <c r="F18" s="166">
        <f t="shared" ca="1" si="2"/>
        <v>73.31</v>
      </c>
      <c r="G18" s="166">
        <f t="shared" ca="1" si="3"/>
        <v>68.14</v>
      </c>
      <c r="H18" s="166">
        <f t="shared" ca="1" si="4"/>
        <v>69.649999999999991</v>
      </c>
      <c r="I18" s="166">
        <f t="shared" ca="1" si="5"/>
        <v>74.699999999999989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66.75</v>
      </c>
      <c r="E19" s="166">
        <f t="shared" ca="1" si="1"/>
        <v>68.259999999999991</v>
      </c>
      <c r="F19" s="166">
        <f t="shared" ca="1" si="2"/>
        <v>73.31</v>
      </c>
      <c r="G19" s="166">
        <f t="shared" ca="1" si="3"/>
        <v>68.14</v>
      </c>
      <c r="H19" s="166">
        <f t="shared" ca="1" si="4"/>
        <v>69.649999999999991</v>
      </c>
      <c r="I19" s="166">
        <f t="shared" ca="1" si="5"/>
        <v>74.699999999999989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66.75</v>
      </c>
      <c r="E20" s="166">
        <f t="shared" ca="1" si="1"/>
        <v>68.259999999999991</v>
      </c>
      <c r="F20" s="166">
        <f t="shared" ca="1" si="2"/>
        <v>73.31</v>
      </c>
      <c r="G20" s="166">
        <f t="shared" ca="1" si="3"/>
        <v>68.14</v>
      </c>
      <c r="H20" s="166">
        <f t="shared" ca="1" si="4"/>
        <v>69.649999999999991</v>
      </c>
      <c r="I20" s="166">
        <f t="shared" ca="1" si="5"/>
        <v>74.699999999999989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71.849999999999994</v>
      </c>
      <c r="E21" s="163">
        <f t="shared" ca="1" si="1"/>
        <v>73.36</v>
      </c>
      <c r="F21" s="163">
        <f t="shared" ca="1" si="2"/>
        <v>78.41</v>
      </c>
      <c r="G21" s="163">
        <f t="shared" ca="1" si="3"/>
        <v>73.239999999999995</v>
      </c>
      <c r="H21" s="163">
        <f t="shared" ca="1" si="4"/>
        <v>74.75</v>
      </c>
      <c r="I21" s="163">
        <f t="shared" ca="1" si="5"/>
        <v>79.8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71.849999999999994</v>
      </c>
      <c r="E22" s="163">
        <f t="shared" ca="1" si="1"/>
        <v>73.36</v>
      </c>
      <c r="F22" s="163">
        <f t="shared" ca="1" si="2"/>
        <v>78.41</v>
      </c>
      <c r="G22" s="163">
        <f t="shared" ca="1" si="3"/>
        <v>73.239999999999995</v>
      </c>
      <c r="H22" s="163">
        <f t="shared" ca="1" si="4"/>
        <v>74.75</v>
      </c>
      <c r="I22" s="163">
        <f t="shared" ca="1" si="5"/>
        <v>79.8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71.849999999999994</v>
      </c>
      <c r="E23" s="163">
        <f t="shared" ca="1" si="1"/>
        <v>73.36</v>
      </c>
      <c r="F23" s="163">
        <f t="shared" ca="1" si="2"/>
        <v>78.41</v>
      </c>
      <c r="G23" s="163">
        <f t="shared" ca="1" si="3"/>
        <v>73.239999999999995</v>
      </c>
      <c r="H23" s="163">
        <f t="shared" ca="1" si="4"/>
        <v>74.75</v>
      </c>
      <c r="I23" s="163">
        <f t="shared" ca="1" si="5"/>
        <v>79.8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71.849999999999994</v>
      </c>
      <c r="E24" s="163">
        <f t="shared" ca="1" si="1"/>
        <v>73.36</v>
      </c>
      <c r="F24" s="163">
        <f t="shared" ca="1" si="2"/>
        <v>78.41</v>
      </c>
      <c r="G24" s="163">
        <f t="shared" ca="1" si="3"/>
        <v>73.239999999999995</v>
      </c>
      <c r="H24" s="163">
        <f t="shared" ca="1" si="4"/>
        <v>74.75</v>
      </c>
      <c r="I24" s="163">
        <f t="shared" ca="1" si="5"/>
        <v>79.8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76.95</v>
      </c>
      <c r="E25" s="166">
        <f t="shared" ca="1" si="1"/>
        <v>78.460000000000008</v>
      </c>
      <c r="F25" s="166">
        <f t="shared" ca="1" si="2"/>
        <v>83.51</v>
      </c>
      <c r="G25" s="166">
        <f t="shared" ca="1" si="3"/>
        <v>78.34</v>
      </c>
      <c r="H25" s="166">
        <f t="shared" ca="1" si="4"/>
        <v>79.850000000000009</v>
      </c>
      <c r="I25" s="166">
        <f t="shared" ca="1" si="5"/>
        <v>84.9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76.95</v>
      </c>
      <c r="E26" s="166">
        <f t="shared" ca="1" si="1"/>
        <v>78.460000000000008</v>
      </c>
      <c r="F26" s="166">
        <f t="shared" ca="1" si="2"/>
        <v>83.51</v>
      </c>
      <c r="G26" s="166">
        <f t="shared" ca="1" si="3"/>
        <v>78.34</v>
      </c>
      <c r="H26" s="166">
        <f t="shared" ca="1" si="4"/>
        <v>79.850000000000009</v>
      </c>
      <c r="I26" s="166">
        <f t="shared" ca="1" si="5"/>
        <v>84.9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76.95</v>
      </c>
      <c r="E27" s="166">
        <f t="shared" ca="1" si="1"/>
        <v>78.460000000000008</v>
      </c>
      <c r="F27" s="166">
        <f t="shared" ca="1" si="2"/>
        <v>83.51</v>
      </c>
      <c r="G27" s="166">
        <f t="shared" ca="1" si="3"/>
        <v>78.34</v>
      </c>
      <c r="H27" s="166">
        <f t="shared" ca="1" si="4"/>
        <v>79.850000000000009</v>
      </c>
      <c r="I27" s="166">
        <f t="shared" ca="1" si="5"/>
        <v>84.9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76.95</v>
      </c>
      <c r="E28" s="166">
        <f t="shared" ca="1" si="1"/>
        <v>78.460000000000008</v>
      </c>
      <c r="F28" s="166">
        <f t="shared" ca="1" si="2"/>
        <v>83.51</v>
      </c>
      <c r="G28" s="166">
        <f t="shared" ca="1" si="3"/>
        <v>78.34</v>
      </c>
      <c r="H28" s="166">
        <f t="shared" ca="1" si="4"/>
        <v>79.850000000000009</v>
      </c>
      <c r="I28" s="166">
        <f t="shared" ca="1" si="5"/>
        <v>84.9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82.05</v>
      </c>
      <c r="E29" s="163">
        <f t="shared" ca="1" si="1"/>
        <v>83.56</v>
      </c>
      <c r="F29" s="163">
        <f t="shared" ca="1" si="2"/>
        <v>88.61</v>
      </c>
      <c r="G29" s="163">
        <f t="shared" ca="1" si="3"/>
        <v>83.44</v>
      </c>
      <c r="H29" s="163">
        <f t="shared" ca="1" si="4"/>
        <v>84.95</v>
      </c>
      <c r="I29" s="163">
        <f t="shared" ca="1" si="5"/>
        <v>90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82.05</v>
      </c>
      <c r="E30" s="163">
        <f t="shared" ca="1" si="1"/>
        <v>83.56</v>
      </c>
      <c r="F30" s="163">
        <f t="shared" ca="1" si="2"/>
        <v>88.61</v>
      </c>
      <c r="G30" s="163">
        <f t="shared" ca="1" si="3"/>
        <v>83.44</v>
      </c>
      <c r="H30" s="163">
        <f t="shared" ca="1" si="4"/>
        <v>84.95</v>
      </c>
      <c r="I30" s="163">
        <f t="shared" ca="1" si="5"/>
        <v>90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82.05</v>
      </c>
      <c r="E31" s="163">
        <f t="shared" ca="1" si="1"/>
        <v>83.56</v>
      </c>
      <c r="F31" s="163">
        <f t="shared" ca="1" si="2"/>
        <v>88.61</v>
      </c>
      <c r="G31" s="163">
        <f t="shared" ca="1" si="3"/>
        <v>83.44</v>
      </c>
      <c r="H31" s="163">
        <f t="shared" ca="1" si="4"/>
        <v>84.95</v>
      </c>
      <c r="I31" s="163">
        <f t="shared" ca="1" si="5"/>
        <v>90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82.05</v>
      </c>
      <c r="E32" s="163">
        <f t="shared" ca="1" si="1"/>
        <v>83.56</v>
      </c>
      <c r="F32" s="163">
        <f t="shared" ca="1" si="2"/>
        <v>88.61</v>
      </c>
      <c r="G32" s="163">
        <f t="shared" ca="1" si="3"/>
        <v>83.44</v>
      </c>
      <c r="H32" s="163">
        <f t="shared" ca="1" si="4"/>
        <v>84.95</v>
      </c>
      <c r="I32" s="163">
        <f t="shared" ca="1" si="5"/>
        <v>90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82.05</v>
      </c>
      <c r="E33" s="163">
        <f t="shared" ca="1" si="1"/>
        <v>83.56</v>
      </c>
      <c r="F33" s="163">
        <f t="shared" ca="1" si="2"/>
        <v>88.61</v>
      </c>
      <c r="G33" s="163">
        <f t="shared" ca="1" si="3"/>
        <v>83.44</v>
      </c>
      <c r="H33" s="163">
        <f t="shared" ca="1" si="4"/>
        <v>84.95</v>
      </c>
      <c r="I33" s="163">
        <f t="shared" ca="1" si="5"/>
        <v>90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87.149999999999991</v>
      </c>
      <c r="E34" s="166">
        <f t="shared" ca="1" si="1"/>
        <v>88.66</v>
      </c>
      <c r="F34" s="166">
        <f t="shared" ca="1" si="2"/>
        <v>93.71</v>
      </c>
      <c r="G34" s="166">
        <f t="shared" ca="1" si="3"/>
        <v>88.539999999999992</v>
      </c>
      <c r="H34" s="166">
        <f t="shared" ca="1" si="4"/>
        <v>90.05</v>
      </c>
      <c r="I34" s="166">
        <f t="shared" ca="1" si="5"/>
        <v>95.1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87.149999999999991</v>
      </c>
      <c r="E35" s="166">
        <f t="shared" ca="1" si="1"/>
        <v>88.66</v>
      </c>
      <c r="F35" s="166">
        <f t="shared" ca="1" si="2"/>
        <v>93.71</v>
      </c>
      <c r="G35" s="166">
        <f t="shared" ca="1" si="3"/>
        <v>88.539999999999992</v>
      </c>
      <c r="H35" s="166">
        <f t="shared" ca="1" si="4"/>
        <v>90.05</v>
      </c>
      <c r="I35" s="166">
        <f t="shared" ca="1" si="5"/>
        <v>95.1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87.149999999999991</v>
      </c>
      <c r="E36" s="166">
        <f t="shared" ca="1" si="1"/>
        <v>88.66</v>
      </c>
      <c r="F36" s="166">
        <f t="shared" ca="1" si="2"/>
        <v>93.71</v>
      </c>
      <c r="G36" s="166">
        <f t="shared" ca="1" si="3"/>
        <v>88.539999999999992</v>
      </c>
      <c r="H36" s="166">
        <f t="shared" ca="1" si="4"/>
        <v>90.05</v>
      </c>
      <c r="I36" s="166">
        <f t="shared" ca="1" si="5"/>
        <v>95.1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87.149999999999991</v>
      </c>
      <c r="E37" s="166">
        <f t="shared" ca="1" si="1"/>
        <v>88.66</v>
      </c>
      <c r="F37" s="166">
        <f t="shared" ca="1" si="2"/>
        <v>93.71</v>
      </c>
      <c r="G37" s="166">
        <f t="shared" ca="1" si="3"/>
        <v>88.539999999999992</v>
      </c>
      <c r="H37" s="166">
        <f t="shared" ca="1" si="4"/>
        <v>90.05</v>
      </c>
      <c r="I37" s="166">
        <f t="shared" ca="1" si="5"/>
        <v>95.1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87.149999999999991</v>
      </c>
      <c r="E38" s="166">
        <f t="shared" ca="1" si="1"/>
        <v>88.66</v>
      </c>
      <c r="F38" s="166">
        <f t="shared" ca="1" si="2"/>
        <v>93.71</v>
      </c>
      <c r="G38" s="166">
        <f t="shared" ca="1" si="3"/>
        <v>88.539999999999992</v>
      </c>
      <c r="H38" s="166">
        <f t="shared" ca="1" si="4"/>
        <v>90.05</v>
      </c>
      <c r="I38" s="166">
        <f t="shared" ca="1" si="5"/>
        <v>95.1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92.249999999999986</v>
      </c>
      <c r="E39" s="163">
        <f t="shared" ca="1" si="1"/>
        <v>93.759999999999991</v>
      </c>
      <c r="F39" s="163">
        <f t="shared" ca="1" si="2"/>
        <v>98.809999999999988</v>
      </c>
      <c r="G39" s="163">
        <f t="shared" ca="1" si="3"/>
        <v>93.639999999999986</v>
      </c>
      <c r="H39" s="163">
        <f t="shared" ca="1" si="4"/>
        <v>95.149999999999991</v>
      </c>
      <c r="I39" s="163">
        <f t="shared" ca="1" si="5"/>
        <v>100.19999999999999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92.249999999999986</v>
      </c>
      <c r="E40" s="163">
        <f t="shared" ca="1" si="1"/>
        <v>93.759999999999991</v>
      </c>
      <c r="F40" s="163">
        <f t="shared" ca="1" si="2"/>
        <v>98.809999999999988</v>
      </c>
      <c r="G40" s="163">
        <f t="shared" ca="1" si="3"/>
        <v>93.639999999999986</v>
      </c>
      <c r="H40" s="163">
        <f t="shared" ca="1" si="4"/>
        <v>95.149999999999991</v>
      </c>
      <c r="I40" s="163">
        <f t="shared" ca="1" si="5"/>
        <v>100.19999999999999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92.249999999999986</v>
      </c>
      <c r="E41" s="163">
        <f t="shared" ca="1" si="1"/>
        <v>93.759999999999991</v>
      </c>
      <c r="F41" s="163">
        <f t="shared" ca="1" si="2"/>
        <v>98.809999999999988</v>
      </c>
      <c r="G41" s="163">
        <f t="shared" ca="1" si="3"/>
        <v>93.639999999999986</v>
      </c>
      <c r="H41" s="163">
        <f t="shared" ca="1" si="4"/>
        <v>95.149999999999991</v>
      </c>
      <c r="I41" s="163">
        <f t="shared" ca="1" si="5"/>
        <v>100.19999999999999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92.249999999999986</v>
      </c>
      <c r="E42" s="163">
        <f t="shared" ca="1" si="1"/>
        <v>93.759999999999991</v>
      </c>
      <c r="F42" s="163">
        <f t="shared" ca="1" si="2"/>
        <v>98.809999999999988</v>
      </c>
      <c r="G42" s="163">
        <f t="shared" ca="1" si="3"/>
        <v>93.639999999999986</v>
      </c>
      <c r="H42" s="163">
        <f t="shared" ca="1" si="4"/>
        <v>95.149999999999991</v>
      </c>
      <c r="I42" s="163">
        <f t="shared" ca="1" si="5"/>
        <v>100.19999999999999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92.249999999999986</v>
      </c>
      <c r="E43" s="163">
        <f t="shared" ca="1" si="1"/>
        <v>93.759999999999991</v>
      </c>
      <c r="F43" s="163">
        <f t="shared" ca="1" si="2"/>
        <v>98.809999999999988</v>
      </c>
      <c r="G43" s="163">
        <f t="shared" ca="1" si="3"/>
        <v>93.639999999999986</v>
      </c>
      <c r="H43" s="163">
        <f t="shared" ca="1" si="4"/>
        <v>95.149999999999991</v>
      </c>
      <c r="I43" s="163">
        <f t="shared" ca="1" si="5"/>
        <v>100.19999999999999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92.249999999999986</v>
      </c>
      <c r="E44" s="163">
        <f t="shared" ca="1" si="1"/>
        <v>93.759999999999991</v>
      </c>
      <c r="F44" s="163">
        <f t="shared" ca="1" si="2"/>
        <v>98.809999999999988</v>
      </c>
      <c r="G44" s="163">
        <f t="shared" ca="1" si="3"/>
        <v>93.639999999999986</v>
      </c>
      <c r="H44" s="163">
        <f t="shared" ca="1" si="4"/>
        <v>95.149999999999991</v>
      </c>
      <c r="I44" s="163">
        <f t="shared" ca="1" si="5"/>
        <v>100.19999999999999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97.35</v>
      </c>
      <c r="E45" s="166">
        <f t="shared" ca="1" si="1"/>
        <v>98.86</v>
      </c>
      <c r="F45" s="166">
        <f t="shared" ca="1" si="2"/>
        <v>103.91</v>
      </c>
      <c r="G45" s="166">
        <f t="shared" ca="1" si="3"/>
        <v>98.74</v>
      </c>
      <c r="H45" s="166">
        <f t="shared" ca="1" si="4"/>
        <v>100.25</v>
      </c>
      <c r="I45" s="166">
        <f t="shared" ca="1" si="5"/>
        <v>105.3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97.35</v>
      </c>
      <c r="E46" s="166">
        <f t="shared" ca="1" si="1"/>
        <v>98.86</v>
      </c>
      <c r="F46" s="166">
        <f t="shared" ca="1" si="2"/>
        <v>103.91</v>
      </c>
      <c r="G46" s="166">
        <f t="shared" ca="1" si="3"/>
        <v>98.74</v>
      </c>
      <c r="H46" s="166">
        <f t="shared" ca="1" si="4"/>
        <v>100.25</v>
      </c>
      <c r="I46" s="166">
        <f t="shared" ca="1" si="5"/>
        <v>105.3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97.35</v>
      </c>
      <c r="E47" s="166">
        <f t="shared" ca="1" si="1"/>
        <v>98.86</v>
      </c>
      <c r="F47" s="166">
        <f t="shared" ca="1" si="2"/>
        <v>103.91</v>
      </c>
      <c r="G47" s="166">
        <f t="shared" ca="1" si="3"/>
        <v>98.74</v>
      </c>
      <c r="H47" s="166">
        <f t="shared" ca="1" si="4"/>
        <v>100.25</v>
      </c>
      <c r="I47" s="166">
        <f t="shared" ca="1" si="5"/>
        <v>105.3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97.35</v>
      </c>
      <c r="E48" s="166">
        <f t="shared" ca="1" si="1"/>
        <v>98.86</v>
      </c>
      <c r="F48" s="166">
        <f t="shared" ca="1" si="2"/>
        <v>103.91</v>
      </c>
      <c r="G48" s="166">
        <f t="shared" ca="1" si="3"/>
        <v>98.74</v>
      </c>
      <c r="H48" s="166">
        <f t="shared" ca="1" si="4"/>
        <v>100.25</v>
      </c>
      <c r="I48" s="166">
        <f t="shared" ca="1" si="5"/>
        <v>105.3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97.35</v>
      </c>
      <c r="E49" s="166">
        <f t="shared" ca="1" si="1"/>
        <v>98.86</v>
      </c>
      <c r="F49" s="166">
        <f t="shared" ca="1" si="2"/>
        <v>103.91</v>
      </c>
      <c r="G49" s="166">
        <f t="shared" ca="1" si="3"/>
        <v>98.74</v>
      </c>
      <c r="H49" s="166">
        <f t="shared" ca="1" si="4"/>
        <v>100.25</v>
      </c>
      <c r="I49" s="166">
        <f t="shared" ca="1" si="5"/>
        <v>105.3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97.35</v>
      </c>
      <c r="E50" s="166">
        <f t="shared" ca="1" si="1"/>
        <v>98.86</v>
      </c>
      <c r="F50" s="166">
        <f t="shared" ca="1" si="2"/>
        <v>103.91</v>
      </c>
      <c r="G50" s="166">
        <f t="shared" ca="1" si="3"/>
        <v>98.74</v>
      </c>
      <c r="H50" s="166">
        <f t="shared" ca="1" si="4"/>
        <v>100.25</v>
      </c>
      <c r="I50" s="166">
        <f t="shared" ca="1" si="5"/>
        <v>105.3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102.45</v>
      </c>
      <c r="E51" s="163">
        <f t="shared" ca="1" si="1"/>
        <v>103.96000000000001</v>
      </c>
      <c r="F51" s="163">
        <f t="shared" ca="1" si="2"/>
        <v>109.01</v>
      </c>
      <c r="G51" s="163">
        <f t="shared" ca="1" si="3"/>
        <v>103.84</v>
      </c>
      <c r="H51" s="163">
        <f t="shared" ca="1" si="4"/>
        <v>105.35000000000001</v>
      </c>
      <c r="I51" s="163">
        <f t="shared" ca="1" si="5"/>
        <v>110.4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102.45</v>
      </c>
      <c r="E52" s="163">
        <f t="shared" ca="1" si="1"/>
        <v>103.96000000000001</v>
      </c>
      <c r="F52" s="163">
        <f t="shared" ca="1" si="2"/>
        <v>109.01</v>
      </c>
      <c r="G52" s="163">
        <f t="shared" ca="1" si="3"/>
        <v>103.84</v>
      </c>
      <c r="H52" s="163">
        <f t="shared" ca="1" si="4"/>
        <v>105.35000000000001</v>
      </c>
      <c r="I52" s="163">
        <f t="shared" ca="1" si="5"/>
        <v>110.4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102.45</v>
      </c>
      <c r="E53" s="163">
        <f t="shared" ca="1" si="1"/>
        <v>103.96000000000001</v>
      </c>
      <c r="F53" s="163">
        <f t="shared" ca="1" si="2"/>
        <v>109.01</v>
      </c>
      <c r="G53" s="163">
        <f t="shared" ca="1" si="3"/>
        <v>103.84</v>
      </c>
      <c r="H53" s="163">
        <f t="shared" ca="1" si="4"/>
        <v>105.35000000000001</v>
      </c>
      <c r="I53" s="163">
        <f t="shared" ca="1" si="5"/>
        <v>110.4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102.45</v>
      </c>
      <c r="E54" s="163">
        <f t="shared" ca="1" si="1"/>
        <v>103.96000000000001</v>
      </c>
      <c r="F54" s="163">
        <f t="shared" ca="1" si="2"/>
        <v>109.01</v>
      </c>
      <c r="G54" s="163">
        <f t="shared" ca="1" si="3"/>
        <v>103.84</v>
      </c>
      <c r="H54" s="163">
        <f t="shared" ca="1" si="4"/>
        <v>105.35000000000001</v>
      </c>
      <c r="I54" s="163">
        <f t="shared" ca="1" si="5"/>
        <v>110.4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102.45</v>
      </c>
      <c r="E55" s="163">
        <f t="shared" ca="1" si="1"/>
        <v>103.96000000000001</v>
      </c>
      <c r="F55" s="163">
        <f t="shared" ca="1" si="2"/>
        <v>109.01</v>
      </c>
      <c r="G55" s="163">
        <f t="shared" ca="1" si="3"/>
        <v>103.84</v>
      </c>
      <c r="H55" s="163">
        <f t="shared" ca="1" si="4"/>
        <v>105.35000000000001</v>
      </c>
      <c r="I55" s="163">
        <f t="shared" ca="1" si="5"/>
        <v>110.4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102.45</v>
      </c>
      <c r="E56" s="163">
        <f t="shared" ca="1" si="1"/>
        <v>103.96000000000001</v>
      </c>
      <c r="F56" s="163">
        <f t="shared" ca="1" si="2"/>
        <v>109.01</v>
      </c>
      <c r="G56" s="163">
        <f t="shared" ca="1" si="3"/>
        <v>103.84</v>
      </c>
      <c r="H56" s="163">
        <f t="shared" ca="1" si="4"/>
        <v>105.35000000000001</v>
      </c>
      <c r="I56" s="163">
        <f t="shared" ca="1" si="5"/>
        <v>110.4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102.45</v>
      </c>
      <c r="E57" s="163">
        <f t="shared" ca="1" si="1"/>
        <v>103.96000000000001</v>
      </c>
      <c r="F57" s="163">
        <f t="shared" ca="1" si="2"/>
        <v>109.01</v>
      </c>
      <c r="G57" s="163">
        <f t="shared" ca="1" si="3"/>
        <v>103.84</v>
      </c>
      <c r="H57" s="163">
        <f t="shared" ca="1" si="4"/>
        <v>105.35000000000001</v>
      </c>
      <c r="I57" s="163">
        <f t="shared" ca="1" si="5"/>
        <v>110.4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163.65</v>
      </c>
      <c r="E58" s="166">
        <f t="shared" ca="1" si="1"/>
        <v>165.16</v>
      </c>
      <c r="F58" s="166">
        <f t="shared" ca="1" si="2"/>
        <v>170.21</v>
      </c>
      <c r="G58" s="166">
        <f t="shared" ca="1" si="3"/>
        <v>165.04</v>
      </c>
      <c r="H58" s="166">
        <f t="shared" ca="1" si="4"/>
        <v>166.54999999999998</v>
      </c>
      <c r="I58" s="166">
        <f t="shared" ca="1" si="5"/>
        <v>171.6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163.65</v>
      </c>
      <c r="E59" s="166">
        <f t="shared" ca="1" si="1"/>
        <v>165.16</v>
      </c>
      <c r="F59" s="166">
        <f t="shared" ca="1" si="2"/>
        <v>170.21</v>
      </c>
      <c r="G59" s="166">
        <f t="shared" ca="1" si="3"/>
        <v>165.04</v>
      </c>
      <c r="H59" s="166">
        <f t="shared" ca="1" si="4"/>
        <v>166.54999999999998</v>
      </c>
      <c r="I59" s="166">
        <f t="shared" ca="1" si="5"/>
        <v>171.6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163.65</v>
      </c>
      <c r="E60" s="166">
        <f t="shared" ca="1" si="1"/>
        <v>165.16</v>
      </c>
      <c r="F60" s="166">
        <f t="shared" ca="1" si="2"/>
        <v>170.21</v>
      </c>
      <c r="G60" s="166">
        <f t="shared" ca="1" si="3"/>
        <v>165.04</v>
      </c>
      <c r="H60" s="166">
        <f t="shared" ca="1" si="4"/>
        <v>166.54999999999998</v>
      </c>
      <c r="I60" s="166">
        <f t="shared" ca="1" si="5"/>
        <v>171.6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163.65</v>
      </c>
      <c r="E61" s="166">
        <f t="shared" ca="1" si="1"/>
        <v>165.16</v>
      </c>
      <c r="F61" s="166">
        <f t="shared" ca="1" si="2"/>
        <v>170.21</v>
      </c>
      <c r="G61" s="166">
        <f t="shared" ca="1" si="3"/>
        <v>165.04</v>
      </c>
      <c r="H61" s="166">
        <f t="shared" ca="1" si="4"/>
        <v>166.54999999999998</v>
      </c>
      <c r="I61" s="166">
        <f t="shared" ca="1" si="5"/>
        <v>171.6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163.65</v>
      </c>
      <c r="E62" s="166">
        <f t="shared" ca="1" si="1"/>
        <v>165.16</v>
      </c>
      <c r="F62" s="166">
        <f t="shared" ca="1" si="2"/>
        <v>170.21</v>
      </c>
      <c r="G62" s="166">
        <f t="shared" ca="1" si="3"/>
        <v>165.04</v>
      </c>
      <c r="H62" s="166">
        <f t="shared" ca="1" si="4"/>
        <v>166.54999999999998</v>
      </c>
      <c r="I62" s="166">
        <f t="shared" ca="1" si="5"/>
        <v>171.6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163.65</v>
      </c>
      <c r="E63" s="166">
        <f t="shared" ca="1" si="1"/>
        <v>165.16</v>
      </c>
      <c r="F63" s="166">
        <f t="shared" ca="1" si="2"/>
        <v>170.21</v>
      </c>
      <c r="G63" s="166">
        <f t="shared" ca="1" si="3"/>
        <v>165.04</v>
      </c>
      <c r="H63" s="166">
        <f t="shared" ca="1" si="4"/>
        <v>166.54999999999998</v>
      </c>
      <c r="I63" s="166">
        <f t="shared" ca="1" si="5"/>
        <v>171.6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163.65</v>
      </c>
      <c r="E64" s="166">
        <f t="shared" ca="1" si="1"/>
        <v>165.16</v>
      </c>
      <c r="F64" s="166">
        <f t="shared" ca="1" si="2"/>
        <v>170.21</v>
      </c>
      <c r="G64" s="166">
        <f t="shared" ca="1" si="3"/>
        <v>165.04</v>
      </c>
      <c r="H64" s="166">
        <f t="shared" ca="1" si="4"/>
        <v>166.54999999999998</v>
      </c>
      <c r="I64" s="166">
        <f t="shared" ca="1" si="5"/>
        <v>171.6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173.85</v>
      </c>
      <c r="E65" s="163">
        <f t="shared" ca="1" si="1"/>
        <v>175.35999999999999</v>
      </c>
      <c r="F65" s="163">
        <f t="shared" ca="1" si="2"/>
        <v>180.41</v>
      </c>
      <c r="G65" s="163">
        <f t="shared" ca="1" si="3"/>
        <v>175.23999999999998</v>
      </c>
      <c r="H65" s="163">
        <f t="shared" ca="1" si="4"/>
        <v>176.74999999999997</v>
      </c>
      <c r="I65" s="163">
        <f t="shared" ca="1" si="5"/>
        <v>181.79999999999998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173.85</v>
      </c>
      <c r="E66" s="163">
        <f t="shared" ca="1" si="1"/>
        <v>175.35999999999999</v>
      </c>
      <c r="F66" s="163">
        <f t="shared" ca="1" si="2"/>
        <v>180.41</v>
      </c>
      <c r="G66" s="163">
        <f t="shared" ca="1" si="3"/>
        <v>175.23999999999998</v>
      </c>
      <c r="H66" s="163">
        <f t="shared" ca="1" si="4"/>
        <v>176.74999999999997</v>
      </c>
      <c r="I66" s="163">
        <f t="shared" ca="1" si="5"/>
        <v>181.79999999999998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173.85</v>
      </c>
      <c r="E67" s="163">
        <f t="shared" ca="1" si="1"/>
        <v>175.35999999999999</v>
      </c>
      <c r="F67" s="163">
        <f t="shared" ca="1" si="2"/>
        <v>180.41</v>
      </c>
      <c r="G67" s="163">
        <f t="shared" ca="1" si="3"/>
        <v>175.23999999999998</v>
      </c>
      <c r="H67" s="163">
        <f t="shared" ca="1" si="4"/>
        <v>176.74999999999997</v>
      </c>
      <c r="I67" s="163">
        <f t="shared" ca="1" si="5"/>
        <v>181.79999999999998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173.85</v>
      </c>
      <c r="E68" s="163">
        <f t="shared" ca="1" si="1"/>
        <v>175.35999999999999</v>
      </c>
      <c r="F68" s="163">
        <f t="shared" ca="1" si="2"/>
        <v>180.41</v>
      </c>
      <c r="G68" s="163">
        <f t="shared" ca="1" si="3"/>
        <v>175.23999999999998</v>
      </c>
      <c r="H68" s="163">
        <f t="shared" ca="1" si="4"/>
        <v>176.74999999999997</v>
      </c>
      <c r="I68" s="163">
        <f t="shared" ca="1" si="5"/>
        <v>181.79999999999998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173.85</v>
      </c>
      <c r="E69" s="163">
        <f t="shared" ca="1" si="1"/>
        <v>175.35999999999999</v>
      </c>
      <c r="F69" s="163">
        <f t="shared" ca="1" si="2"/>
        <v>180.41</v>
      </c>
      <c r="G69" s="163">
        <f t="shared" ca="1" si="3"/>
        <v>175.23999999999998</v>
      </c>
      <c r="H69" s="163">
        <f t="shared" ca="1" si="4"/>
        <v>176.74999999999997</v>
      </c>
      <c r="I69" s="163">
        <f t="shared" ca="1" si="5"/>
        <v>181.79999999999998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173.85</v>
      </c>
      <c r="E70" s="163">
        <f t="shared" ca="1" si="1"/>
        <v>175.35999999999999</v>
      </c>
      <c r="F70" s="163">
        <f t="shared" ca="1" si="2"/>
        <v>180.41</v>
      </c>
      <c r="G70" s="163">
        <f t="shared" ca="1" si="3"/>
        <v>175.23999999999998</v>
      </c>
      <c r="H70" s="163">
        <f t="shared" ca="1" si="4"/>
        <v>176.74999999999997</v>
      </c>
      <c r="I70" s="163">
        <f t="shared" ca="1" si="5"/>
        <v>181.79999999999998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173.85</v>
      </c>
      <c r="E71" s="163">
        <f t="shared" ca="1" si="1"/>
        <v>175.35999999999999</v>
      </c>
      <c r="F71" s="163">
        <f t="shared" ca="1" si="2"/>
        <v>180.41</v>
      </c>
      <c r="G71" s="163">
        <f t="shared" ca="1" si="3"/>
        <v>175.23999999999998</v>
      </c>
      <c r="H71" s="163">
        <f t="shared" ca="1" si="4"/>
        <v>176.74999999999997</v>
      </c>
      <c r="I71" s="163">
        <f t="shared" ca="1" si="5"/>
        <v>181.79999999999998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173.85</v>
      </c>
      <c r="E72" s="163">
        <f t="shared" ca="1" si="1"/>
        <v>175.35999999999999</v>
      </c>
      <c r="F72" s="163">
        <f t="shared" ca="1" si="2"/>
        <v>180.41</v>
      </c>
      <c r="G72" s="163">
        <f t="shared" ca="1" si="3"/>
        <v>175.23999999999998</v>
      </c>
      <c r="H72" s="163">
        <f t="shared" ca="1" si="4"/>
        <v>176.74999999999997</v>
      </c>
      <c r="I72" s="163">
        <f t="shared" ca="1" si="5"/>
        <v>181.79999999999998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184.05</v>
      </c>
      <c r="E73" s="166">
        <f t="shared" ca="1" si="1"/>
        <v>185.56</v>
      </c>
      <c r="F73" s="166">
        <f t="shared" ca="1" si="2"/>
        <v>190.61</v>
      </c>
      <c r="G73" s="166">
        <f t="shared" ca="1" si="3"/>
        <v>185.44</v>
      </c>
      <c r="H73" s="166">
        <f t="shared" ca="1" si="4"/>
        <v>186.95</v>
      </c>
      <c r="I73" s="166">
        <f t="shared" ca="1" si="5"/>
        <v>192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184.05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185.56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190.61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185.44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186.95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192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184.05</v>
      </c>
      <c r="E75" s="166">
        <f t="shared" ca="1" si="7"/>
        <v>185.56</v>
      </c>
      <c r="F75" s="166">
        <f t="shared" ca="1" si="8"/>
        <v>190.61</v>
      </c>
      <c r="G75" s="166">
        <f t="shared" ca="1" si="9"/>
        <v>185.44</v>
      </c>
      <c r="H75" s="166">
        <f t="shared" ca="1" si="10"/>
        <v>186.95</v>
      </c>
      <c r="I75" s="166">
        <f t="shared" ca="1" si="11"/>
        <v>192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184.05</v>
      </c>
      <c r="E76" s="166">
        <f t="shared" ca="1" si="7"/>
        <v>185.56</v>
      </c>
      <c r="F76" s="166">
        <f t="shared" ca="1" si="8"/>
        <v>190.61</v>
      </c>
      <c r="G76" s="166">
        <f t="shared" ca="1" si="9"/>
        <v>185.44</v>
      </c>
      <c r="H76" s="166">
        <f t="shared" ca="1" si="10"/>
        <v>186.95</v>
      </c>
      <c r="I76" s="166">
        <f t="shared" ca="1" si="11"/>
        <v>192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184.05</v>
      </c>
      <c r="E77" s="166">
        <f t="shared" ca="1" si="7"/>
        <v>185.56</v>
      </c>
      <c r="F77" s="166">
        <f t="shared" ca="1" si="8"/>
        <v>190.61</v>
      </c>
      <c r="G77" s="166">
        <f t="shared" ca="1" si="9"/>
        <v>185.44</v>
      </c>
      <c r="H77" s="166">
        <f t="shared" ca="1" si="10"/>
        <v>186.95</v>
      </c>
      <c r="I77" s="166">
        <f t="shared" ca="1" si="11"/>
        <v>192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184.05</v>
      </c>
      <c r="E78" s="166">
        <f t="shared" ca="1" si="7"/>
        <v>185.56</v>
      </c>
      <c r="F78" s="166">
        <f t="shared" ca="1" si="8"/>
        <v>190.61</v>
      </c>
      <c r="G78" s="166">
        <f t="shared" ca="1" si="9"/>
        <v>185.44</v>
      </c>
      <c r="H78" s="166">
        <f t="shared" ca="1" si="10"/>
        <v>186.95</v>
      </c>
      <c r="I78" s="166">
        <f t="shared" ca="1" si="11"/>
        <v>192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184.05</v>
      </c>
      <c r="E79" s="166">
        <f t="shared" ca="1" si="7"/>
        <v>185.56</v>
      </c>
      <c r="F79" s="166">
        <f t="shared" ca="1" si="8"/>
        <v>190.61</v>
      </c>
      <c r="G79" s="166">
        <f t="shared" ca="1" si="9"/>
        <v>185.44</v>
      </c>
      <c r="H79" s="166">
        <f t="shared" ca="1" si="10"/>
        <v>186.95</v>
      </c>
      <c r="I79" s="166">
        <f t="shared" ca="1" si="11"/>
        <v>192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184.05</v>
      </c>
      <c r="E80" s="166">
        <f t="shared" ca="1" si="7"/>
        <v>185.56</v>
      </c>
      <c r="F80" s="166">
        <f t="shared" ca="1" si="8"/>
        <v>190.61</v>
      </c>
      <c r="G80" s="166">
        <f t="shared" ca="1" si="9"/>
        <v>185.44</v>
      </c>
      <c r="H80" s="166">
        <f t="shared" ca="1" si="10"/>
        <v>186.95</v>
      </c>
      <c r="I80" s="166">
        <f t="shared" ca="1" si="11"/>
        <v>192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194.25</v>
      </c>
      <c r="E81" s="163">
        <f t="shared" ca="1" si="7"/>
        <v>195.76</v>
      </c>
      <c r="F81" s="163">
        <f t="shared" ca="1" si="8"/>
        <v>200.81</v>
      </c>
      <c r="G81" s="163">
        <f t="shared" ca="1" si="9"/>
        <v>195.64</v>
      </c>
      <c r="H81" s="163">
        <f t="shared" ca="1" si="10"/>
        <v>197.14999999999998</v>
      </c>
      <c r="I81" s="163">
        <f t="shared" ca="1" si="11"/>
        <v>202.2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194.25</v>
      </c>
      <c r="E82" s="163">
        <f t="shared" ca="1" si="7"/>
        <v>195.76</v>
      </c>
      <c r="F82" s="163">
        <f t="shared" ca="1" si="8"/>
        <v>200.81</v>
      </c>
      <c r="G82" s="163">
        <f t="shared" ca="1" si="9"/>
        <v>195.64</v>
      </c>
      <c r="H82" s="163">
        <f t="shared" ca="1" si="10"/>
        <v>197.14999999999998</v>
      </c>
      <c r="I82" s="163">
        <f t="shared" ca="1" si="11"/>
        <v>202.2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194.25</v>
      </c>
      <c r="E83" s="163">
        <f t="shared" ca="1" si="7"/>
        <v>195.76</v>
      </c>
      <c r="F83" s="163">
        <f t="shared" ca="1" si="8"/>
        <v>200.81</v>
      </c>
      <c r="G83" s="163">
        <f t="shared" ca="1" si="9"/>
        <v>195.64</v>
      </c>
      <c r="H83" s="163">
        <f t="shared" ca="1" si="10"/>
        <v>197.14999999999998</v>
      </c>
      <c r="I83" s="163">
        <f t="shared" ca="1" si="11"/>
        <v>202.2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194.25</v>
      </c>
      <c r="E84" s="163">
        <f t="shared" ca="1" si="7"/>
        <v>195.76</v>
      </c>
      <c r="F84" s="163">
        <f t="shared" ca="1" si="8"/>
        <v>200.81</v>
      </c>
      <c r="G84" s="163">
        <f t="shared" ca="1" si="9"/>
        <v>195.64</v>
      </c>
      <c r="H84" s="163">
        <f t="shared" ca="1" si="10"/>
        <v>197.14999999999998</v>
      </c>
      <c r="I84" s="163">
        <f t="shared" ca="1" si="11"/>
        <v>202.2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194.25</v>
      </c>
      <c r="E85" s="163">
        <f t="shared" ca="1" si="7"/>
        <v>195.76</v>
      </c>
      <c r="F85" s="163">
        <f t="shared" ca="1" si="8"/>
        <v>200.81</v>
      </c>
      <c r="G85" s="163">
        <f t="shared" ca="1" si="9"/>
        <v>195.64</v>
      </c>
      <c r="H85" s="163">
        <f t="shared" ca="1" si="10"/>
        <v>197.14999999999998</v>
      </c>
      <c r="I85" s="163">
        <f t="shared" ca="1" si="11"/>
        <v>202.2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194.25</v>
      </c>
      <c r="E86" s="163">
        <f t="shared" ca="1" si="7"/>
        <v>195.76</v>
      </c>
      <c r="F86" s="163">
        <f t="shared" ca="1" si="8"/>
        <v>200.81</v>
      </c>
      <c r="G86" s="163">
        <f t="shared" ca="1" si="9"/>
        <v>195.64</v>
      </c>
      <c r="H86" s="163">
        <f t="shared" ca="1" si="10"/>
        <v>197.14999999999998</v>
      </c>
      <c r="I86" s="163">
        <f t="shared" ca="1" si="11"/>
        <v>202.2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194.25</v>
      </c>
      <c r="E87" s="163">
        <f t="shared" ca="1" si="7"/>
        <v>195.76</v>
      </c>
      <c r="F87" s="163">
        <f t="shared" ca="1" si="8"/>
        <v>200.81</v>
      </c>
      <c r="G87" s="163">
        <f t="shared" ca="1" si="9"/>
        <v>195.64</v>
      </c>
      <c r="H87" s="163">
        <f t="shared" ca="1" si="10"/>
        <v>197.14999999999998</v>
      </c>
      <c r="I87" s="163">
        <f t="shared" ca="1" si="11"/>
        <v>202.2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194.25</v>
      </c>
      <c r="E88" s="163">
        <f t="shared" ca="1" si="7"/>
        <v>195.76</v>
      </c>
      <c r="F88" s="163">
        <f t="shared" ca="1" si="8"/>
        <v>200.81</v>
      </c>
      <c r="G88" s="163">
        <f t="shared" ca="1" si="9"/>
        <v>195.64</v>
      </c>
      <c r="H88" s="163">
        <f t="shared" ca="1" si="10"/>
        <v>197.14999999999998</v>
      </c>
      <c r="I88" s="163">
        <f t="shared" ca="1" si="11"/>
        <v>202.2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194.25</v>
      </c>
      <c r="E89" s="163">
        <f t="shared" ca="1" si="7"/>
        <v>195.76</v>
      </c>
      <c r="F89" s="163">
        <f t="shared" ca="1" si="8"/>
        <v>200.81</v>
      </c>
      <c r="G89" s="163">
        <f t="shared" ca="1" si="9"/>
        <v>195.64</v>
      </c>
      <c r="H89" s="163">
        <f t="shared" ca="1" si="10"/>
        <v>197.14999999999998</v>
      </c>
      <c r="I89" s="163">
        <f t="shared" ca="1" si="11"/>
        <v>202.2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204.45000000000002</v>
      </c>
      <c r="E90" s="166">
        <f t="shared" ca="1" si="7"/>
        <v>205.96</v>
      </c>
      <c r="F90" s="166">
        <f t="shared" ca="1" si="8"/>
        <v>211.01000000000002</v>
      </c>
      <c r="G90" s="166">
        <f t="shared" ca="1" si="9"/>
        <v>205.84</v>
      </c>
      <c r="H90" s="166">
        <f t="shared" ca="1" si="10"/>
        <v>207.35</v>
      </c>
      <c r="I90" s="166">
        <f t="shared" ca="1" si="11"/>
        <v>212.4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204.45000000000002</v>
      </c>
      <c r="E91" s="166">
        <f t="shared" ca="1" si="7"/>
        <v>205.96</v>
      </c>
      <c r="F91" s="166">
        <f t="shared" ca="1" si="8"/>
        <v>211.01000000000002</v>
      </c>
      <c r="G91" s="166">
        <f t="shared" ca="1" si="9"/>
        <v>205.84</v>
      </c>
      <c r="H91" s="166">
        <f t="shared" ca="1" si="10"/>
        <v>207.35</v>
      </c>
      <c r="I91" s="166">
        <f t="shared" ca="1" si="11"/>
        <v>212.4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204.45000000000002</v>
      </c>
      <c r="E92" s="166">
        <f t="shared" ca="1" si="7"/>
        <v>205.96</v>
      </c>
      <c r="F92" s="166">
        <f t="shared" ca="1" si="8"/>
        <v>211.01000000000002</v>
      </c>
      <c r="G92" s="166">
        <f t="shared" ca="1" si="9"/>
        <v>205.84</v>
      </c>
      <c r="H92" s="166">
        <f t="shared" ca="1" si="10"/>
        <v>207.35</v>
      </c>
      <c r="I92" s="166">
        <f t="shared" ca="1" si="11"/>
        <v>212.4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204.45000000000002</v>
      </c>
      <c r="E93" s="166">
        <f t="shared" ca="1" si="7"/>
        <v>205.96</v>
      </c>
      <c r="F93" s="166">
        <f t="shared" ca="1" si="8"/>
        <v>211.01000000000002</v>
      </c>
      <c r="G93" s="166">
        <f t="shared" ca="1" si="9"/>
        <v>205.84</v>
      </c>
      <c r="H93" s="166">
        <f t="shared" ca="1" si="10"/>
        <v>207.35</v>
      </c>
      <c r="I93" s="166">
        <f t="shared" ca="1" si="11"/>
        <v>212.4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204.45000000000002</v>
      </c>
      <c r="E94" s="166">
        <f t="shared" ca="1" si="7"/>
        <v>205.96</v>
      </c>
      <c r="F94" s="166">
        <f t="shared" ca="1" si="8"/>
        <v>211.01000000000002</v>
      </c>
      <c r="G94" s="166">
        <f t="shared" ca="1" si="9"/>
        <v>205.84</v>
      </c>
      <c r="H94" s="166">
        <f t="shared" ca="1" si="10"/>
        <v>207.35</v>
      </c>
      <c r="I94" s="166">
        <f t="shared" ca="1" si="11"/>
        <v>212.4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204.45000000000002</v>
      </c>
      <c r="E95" s="166">
        <f t="shared" ca="1" si="7"/>
        <v>205.96</v>
      </c>
      <c r="F95" s="166">
        <f t="shared" ca="1" si="8"/>
        <v>211.01000000000002</v>
      </c>
      <c r="G95" s="166">
        <f t="shared" ca="1" si="9"/>
        <v>205.84</v>
      </c>
      <c r="H95" s="166">
        <f t="shared" ca="1" si="10"/>
        <v>207.35</v>
      </c>
      <c r="I95" s="166">
        <f t="shared" ca="1" si="11"/>
        <v>212.4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204.45000000000002</v>
      </c>
      <c r="E96" s="166">
        <f t="shared" ca="1" si="7"/>
        <v>205.96</v>
      </c>
      <c r="F96" s="166">
        <f t="shared" ca="1" si="8"/>
        <v>211.01000000000002</v>
      </c>
      <c r="G96" s="166">
        <f t="shared" ca="1" si="9"/>
        <v>205.84</v>
      </c>
      <c r="H96" s="166">
        <f t="shared" ca="1" si="10"/>
        <v>207.35</v>
      </c>
      <c r="I96" s="166">
        <f t="shared" ca="1" si="11"/>
        <v>212.4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204.45000000000002</v>
      </c>
      <c r="E97" s="166">
        <f t="shared" ca="1" si="7"/>
        <v>205.96</v>
      </c>
      <c r="F97" s="166">
        <f t="shared" ca="1" si="8"/>
        <v>211.01000000000002</v>
      </c>
      <c r="G97" s="166">
        <f t="shared" ca="1" si="9"/>
        <v>205.84</v>
      </c>
      <c r="H97" s="166">
        <f t="shared" ca="1" si="10"/>
        <v>207.35</v>
      </c>
      <c r="I97" s="166">
        <f t="shared" ca="1" si="11"/>
        <v>212.4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204.45000000000002</v>
      </c>
      <c r="E98" s="166">
        <f t="shared" ca="1" si="7"/>
        <v>205.96</v>
      </c>
      <c r="F98" s="166">
        <f t="shared" ca="1" si="8"/>
        <v>211.01000000000002</v>
      </c>
      <c r="G98" s="166">
        <f t="shared" ca="1" si="9"/>
        <v>205.84</v>
      </c>
      <c r="H98" s="166">
        <f t="shared" ca="1" si="10"/>
        <v>207.35</v>
      </c>
      <c r="I98" s="166">
        <f t="shared" ca="1" si="11"/>
        <v>212.4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214.65</v>
      </c>
      <c r="E99" s="163">
        <f t="shared" ca="1" si="7"/>
        <v>216.16</v>
      </c>
      <c r="F99" s="163">
        <f t="shared" ca="1" si="8"/>
        <v>221.21</v>
      </c>
      <c r="G99" s="163">
        <f t="shared" ca="1" si="9"/>
        <v>216.04</v>
      </c>
      <c r="H99" s="163">
        <f t="shared" ca="1" si="10"/>
        <v>217.54999999999998</v>
      </c>
      <c r="I99" s="163">
        <f t="shared" ca="1" si="11"/>
        <v>222.6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214.65</v>
      </c>
      <c r="E100" s="163">
        <f t="shared" ca="1" si="7"/>
        <v>216.16</v>
      </c>
      <c r="F100" s="163">
        <f t="shared" ca="1" si="8"/>
        <v>221.21</v>
      </c>
      <c r="G100" s="163">
        <f t="shared" ca="1" si="9"/>
        <v>216.04</v>
      </c>
      <c r="H100" s="163">
        <f t="shared" ca="1" si="10"/>
        <v>217.54999999999998</v>
      </c>
      <c r="I100" s="163">
        <f t="shared" ca="1" si="11"/>
        <v>222.6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214.65</v>
      </c>
      <c r="E101" s="163">
        <f t="shared" ca="1" si="7"/>
        <v>216.16</v>
      </c>
      <c r="F101" s="163">
        <f t="shared" ca="1" si="8"/>
        <v>221.21</v>
      </c>
      <c r="G101" s="163">
        <f t="shared" ca="1" si="9"/>
        <v>216.04</v>
      </c>
      <c r="H101" s="163">
        <f t="shared" ca="1" si="10"/>
        <v>217.54999999999998</v>
      </c>
      <c r="I101" s="163">
        <f t="shared" ca="1" si="11"/>
        <v>222.6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214.65</v>
      </c>
      <c r="E102" s="163">
        <f t="shared" ca="1" si="7"/>
        <v>216.16</v>
      </c>
      <c r="F102" s="163">
        <f t="shared" ca="1" si="8"/>
        <v>221.21</v>
      </c>
      <c r="G102" s="163">
        <f t="shared" ca="1" si="9"/>
        <v>216.04</v>
      </c>
      <c r="H102" s="163">
        <f t="shared" ca="1" si="10"/>
        <v>217.54999999999998</v>
      </c>
      <c r="I102" s="163">
        <f t="shared" ca="1" si="11"/>
        <v>222.6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214.65</v>
      </c>
      <c r="E103" s="163">
        <f t="shared" ca="1" si="7"/>
        <v>216.16</v>
      </c>
      <c r="F103" s="163">
        <f t="shared" ca="1" si="8"/>
        <v>221.21</v>
      </c>
      <c r="G103" s="163">
        <f t="shared" ca="1" si="9"/>
        <v>216.04</v>
      </c>
      <c r="H103" s="163">
        <f t="shared" ca="1" si="10"/>
        <v>217.54999999999998</v>
      </c>
      <c r="I103" s="163">
        <f t="shared" ca="1" si="11"/>
        <v>222.6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214.65</v>
      </c>
      <c r="E104" s="163">
        <f t="shared" ca="1" si="7"/>
        <v>216.16</v>
      </c>
      <c r="F104" s="163">
        <f t="shared" ca="1" si="8"/>
        <v>221.21</v>
      </c>
      <c r="G104" s="163">
        <f t="shared" ca="1" si="9"/>
        <v>216.04</v>
      </c>
      <c r="H104" s="163">
        <f t="shared" ca="1" si="10"/>
        <v>217.54999999999998</v>
      </c>
      <c r="I104" s="163">
        <f t="shared" ca="1" si="11"/>
        <v>222.6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214.65</v>
      </c>
      <c r="E105" s="163">
        <f t="shared" ca="1" si="7"/>
        <v>216.16</v>
      </c>
      <c r="F105" s="163">
        <f t="shared" ca="1" si="8"/>
        <v>221.21</v>
      </c>
      <c r="G105" s="163">
        <f t="shared" ca="1" si="9"/>
        <v>216.04</v>
      </c>
      <c r="H105" s="163">
        <f t="shared" ca="1" si="10"/>
        <v>217.54999999999998</v>
      </c>
      <c r="I105" s="163">
        <f t="shared" ca="1" si="11"/>
        <v>222.6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214.65</v>
      </c>
      <c r="E106" s="163">
        <f t="shared" ca="1" si="7"/>
        <v>216.16</v>
      </c>
      <c r="F106" s="163">
        <f t="shared" ca="1" si="8"/>
        <v>221.21</v>
      </c>
      <c r="G106" s="163">
        <f t="shared" ca="1" si="9"/>
        <v>216.04</v>
      </c>
      <c r="H106" s="163">
        <f t="shared" ca="1" si="10"/>
        <v>217.54999999999998</v>
      </c>
      <c r="I106" s="163">
        <f t="shared" ca="1" si="11"/>
        <v>222.6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214.65</v>
      </c>
      <c r="E107" s="163">
        <f t="shared" ca="1" si="7"/>
        <v>216.16</v>
      </c>
      <c r="F107" s="163">
        <f t="shared" ca="1" si="8"/>
        <v>221.21</v>
      </c>
      <c r="G107" s="163">
        <f t="shared" ca="1" si="9"/>
        <v>216.04</v>
      </c>
      <c r="H107" s="163">
        <f t="shared" ca="1" si="10"/>
        <v>217.54999999999998</v>
      </c>
      <c r="I107" s="163">
        <f t="shared" ca="1" si="11"/>
        <v>222.6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214.65</v>
      </c>
      <c r="E108" s="163">
        <f t="shared" ca="1" si="7"/>
        <v>216.16</v>
      </c>
      <c r="F108" s="163">
        <f t="shared" ca="1" si="8"/>
        <v>221.21</v>
      </c>
      <c r="G108" s="163">
        <f t="shared" ca="1" si="9"/>
        <v>216.04</v>
      </c>
      <c r="H108" s="163">
        <f t="shared" ca="1" si="10"/>
        <v>217.54999999999998</v>
      </c>
      <c r="I108" s="163">
        <f t="shared" ca="1" si="11"/>
        <v>222.6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224.85</v>
      </c>
      <c r="E109" s="166">
        <f t="shared" ca="1" si="7"/>
        <v>226.35999999999999</v>
      </c>
      <c r="F109" s="166">
        <f t="shared" ca="1" si="8"/>
        <v>231.41</v>
      </c>
      <c r="G109" s="166">
        <f t="shared" ca="1" si="9"/>
        <v>226.23999999999998</v>
      </c>
      <c r="H109" s="166">
        <f t="shared" ca="1" si="10"/>
        <v>227.74999999999997</v>
      </c>
      <c r="I109" s="166">
        <f t="shared" ca="1" si="11"/>
        <v>232.79999999999998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224.85</v>
      </c>
      <c r="E110" s="166">
        <f t="shared" ca="1" si="7"/>
        <v>226.35999999999999</v>
      </c>
      <c r="F110" s="166">
        <f t="shared" ca="1" si="8"/>
        <v>231.41</v>
      </c>
      <c r="G110" s="166">
        <f t="shared" ca="1" si="9"/>
        <v>226.23999999999998</v>
      </c>
      <c r="H110" s="166">
        <f t="shared" ca="1" si="10"/>
        <v>227.74999999999997</v>
      </c>
      <c r="I110" s="166">
        <f t="shared" ca="1" si="11"/>
        <v>232.79999999999998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224.85</v>
      </c>
      <c r="E111" s="166">
        <f t="shared" ca="1" si="7"/>
        <v>226.35999999999999</v>
      </c>
      <c r="F111" s="166">
        <f t="shared" ca="1" si="8"/>
        <v>231.41</v>
      </c>
      <c r="G111" s="166">
        <f t="shared" ca="1" si="9"/>
        <v>226.23999999999998</v>
      </c>
      <c r="H111" s="166">
        <f t="shared" ca="1" si="10"/>
        <v>227.74999999999997</v>
      </c>
      <c r="I111" s="166">
        <f t="shared" ca="1" si="11"/>
        <v>232.79999999999998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224.85</v>
      </c>
      <c r="E112" s="166">
        <f t="shared" ca="1" si="7"/>
        <v>226.35999999999999</v>
      </c>
      <c r="F112" s="166">
        <f t="shared" ca="1" si="8"/>
        <v>231.41</v>
      </c>
      <c r="G112" s="166">
        <f t="shared" ca="1" si="9"/>
        <v>226.23999999999998</v>
      </c>
      <c r="H112" s="166">
        <f t="shared" ca="1" si="10"/>
        <v>227.74999999999997</v>
      </c>
      <c r="I112" s="166">
        <f t="shared" ca="1" si="11"/>
        <v>232.79999999999998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224.85</v>
      </c>
      <c r="E113" s="166">
        <f t="shared" ca="1" si="7"/>
        <v>226.35999999999999</v>
      </c>
      <c r="F113" s="166">
        <f t="shared" ca="1" si="8"/>
        <v>231.41</v>
      </c>
      <c r="G113" s="166">
        <f t="shared" ca="1" si="9"/>
        <v>226.23999999999998</v>
      </c>
      <c r="H113" s="166">
        <f t="shared" ca="1" si="10"/>
        <v>227.74999999999997</v>
      </c>
      <c r="I113" s="166">
        <f t="shared" ca="1" si="11"/>
        <v>232.79999999999998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224.85</v>
      </c>
      <c r="E114" s="166">
        <f t="shared" ca="1" si="7"/>
        <v>226.35999999999999</v>
      </c>
      <c r="F114" s="166">
        <f t="shared" ca="1" si="8"/>
        <v>231.41</v>
      </c>
      <c r="G114" s="166">
        <f t="shared" ca="1" si="9"/>
        <v>226.23999999999998</v>
      </c>
      <c r="H114" s="166">
        <f t="shared" ca="1" si="10"/>
        <v>227.74999999999997</v>
      </c>
      <c r="I114" s="166">
        <f t="shared" ca="1" si="11"/>
        <v>232.79999999999998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224.85</v>
      </c>
      <c r="E115" s="166">
        <f t="shared" ca="1" si="7"/>
        <v>226.35999999999999</v>
      </c>
      <c r="F115" s="166">
        <f t="shared" ca="1" si="8"/>
        <v>231.41</v>
      </c>
      <c r="G115" s="166">
        <f t="shared" ca="1" si="9"/>
        <v>226.23999999999998</v>
      </c>
      <c r="H115" s="166">
        <f t="shared" ca="1" si="10"/>
        <v>227.74999999999997</v>
      </c>
      <c r="I115" s="166">
        <f t="shared" ca="1" si="11"/>
        <v>232.79999999999998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224.85</v>
      </c>
      <c r="E116" s="166">
        <f t="shared" ca="1" si="7"/>
        <v>226.35999999999999</v>
      </c>
      <c r="F116" s="166">
        <f t="shared" ca="1" si="8"/>
        <v>231.41</v>
      </c>
      <c r="G116" s="166">
        <f t="shared" ca="1" si="9"/>
        <v>226.23999999999998</v>
      </c>
      <c r="H116" s="166">
        <f t="shared" ca="1" si="10"/>
        <v>227.74999999999997</v>
      </c>
      <c r="I116" s="166">
        <f t="shared" ca="1" si="11"/>
        <v>232.79999999999998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224.85</v>
      </c>
      <c r="E117" s="166">
        <f t="shared" ca="1" si="7"/>
        <v>226.35999999999999</v>
      </c>
      <c r="F117" s="166">
        <f t="shared" ca="1" si="8"/>
        <v>231.41</v>
      </c>
      <c r="G117" s="166">
        <f t="shared" ca="1" si="9"/>
        <v>226.23999999999998</v>
      </c>
      <c r="H117" s="166">
        <f t="shared" ca="1" si="10"/>
        <v>227.74999999999997</v>
      </c>
      <c r="I117" s="166">
        <f t="shared" ca="1" si="11"/>
        <v>232.79999999999998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224.85</v>
      </c>
      <c r="E118" s="166">
        <f t="shared" ca="1" si="7"/>
        <v>226.35999999999999</v>
      </c>
      <c r="F118" s="166">
        <f t="shared" ca="1" si="8"/>
        <v>231.41</v>
      </c>
      <c r="G118" s="166">
        <f t="shared" ca="1" si="9"/>
        <v>226.23999999999998</v>
      </c>
      <c r="H118" s="166">
        <f t="shared" ca="1" si="10"/>
        <v>227.74999999999997</v>
      </c>
      <c r="I118" s="166">
        <f t="shared" ca="1" si="11"/>
        <v>232.79999999999998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235.05</v>
      </c>
      <c r="E119" s="163">
        <f t="shared" ca="1" si="7"/>
        <v>236.56</v>
      </c>
      <c r="F119" s="163">
        <f t="shared" ca="1" si="8"/>
        <v>241.61</v>
      </c>
      <c r="G119" s="163">
        <f t="shared" ca="1" si="9"/>
        <v>236.44</v>
      </c>
      <c r="H119" s="163">
        <f t="shared" ca="1" si="10"/>
        <v>237.95</v>
      </c>
      <c r="I119" s="163">
        <f t="shared" ca="1" si="11"/>
        <v>243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235.05</v>
      </c>
      <c r="E120" s="163">
        <f t="shared" ca="1" si="7"/>
        <v>236.56</v>
      </c>
      <c r="F120" s="163">
        <f t="shared" ca="1" si="8"/>
        <v>241.61</v>
      </c>
      <c r="G120" s="163">
        <f t="shared" ca="1" si="9"/>
        <v>236.44</v>
      </c>
      <c r="H120" s="163">
        <f t="shared" ca="1" si="10"/>
        <v>237.95</v>
      </c>
      <c r="I120" s="163">
        <f t="shared" ca="1" si="11"/>
        <v>243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235.05</v>
      </c>
      <c r="E121" s="163">
        <f t="shared" ca="1" si="7"/>
        <v>236.56</v>
      </c>
      <c r="F121" s="163">
        <f t="shared" ca="1" si="8"/>
        <v>241.61</v>
      </c>
      <c r="G121" s="163">
        <f t="shared" ca="1" si="9"/>
        <v>236.44</v>
      </c>
      <c r="H121" s="163">
        <f t="shared" ca="1" si="10"/>
        <v>237.95</v>
      </c>
      <c r="I121" s="163">
        <f t="shared" ca="1" si="11"/>
        <v>243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235.05</v>
      </c>
      <c r="E122" s="163">
        <f t="shared" ca="1" si="7"/>
        <v>236.56</v>
      </c>
      <c r="F122" s="163">
        <f t="shared" ca="1" si="8"/>
        <v>241.61</v>
      </c>
      <c r="G122" s="163">
        <f t="shared" ca="1" si="9"/>
        <v>236.44</v>
      </c>
      <c r="H122" s="163">
        <f t="shared" ca="1" si="10"/>
        <v>237.95</v>
      </c>
      <c r="I122" s="163">
        <f t="shared" ca="1" si="11"/>
        <v>243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235.05</v>
      </c>
      <c r="E123" s="163">
        <f t="shared" ca="1" si="7"/>
        <v>236.56</v>
      </c>
      <c r="F123" s="163">
        <f t="shared" ca="1" si="8"/>
        <v>241.61</v>
      </c>
      <c r="G123" s="163">
        <f t="shared" ca="1" si="9"/>
        <v>236.44</v>
      </c>
      <c r="H123" s="163">
        <f t="shared" ca="1" si="10"/>
        <v>237.95</v>
      </c>
      <c r="I123" s="163">
        <f t="shared" ca="1" si="11"/>
        <v>243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235.05</v>
      </c>
      <c r="E124" s="163">
        <f t="shared" ca="1" si="7"/>
        <v>236.56</v>
      </c>
      <c r="F124" s="163">
        <f t="shared" ca="1" si="8"/>
        <v>241.61</v>
      </c>
      <c r="G124" s="163">
        <f t="shared" ca="1" si="9"/>
        <v>236.44</v>
      </c>
      <c r="H124" s="163">
        <f t="shared" ca="1" si="10"/>
        <v>237.95</v>
      </c>
      <c r="I124" s="163">
        <f t="shared" ca="1" si="11"/>
        <v>243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235.05</v>
      </c>
      <c r="E125" s="163">
        <f t="shared" ca="1" si="7"/>
        <v>236.56</v>
      </c>
      <c r="F125" s="163">
        <f t="shared" ca="1" si="8"/>
        <v>241.61</v>
      </c>
      <c r="G125" s="163">
        <f t="shared" ca="1" si="9"/>
        <v>236.44</v>
      </c>
      <c r="H125" s="163">
        <f t="shared" ca="1" si="10"/>
        <v>237.95</v>
      </c>
      <c r="I125" s="163">
        <f t="shared" ca="1" si="11"/>
        <v>243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235.05</v>
      </c>
      <c r="E126" s="163">
        <f t="shared" ca="1" si="7"/>
        <v>236.56</v>
      </c>
      <c r="F126" s="163">
        <f t="shared" ca="1" si="8"/>
        <v>241.61</v>
      </c>
      <c r="G126" s="163">
        <f t="shared" ca="1" si="9"/>
        <v>236.44</v>
      </c>
      <c r="H126" s="163">
        <f t="shared" ca="1" si="10"/>
        <v>237.95</v>
      </c>
      <c r="I126" s="163">
        <f t="shared" ca="1" si="11"/>
        <v>243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235.05</v>
      </c>
      <c r="E127" s="163">
        <f t="shared" ca="1" si="7"/>
        <v>236.56</v>
      </c>
      <c r="F127" s="163">
        <f t="shared" ca="1" si="8"/>
        <v>241.61</v>
      </c>
      <c r="G127" s="163">
        <f t="shared" ca="1" si="9"/>
        <v>236.44</v>
      </c>
      <c r="H127" s="163">
        <f t="shared" ca="1" si="10"/>
        <v>237.95</v>
      </c>
      <c r="I127" s="163">
        <f t="shared" ca="1" si="11"/>
        <v>243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235.05</v>
      </c>
      <c r="E128" s="163">
        <f t="shared" ca="1" si="7"/>
        <v>236.56</v>
      </c>
      <c r="F128" s="163">
        <f t="shared" ca="1" si="8"/>
        <v>241.61</v>
      </c>
      <c r="G128" s="163">
        <f t="shared" ca="1" si="9"/>
        <v>236.44</v>
      </c>
      <c r="H128" s="163">
        <f t="shared" ca="1" si="10"/>
        <v>237.95</v>
      </c>
      <c r="I128" s="163">
        <f t="shared" ca="1" si="11"/>
        <v>243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235.05</v>
      </c>
      <c r="E129" s="163">
        <f t="shared" ca="1" si="7"/>
        <v>236.56</v>
      </c>
      <c r="F129" s="163">
        <f t="shared" ca="1" si="8"/>
        <v>241.61</v>
      </c>
      <c r="G129" s="163">
        <f t="shared" ca="1" si="9"/>
        <v>236.44</v>
      </c>
      <c r="H129" s="163">
        <f t="shared" ca="1" si="10"/>
        <v>237.95</v>
      </c>
      <c r="I129" s="163">
        <f t="shared" ca="1" si="11"/>
        <v>243</v>
      </c>
    </row>
    <row r="130" spans="1:9" ht="15" thickBot="1"/>
    <row r="131" spans="1:9" ht="15" thickBot="1">
      <c r="A131" s="221" t="s">
        <v>1</v>
      </c>
      <c r="B131" s="222"/>
      <c r="C131" s="223"/>
      <c r="D131" s="221" t="str">
        <f ca="1">+"Cylindre double entrée (851½-"&amp;MID(CELL("nomfichier",A129),FIND("]",CELL("nomfichier",A129))+1,LEN(CELL("nomfichier",A129))-FIND("]",CELL("nomfichier",A129)))&amp;")"</f>
        <v>Cylindre double entrée (851½-PSM6)</v>
      </c>
      <c r="E131" s="222"/>
      <c r="F131" s="223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42.699999999999996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44.209999999999994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49.26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42.699999999999996</v>
      </c>
      <c r="E134" s="163">
        <f t="shared" ca="1" si="13"/>
        <v>44.209999999999994</v>
      </c>
      <c r="F134" s="163">
        <f t="shared" ca="1" si="14"/>
        <v>49.26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47.8</v>
      </c>
      <c r="E135" s="166">
        <f t="shared" ca="1" si="13"/>
        <v>49.309999999999995</v>
      </c>
      <c r="F135" s="166">
        <f t="shared" ca="1" si="14"/>
        <v>54.36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52.899999999999991</v>
      </c>
      <c r="E136" s="163">
        <f t="shared" ca="1" si="13"/>
        <v>54.409999999999989</v>
      </c>
      <c r="F136" s="163">
        <f t="shared" ca="1" si="14"/>
        <v>59.459999999999994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57.999999999999993</v>
      </c>
      <c r="E137" s="166">
        <f t="shared" ca="1" si="13"/>
        <v>59.509999999999991</v>
      </c>
      <c r="F137" s="166">
        <f t="shared" ca="1" si="14"/>
        <v>64.56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63.099999999999994</v>
      </c>
      <c r="E138" s="163">
        <f t="shared" ca="1" si="13"/>
        <v>64.61</v>
      </c>
      <c r="F138" s="163">
        <f t="shared" ca="1" si="14"/>
        <v>69.66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68.2</v>
      </c>
      <c r="E139" s="166">
        <f t="shared" ca="1" si="13"/>
        <v>69.709999999999994</v>
      </c>
      <c r="F139" s="166">
        <f t="shared" ca="1" si="14"/>
        <v>74.759999999999991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73.3</v>
      </c>
      <c r="E140" s="163">
        <f t="shared" ca="1" si="13"/>
        <v>74.81</v>
      </c>
      <c r="F140" s="163">
        <f t="shared" ca="1" si="14"/>
        <v>79.86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78.399999999999991</v>
      </c>
      <c r="E141" s="166">
        <f t="shared" ca="1" si="13"/>
        <v>79.91</v>
      </c>
      <c r="F141" s="166">
        <f t="shared" ca="1" si="14"/>
        <v>84.96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83.499999999999986</v>
      </c>
      <c r="E142" s="163">
        <f t="shared" ca="1" si="13"/>
        <v>85.009999999999991</v>
      </c>
      <c r="F142" s="163">
        <f t="shared" ca="1" si="14"/>
        <v>90.059999999999988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88.6</v>
      </c>
      <c r="E143" s="166">
        <f t="shared" ca="1" si="13"/>
        <v>90.11</v>
      </c>
      <c r="F143" s="166">
        <f t="shared" ca="1" si="14"/>
        <v>95.16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93.7</v>
      </c>
      <c r="E144" s="163">
        <f t="shared" ca="1" si="13"/>
        <v>95.210000000000008</v>
      </c>
      <c r="F144" s="163">
        <f t="shared" ca="1" si="14"/>
        <v>100.26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154.9</v>
      </c>
      <c r="E145" s="166">
        <f t="shared" ca="1" si="13"/>
        <v>156.41</v>
      </c>
      <c r="F145" s="166">
        <f t="shared" ca="1" si="14"/>
        <v>161.46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165.1</v>
      </c>
      <c r="E146" s="163">
        <f t="shared" ca="1" si="13"/>
        <v>166.60999999999999</v>
      </c>
      <c r="F146" s="163">
        <f t="shared" ca="1" si="14"/>
        <v>171.66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175.3</v>
      </c>
      <c r="E147" s="166">
        <f t="shared" ca="1" si="13"/>
        <v>176.81</v>
      </c>
      <c r="F147" s="166">
        <f t="shared" ca="1" si="14"/>
        <v>181.86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185.5</v>
      </c>
      <c r="E148" s="163">
        <f t="shared" ca="1" si="13"/>
        <v>187.01</v>
      </c>
      <c r="F148" s="163">
        <f t="shared" ca="1" si="14"/>
        <v>192.06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195.70000000000002</v>
      </c>
      <c r="E149" s="166">
        <f t="shared" ca="1" si="13"/>
        <v>197.21</v>
      </c>
      <c r="F149" s="166">
        <f t="shared" ca="1" si="14"/>
        <v>202.26000000000002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205.9</v>
      </c>
      <c r="E150" s="163">
        <f t="shared" ca="1" si="13"/>
        <v>207.41</v>
      </c>
      <c r="F150" s="163">
        <f t="shared" ca="1" si="14"/>
        <v>212.46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216.1</v>
      </c>
      <c r="E151" s="166">
        <f t="shared" ca="1" si="13"/>
        <v>217.60999999999999</v>
      </c>
      <c r="F151" s="166">
        <f t="shared" ca="1" si="14"/>
        <v>222.66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226.3</v>
      </c>
      <c r="E152" s="163">
        <f t="shared" ca="1" si="13"/>
        <v>227.81</v>
      </c>
      <c r="F152" s="163">
        <f t="shared" ca="1" si="14"/>
        <v>232.86</v>
      </c>
    </row>
    <row r="154" spans="1:6">
      <c r="A154" s="224" t="s">
        <v>198</v>
      </c>
      <c r="B154" s="224"/>
      <c r="C154" s="224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90.83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92.34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97.39</v>
      </c>
    </row>
    <row r="155" spans="1:6">
      <c r="A155" s="224" t="s">
        <v>199</v>
      </c>
      <c r="B155" s="224"/>
      <c r="C155" s="224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52.68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54.19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59.24</v>
      </c>
    </row>
    <row r="156" spans="1:6">
      <c r="A156" s="224" t="s">
        <v>200</v>
      </c>
      <c r="B156" s="224"/>
      <c r="C156" s="224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120.2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121.71000000000001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126.76</v>
      </c>
    </row>
    <row r="157" spans="1:6">
      <c r="A157" s="224" t="s">
        <v>201</v>
      </c>
      <c r="B157" s="224"/>
      <c r="C157" s="224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103.22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104.73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109.78</v>
      </c>
    </row>
    <row r="158" spans="1:6">
      <c r="A158" s="224" t="s">
        <v>202</v>
      </c>
      <c r="B158" s="224"/>
      <c r="C158" s="224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52.68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54.19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59.24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4" t="s">
        <v>203</v>
      </c>
      <c r="B160" s="224"/>
      <c r="C160" s="224"/>
      <c r="D160" s="225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10,87€</v>
      </c>
      <c r="E160" s="225"/>
      <c r="F160" s="225"/>
    </row>
    <row r="161" spans="1:6">
      <c r="A161" s="224" t="s">
        <v>204</v>
      </c>
      <c r="B161" s="224"/>
      <c r="C161" s="224"/>
      <c r="D161" s="226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21,97€</v>
      </c>
      <c r="E161" s="226"/>
      <c r="F161" s="226"/>
    </row>
    <row r="162" spans="1:6">
      <c r="A162" s="224" t="s">
        <v>205</v>
      </c>
      <c r="B162" s="224"/>
      <c r="C162" s="224"/>
      <c r="D162" s="225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5"/>
      <c r="F162" s="225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8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8"/>
      <c r="C1" s="218"/>
      <c r="D1" s="218"/>
      <c r="E1" s="218"/>
      <c r="F1" s="218"/>
      <c r="G1" s="218"/>
      <c r="H1" s="218"/>
      <c r="I1" s="218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19" t="str">
        <f ca="1">"Profil "&amp;MID(CELL("nomfichier",A6),FIND("]",CELL("nomfichier",A6))+1,LEN(CELL("nomfichier",A6))-FIND("]",CELL("nomfichier",A6)))</f>
        <v>Profil RHM6</v>
      </c>
      <c r="B6" s="219"/>
      <c r="C6" s="219"/>
      <c r="D6" s="219"/>
      <c r="E6" s="219"/>
      <c r="F6" s="219"/>
      <c r="G6" s="219"/>
      <c r="H6" s="219"/>
      <c r="I6" s="219"/>
    </row>
    <row r="7" spans="1:9" ht="15" thickBot="1"/>
    <row r="8" spans="1:9" s="159" customFormat="1" ht="15" thickBot="1">
      <c r="A8" s="221" t="s">
        <v>1</v>
      </c>
      <c r="B8" s="222"/>
      <c r="C8" s="223"/>
      <c r="D8" s="221" t="str">
        <f ca="1">+"Cylindre double entrée (810-"&amp;MID(CELL("nomfichier",A6),FIND("]",CELL("nomfichier",A6))+1,LEN(CELL("nomfichier",A6))-FIND("]",CELL("nomfichier",A6)))&amp;")"</f>
        <v>Cylindre double entrée (810-RHM6)</v>
      </c>
      <c r="E8" s="222"/>
      <c r="F8" s="223"/>
      <c r="G8" s="220" t="str">
        <f ca="1">"Cylindre à bouton (815-"&amp;MID(CELL("nomfichier",A6),FIND("]",CELL("nomfichier",A6))+1,LEN(CELL("nomfichier",A6))-FIND("]",CELL("nomfichier",A6)))&amp;")"</f>
        <v>Cylindre à bouton (815-RHM6)</v>
      </c>
      <c r="H8" s="220"/>
      <c r="I8" s="220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100.56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102.07000000000001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107.12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103.39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104.9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109.95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100.56</v>
      </c>
      <c r="E11" s="163">
        <f t="shared" ca="1" si="1"/>
        <v>102.07000000000001</v>
      </c>
      <c r="F11" s="163">
        <f t="shared" ca="1" si="2"/>
        <v>107.12</v>
      </c>
      <c r="G11" s="163">
        <f t="shared" ca="1" si="3"/>
        <v>103.39</v>
      </c>
      <c r="H11" s="163">
        <f t="shared" ca="1" si="4"/>
        <v>104.9</v>
      </c>
      <c r="I11" s="163">
        <f t="shared" ca="1" si="5"/>
        <v>109.95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100.56</v>
      </c>
      <c r="E12" s="163">
        <f t="shared" ca="1" si="1"/>
        <v>102.07000000000001</v>
      </c>
      <c r="F12" s="163">
        <f t="shared" ca="1" si="2"/>
        <v>107.12</v>
      </c>
      <c r="G12" s="163">
        <f t="shared" ca="1" si="3"/>
        <v>103.39</v>
      </c>
      <c r="H12" s="163">
        <f t="shared" ca="1" si="4"/>
        <v>104.9</v>
      </c>
      <c r="I12" s="163">
        <f t="shared" ca="1" si="5"/>
        <v>109.95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100.56</v>
      </c>
      <c r="E13" s="163">
        <f t="shared" ca="1" si="1"/>
        <v>102.07000000000001</v>
      </c>
      <c r="F13" s="163">
        <f t="shared" ca="1" si="2"/>
        <v>107.12</v>
      </c>
      <c r="G13" s="163">
        <f t="shared" ca="1" si="3"/>
        <v>103.39</v>
      </c>
      <c r="H13" s="163">
        <f t="shared" ca="1" si="4"/>
        <v>104.9</v>
      </c>
      <c r="I13" s="163">
        <f t="shared" ca="1" si="5"/>
        <v>109.95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105.66</v>
      </c>
      <c r="E14" s="166">
        <f t="shared" ca="1" si="1"/>
        <v>107.17</v>
      </c>
      <c r="F14" s="166">
        <f t="shared" ca="1" si="2"/>
        <v>112.22</v>
      </c>
      <c r="G14" s="166">
        <f t="shared" ca="1" si="3"/>
        <v>108.49</v>
      </c>
      <c r="H14" s="166">
        <f t="shared" ca="1" si="4"/>
        <v>110</v>
      </c>
      <c r="I14" s="166">
        <f t="shared" ca="1" si="5"/>
        <v>115.05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110.76</v>
      </c>
      <c r="E15" s="163">
        <f t="shared" ca="1" si="1"/>
        <v>112.27000000000001</v>
      </c>
      <c r="F15" s="163">
        <f t="shared" ca="1" si="2"/>
        <v>117.32000000000001</v>
      </c>
      <c r="G15" s="163">
        <f t="shared" ca="1" si="3"/>
        <v>113.59</v>
      </c>
      <c r="H15" s="163">
        <f t="shared" ca="1" si="4"/>
        <v>115.10000000000001</v>
      </c>
      <c r="I15" s="163">
        <f t="shared" ca="1" si="5"/>
        <v>120.15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110.76</v>
      </c>
      <c r="E16" s="163">
        <f t="shared" ca="1" si="1"/>
        <v>112.27000000000001</v>
      </c>
      <c r="F16" s="163">
        <f t="shared" ca="1" si="2"/>
        <v>117.32000000000001</v>
      </c>
      <c r="G16" s="163">
        <f t="shared" ca="1" si="3"/>
        <v>113.59</v>
      </c>
      <c r="H16" s="163">
        <f t="shared" ca="1" si="4"/>
        <v>115.10000000000001</v>
      </c>
      <c r="I16" s="163">
        <f t="shared" ca="1" si="5"/>
        <v>120.15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110.76</v>
      </c>
      <c r="E17" s="163">
        <f t="shared" ca="1" si="1"/>
        <v>112.27000000000001</v>
      </c>
      <c r="F17" s="163">
        <f t="shared" ca="1" si="2"/>
        <v>117.32000000000001</v>
      </c>
      <c r="G17" s="163">
        <f t="shared" ca="1" si="3"/>
        <v>113.59</v>
      </c>
      <c r="H17" s="163">
        <f t="shared" ca="1" si="4"/>
        <v>115.10000000000001</v>
      </c>
      <c r="I17" s="163">
        <f t="shared" ca="1" si="5"/>
        <v>120.15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115.86</v>
      </c>
      <c r="E18" s="166">
        <f t="shared" ca="1" si="1"/>
        <v>117.37</v>
      </c>
      <c r="F18" s="166">
        <f t="shared" ca="1" si="2"/>
        <v>122.42</v>
      </c>
      <c r="G18" s="166">
        <f t="shared" ca="1" si="3"/>
        <v>118.69</v>
      </c>
      <c r="H18" s="166">
        <f t="shared" ca="1" si="4"/>
        <v>120.2</v>
      </c>
      <c r="I18" s="166">
        <f t="shared" ca="1" si="5"/>
        <v>125.25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115.86</v>
      </c>
      <c r="E19" s="166">
        <f t="shared" ca="1" si="1"/>
        <v>117.37</v>
      </c>
      <c r="F19" s="166">
        <f t="shared" ca="1" si="2"/>
        <v>122.42</v>
      </c>
      <c r="G19" s="166">
        <f t="shared" ca="1" si="3"/>
        <v>118.69</v>
      </c>
      <c r="H19" s="166">
        <f t="shared" ca="1" si="4"/>
        <v>120.2</v>
      </c>
      <c r="I19" s="166">
        <f t="shared" ca="1" si="5"/>
        <v>125.25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115.86</v>
      </c>
      <c r="E20" s="166">
        <f t="shared" ca="1" si="1"/>
        <v>117.37</v>
      </c>
      <c r="F20" s="166">
        <f t="shared" ca="1" si="2"/>
        <v>122.42</v>
      </c>
      <c r="G20" s="166">
        <f t="shared" ca="1" si="3"/>
        <v>118.69</v>
      </c>
      <c r="H20" s="166">
        <f t="shared" ca="1" si="4"/>
        <v>120.2</v>
      </c>
      <c r="I20" s="166">
        <f t="shared" ca="1" si="5"/>
        <v>125.25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120.96</v>
      </c>
      <c r="E21" s="163">
        <f t="shared" ca="1" si="1"/>
        <v>122.47</v>
      </c>
      <c r="F21" s="163">
        <f t="shared" ca="1" si="2"/>
        <v>127.52</v>
      </c>
      <c r="G21" s="163">
        <f t="shared" ca="1" si="3"/>
        <v>123.78999999999999</v>
      </c>
      <c r="H21" s="163">
        <f t="shared" ca="1" si="4"/>
        <v>125.3</v>
      </c>
      <c r="I21" s="163">
        <f t="shared" ca="1" si="5"/>
        <v>130.35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120.96</v>
      </c>
      <c r="E22" s="163">
        <f t="shared" ca="1" si="1"/>
        <v>122.47</v>
      </c>
      <c r="F22" s="163">
        <f t="shared" ca="1" si="2"/>
        <v>127.52</v>
      </c>
      <c r="G22" s="163">
        <f t="shared" ca="1" si="3"/>
        <v>123.78999999999999</v>
      </c>
      <c r="H22" s="163">
        <f t="shared" ca="1" si="4"/>
        <v>125.3</v>
      </c>
      <c r="I22" s="163">
        <f t="shared" ca="1" si="5"/>
        <v>130.35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120.96</v>
      </c>
      <c r="E23" s="163">
        <f t="shared" ca="1" si="1"/>
        <v>122.47</v>
      </c>
      <c r="F23" s="163">
        <f t="shared" ca="1" si="2"/>
        <v>127.52</v>
      </c>
      <c r="G23" s="163">
        <f t="shared" ca="1" si="3"/>
        <v>123.78999999999999</v>
      </c>
      <c r="H23" s="163">
        <f t="shared" ca="1" si="4"/>
        <v>125.3</v>
      </c>
      <c r="I23" s="163">
        <f t="shared" ca="1" si="5"/>
        <v>130.35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120.96</v>
      </c>
      <c r="E24" s="163">
        <f t="shared" ca="1" si="1"/>
        <v>122.47</v>
      </c>
      <c r="F24" s="163">
        <f t="shared" ca="1" si="2"/>
        <v>127.52</v>
      </c>
      <c r="G24" s="163">
        <f t="shared" ca="1" si="3"/>
        <v>123.78999999999999</v>
      </c>
      <c r="H24" s="163">
        <f t="shared" ca="1" si="4"/>
        <v>125.3</v>
      </c>
      <c r="I24" s="163">
        <f t="shared" ca="1" si="5"/>
        <v>130.35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126.06</v>
      </c>
      <c r="E25" s="166">
        <f t="shared" ca="1" si="1"/>
        <v>127.57000000000001</v>
      </c>
      <c r="F25" s="166">
        <f t="shared" ca="1" si="2"/>
        <v>132.62</v>
      </c>
      <c r="G25" s="166">
        <f t="shared" ca="1" si="3"/>
        <v>128.89000000000001</v>
      </c>
      <c r="H25" s="166">
        <f t="shared" ca="1" si="4"/>
        <v>130.4</v>
      </c>
      <c r="I25" s="166">
        <f t="shared" ca="1" si="5"/>
        <v>135.45000000000002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126.06</v>
      </c>
      <c r="E26" s="166">
        <f t="shared" ca="1" si="1"/>
        <v>127.57000000000001</v>
      </c>
      <c r="F26" s="166">
        <f t="shared" ca="1" si="2"/>
        <v>132.62</v>
      </c>
      <c r="G26" s="166">
        <f t="shared" ca="1" si="3"/>
        <v>128.89000000000001</v>
      </c>
      <c r="H26" s="166">
        <f t="shared" ca="1" si="4"/>
        <v>130.4</v>
      </c>
      <c r="I26" s="166">
        <f t="shared" ca="1" si="5"/>
        <v>135.45000000000002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126.06</v>
      </c>
      <c r="E27" s="166">
        <f t="shared" ca="1" si="1"/>
        <v>127.57000000000001</v>
      </c>
      <c r="F27" s="166">
        <f t="shared" ca="1" si="2"/>
        <v>132.62</v>
      </c>
      <c r="G27" s="166">
        <f t="shared" ca="1" si="3"/>
        <v>128.89000000000001</v>
      </c>
      <c r="H27" s="166">
        <f t="shared" ca="1" si="4"/>
        <v>130.4</v>
      </c>
      <c r="I27" s="166">
        <f t="shared" ca="1" si="5"/>
        <v>135.45000000000002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126.06</v>
      </c>
      <c r="E28" s="166">
        <f t="shared" ca="1" si="1"/>
        <v>127.57000000000001</v>
      </c>
      <c r="F28" s="166">
        <f t="shared" ca="1" si="2"/>
        <v>132.62</v>
      </c>
      <c r="G28" s="166">
        <f t="shared" ca="1" si="3"/>
        <v>128.89000000000001</v>
      </c>
      <c r="H28" s="166">
        <f t="shared" ca="1" si="4"/>
        <v>130.4</v>
      </c>
      <c r="I28" s="166">
        <f t="shared" ca="1" si="5"/>
        <v>135.45000000000002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131.16</v>
      </c>
      <c r="E29" s="163">
        <f t="shared" ca="1" si="1"/>
        <v>132.67000000000002</v>
      </c>
      <c r="F29" s="163">
        <f t="shared" ca="1" si="2"/>
        <v>137.72</v>
      </c>
      <c r="G29" s="163">
        <f t="shared" ca="1" si="3"/>
        <v>133.99</v>
      </c>
      <c r="H29" s="163">
        <f t="shared" ca="1" si="4"/>
        <v>135.50000000000003</v>
      </c>
      <c r="I29" s="163">
        <f t="shared" ca="1" si="5"/>
        <v>140.55000000000001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131.16</v>
      </c>
      <c r="E30" s="163">
        <f t="shared" ca="1" si="1"/>
        <v>132.67000000000002</v>
      </c>
      <c r="F30" s="163">
        <f t="shared" ca="1" si="2"/>
        <v>137.72</v>
      </c>
      <c r="G30" s="163">
        <f t="shared" ca="1" si="3"/>
        <v>133.99</v>
      </c>
      <c r="H30" s="163">
        <f t="shared" ca="1" si="4"/>
        <v>135.50000000000003</v>
      </c>
      <c r="I30" s="163">
        <f t="shared" ca="1" si="5"/>
        <v>140.55000000000001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131.16</v>
      </c>
      <c r="E31" s="163">
        <f t="shared" ca="1" si="1"/>
        <v>132.67000000000002</v>
      </c>
      <c r="F31" s="163">
        <f t="shared" ca="1" si="2"/>
        <v>137.72</v>
      </c>
      <c r="G31" s="163">
        <f t="shared" ca="1" si="3"/>
        <v>133.99</v>
      </c>
      <c r="H31" s="163">
        <f t="shared" ca="1" si="4"/>
        <v>135.50000000000003</v>
      </c>
      <c r="I31" s="163">
        <f t="shared" ca="1" si="5"/>
        <v>140.55000000000001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131.16</v>
      </c>
      <c r="E32" s="163">
        <f t="shared" ca="1" si="1"/>
        <v>132.67000000000002</v>
      </c>
      <c r="F32" s="163">
        <f t="shared" ca="1" si="2"/>
        <v>137.72</v>
      </c>
      <c r="G32" s="163">
        <f t="shared" ca="1" si="3"/>
        <v>133.99</v>
      </c>
      <c r="H32" s="163">
        <f t="shared" ca="1" si="4"/>
        <v>135.50000000000003</v>
      </c>
      <c r="I32" s="163">
        <f t="shared" ca="1" si="5"/>
        <v>140.55000000000001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131.16</v>
      </c>
      <c r="E33" s="163">
        <f t="shared" ca="1" si="1"/>
        <v>132.67000000000002</v>
      </c>
      <c r="F33" s="163">
        <f t="shared" ca="1" si="2"/>
        <v>137.72</v>
      </c>
      <c r="G33" s="163">
        <f t="shared" ca="1" si="3"/>
        <v>133.99</v>
      </c>
      <c r="H33" s="163">
        <f t="shared" ca="1" si="4"/>
        <v>135.50000000000003</v>
      </c>
      <c r="I33" s="163">
        <f t="shared" ca="1" si="5"/>
        <v>140.55000000000001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136.26000000000002</v>
      </c>
      <c r="E34" s="166">
        <f t="shared" ca="1" si="1"/>
        <v>137.77000000000001</v>
      </c>
      <c r="F34" s="166">
        <f t="shared" ca="1" si="2"/>
        <v>142.82000000000002</v>
      </c>
      <c r="G34" s="166">
        <f t="shared" ca="1" si="3"/>
        <v>139.09000000000003</v>
      </c>
      <c r="H34" s="166">
        <f t="shared" ca="1" si="4"/>
        <v>140.60000000000002</v>
      </c>
      <c r="I34" s="166">
        <f t="shared" ca="1" si="5"/>
        <v>145.65000000000003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136.26000000000002</v>
      </c>
      <c r="E35" s="166">
        <f t="shared" ca="1" si="1"/>
        <v>137.77000000000001</v>
      </c>
      <c r="F35" s="166">
        <f t="shared" ca="1" si="2"/>
        <v>142.82000000000002</v>
      </c>
      <c r="G35" s="166">
        <f t="shared" ca="1" si="3"/>
        <v>139.09000000000003</v>
      </c>
      <c r="H35" s="166">
        <f t="shared" ca="1" si="4"/>
        <v>140.60000000000002</v>
      </c>
      <c r="I35" s="166">
        <f t="shared" ca="1" si="5"/>
        <v>145.65000000000003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136.26000000000002</v>
      </c>
      <c r="E36" s="166">
        <f t="shared" ca="1" si="1"/>
        <v>137.77000000000001</v>
      </c>
      <c r="F36" s="166">
        <f t="shared" ca="1" si="2"/>
        <v>142.82000000000002</v>
      </c>
      <c r="G36" s="166">
        <f t="shared" ca="1" si="3"/>
        <v>139.09000000000003</v>
      </c>
      <c r="H36" s="166">
        <f t="shared" ca="1" si="4"/>
        <v>140.60000000000002</v>
      </c>
      <c r="I36" s="166">
        <f t="shared" ca="1" si="5"/>
        <v>145.65000000000003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136.26000000000002</v>
      </c>
      <c r="E37" s="166">
        <f t="shared" ca="1" si="1"/>
        <v>137.77000000000001</v>
      </c>
      <c r="F37" s="166">
        <f t="shared" ca="1" si="2"/>
        <v>142.82000000000002</v>
      </c>
      <c r="G37" s="166">
        <f t="shared" ca="1" si="3"/>
        <v>139.09000000000003</v>
      </c>
      <c r="H37" s="166">
        <f t="shared" ca="1" si="4"/>
        <v>140.60000000000002</v>
      </c>
      <c r="I37" s="166">
        <f t="shared" ca="1" si="5"/>
        <v>145.65000000000003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136.26000000000002</v>
      </c>
      <c r="E38" s="166">
        <f t="shared" ca="1" si="1"/>
        <v>137.77000000000001</v>
      </c>
      <c r="F38" s="166">
        <f t="shared" ca="1" si="2"/>
        <v>142.82000000000002</v>
      </c>
      <c r="G38" s="166">
        <f t="shared" ca="1" si="3"/>
        <v>139.09000000000003</v>
      </c>
      <c r="H38" s="166">
        <f t="shared" ca="1" si="4"/>
        <v>140.60000000000002</v>
      </c>
      <c r="I38" s="166">
        <f t="shared" ca="1" si="5"/>
        <v>145.65000000000003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141.36000000000001</v>
      </c>
      <c r="E39" s="163">
        <f t="shared" ca="1" si="1"/>
        <v>142.87</v>
      </c>
      <c r="F39" s="163">
        <f t="shared" ca="1" si="2"/>
        <v>147.92000000000002</v>
      </c>
      <c r="G39" s="163">
        <f t="shared" ca="1" si="3"/>
        <v>144.19000000000003</v>
      </c>
      <c r="H39" s="163">
        <f t="shared" ca="1" si="4"/>
        <v>145.70000000000002</v>
      </c>
      <c r="I39" s="163">
        <f t="shared" ca="1" si="5"/>
        <v>150.75000000000003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141.36000000000001</v>
      </c>
      <c r="E40" s="163">
        <f t="shared" ca="1" si="1"/>
        <v>142.87</v>
      </c>
      <c r="F40" s="163">
        <f t="shared" ca="1" si="2"/>
        <v>147.92000000000002</v>
      </c>
      <c r="G40" s="163">
        <f t="shared" ca="1" si="3"/>
        <v>144.19000000000003</v>
      </c>
      <c r="H40" s="163">
        <f t="shared" ca="1" si="4"/>
        <v>145.70000000000002</v>
      </c>
      <c r="I40" s="163">
        <f t="shared" ca="1" si="5"/>
        <v>150.75000000000003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141.36000000000001</v>
      </c>
      <c r="E41" s="163">
        <f t="shared" ca="1" si="1"/>
        <v>142.87</v>
      </c>
      <c r="F41" s="163">
        <f t="shared" ca="1" si="2"/>
        <v>147.92000000000002</v>
      </c>
      <c r="G41" s="163">
        <f t="shared" ca="1" si="3"/>
        <v>144.19000000000003</v>
      </c>
      <c r="H41" s="163">
        <f t="shared" ca="1" si="4"/>
        <v>145.70000000000002</v>
      </c>
      <c r="I41" s="163">
        <f t="shared" ca="1" si="5"/>
        <v>150.75000000000003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141.36000000000001</v>
      </c>
      <c r="E42" s="163">
        <f t="shared" ca="1" si="1"/>
        <v>142.87</v>
      </c>
      <c r="F42" s="163">
        <f t="shared" ca="1" si="2"/>
        <v>147.92000000000002</v>
      </c>
      <c r="G42" s="163">
        <f t="shared" ca="1" si="3"/>
        <v>144.19000000000003</v>
      </c>
      <c r="H42" s="163">
        <f t="shared" ca="1" si="4"/>
        <v>145.70000000000002</v>
      </c>
      <c r="I42" s="163">
        <f t="shared" ca="1" si="5"/>
        <v>150.75000000000003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141.36000000000001</v>
      </c>
      <c r="E43" s="163">
        <f t="shared" ca="1" si="1"/>
        <v>142.87</v>
      </c>
      <c r="F43" s="163">
        <f t="shared" ca="1" si="2"/>
        <v>147.92000000000002</v>
      </c>
      <c r="G43" s="163">
        <f t="shared" ca="1" si="3"/>
        <v>144.19000000000003</v>
      </c>
      <c r="H43" s="163">
        <f t="shared" ca="1" si="4"/>
        <v>145.70000000000002</v>
      </c>
      <c r="I43" s="163">
        <f t="shared" ca="1" si="5"/>
        <v>150.75000000000003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141.36000000000001</v>
      </c>
      <c r="E44" s="163">
        <f t="shared" ca="1" si="1"/>
        <v>142.87</v>
      </c>
      <c r="F44" s="163">
        <f t="shared" ca="1" si="2"/>
        <v>147.92000000000002</v>
      </c>
      <c r="G44" s="163">
        <f t="shared" ca="1" si="3"/>
        <v>144.19000000000003</v>
      </c>
      <c r="H44" s="163">
        <f t="shared" ca="1" si="4"/>
        <v>145.70000000000002</v>
      </c>
      <c r="I44" s="163">
        <f t="shared" ca="1" si="5"/>
        <v>150.75000000000003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146.46</v>
      </c>
      <c r="E45" s="166">
        <f t="shared" ca="1" si="1"/>
        <v>147.97</v>
      </c>
      <c r="F45" s="166">
        <f t="shared" ca="1" si="2"/>
        <v>153.02000000000001</v>
      </c>
      <c r="G45" s="166">
        <f t="shared" ca="1" si="3"/>
        <v>149.29000000000002</v>
      </c>
      <c r="H45" s="166">
        <f t="shared" ca="1" si="4"/>
        <v>150.80000000000001</v>
      </c>
      <c r="I45" s="166">
        <f t="shared" ca="1" si="5"/>
        <v>155.85000000000002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146.46</v>
      </c>
      <c r="E46" s="166">
        <f t="shared" ca="1" si="1"/>
        <v>147.97</v>
      </c>
      <c r="F46" s="166">
        <f t="shared" ca="1" si="2"/>
        <v>153.02000000000001</v>
      </c>
      <c r="G46" s="166">
        <f t="shared" ca="1" si="3"/>
        <v>149.29000000000002</v>
      </c>
      <c r="H46" s="166">
        <f t="shared" ca="1" si="4"/>
        <v>150.80000000000001</v>
      </c>
      <c r="I46" s="166">
        <f t="shared" ca="1" si="5"/>
        <v>155.85000000000002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146.46</v>
      </c>
      <c r="E47" s="166">
        <f t="shared" ca="1" si="1"/>
        <v>147.97</v>
      </c>
      <c r="F47" s="166">
        <f t="shared" ca="1" si="2"/>
        <v>153.02000000000001</v>
      </c>
      <c r="G47" s="166">
        <f t="shared" ca="1" si="3"/>
        <v>149.29000000000002</v>
      </c>
      <c r="H47" s="166">
        <f t="shared" ca="1" si="4"/>
        <v>150.80000000000001</v>
      </c>
      <c r="I47" s="166">
        <f t="shared" ca="1" si="5"/>
        <v>155.85000000000002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146.46</v>
      </c>
      <c r="E48" s="166">
        <f t="shared" ca="1" si="1"/>
        <v>147.97</v>
      </c>
      <c r="F48" s="166">
        <f t="shared" ca="1" si="2"/>
        <v>153.02000000000001</v>
      </c>
      <c r="G48" s="166">
        <f t="shared" ca="1" si="3"/>
        <v>149.29000000000002</v>
      </c>
      <c r="H48" s="166">
        <f t="shared" ca="1" si="4"/>
        <v>150.80000000000001</v>
      </c>
      <c r="I48" s="166">
        <f t="shared" ca="1" si="5"/>
        <v>155.85000000000002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146.46</v>
      </c>
      <c r="E49" s="166">
        <f t="shared" ca="1" si="1"/>
        <v>147.97</v>
      </c>
      <c r="F49" s="166">
        <f t="shared" ca="1" si="2"/>
        <v>153.02000000000001</v>
      </c>
      <c r="G49" s="166">
        <f t="shared" ca="1" si="3"/>
        <v>149.29000000000002</v>
      </c>
      <c r="H49" s="166">
        <f t="shared" ca="1" si="4"/>
        <v>150.80000000000001</v>
      </c>
      <c r="I49" s="166">
        <f t="shared" ca="1" si="5"/>
        <v>155.85000000000002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146.46</v>
      </c>
      <c r="E50" s="166">
        <f t="shared" ca="1" si="1"/>
        <v>147.97</v>
      </c>
      <c r="F50" s="166">
        <f t="shared" ca="1" si="2"/>
        <v>153.02000000000001</v>
      </c>
      <c r="G50" s="166">
        <f t="shared" ca="1" si="3"/>
        <v>149.29000000000002</v>
      </c>
      <c r="H50" s="166">
        <f t="shared" ca="1" si="4"/>
        <v>150.80000000000001</v>
      </c>
      <c r="I50" s="166">
        <f t="shared" ca="1" si="5"/>
        <v>155.85000000000002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151.56</v>
      </c>
      <c r="E51" s="163">
        <f t="shared" ca="1" si="1"/>
        <v>153.07</v>
      </c>
      <c r="F51" s="163">
        <f t="shared" ca="1" si="2"/>
        <v>158.12</v>
      </c>
      <c r="G51" s="163">
        <f t="shared" ca="1" si="3"/>
        <v>154.39000000000001</v>
      </c>
      <c r="H51" s="163">
        <f t="shared" ca="1" si="4"/>
        <v>155.9</v>
      </c>
      <c r="I51" s="163">
        <f t="shared" ca="1" si="5"/>
        <v>160.95000000000002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151.56</v>
      </c>
      <c r="E52" s="163">
        <f t="shared" ca="1" si="1"/>
        <v>153.07</v>
      </c>
      <c r="F52" s="163">
        <f t="shared" ca="1" si="2"/>
        <v>158.12</v>
      </c>
      <c r="G52" s="163">
        <f t="shared" ca="1" si="3"/>
        <v>154.39000000000001</v>
      </c>
      <c r="H52" s="163">
        <f t="shared" ca="1" si="4"/>
        <v>155.9</v>
      </c>
      <c r="I52" s="163">
        <f t="shared" ca="1" si="5"/>
        <v>160.95000000000002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151.56</v>
      </c>
      <c r="E53" s="163">
        <f t="shared" ca="1" si="1"/>
        <v>153.07</v>
      </c>
      <c r="F53" s="163">
        <f t="shared" ca="1" si="2"/>
        <v>158.12</v>
      </c>
      <c r="G53" s="163">
        <f t="shared" ca="1" si="3"/>
        <v>154.39000000000001</v>
      </c>
      <c r="H53" s="163">
        <f t="shared" ca="1" si="4"/>
        <v>155.9</v>
      </c>
      <c r="I53" s="163">
        <f t="shared" ca="1" si="5"/>
        <v>160.95000000000002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151.56</v>
      </c>
      <c r="E54" s="163">
        <f t="shared" ca="1" si="1"/>
        <v>153.07</v>
      </c>
      <c r="F54" s="163">
        <f t="shared" ca="1" si="2"/>
        <v>158.12</v>
      </c>
      <c r="G54" s="163">
        <f t="shared" ca="1" si="3"/>
        <v>154.39000000000001</v>
      </c>
      <c r="H54" s="163">
        <f t="shared" ca="1" si="4"/>
        <v>155.9</v>
      </c>
      <c r="I54" s="163">
        <f t="shared" ca="1" si="5"/>
        <v>160.95000000000002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151.56</v>
      </c>
      <c r="E55" s="163">
        <f t="shared" ca="1" si="1"/>
        <v>153.07</v>
      </c>
      <c r="F55" s="163">
        <f t="shared" ca="1" si="2"/>
        <v>158.12</v>
      </c>
      <c r="G55" s="163">
        <f t="shared" ca="1" si="3"/>
        <v>154.39000000000001</v>
      </c>
      <c r="H55" s="163">
        <f t="shared" ca="1" si="4"/>
        <v>155.9</v>
      </c>
      <c r="I55" s="163">
        <f t="shared" ca="1" si="5"/>
        <v>160.95000000000002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151.56</v>
      </c>
      <c r="E56" s="163">
        <f t="shared" ca="1" si="1"/>
        <v>153.07</v>
      </c>
      <c r="F56" s="163">
        <f t="shared" ca="1" si="2"/>
        <v>158.12</v>
      </c>
      <c r="G56" s="163">
        <f t="shared" ca="1" si="3"/>
        <v>154.39000000000001</v>
      </c>
      <c r="H56" s="163">
        <f t="shared" ca="1" si="4"/>
        <v>155.9</v>
      </c>
      <c r="I56" s="163">
        <f t="shared" ca="1" si="5"/>
        <v>160.95000000000002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151.56</v>
      </c>
      <c r="E57" s="163">
        <f t="shared" ca="1" si="1"/>
        <v>153.07</v>
      </c>
      <c r="F57" s="163">
        <f t="shared" ca="1" si="2"/>
        <v>158.12</v>
      </c>
      <c r="G57" s="163">
        <f t="shared" ca="1" si="3"/>
        <v>154.39000000000001</v>
      </c>
      <c r="H57" s="163">
        <f t="shared" ca="1" si="4"/>
        <v>155.9</v>
      </c>
      <c r="I57" s="163">
        <f t="shared" ca="1" si="5"/>
        <v>160.95000000000002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212.76</v>
      </c>
      <c r="E58" s="166">
        <f t="shared" ca="1" si="1"/>
        <v>214.26999999999998</v>
      </c>
      <c r="F58" s="166">
        <f t="shared" ca="1" si="2"/>
        <v>219.32</v>
      </c>
      <c r="G58" s="166">
        <f t="shared" ca="1" si="3"/>
        <v>215.59</v>
      </c>
      <c r="H58" s="166">
        <f t="shared" ca="1" si="4"/>
        <v>217.1</v>
      </c>
      <c r="I58" s="166">
        <f t="shared" ca="1" si="5"/>
        <v>222.15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212.76</v>
      </c>
      <c r="E59" s="166">
        <f t="shared" ca="1" si="1"/>
        <v>214.26999999999998</v>
      </c>
      <c r="F59" s="166">
        <f t="shared" ca="1" si="2"/>
        <v>219.32</v>
      </c>
      <c r="G59" s="166">
        <f t="shared" ca="1" si="3"/>
        <v>215.59</v>
      </c>
      <c r="H59" s="166">
        <f t="shared" ca="1" si="4"/>
        <v>217.1</v>
      </c>
      <c r="I59" s="166">
        <f t="shared" ca="1" si="5"/>
        <v>222.15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212.76</v>
      </c>
      <c r="E60" s="166">
        <f t="shared" ca="1" si="1"/>
        <v>214.26999999999998</v>
      </c>
      <c r="F60" s="166">
        <f t="shared" ca="1" si="2"/>
        <v>219.32</v>
      </c>
      <c r="G60" s="166">
        <f t="shared" ca="1" si="3"/>
        <v>215.59</v>
      </c>
      <c r="H60" s="166">
        <f t="shared" ca="1" si="4"/>
        <v>217.1</v>
      </c>
      <c r="I60" s="166">
        <f t="shared" ca="1" si="5"/>
        <v>222.15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212.76</v>
      </c>
      <c r="E61" s="166">
        <f t="shared" ca="1" si="1"/>
        <v>214.26999999999998</v>
      </c>
      <c r="F61" s="166">
        <f t="shared" ca="1" si="2"/>
        <v>219.32</v>
      </c>
      <c r="G61" s="166">
        <f t="shared" ca="1" si="3"/>
        <v>215.59</v>
      </c>
      <c r="H61" s="166">
        <f t="shared" ca="1" si="4"/>
        <v>217.1</v>
      </c>
      <c r="I61" s="166">
        <f t="shared" ca="1" si="5"/>
        <v>222.15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212.76</v>
      </c>
      <c r="E62" s="166">
        <f t="shared" ca="1" si="1"/>
        <v>214.26999999999998</v>
      </c>
      <c r="F62" s="166">
        <f t="shared" ca="1" si="2"/>
        <v>219.32</v>
      </c>
      <c r="G62" s="166">
        <f t="shared" ca="1" si="3"/>
        <v>215.59</v>
      </c>
      <c r="H62" s="166">
        <f t="shared" ca="1" si="4"/>
        <v>217.1</v>
      </c>
      <c r="I62" s="166">
        <f t="shared" ca="1" si="5"/>
        <v>222.15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212.76</v>
      </c>
      <c r="E63" s="166">
        <f t="shared" ca="1" si="1"/>
        <v>214.26999999999998</v>
      </c>
      <c r="F63" s="166">
        <f t="shared" ca="1" si="2"/>
        <v>219.32</v>
      </c>
      <c r="G63" s="166">
        <f t="shared" ca="1" si="3"/>
        <v>215.59</v>
      </c>
      <c r="H63" s="166">
        <f t="shared" ca="1" si="4"/>
        <v>217.1</v>
      </c>
      <c r="I63" s="166">
        <f t="shared" ca="1" si="5"/>
        <v>222.15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212.76</v>
      </c>
      <c r="E64" s="166">
        <f t="shared" ca="1" si="1"/>
        <v>214.26999999999998</v>
      </c>
      <c r="F64" s="166">
        <f t="shared" ca="1" si="2"/>
        <v>219.32</v>
      </c>
      <c r="G64" s="166">
        <f t="shared" ca="1" si="3"/>
        <v>215.59</v>
      </c>
      <c r="H64" s="166">
        <f t="shared" ca="1" si="4"/>
        <v>217.1</v>
      </c>
      <c r="I64" s="166">
        <f t="shared" ca="1" si="5"/>
        <v>222.15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222.96</v>
      </c>
      <c r="E65" s="163">
        <f t="shared" ca="1" si="1"/>
        <v>224.47</v>
      </c>
      <c r="F65" s="163">
        <f t="shared" ca="1" si="2"/>
        <v>229.52</v>
      </c>
      <c r="G65" s="163">
        <f t="shared" ca="1" si="3"/>
        <v>225.79000000000002</v>
      </c>
      <c r="H65" s="163">
        <f t="shared" ca="1" si="4"/>
        <v>227.3</v>
      </c>
      <c r="I65" s="163">
        <f t="shared" ca="1" si="5"/>
        <v>232.35000000000002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222.96</v>
      </c>
      <c r="E66" s="163">
        <f t="shared" ca="1" si="1"/>
        <v>224.47</v>
      </c>
      <c r="F66" s="163">
        <f t="shared" ca="1" si="2"/>
        <v>229.52</v>
      </c>
      <c r="G66" s="163">
        <f t="shared" ca="1" si="3"/>
        <v>225.79000000000002</v>
      </c>
      <c r="H66" s="163">
        <f t="shared" ca="1" si="4"/>
        <v>227.3</v>
      </c>
      <c r="I66" s="163">
        <f t="shared" ca="1" si="5"/>
        <v>232.35000000000002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222.96</v>
      </c>
      <c r="E67" s="163">
        <f t="shared" ca="1" si="1"/>
        <v>224.47</v>
      </c>
      <c r="F67" s="163">
        <f t="shared" ca="1" si="2"/>
        <v>229.52</v>
      </c>
      <c r="G67" s="163">
        <f t="shared" ca="1" si="3"/>
        <v>225.79000000000002</v>
      </c>
      <c r="H67" s="163">
        <f t="shared" ca="1" si="4"/>
        <v>227.3</v>
      </c>
      <c r="I67" s="163">
        <f t="shared" ca="1" si="5"/>
        <v>232.35000000000002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222.96</v>
      </c>
      <c r="E68" s="163">
        <f t="shared" ca="1" si="1"/>
        <v>224.47</v>
      </c>
      <c r="F68" s="163">
        <f t="shared" ca="1" si="2"/>
        <v>229.52</v>
      </c>
      <c r="G68" s="163">
        <f t="shared" ca="1" si="3"/>
        <v>225.79000000000002</v>
      </c>
      <c r="H68" s="163">
        <f t="shared" ca="1" si="4"/>
        <v>227.3</v>
      </c>
      <c r="I68" s="163">
        <f t="shared" ca="1" si="5"/>
        <v>232.35000000000002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222.96</v>
      </c>
      <c r="E69" s="163">
        <f t="shared" ca="1" si="1"/>
        <v>224.47</v>
      </c>
      <c r="F69" s="163">
        <f t="shared" ca="1" si="2"/>
        <v>229.52</v>
      </c>
      <c r="G69" s="163">
        <f t="shared" ca="1" si="3"/>
        <v>225.79000000000002</v>
      </c>
      <c r="H69" s="163">
        <f t="shared" ca="1" si="4"/>
        <v>227.3</v>
      </c>
      <c r="I69" s="163">
        <f t="shared" ca="1" si="5"/>
        <v>232.35000000000002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222.96</v>
      </c>
      <c r="E70" s="163">
        <f t="shared" ca="1" si="1"/>
        <v>224.47</v>
      </c>
      <c r="F70" s="163">
        <f t="shared" ca="1" si="2"/>
        <v>229.52</v>
      </c>
      <c r="G70" s="163">
        <f t="shared" ca="1" si="3"/>
        <v>225.79000000000002</v>
      </c>
      <c r="H70" s="163">
        <f t="shared" ca="1" si="4"/>
        <v>227.3</v>
      </c>
      <c r="I70" s="163">
        <f t="shared" ca="1" si="5"/>
        <v>232.35000000000002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222.96</v>
      </c>
      <c r="E71" s="163">
        <f t="shared" ca="1" si="1"/>
        <v>224.47</v>
      </c>
      <c r="F71" s="163">
        <f t="shared" ca="1" si="2"/>
        <v>229.52</v>
      </c>
      <c r="G71" s="163">
        <f t="shared" ca="1" si="3"/>
        <v>225.79000000000002</v>
      </c>
      <c r="H71" s="163">
        <f t="shared" ca="1" si="4"/>
        <v>227.3</v>
      </c>
      <c r="I71" s="163">
        <f t="shared" ca="1" si="5"/>
        <v>232.35000000000002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222.96</v>
      </c>
      <c r="E72" s="163">
        <f t="shared" ca="1" si="1"/>
        <v>224.47</v>
      </c>
      <c r="F72" s="163">
        <f t="shared" ca="1" si="2"/>
        <v>229.52</v>
      </c>
      <c r="G72" s="163">
        <f t="shared" ca="1" si="3"/>
        <v>225.79000000000002</v>
      </c>
      <c r="H72" s="163">
        <f t="shared" ca="1" si="4"/>
        <v>227.3</v>
      </c>
      <c r="I72" s="163">
        <f t="shared" ca="1" si="5"/>
        <v>232.35000000000002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233.16000000000003</v>
      </c>
      <c r="E73" s="166">
        <f t="shared" ca="1" si="1"/>
        <v>234.67000000000002</v>
      </c>
      <c r="F73" s="166">
        <f t="shared" ca="1" si="2"/>
        <v>239.72000000000003</v>
      </c>
      <c r="G73" s="166">
        <f t="shared" ca="1" si="3"/>
        <v>235.99000000000004</v>
      </c>
      <c r="H73" s="166">
        <f t="shared" ca="1" si="4"/>
        <v>237.50000000000003</v>
      </c>
      <c r="I73" s="166">
        <f t="shared" ca="1" si="5"/>
        <v>242.55000000000004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233.16000000000003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234.67000000000002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239.72000000000003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235.99000000000004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237.50000000000003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242.55000000000004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233.16000000000003</v>
      </c>
      <c r="E75" s="166">
        <f t="shared" ca="1" si="7"/>
        <v>234.67000000000002</v>
      </c>
      <c r="F75" s="166">
        <f t="shared" ca="1" si="8"/>
        <v>239.72000000000003</v>
      </c>
      <c r="G75" s="166">
        <f t="shared" ca="1" si="9"/>
        <v>235.99000000000004</v>
      </c>
      <c r="H75" s="166">
        <f t="shared" ca="1" si="10"/>
        <v>237.50000000000003</v>
      </c>
      <c r="I75" s="166">
        <f t="shared" ca="1" si="11"/>
        <v>242.55000000000004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233.16000000000003</v>
      </c>
      <c r="E76" s="166">
        <f t="shared" ca="1" si="7"/>
        <v>234.67000000000002</v>
      </c>
      <c r="F76" s="166">
        <f t="shared" ca="1" si="8"/>
        <v>239.72000000000003</v>
      </c>
      <c r="G76" s="166">
        <f t="shared" ca="1" si="9"/>
        <v>235.99000000000004</v>
      </c>
      <c r="H76" s="166">
        <f t="shared" ca="1" si="10"/>
        <v>237.50000000000003</v>
      </c>
      <c r="I76" s="166">
        <f t="shared" ca="1" si="11"/>
        <v>242.55000000000004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233.16000000000003</v>
      </c>
      <c r="E77" s="166">
        <f t="shared" ca="1" si="7"/>
        <v>234.67000000000002</v>
      </c>
      <c r="F77" s="166">
        <f t="shared" ca="1" si="8"/>
        <v>239.72000000000003</v>
      </c>
      <c r="G77" s="166">
        <f t="shared" ca="1" si="9"/>
        <v>235.99000000000004</v>
      </c>
      <c r="H77" s="166">
        <f t="shared" ca="1" si="10"/>
        <v>237.50000000000003</v>
      </c>
      <c r="I77" s="166">
        <f t="shared" ca="1" si="11"/>
        <v>242.55000000000004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233.16000000000003</v>
      </c>
      <c r="E78" s="166">
        <f t="shared" ca="1" si="7"/>
        <v>234.67000000000002</v>
      </c>
      <c r="F78" s="166">
        <f t="shared" ca="1" si="8"/>
        <v>239.72000000000003</v>
      </c>
      <c r="G78" s="166">
        <f t="shared" ca="1" si="9"/>
        <v>235.99000000000004</v>
      </c>
      <c r="H78" s="166">
        <f t="shared" ca="1" si="10"/>
        <v>237.50000000000003</v>
      </c>
      <c r="I78" s="166">
        <f t="shared" ca="1" si="11"/>
        <v>242.55000000000004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233.16000000000003</v>
      </c>
      <c r="E79" s="166">
        <f t="shared" ca="1" si="7"/>
        <v>234.67000000000002</v>
      </c>
      <c r="F79" s="166">
        <f t="shared" ca="1" si="8"/>
        <v>239.72000000000003</v>
      </c>
      <c r="G79" s="166">
        <f t="shared" ca="1" si="9"/>
        <v>235.99000000000004</v>
      </c>
      <c r="H79" s="166">
        <f t="shared" ca="1" si="10"/>
        <v>237.50000000000003</v>
      </c>
      <c r="I79" s="166">
        <f t="shared" ca="1" si="11"/>
        <v>242.55000000000004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233.16000000000003</v>
      </c>
      <c r="E80" s="166">
        <f t="shared" ca="1" si="7"/>
        <v>234.67000000000002</v>
      </c>
      <c r="F80" s="166">
        <f t="shared" ca="1" si="8"/>
        <v>239.72000000000003</v>
      </c>
      <c r="G80" s="166">
        <f t="shared" ca="1" si="9"/>
        <v>235.99000000000004</v>
      </c>
      <c r="H80" s="166">
        <f t="shared" ca="1" si="10"/>
        <v>237.50000000000003</v>
      </c>
      <c r="I80" s="166">
        <f t="shared" ca="1" si="11"/>
        <v>242.55000000000004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243.36</v>
      </c>
      <c r="E81" s="163">
        <f t="shared" ca="1" si="7"/>
        <v>244.87</v>
      </c>
      <c r="F81" s="163">
        <f t="shared" ca="1" si="8"/>
        <v>249.92000000000002</v>
      </c>
      <c r="G81" s="163">
        <f t="shared" ca="1" si="9"/>
        <v>246.19000000000003</v>
      </c>
      <c r="H81" s="163">
        <f t="shared" ca="1" si="10"/>
        <v>247.70000000000002</v>
      </c>
      <c r="I81" s="163">
        <f t="shared" ca="1" si="11"/>
        <v>252.75000000000003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243.36</v>
      </c>
      <c r="E82" s="163">
        <f t="shared" ca="1" si="7"/>
        <v>244.87</v>
      </c>
      <c r="F82" s="163">
        <f t="shared" ca="1" si="8"/>
        <v>249.92000000000002</v>
      </c>
      <c r="G82" s="163">
        <f t="shared" ca="1" si="9"/>
        <v>246.19000000000003</v>
      </c>
      <c r="H82" s="163">
        <f t="shared" ca="1" si="10"/>
        <v>247.70000000000002</v>
      </c>
      <c r="I82" s="163">
        <f t="shared" ca="1" si="11"/>
        <v>252.75000000000003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243.36</v>
      </c>
      <c r="E83" s="163">
        <f t="shared" ca="1" si="7"/>
        <v>244.87</v>
      </c>
      <c r="F83" s="163">
        <f t="shared" ca="1" si="8"/>
        <v>249.92000000000002</v>
      </c>
      <c r="G83" s="163">
        <f t="shared" ca="1" si="9"/>
        <v>246.19000000000003</v>
      </c>
      <c r="H83" s="163">
        <f t="shared" ca="1" si="10"/>
        <v>247.70000000000002</v>
      </c>
      <c r="I83" s="163">
        <f t="shared" ca="1" si="11"/>
        <v>252.75000000000003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243.36</v>
      </c>
      <c r="E84" s="163">
        <f t="shared" ca="1" si="7"/>
        <v>244.87</v>
      </c>
      <c r="F84" s="163">
        <f t="shared" ca="1" si="8"/>
        <v>249.92000000000002</v>
      </c>
      <c r="G84" s="163">
        <f t="shared" ca="1" si="9"/>
        <v>246.19000000000003</v>
      </c>
      <c r="H84" s="163">
        <f t="shared" ca="1" si="10"/>
        <v>247.70000000000002</v>
      </c>
      <c r="I84" s="163">
        <f t="shared" ca="1" si="11"/>
        <v>252.75000000000003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243.36</v>
      </c>
      <c r="E85" s="163">
        <f t="shared" ca="1" si="7"/>
        <v>244.87</v>
      </c>
      <c r="F85" s="163">
        <f t="shared" ca="1" si="8"/>
        <v>249.92000000000002</v>
      </c>
      <c r="G85" s="163">
        <f t="shared" ca="1" si="9"/>
        <v>246.19000000000003</v>
      </c>
      <c r="H85" s="163">
        <f t="shared" ca="1" si="10"/>
        <v>247.70000000000002</v>
      </c>
      <c r="I85" s="163">
        <f t="shared" ca="1" si="11"/>
        <v>252.75000000000003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243.36</v>
      </c>
      <c r="E86" s="163">
        <f t="shared" ca="1" si="7"/>
        <v>244.87</v>
      </c>
      <c r="F86" s="163">
        <f t="shared" ca="1" si="8"/>
        <v>249.92000000000002</v>
      </c>
      <c r="G86" s="163">
        <f t="shared" ca="1" si="9"/>
        <v>246.19000000000003</v>
      </c>
      <c r="H86" s="163">
        <f t="shared" ca="1" si="10"/>
        <v>247.70000000000002</v>
      </c>
      <c r="I86" s="163">
        <f t="shared" ca="1" si="11"/>
        <v>252.75000000000003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243.36</v>
      </c>
      <c r="E87" s="163">
        <f t="shared" ca="1" si="7"/>
        <v>244.87</v>
      </c>
      <c r="F87" s="163">
        <f t="shared" ca="1" si="8"/>
        <v>249.92000000000002</v>
      </c>
      <c r="G87" s="163">
        <f t="shared" ca="1" si="9"/>
        <v>246.19000000000003</v>
      </c>
      <c r="H87" s="163">
        <f t="shared" ca="1" si="10"/>
        <v>247.70000000000002</v>
      </c>
      <c r="I87" s="163">
        <f t="shared" ca="1" si="11"/>
        <v>252.75000000000003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243.36</v>
      </c>
      <c r="E88" s="163">
        <f t="shared" ca="1" si="7"/>
        <v>244.87</v>
      </c>
      <c r="F88" s="163">
        <f t="shared" ca="1" si="8"/>
        <v>249.92000000000002</v>
      </c>
      <c r="G88" s="163">
        <f t="shared" ca="1" si="9"/>
        <v>246.19000000000003</v>
      </c>
      <c r="H88" s="163">
        <f t="shared" ca="1" si="10"/>
        <v>247.70000000000002</v>
      </c>
      <c r="I88" s="163">
        <f t="shared" ca="1" si="11"/>
        <v>252.75000000000003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243.36</v>
      </c>
      <c r="E89" s="163">
        <f t="shared" ca="1" si="7"/>
        <v>244.87</v>
      </c>
      <c r="F89" s="163">
        <f t="shared" ca="1" si="8"/>
        <v>249.92000000000002</v>
      </c>
      <c r="G89" s="163">
        <f t="shared" ca="1" si="9"/>
        <v>246.19000000000003</v>
      </c>
      <c r="H89" s="163">
        <f t="shared" ca="1" si="10"/>
        <v>247.70000000000002</v>
      </c>
      <c r="I89" s="163">
        <f t="shared" ca="1" si="11"/>
        <v>252.75000000000003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253.56</v>
      </c>
      <c r="E90" s="166">
        <f t="shared" ca="1" si="7"/>
        <v>255.07</v>
      </c>
      <c r="F90" s="166">
        <f t="shared" ca="1" si="8"/>
        <v>260.12</v>
      </c>
      <c r="G90" s="166">
        <f t="shared" ca="1" si="9"/>
        <v>256.39</v>
      </c>
      <c r="H90" s="166">
        <f t="shared" ca="1" si="10"/>
        <v>257.89999999999998</v>
      </c>
      <c r="I90" s="166">
        <f t="shared" ca="1" si="11"/>
        <v>262.95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253.56</v>
      </c>
      <c r="E91" s="166">
        <f t="shared" ca="1" si="7"/>
        <v>255.07</v>
      </c>
      <c r="F91" s="166">
        <f t="shared" ca="1" si="8"/>
        <v>260.12</v>
      </c>
      <c r="G91" s="166">
        <f t="shared" ca="1" si="9"/>
        <v>256.39</v>
      </c>
      <c r="H91" s="166">
        <f t="shared" ca="1" si="10"/>
        <v>257.89999999999998</v>
      </c>
      <c r="I91" s="166">
        <f t="shared" ca="1" si="11"/>
        <v>262.95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253.56</v>
      </c>
      <c r="E92" s="166">
        <f t="shared" ca="1" si="7"/>
        <v>255.07</v>
      </c>
      <c r="F92" s="166">
        <f t="shared" ca="1" si="8"/>
        <v>260.12</v>
      </c>
      <c r="G92" s="166">
        <f t="shared" ca="1" si="9"/>
        <v>256.39</v>
      </c>
      <c r="H92" s="166">
        <f t="shared" ca="1" si="10"/>
        <v>257.89999999999998</v>
      </c>
      <c r="I92" s="166">
        <f t="shared" ca="1" si="11"/>
        <v>262.95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253.56</v>
      </c>
      <c r="E93" s="166">
        <f t="shared" ca="1" si="7"/>
        <v>255.07</v>
      </c>
      <c r="F93" s="166">
        <f t="shared" ca="1" si="8"/>
        <v>260.12</v>
      </c>
      <c r="G93" s="166">
        <f t="shared" ca="1" si="9"/>
        <v>256.39</v>
      </c>
      <c r="H93" s="166">
        <f t="shared" ca="1" si="10"/>
        <v>257.89999999999998</v>
      </c>
      <c r="I93" s="166">
        <f t="shared" ca="1" si="11"/>
        <v>262.95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253.56</v>
      </c>
      <c r="E94" s="166">
        <f t="shared" ca="1" si="7"/>
        <v>255.07</v>
      </c>
      <c r="F94" s="166">
        <f t="shared" ca="1" si="8"/>
        <v>260.12</v>
      </c>
      <c r="G94" s="166">
        <f t="shared" ca="1" si="9"/>
        <v>256.39</v>
      </c>
      <c r="H94" s="166">
        <f t="shared" ca="1" si="10"/>
        <v>257.89999999999998</v>
      </c>
      <c r="I94" s="166">
        <f t="shared" ca="1" si="11"/>
        <v>262.95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253.56</v>
      </c>
      <c r="E95" s="166">
        <f t="shared" ca="1" si="7"/>
        <v>255.07</v>
      </c>
      <c r="F95" s="166">
        <f t="shared" ca="1" si="8"/>
        <v>260.12</v>
      </c>
      <c r="G95" s="166">
        <f t="shared" ca="1" si="9"/>
        <v>256.39</v>
      </c>
      <c r="H95" s="166">
        <f t="shared" ca="1" si="10"/>
        <v>257.89999999999998</v>
      </c>
      <c r="I95" s="166">
        <f t="shared" ca="1" si="11"/>
        <v>262.95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253.56</v>
      </c>
      <c r="E96" s="166">
        <f t="shared" ca="1" si="7"/>
        <v>255.07</v>
      </c>
      <c r="F96" s="166">
        <f t="shared" ca="1" si="8"/>
        <v>260.12</v>
      </c>
      <c r="G96" s="166">
        <f t="shared" ca="1" si="9"/>
        <v>256.39</v>
      </c>
      <c r="H96" s="166">
        <f t="shared" ca="1" si="10"/>
        <v>257.89999999999998</v>
      </c>
      <c r="I96" s="166">
        <f t="shared" ca="1" si="11"/>
        <v>262.95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253.56</v>
      </c>
      <c r="E97" s="166">
        <f t="shared" ca="1" si="7"/>
        <v>255.07</v>
      </c>
      <c r="F97" s="166">
        <f t="shared" ca="1" si="8"/>
        <v>260.12</v>
      </c>
      <c r="G97" s="166">
        <f t="shared" ca="1" si="9"/>
        <v>256.39</v>
      </c>
      <c r="H97" s="166">
        <f t="shared" ca="1" si="10"/>
        <v>257.89999999999998</v>
      </c>
      <c r="I97" s="166">
        <f t="shared" ca="1" si="11"/>
        <v>262.95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253.56</v>
      </c>
      <c r="E98" s="166">
        <f t="shared" ca="1" si="7"/>
        <v>255.07</v>
      </c>
      <c r="F98" s="166">
        <f t="shared" ca="1" si="8"/>
        <v>260.12</v>
      </c>
      <c r="G98" s="166">
        <f t="shared" ca="1" si="9"/>
        <v>256.39</v>
      </c>
      <c r="H98" s="166">
        <f t="shared" ca="1" si="10"/>
        <v>257.89999999999998</v>
      </c>
      <c r="I98" s="166">
        <f t="shared" ca="1" si="11"/>
        <v>262.95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263.76</v>
      </c>
      <c r="E99" s="163">
        <f t="shared" ca="1" si="7"/>
        <v>265.27</v>
      </c>
      <c r="F99" s="163">
        <f t="shared" ca="1" si="8"/>
        <v>270.32</v>
      </c>
      <c r="G99" s="163">
        <f t="shared" ca="1" si="9"/>
        <v>266.58999999999997</v>
      </c>
      <c r="H99" s="163">
        <f t="shared" ca="1" si="10"/>
        <v>268.09999999999997</v>
      </c>
      <c r="I99" s="163">
        <f t="shared" ca="1" si="11"/>
        <v>273.14999999999998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263.76</v>
      </c>
      <c r="E100" s="163">
        <f t="shared" ca="1" si="7"/>
        <v>265.27</v>
      </c>
      <c r="F100" s="163">
        <f t="shared" ca="1" si="8"/>
        <v>270.32</v>
      </c>
      <c r="G100" s="163">
        <f t="shared" ca="1" si="9"/>
        <v>266.58999999999997</v>
      </c>
      <c r="H100" s="163">
        <f t="shared" ca="1" si="10"/>
        <v>268.09999999999997</v>
      </c>
      <c r="I100" s="163">
        <f t="shared" ca="1" si="11"/>
        <v>273.14999999999998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263.76</v>
      </c>
      <c r="E101" s="163">
        <f t="shared" ca="1" si="7"/>
        <v>265.27</v>
      </c>
      <c r="F101" s="163">
        <f t="shared" ca="1" si="8"/>
        <v>270.32</v>
      </c>
      <c r="G101" s="163">
        <f t="shared" ca="1" si="9"/>
        <v>266.58999999999997</v>
      </c>
      <c r="H101" s="163">
        <f t="shared" ca="1" si="10"/>
        <v>268.09999999999997</v>
      </c>
      <c r="I101" s="163">
        <f t="shared" ca="1" si="11"/>
        <v>273.14999999999998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263.76</v>
      </c>
      <c r="E102" s="163">
        <f t="shared" ca="1" si="7"/>
        <v>265.27</v>
      </c>
      <c r="F102" s="163">
        <f t="shared" ca="1" si="8"/>
        <v>270.32</v>
      </c>
      <c r="G102" s="163">
        <f t="shared" ca="1" si="9"/>
        <v>266.58999999999997</v>
      </c>
      <c r="H102" s="163">
        <f t="shared" ca="1" si="10"/>
        <v>268.09999999999997</v>
      </c>
      <c r="I102" s="163">
        <f t="shared" ca="1" si="11"/>
        <v>273.14999999999998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263.76</v>
      </c>
      <c r="E103" s="163">
        <f t="shared" ca="1" si="7"/>
        <v>265.27</v>
      </c>
      <c r="F103" s="163">
        <f t="shared" ca="1" si="8"/>
        <v>270.32</v>
      </c>
      <c r="G103" s="163">
        <f t="shared" ca="1" si="9"/>
        <v>266.58999999999997</v>
      </c>
      <c r="H103" s="163">
        <f t="shared" ca="1" si="10"/>
        <v>268.09999999999997</v>
      </c>
      <c r="I103" s="163">
        <f t="shared" ca="1" si="11"/>
        <v>273.14999999999998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263.76</v>
      </c>
      <c r="E104" s="163">
        <f t="shared" ca="1" si="7"/>
        <v>265.27</v>
      </c>
      <c r="F104" s="163">
        <f t="shared" ca="1" si="8"/>
        <v>270.32</v>
      </c>
      <c r="G104" s="163">
        <f t="shared" ca="1" si="9"/>
        <v>266.58999999999997</v>
      </c>
      <c r="H104" s="163">
        <f t="shared" ca="1" si="10"/>
        <v>268.09999999999997</v>
      </c>
      <c r="I104" s="163">
        <f t="shared" ca="1" si="11"/>
        <v>273.14999999999998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263.76</v>
      </c>
      <c r="E105" s="163">
        <f t="shared" ca="1" si="7"/>
        <v>265.27</v>
      </c>
      <c r="F105" s="163">
        <f t="shared" ca="1" si="8"/>
        <v>270.32</v>
      </c>
      <c r="G105" s="163">
        <f t="shared" ca="1" si="9"/>
        <v>266.58999999999997</v>
      </c>
      <c r="H105" s="163">
        <f t="shared" ca="1" si="10"/>
        <v>268.09999999999997</v>
      </c>
      <c r="I105" s="163">
        <f t="shared" ca="1" si="11"/>
        <v>273.14999999999998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263.76</v>
      </c>
      <c r="E106" s="163">
        <f t="shared" ca="1" si="7"/>
        <v>265.27</v>
      </c>
      <c r="F106" s="163">
        <f t="shared" ca="1" si="8"/>
        <v>270.32</v>
      </c>
      <c r="G106" s="163">
        <f t="shared" ca="1" si="9"/>
        <v>266.58999999999997</v>
      </c>
      <c r="H106" s="163">
        <f t="shared" ca="1" si="10"/>
        <v>268.09999999999997</v>
      </c>
      <c r="I106" s="163">
        <f t="shared" ca="1" si="11"/>
        <v>273.14999999999998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263.76</v>
      </c>
      <c r="E107" s="163">
        <f t="shared" ca="1" si="7"/>
        <v>265.27</v>
      </c>
      <c r="F107" s="163">
        <f t="shared" ca="1" si="8"/>
        <v>270.32</v>
      </c>
      <c r="G107" s="163">
        <f t="shared" ca="1" si="9"/>
        <v>266.58999999999997</v>
      </c>
      <c r="H107" s="163">
        <f t="shared" ca="1" si="10"/>
        <v>268.09999999999997</v>
      </c>
      <c r="I107" s="163">
        <f t="shared" ca="1" si="11"/>
        <v>273.14999999999998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263.76</v>
      </c>
      <c r="E108" s="163">
        <f t="shared" ca="1" si="7"/>
        <v>265.27</v>
      </c>
      <c r="F108" s="163">
        <f t="shared" ca="1" si="8"/>
        <v>270.32</v>
      </c>
      <c r="G108" s="163">
        <f t="shared" ca="1" si="9"/>
        <v>266.58999999999997</v>
      </c>
      <c r="H108" s="163">
        <f t="shared" ca="1" si="10"/>
        <v>268.09999999999997</v>
      </c>
      <c r="I108" s="163">
        <f t="shared" ca="1" si="11"/>
        <v>273.14999999999998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273.95999999999998</v>
      </c>
      <c r="E109" s="166">
        <f t="shared" ca="1" si="7"/>
        <v>275.46999999999997</v>
      </c>
      <c r="F109" s="166">
        <f t="shared" ca="1" si="8"/>
        <v>280.52</v>
      </c>
      <c r="G109" s="166">
        <f t="shared" ca="1" si="9"/>
        <v>276.78999999999996</v>
      </c>
      <c r="H109" s="166">
        <f t="shared" ca="1" si="10"/>
        <v>278.29999999999995</v>
      </c>
      <c r="I109" s="166">
        <f t="shared" ca="1" si="11"/>
        <v>283.34999999999997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273.95999999999998</v>
      </c>
      <c r="E110" s="166">
        <f t="shared" ca="1" si="7"/>
        <v>275.46999999999997</v>
      </c>
      <c r="F110" s="166">
        <f t="shared" ca="1" si="8"/>
        <v>280.52</v>
      </c>
      <c r="G110" s="166">
        <f t="shared" ca="1" si="9"/>
        <v>276.78999999999996</v>
      </c>
      <c r="H110" s="166">
        <f t="shared" ca="1" si="10"/>
        <v>278.29999999999995</v>
      </c>
      <c r="I110" s="166">
        <f t="shared" ca="1" si="11"/>
        <v>283.34999999999997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273.95999999999998</v>
      </c>
      <c r="E111" s="166">
        <f t="shared" ca="1" si="7"/>
        <v>275.46999999999997</v>
      </c>
      <c r="F111" s="166">
        <f t="shared" ca="1" si="8"/>
        <v>280.52</v>
      </c>
      <c r="G111" s="166">
        <f t="shared" ca="1" si="9"/>
        <v>276.78999999999996</v>
      </c>
      <c r="H111" s="166">
        <f t="shared" ca="1" si="10"/>
        <v>278.29999999999995</v>
      </c>
      <c r="I111" s="166">
        <f t="shared" ca="1" si="11"/>
        <v>283.34999999999997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273.95999999999998</v>
      </c>
      <c r="E112" s="166">
        <f t="shared" ca="1" si="7"/>
        <v>275.46999999999997</v>
      </c>
      <c r="F112" s="166">
        <f t="shared" ca="1" si="8"/>
        <v>280.52</v>
      </c>
      <c r="G112" s="166">
        <f t="shared" ca="1" si="9"/>
        <v>276.78999999999996</v>
      </c>
      <c r="H112" s="166">
        <f t="shared" ca="1" si="10"/>
        <v>278.29999999999995</v>
      </c>
      <c r="I112" s="166">
        <f t="shared" ca="1" si="11"/>
        <v>283.34999999999997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273.95999999999998</v>
      </c>
      <c r="E113" s="166">
        <f t="shared" ca="1" si="7"/>
        <v>275.46999999999997</v>
      </c>
      <c r="F113" s="166">
        <f t="shared" ca="1" si="8"/>
        <v>280.52</v>
      </c>
      <c r="G113" s="166">
        <f t="shared" ca="1" si="9"/>
        <v>276.78999999999996</v>
      </c>
      <c r="H113" s="166">
        <f t="shared" ca="1" si="10"/>
        <v>278.29999999999995</v>
      </c>
      <c r="I113" s="166">
        <f t="shared" ca="1" si="11"/>
        <v>283.34999999999997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273.95999999999998</v>
      </c>
      <c r="E114" s="166">
        <f t="shared" ca="1" si="7"/>
        <v>275.46999999999997</v>
      </c>
      <c r="F114" s="166">
        <f t="shared" ca="1" si="8"/>
        <v>280.52</v>
      </c>
      <c r="G114" s="166">
        <f t="shared" ca="1" si="9"/>
        <v>276.78999999999996</v>
      </c>
      <c r="H114" s="166">
        <f t="shared" ca="1" si="10"/>
        <v>278.29999999999995</v>
      </c>
      <c r="I114" s="166">
        <f t="shared" ca="1" si="11"/>
        <v>283.34999999999997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273.95999999999998</v>
      </c>
      <c r="E115" s="166">
        <f t="shared" ca="1" si="7"/>
        <v>275.46999999999997</v>
      </c>
      <c r="F115" s="166">
        <f t="shared" ca="1" si="8"/>
        <v>280.52</v>
      </c>
      <c r="G115" s="166">
        <f t="shared" ca="1" si="9"/>
        <v>276.78999999999996</v>
      </c>
      <c r="H115" s="166">
        <f t="shared" ca="1" si="10"/>
        <v>278.29999999999995</v>
      </c>
      <c r="I115" s="166">
        <f t="shared" ca="1" si="11"/>
        <v>283.34999999999997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273.95999999999998</v>
      </c>
      <c r="E116" s="166">
        <f t="shared" ca="1" si="7"/>
        <v>275.46999999999997</v>
      </c>
      <c r="F116" s="166">
        <f t="shared" ca="1" si="8"/>
        <v>280.52</v>
      </c>
      <c r="G116" s="166">
        <f t="shared" ca="1" si="9"/>
        <v>276.78999999999996</v>
      </c>
      <c r="H116" s="166">
        <f t="shared" ca="1" si="10"/>
        <v>278.29999999999995</v>
      </c>
      <c r="I116" s="166">
        <f t="shared" ca="1" si="11"/>
        <v>283.34999999999997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273.95999999999998</v>
      </c>
      <c r="E117" s="166">
        <f t="shared" ca="1" si="7"/>
        <v>275.46999999999997</v>
      </c>
      <c r="F117" s="166">
        <f t="shared" ca="1" si="8"/>
        <v>280.52</v>
      </c>
      <c r="G117" s="166">
        <f t="shared" ca="1" si="9"/>
        <v>276.78999999999996</v>
      </c>
      <c r="H117" s="166">
        <f t="shared" ca="1" si="10"/>
        <v>278.29999999999995</v>
      </c>
      <c r="I117" s="166">
        <f t="shared" ca="1" si="11"/>
        <v>283.34999999999997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273.95999999999998</v>
      </c>
      <c r="E118" s="166">
        <f t="shared" ca="1" si="7"/>
        <v>275.46999999999997</v>
      </c>
      <c r="F118" s="166">
        <f t="shared" ca="1" si="8"/>
        <v>280.52</v>
      </c>
      <c r="G118" s="166">
        <f t="shared" ca="1" si="9"/>
        <v>276.78999999999996</v>
      </c>
      <c r="H118" s="166">
        <f t="shared" ca="1" si="10"/>
        <v>278.29999999999995</v>
      </c>
      <c r="I118" s="166">
        <f t="shared" ca="1" si="11"/>
        <v>283.34999999999997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284.16000000000003</v>
      </c>
      <c r="E119" s="163">
        <f t="shared" ca="1" si="7"/>
        <v>285.67</v>
      </c>
      <c r="F119" s="163">
        <f t="shared" ca="1" si="8"/>
        <v>290.72000000000003</v>
      </c>
      <c r="G119" s="163">
        <f t="shared" ca="1" si="9"/>
        <v>286.99</v>
      </c>
      <c r="H119" s="163">
        <f t="shared" ca="1" si="10"/>
        <v>288.5</v>
      </c>
      <c r="I119" s="163">
        <f t="shared" ca="1" si="11"/>
        <v>293.55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284.16000000000003</v>
      </c>
      <c r="E120" s="163">
        <f t="shared" ca="1" si="7"/>
        <v>285.67</v>
      </c>
      <c r="F120" s="163">
        <f t="shared" ca="1" si="8"/>
        <v>290.72000000000003</v>
      </c>
      <c r="G120" s="163">
        <f t="shared" ca="1" si="9"/>
        <v>286.99</v>
      </c>
      <c r="H120" s="163">
        <f t="shared" ca="1" si="10"/>
        <v>288.5</v>
      </c>
      <c r="I120" s="163">
        <f t="shared" ca="1" si="11"/>
        <v>293.55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284.16000000000003</v>
      </c>
      <c r="E121" s="163">
        <f t="shared" ca="1" si="7"/>
        <v>285.67</v>
      </c>
      <c r="F121" s="163">
        <f t="shared" ca="1" si="8"/>
        <v>290.72000000000003</v>
      </c>
      <c r="G121" s="163">
        <f t="shared" ca="1" si="9"/>
        <v>286.99</v>
      </c>
      <c r="H121" s="163">
        <f t="shared" ca="1" si="10"/>
        <v>288.5</v>
      </c>
      <c r="I121" s="163">
        <f t="shared" ca="1" si="11"/>
        <v>293.55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284.16000000000003</v>
      </c>
      <c r="E122" s="163">
        <f t="shared" ca="1" si="7"/>
        <v>285.67</v>
      </c>
      <c r="F122" s="163">
        <f t="shared" ca="1" si="8"/>
        <v>290.72000000000003</v>
      </c>
      <c r="G122" s="163">
        <f t="shared" ca="1" si="9"/>
        <v>286.99</v>
      </c>
      <c r="H122" s="163">
        <f t="shared" ca="1" si="10"/>
        <v>288.5</v>
      </c>
      <c r="I122" s="163">
        <f t="shared" ca="1" si="11"/>
        <v>293.55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284.16000000000003</v>
      </c>
      <c r="E123" s="163">
        <f t="shared" ca="1" si="7"/>
        <v>285.67</v>
      </c>
      <c r="F123" s="163">
        <f t="shared" ca="1" si="8"/>
        <v>290.72000000000003</v>
      </c>
      <c r="G123" s="163">
        <f t="shared" ca="1" si="9"/>
        <v>286.99</v>
      </c>
      <c r="H123" s="163">
        <f t="shared" ca="1" si="10"/>
        <v>288.5</v>
      </c>
      <c r="I123" s="163">
        <f t="shared" ca="1" si="11"/>
        <v>293.55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284.16000000000003</v>
      </c>
      <c r="E124" s="163">
        <f t="shared" ca="1" si="7"/>
        <v>285.67</v>
      </c>
      <c r="F124" s="163">
        <f t="shared" ca="1" si="8"/>
        <v>290.72000000000003</v>
      </c>
      <c r="G124" s="163">
        <f t="shared" ca="1" si="9"/>
        <v>286.99</v>
      </c>
      <c r="H124" s="163">
        <f t="shared" ca="1" si="10"/>
        <v>288.5</v>
      </c>
      <c r="I124" s="163">
        <f t="shared" ca="1" si="11"/>
        <v>293.55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284.16000000000003</v>
      </c>
      <c r="E125" s="163">
        <f t="shared" ca="1" si="7"/>
        <v>285.67</v>
      </c>
      <c r="F125" s="163">
        <f t="shared" ca="1" si="8"/>
        <v>290.72000000000003</v>
      </c>
      <c r="G125" s="163">
        <f t="shared" ca="1" si="9"/>
        <v>286.99</v>
      </c>
      <c r="H125" s="163">
        <f t="shared" ca="1" si="10"/>
        <v>288.5</v>
      </c>
      <c r="I125" s="163">
        <f t="shared" ca="1" si="11"/>
        <v>293.55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284.16000000000003</v>
      </c>
      <c r="E126" s="163">
        <f t="shared" ca="1" si="7"/>
        <v>285.67</v>
      </c>
      <c r="F126" s="163">
        <f t="shared" ca="1" si="8"/>
        <v>290.72000000000003</v>
      </c>
      <c r="G126" s="163">
        <f t="shared" ca="1" si="9"/>
        <v>286.99</v>
      </c>
      <c r="H126" s="163">
        <f t="shared" ca="1" si="10"/>
        <v>288.5</v>
      </c>
      <c r="I126" s="163">
        <f t="shared" ca="1" si="11"/>
        <v>293.55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284.16000000000003</v>
      </c>
      <c r="E127" s="163">
        <f t="shared" ca="1" si="7"/>
        <v>285.67</v>
      </c>
      <c r="F127" s="163">
        <f t="shared" ca="1" si="8"/>
        <v>290.72000000000003</v>
      </c>
      <c r="G127" s="163">
        <f t="shared" ca="1" si="9"/>
        <v>286.99</v>
      </c>
      <c r="H127" s="163">
        <f t="shared" ca="1" si="10"/>
        <v>288.5</v>
      </c>
      <c r="I127" s="163">
        <f t="shared" ca="1" si="11"/>
        <v>293.55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284.16000000000003</v>
      </c>
      <c r="E128" s="163">
        <f t="shared" ca="1" si="7"/>
        <v>285.67</v>
      </c>
      <c r="F128" s="163">
        <f t="shared" ca="1" si="8"/>
        <v>290.72000000000003</v>
      </c>
      <c r="G128" s="163">
        <f t="shared" ca="1" si="9"/>
        <v>286.99</v>
      </c>
      <c r="H128" s="163">
        <f t="shared" ca="1" si="10"/>
        <v>288.5</v>
      </c>
      <c r="I128" s="163">
        <f t="shared" ca="1" si="11"/>
        <v>293.55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284.16000000000003</v>
      </c>
      <c r="E129" s="163">
        <f t="shared" ca="1" si="7"/>
        <v>285.67</v>
      </c>
      <c r="F129" s="163">
        <f t="shared" ca="1" si="8"/>
        <v>290.72000000000003</v>
      </c>
      <c r="G129" s="163">
        <f t="shared" ca="1" si="9"/>
        <v>286.99</v>
      </c>
      <c r="H129" s="163">
        <f t="shared" ca="1" si="10"/>
        <v>288.5</v>
      </c>
      <c r="I129" s="163">
        <f t="shared" ca="1" si="11"/>
        <v>293.55</v>
      </c>
    </row>
    <row r="130" spans="1:9" ht="15" thickBot="1"/>
    <row r="131" spans="1:9" ht="15" thickBot="1">
      <c r="A131" s="221" t="s">
        <v>1</v>
      </c>
      <c r="B131" s="222"/>
      <c r="C131" s="223"/>
      <c r="D131" s="221" t="str">
        <f ca="1">+"Cylindre double entrée (851½-"&amp;MID(CELL("nomfichier",A129),FIND("]",CELL("nomfichier",A129))+1,LEN(CELL("nomfichier",A129))-FIND("]",CELL("nomfichier",A129)))&amp;")"</f>
        <v>Cylindre double entrée (851½-RHM6)</v>
      </c>
      <c r="E131" s="222"/>
      <c r="F131" s="223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82.96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84.47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89.52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82.96</v>
      </c>
      <c r="E134" s="163">
        <f t="shared" ca="1" si="13"/>
        <v>84.47</v>
      </c>
      <c r="F134" s="163">
        <f t="shared" ca="1" si="14"/>
        <v>89.52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88.059999999999988</v>
      </c>
      <c r="E135" s="166">
        <f t="shared" ca="1" si="13"/>
        <v>89.57</v>
      </c>
      <c r="F135" s="166">
        <f t="shared" ca="1" si="14"/>
        <v>94.61999999999999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93.16</v>
      </c>
      <c r="E136" s="163">
        <f t="shared" ca="1" si="13"/>
        <v>94.67</v>
      </c>
      <c r="F136" s="163">
        <f t="shared" ca="1" si="14"/>
        <v>99.72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98.259999999999991</v>
      </c>
      <c r="E137" s="166">
        <f t="shared" ca="1" si="13"/>
        <v>99.77</v>
      </c>
      <c r="F137" s="166">
        <f t="shared" ca="1" si="14"/>
        <v>104.82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103.36</v>
      </c>
      <c r="E138" s="163">
        <f t="shared" ca="1" si="13"/>
        <v>104.87</v>
      </c>
      <c r="F138" s="163">
        <f t="shared" ca="1" si="14"/>
        <v>109.92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108.46</v>
      </c>
      <c r="E139" s="166">
        <f t="shared" ca="1" si="13"/>
        <v>109.97</v>
      </c>
      <c r="F139" s="166">
        <f t="shared" ca="1" si="14"/>
        <v>115.02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113.55999999999999</v>
      </c>
      <c r="E140" s="163">
        <f t="shared" ca="1" si="13"/>
        <v>115.07</v>
      </c>
      <c r="F140" s="163">
        <f t="shared" ca="1" si="14"/>
        <v>120.11999999999999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118.65999999999998</v>
      </c>
      <c r="E141" s="166">
        <f t="shared" ca="1" si="13"/>
        <v>120.16999999999999</v>
      </c>
      <c r="F141" s="166">
        <f t="shared" ca="1" si="14"/>
        <v>125.21999999999998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123.75999999999999</v>
      </c>
      <c r="E142" s="163">
        <f t="shared" ca="1" si="13"/>
        <v>125.27</v>
      </c>
      <c r="F142" s="163">
        <f t="shared" ca="1" si="14"/>
        <v>130.32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128.86000000000001</v>
      </c>
      <c r="E143" s="166">
        <f t="shared" ca="1" si="13"/>
        <v>130.37</v>
      </c>
      <c r="F143" s="166">
        <f t="shared" ca="1" si="14"/>
        <v>135.42000000000002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133.96</v>
      </c>
      <c r="E144" s="163">
        <f t="shared" ca="1" si="13"/>
        <v>135.47</v>
      </c>
      <c r="F144" s="163">
        <f t="shared" ca="1" si="14"/>
        <v>140.52000000000001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195.16</v>
      </c>
      <c r="E145" s="166">
        <f t="shared" ca="1" si="13"/>
        <v>196.67</v>
      </c>
      <c r="F145" s="166">
        <f t="shared" ca="1" si="14"/>
        <v>201.72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205.36</v>
      </c>
      <c r="E146" s="163">
        <f t="shared" ca="1" si="13"/>
        <v>206.87</v>
      </c>
      <c r="F146" s="163">
        <f t="shared" ca="1" si="14"/>
        <v>211.92000000000002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215.56</v>
      </c>
      <c r="E147" s="166">
        <f t="shared" ca="1" si="13"/>
        <v>217.07</v>
      </c>
      <c r="F147" s="166">
        <f t="shared" ca="1" si="14"/>
        <v>222.12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225.76</v>
      </c>
      <c r="E148" s="163">
        <f t="shared" ca="1" si="13"/>
        <v>227.26999999999998</v>
      </c>
      <c r="F148" s="163">
        <f t="shared" ca="1" si="14"/>
        <v>232.32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235.96</v>
      </c>
      <c r="E149" s="166">
        <f t="shared" ca="1" si="13"/>
        <v>237.47</v>
      </c>
      <c r="F149" s="166">
        <f t="shared" ca="1" si="14"/>
        <v>242.52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246.16</v>
      </c>
      <c r="E150" s="163">
        <f t="shared" ca="1" si="13"/>
        <v>247.67</v>
      </c>
      <c r="F150" s="163">
        <f t="shared" ca="1" si="14"/>
        <v>252.72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256.35999999999996</v>
      </c>
      <c r="E151" s="166">
        <f t="shared" ca="1" si="13"/>
        <v>257.86999999999995</v>
      </c>
      <c r="F151" s="166">
        <f t="shared" ca="1" si="14"/>
        <v>262.91999999999996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266.56</v>
      </c>
      <c r="E152" s="163">
        <f t="shared" ca="1" si="13"/>
        <v>268.07</v>
      </c>
      <c r="F152" s="163">
        <f t="shared" ca="1" si="14"/>
        <v>273.12</v>
      </c>
    </row>
    <row r="154" spans="1:6">
      <c r="A154" s="224" t="s">
        <v>198</v>
      </c>
      <c r="B154" s="224"/>
      <c r="C154" s="224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181.39000000000001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182.9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187.95000000000002</v>
      </c>
    </row>
    <row r="155" spans="1:6">
      <c r="A155" s="224" t="s">
        <v>199</v>
      </c>
      <c r="B155" s="224"/>
      <c r="C155" s="224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103.08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104.59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109.64</v>
      </c>
    </row>
    <row r="156" spans="1:6">
      <c r="A156" s="224" t="s">
        <v>200</v>
      </c>
      <c r="B156" s="224"/>
      <c r="C156" s="224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241.78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243.29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248.34</v>
      </c>
    </row>
    <row r="157" spans="1:6">
      <c r="A157" s="224" t="s">
        <v>201</v>
      </c>
      <c r="B157" s="224"/>
      <c r="C157" s="224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206.82000000000002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208.33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213.38000000000002</v>
      </c>
    </row>
    <row r="158" spans="1:6">
      <c r="A158" s="224" t="s">
        <v>202</v>
      </c>
      <c r="B158" s="224"/>
      <c r="C158" s="224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103.08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104.59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109.64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4" t="s">
        <v>203</v>
      </c>
      <c r="B160" s="224"/>
      <c r="C160" s="224"/>
      <c r="D160" s="225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15,14€</v>
      </c>
      <c r="E160" s="225"/>
      <c r="F160" s="225"/>
    </row>
    <row r="161" spans="1:6">
      <c r="A161" s="224" t="s">
        <v>204</v>
      </c>
      <c r="B161" s="224"/>
      <c r="C161" s="224"/>
      <c r="D161" s="226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26,33€</v>
      </c>
      <c r="E161" s="226"/>
      <c r="F161" s="226"/>
    </row>
    <row r="162" spans="1:6">
      <c r="A162" s="224" t="s">
        <v>205</v>
      </c>
      <c r="B162" s="224"/>
      <c r="C162" s="224"/>
      <c r="D162" s="225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5"/>
      <c r="F162" s="225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8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8"/>
      <c r="C1" s="218"/>
      <c r="D1" s="218"/>
      <c r="E1" s="218"/>
      <c r="F1" s="218"/>
      <c r="G1" s="218"/>
      <c r="H1" s="218"/>
      <c r="I1" s="218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19" t="str">
        <f ca="1">"Profil "&amp;MID(CELL("nomfichier",A6),FIND("]",CELL("nomfichier",A6))+1,LEN(CELL("nomfichier",A6))-FIND("]",CELL("nomfichier",A6)))</f>
        <v>Profil KM6</v>
      </c>
      <c r="B6" s="219"/>
      <c r="C6" s="219"/>
      <c r="D6" s="219"/>
      <c r="E6" s="219"/>
      <c r="F6" s="219"/>
      <c r="G6" s="219"/>
      <c r="H6" s="219"/>
      <c r="I6" s="219"/>
    </row>
    <row r="7" spans="1:9" ht="15" thickBot="1"/>
    <row r="8" spans="1:9" s="159" customFormat="1" ht="15" thickBot="1">
      <c r="A8" s="221" t="s">
        <v>1</v>
      </c>
      <c r="B8" s="222"/>
      <c r="C8" s="223"/>
      <c r="D8" s="221" t="str">
        <f ca="1">+"Cylindre double entrée (810-"&amp;MID(CELL("nomfichier",A6),FIND("]",CELL("nomfichier",A6))+1,LEN(CELL("nomfichier",A6))-FIND("]",CELL("nomfichier",A6)))&amp;")"</f>
        <v>Cylindre double entrée (810-KM6)</v>
      </c>
      <c r="E8" s="222"/>
      <c r="F8" s="223"/>
      <c r="G8" s="220" t="str">
        <f ca="1">"Cylindre à bouton (815-"&amp;MID(CELL("nomfichier",A6),FIND("]",CELL("nomfichier",A6))+1,LEN(CELL("nomfichier",A6))-FIND("]",CELL("nomfichier",A6)))&amp;")"</f>
        <v>Cylindre à bouton (815-KM6)</v>
      </c>
      <c r="H8" s="220"/>
      <c r="I8" s="220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51.8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53.309999999999995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58.36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53.32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54.83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59.88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51.8</v>
      </c>
      <c r="E11" s="163">
        <f t="shared" ca="1" si="1"/>
        <v>53.309999999999995</v>
      </c>
      <c r="F11" s="163">
        <f t="shared" ca="1" si="2"/>
        <v>58.36</v>
      </c>
      <c r="G11" s="163">
        <f t="shared" ca="1" si="3"/>
        <v>53.32</v>
      </c>
      <c r="H11" s="163">
        <f t="shared" ca="1" si="4"/>
        <v>54.83</v>
      </c>
      <c r="I11" s="163">
        <f t="shared" ca="1" si="5"/>
        <v>59.88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51.8</v>
      </c>
      <c r="E12" s="163">
        <f t="shared" ca="1" si="1"/>
        <v>53.309999999999995</v>
      </c>
      <c r="F12" s="163">
        <f t="shared" ca="1" si="2"/>
        <v>58.36</v>
      </c>
      <c r="G12" s="163">
        <f t="shared" ca="1" si="3"/>
        <v>53.32</v>
      </c>
      <c r="H12" s="163">
        <f t="shared" ca="1" si="4"/>
        <v>54.83</v>
      </c>
      <c r="I12" s="163">
        <f t="shared" ca="1" si="5"/>
        <v>59.88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51.8</v>
      </c>
      <c r="E13" s="163">
        <f t="shared" ca="1" si="1"/>
        <v>53.309999999999995</v>
      </c>
      <c r="F13" s="163">
        <f t="shared" ca="1" si="2"/>
        <v>58.36</v>
      </c>
      <c r="G13" s="163">
        <f t="shared" ca="1" si="3"/>
        <v>53.32</v>
      </c>
      <c r="H13" s="163">
        <f t="shared" ca="1" si="4"/>
        <v>54.83</v>
      </c>
      <c r="I13" s="163">
        <f t="shared" ca="1" si="5"/>
        <v>59.88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56.9</v>
      </c>
      <c r="E14" s="166">
        <f t="shared" ca="1" si="1"/>
        <v>58.41</v>
      </c>
      <c r="F14" s="166">
        <f t="shared" ca="1" si="2"/>
        <v>63.46</v>
      </c>
      <c r="G14" s="166">
        <f t="shared" ca="1" si="3"/>
        <v>58.42</v>
      </c>
      <c r="H14" s="166">
        <f t="shared" ca="1" si="4"/>
        <v>59.93</v>
      </c>
      <c r="I14" s="166">
        <f t="shared" ca="1" si="5"/>
        <v>64.98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62</v>
      </c>
      <c r="E15" s="163">
        <f t="shared" ca="1" si="1"/>
        <v>63.51</v>
      </c>
      <c r="F15" s="163">
        <f t="shared" ca="1" si="2"/>
        <v>68.56</v>
      </c>
      <c r="G15" s="163">
        <f t="shared" ca="1" si="3"/>
        <v>63.52</v>
      </c>
      <c r="H15" s="163">
        <f t="shared" ca="1" si="4"/>
        <v>65.03</v>
      </c>
      <c r="I15" s="163">
        <f t="shared" ca="1" si="5"/>
        <v>70.08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62</v>
      </c>
      <c r="E16" s="163">
        <f t="shared" ca="1" si="1"/>
        <v>63.51</v>
      </c>
      <c r="F16" s="163">
        <f t="shared" ca="1" si="2"/>
        <v>68.56</v>
      </c>
      <c r="G16" s="163">
        <f t="shared" ca="1" si="3"/>
        <v>63.52</v>
      </c>
      <c r="H16" s="163">
        <f t="shared" ca="1" si="4"/>
        <v>65.03</v>
      </c>
      <c r="I16" s="163">
        <f t="shared" ca="1" si="5"/>
        <v>70.08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62</v>
      </c>
      <c r="E17" s="163">
        <f t="shared" ca="1" si="1"/>
        <v>63.51</v>
      </c>
      <c r="F17" s="163">
        <f t="shared" ca="1" si="2"/>
        <v>68.56</v>
      </c>
      <c r="G17" s="163">
        <f t="shared" ca="1" si="3"/>
        <v>63.52</v>
      </c>
      <c r="H17" s="163">
        <f t="shared" ca="1" si="4"/>
        <v>65.03</v>
      </c>
      <c r="I17" s="163">
        <f t="shared" ca="1" si="5"/>
        <v>70.08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67.099999999999994</v>
      </c>
      <c r="E18" s="166">
        <f t="shared" ca="1" si="1"/>
        <v>68.61</v>
      </c>
      <c r="F18" s="166">
        <f t="shared" ca="1" si="2"/>
        <v>73.66</v>
      </c>
      <c r="G18" s="166">
        <f t="shared" ca="1" si="3"/>
        <v>68.61999999999999</v>
      </c>
      <c r="H18" s="166">
        <f t="shared" ca="1" si="4"/>
        <v>70.13</v>
      </c>
      <c r="I18" s="166">
        <f t="shared" ca="1" si="5"/>
        <v>75.179999999999993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67.099999999999994</v>
      </c>
      <c r="E19" s="166">
        <f t="shared" ca="1" si="1"/>
        <v>68.61</v>
      </c>
      <c r="F19" s="166">
        <f t="shared" ca="1" si="2"/>
        <v>73.66</v>
      </c>
      <c r="G19" s="166">
        <f t="shared" ca="1" si="3"/>
        <v>68.61999999999999</v>
      </c>
      <c r="H19" s="166">
        <f t="shared" ca="1" si="4"/>
        <v>70.13</v>
      </c>
      <c r="I19" s="166">
        <f t="shared" ca="1" si="5"/>
        <v>75.179999999999993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67.099999999999994</v>
      </c>
      <c r="E20" s="166">
        <f t="shared" ca="1" si="1"/>
        <v>68.61</v>
      </c>
      <c r="F20" s="166">
        <f t="shared" ca="1" si="2"/>
        <v>73.66</v>
      </c>
      <c r="G20" s="166">
        <f t="shared" ca="1" si="3"/>
        <v>68.61999999999999</v>
      </c>
      <c r="H20" s="166">
        <f t="shared" ca="1" si="4"/>
        <v>70.13</v>
      </c>
      <c r="I20" s="166">
        <f t="shared" ca="1" si="5"/>
        <v>75.179999999999993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72.2</v>
      </c>
      <c r="E21" s="163">
        <f t="shared" ca="1" si="1"/>
        <v>73.710000000000008</v>
      </c>
      <c r="F21" s="163">
        <f t="shared" ca="1" si="2"/>
        <v>78.760000000000005</v>
      </c>
      <c r="G21" s="163">
        <f t="shared" ca="1" si="3"/>
        <v>73.72</v>
      </c>
      <c r="H21" s="163">
        <f t="shared" ca="1" si="4"/>
        <v>75.23</v>
      </c>
      <c r="I21" s="163">
        <f t="shared" ca="1" si="5"/>
        <v>80.28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72.2</v>
      </c>
      <c r="E22" s="163">
        <f t="shared" ca="1" si="1"/>
        <v>73.710000000000008</v>
      </c>
      <c r="F22" s="163">
        <f t="shared" ca="1" si="2"/>
        <v>78.760000000000005</v>
      </c>
      <c r="G22" s="163">
        <f t="shared" ca="1" si="3"/>
        <v>73.72</v>
      </c>
      <c r="H22" s="163">
        <f t="shared" ca="1" si="4"/>
        <v>75.23</v>
      </c>
      <c r="I22" s="163">
        <f t="shared" ca="1" si="5"/>
        <v>80.28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72.2</v>
      </c>
      <c r="E23" s="163">
        <f t="shared" ca="1" si="1"/>
        <v>73.710000000000008</v>
      </c>
      <c r="F23" s="163">
        <f t="shared" ca="1" si="2"/>
        <v>78.760000000000005</v>
      </c>
      <c r="G23" s="163">
        <f t="shared" ca="1" si="3"/>
        <v>73.72</v>
      </c>
      <c r="H23" s="163">
        <f t="shared" ca="1" si="4"/>
        <v>75.23</v>
      </c>
      <c r="I23" s="163">
        <f t="shared" ca="1" si="5"/>
        <v>80.28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72.2</v>
      </c>
      <c r="E24" s="163">
        <f t="shared" ca="1" si="1"/>
        <v>73.710000000000008</v>
      </c>
      <c r="F24" s="163">
        <f t="shared" ca="1" si="2"/>
        <v>78.760000000000005</v>
      </c>
      <c r="G24" s="163">
        <f t="shared" ca="1" si="3"/>
        <v>73.72</v>
      </c>
      <c r="H24" s="163">
        <f t="shared" ca="1" si="4"/>
        <v>75.23</v>
      </c>
      <c r="I24" s="163">
        <f t="shared" ca="1" si="5"/>
        <v>80.28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77.3</v>
      </c>
      <c r="E25" s="166">
        <f t="shared" ca="1" si="1"/>
        <v>78.81</v>
      </c>
      <c r="F25" s="166">
        <f t="shared" ca="1" si="2"/>
        <v>83.86</v>
      </c>
      <c r="G25" s="166">
        <f t="shared" ca="1" si="3"/>
        <v>78.819999999999993</v>
      </c>
      <c r="H25" s="166">
        <f t="shared" ca="1" si="4"/>
        <v>80.33</v>
      </c>
      <c r="I25" s="166">
        <f t="shared" ca="1" si="5"/>
        <v>85.38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77.3</v>
      </c>
      <c r="E26" s="166">
        <f t="shared" ca="1" si="1"/>
        <v>78.81</v>
      </c>
      <c r="F26" s="166">
        <f t="shared" ca="1" si="2"/>
        <v>83.86</v>
      </c>
      <c r="G26" s="166">
        <f t="shared" ca="1" si="3"/>
        <v>78.819999999999993</v>
      </c>
      <c r="H26" s="166">
        <f t="shared" ca="1" si="4"/>
        <v>80.33</v>
      </c>
      <c r="I26" s="166">
        <f t="shared" ca="1" si="5"/>
        <v>85.38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77.3</v>
      </c>
      <c r="E27" s="166">
        <f t="shared" ca="1" si="1"/>
        <v>78.81</v>
      </c>
      <c r="F27" s="166">
        <f t="shared" ca="1" si="2"/>
        <v>83.86</v>
      </c>
      <c r="G27" s="166">
        <f t="shared" ca="1" si="3"/>
        <v>78.819999999999993</v>
      </c>
      <c r="H27" s="166">
        <f t="shared" ca="1" si="4"/>
        <v>80.33</v>
      </c>
      <c r="I27" s="166">
        <f t="shared" ca="1" si="5"/>
        <v>85.38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77.3</v>
      </c>
      <c r="E28" s="166">
        <f t="shared" ca="1" si="1"/>
        <v>78.81</v>
      </c>
      <c r="F28" s="166">
        <f t="shared" ca="1" si="2"/>
        <v>83.86</v>
      </c>
      <c r="G28" s="166">
        <f t="shared" ca="1" si="3"/>
        <v>78.819999999999993</v>
      </c>
      <c r="H28" s="166">
        <f t="shared" ca="1" si="4"/>
        <v>80.33</v>
      </c>
      <c r="I28" s="166">
        <f t="shared" ca="1" si="5"/>
        <v>85.38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82.399999999999991</v>
      </c>
      <c r="E29" s="163">
        <f t="shared" ca="1" si="1"/>
        <v>83.91</v>
      </c>
      <c r="F29" s="163">
        <f t="shared" ca="1" si="2"/>
        <v>88.96</v>
      </c>
      <c r="G29" s="163">
        <f t="shared" ca="1" si="3"/>
        <v>83.919999999999987</v>
      </c>
      <c r="H29" s="163">
        <f t="shared" ca="1" si="4"/>
        <v>85.429999999999993</v>
      </c>
      <c r="I29" s="163">
        <f t="shared" ca="1" si="5"/>
        <v>90.47999999999999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82.399999999999991</v>
      </c>
      <c r="E30" s="163">
        <f t="shared" ca="1" si="1"/>
        <v>83.91</v>
      </c>
      <c r="F30" s="163">
        <f t="shared" ca="1" si="2"/>
        <v>88.96</v>
      </c>
      <c r="G30" s="163">
        <f t="shared" ca="1" si="3"/>
        <v>83.919999999999987</v>
      </c>
      <c r="H30" s="163">
        <f t="shared" ca="1" si="4"/>
        <v>85.429999999999993</v>
      </c>
      <c r="I30" s="163">
        <f t="shared" ca="1" si="5"/>
        <v>90.47999999999999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82.399999999999991</v>
      </c>
      <c r="E31" s="163">
        <f t="shared" ca="1" si="1"/>
        <v>83.91</v>
      </c>
      <c r="F31" s="163">
        <f t="shared" ca="1" si="2"/>
        <v>88.96</v>
      </c>
      <c r="G31" s="163">
        <f t="shared" ca="1" si="3"/>
        <v>83.919999999999987</v>
      </c>
      <c r="H31" s="163">
        <f t="shared" ca="1" si="4"/>
        <v>85.429999999999993</v>
      </c>
      <c r="I31" s="163">
        <f t="shared" ca="1" si="5"/>
        <v>90.47999999999999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82.399999999999991</v>
      </c>
      <c r="E32" s="163">
        <f t="shared" ca="1" si="1"/>
        <v>83.91</v>
      </c>
      <c r="F32" s="163">
        <f t="shared" ca="1" si="2"/>
        <v>88.96</v>
      </c>
      <c r="G32" s="163">
        <f t="shared" ca="1" si="3"/>
        <v>83.919999999999987</v>
      </c>
      <c r="H32" s="163">
        <f t="shared" ca="1" si="4"/>
        <v>85.429999999999993</v>
      </c>
      <c r="I32" s="163">
        <f t="shared" ca="1" si="5"/>
        <v>90.47999999999999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82.399999999999991</v>
      </c>
      <c r="E33" s="163">
        <f t="shared" ca="1" si="1"/>
        <v>83.91</v>
      </c>
      <c r="F33" s="163">
        <f t="shared" ca="1" si="2"/>
        <v>88.96</v>
      </c>
      <c r="G33" s="163">
        <f t="shared" ca="1" si="3"/>
        <v>83.919999999999987</v>
      </c>
      <c r="H33" s="163">
        <f t="shared" ca="1" si="4"/>
        <v>85.429999999999993</v>
      </c>
      <c r="I33" s="163">
        <f t="shared" ca="1" si="5"/>
        <v>90.47999999999999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87.499999999999986</v>
      </c>
      <c r="E34" s="166">
        <f t="shared" ca="1" si="1"/>
        <v>89.009999999999991</v>
      </c>
      <c r="F34" s="166">
        <f t="shared" ca="1" si="2"/>
        <v>94.059999999999988</v>
      </c>
      <c r="G34" s="166">
        <f t="shared" ca="1" si="3"/>
        <v>89.019999999999982</v>
      </c>
      <c r="H34" s="166">
        <f t="shared" ca="1" si="4"/>
        <v>90.529999999999987</v>
      </c>
      <c r="I34" s="166">
        <f t="shared" ca="1" si="5"/>
        <v>95.579999999999984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87.499999999999986</v>
      </c>
      <c r="E35" s="166">
        <f t="shared" ca="1" si="1"/>
        <v>89.009999999999991</v>
      </c>
      <c r="F35" s="166">
        <f t="shared" ca="1" si="2"/>
        <v>94.059999999999988</v>
      </c>
      <c r="G35" s="166">
        <f t="shared" ca="1" si="3"/>
        <v>89.019999999999982</v>
      </c>
      <c r="H35" s="166">
        <f t="shared" ca="1" si="4"/>
        <v>90.529999999999987</v>
      </c>
      <c r="I35" s="166">
        <f t="shared" ca="1" si="5"/>
        <v>95.579999999999984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87.499999999999986</v>
      </c>
      <c r="E36" s="166">
        <f t="shared" ca="1" si="1"/>
        <v>89.009999999999991</v>
      </c>
      <c r="F36" s="166">
        <f t="shared" ca="1" si="2"/>
        <v>94.059999999999988</v>
      </c>
      <c r="G36" s="166">
        <f t="shared" ca="1" si="3"/>
        <v>89.019999999999982</v>
      </c>
      <c r="H36" s="166">
        <f t="shared" ca="1" si="4"/>
        <v>90.529999999999987</v>
      </c>
      <c r="I36" s="166">
        <f t="shared" ca="1" si="5"/>
        <v>95.579999999999984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87.499999999999986</v>
      </c>
      <c r="E37" s="166">
        <f t="shared" ca="1" si="1"/>
        <v>89.009999999999991</v>
      </c>
      <c r="F37" s="166">
        <f t="shared" ca="1" si="2"/>
        <v>94.059999999999988</v>
      </c>
      <c r="G37" s="166">
        <f t="shared" ca="1" si="3"/>
        <v>89.019999999999982</v>
      </c>
      <c r="H37" s="166">
        <f t="shared" ca="1" si="4"/>
        <v>90.529999999999987</v>
      </c>
      <c r="I37" s="166">
        <f t="shared" ca="1" si="5"/>
        <v>95.579999999999984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87.499999999999986</v>
      </c>
      <c r="E38" s="166">
        <f t="shared" ca="1" si="1"/>
        <v>89.009999999999991</v>
      </c>
      <c r="F38" s="166">
        <f t="shared" ca="1" si="2"/>
        <v>94.059999999999988</v>
      </c>
      <c r="G38" s="166">
        <f t="shared" ca="1" si="3"/>
        <v>89.019999999999982</v>
      </c>
      <c r="H38" s="166">
        <f t="shared" ca="1" si="4"/>
        <v>90.529999999999987</v>
      </c>
      <c r="I38" s="166">
        <f t="shared" ca="1" si="5"/>
        <v>95.579999999999984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92.6</v>
      </c>
      <c r="E39" s="163">
        <f t="shared" ca="1" si="1"/>
        <v>94.11</v>
      </c>
      <c r="F39" s="163">
        <f t="shared" ca="1" si="2"/>
        <v>99.16</v>
      </c>
      <c r="G39" s="163">
        <f t="shared" ca="1" si="3"/>
        <v>94.11999999999999</v>
      </c>
      <c r="H39" s="163">
        <f t="shared" ca="1" si="4"/>
        <v>95.63</v>
      </c>
      <c r="I39" s="163">
        <f t="shared" ca="1" si="5"/>
        <v>100.67999999999999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92.6</v>
      </c>
      <c r="E40" s="163">
        <f t="shared" ca="1" si="1"/>
        <v>94.11</v>
      </c>
      <c r="F40" s="163">
        <f t="shared" ca="1" si="2"/>
        <v>99.16</v>
      </c>
      <c r="G40" s="163">
        <f t="shared" ca="1" si="3"/>
        <v>94.11999999999999</v>
      </c>
      <c r="H40" s="163">
        <f t="shared" ca="1" si="4"/>
        <v>95.63</v>
      </c>
      <c r="I40" s="163">
        <f t="shared" ca="1" si="5"/>
        <v>100.67999999999999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92.6</v>
      </c>
      <c r="E41" s="163">
        <f t="shared" ca="1" si="1"/>
        <v>94.11</v>
      </c>
      <c r="F41" s="163">
        <f t="shared" ca="1" si="2"/>
        <v>99.16</v>
      </c>
      <c r="G41" s="163">
        <f t="shared" ca="1" si="3"/>
        <v>94.11999999999999</v>
      </c>
      <c r="H41" s="163">
        <f t="shared" ca="1" si="4"/>
        <v>95.63</v>
      </c>
      <c r="I41" s="163">
        <f t="shared" ca="1" si="5"/>
        <v>100.67999999999999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92.6</v>
      </c>
      <c r="E42" s="163">
        <f t="shared" ca="1" si="1"/>
        <v>94.11</v>
      </c>
      <c r="F42" s="163">
        <f t="shared" ca="1" si="2"/>
        <v>99.16</v>
      </c>
      <c r="G42" s="163">
        <f t="shared" ca="1" si="3"/>
        <v>94.11999999999999</v>
      </c>
      <c r="H42" s="163">
        <f t="shared" ca="1" si="4"/>
        <v>95.63</v>
      </c>
      <c r="I42" s="163">
        <f t="shared" ca="1" si="5"/>
        <v>100.67999999999999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92.6</v>
      </c>
      <c r="E43" s="163">
        <f t="shared" ca="1" si="1"/>
        <v>94.11</v>
      </c>
      <c r="F43" s="163">
        <f t="shared" ca="1" si="2"/>
        <v>99.16</v>
      </c>
      <c r="G43" s="163">
        <f t="shared" ca="1" si="3"/>
        <v>94.11999999999999</v>
      </c>
      <c r="H43" s="163">
        <f t="shared" ca="1" si="4"/>
        <v>95.63</v>
      </c>
      <c r="I43" s="163">
        <f t="shared" ca="1" si="5"/>
        <v>100.67999999999999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92.6</v>
      </c>
      <c r="E44" s="163">
        <f t="shared" ca="1" si="1"/>
        <v>94.11</v>
      </c>
      <c r="F44" s="163">
        <f t="shared" ca="1" si="2"/>
        <v>99.16</v>
      </c>
      <c r="G44" s="163">
        <f t="shared" ca="1" si="3"/>
        <v>94.11999999999999</v>
      </c>
      <c r="H44" s="163">
        <f t="shared" ca="1" si="4"/>
        <v>95.63</v>
      </c>
      <c r="I44" s="163">
        <f t="shared" ca="1" si="5"/>
        <v>100.67999999999999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97.7</v>
      </c>
      <c r="E45" s="166">
        <f t="shared" ca="1" si="1"/>
        <v>99.210000000000008</v>
      </c>
      <c r="F45" s="166">
        <f t="shared" ca="1" si="2"/>
        <v>104.26</v>
      </c>
      <c r="G45" s="166">
        <f t="shared" ca="1" si="3"/>
        <v>99.22</v>
      </c>
      <c r="H45" s="166">
        <f t="shared" ca="1" si="4"/>
        <v>100.73</v>
      </c>
      <c r="I45" s="166">
        <f t="shared" ca="1" si="5"/>
        <v>105.78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97.7</v>
      </c>
      <c r="E46" s="166">
        <f t="shared" ca="1" si="1"/>
        <v>99.210000000000008</v>
      </c>
      <c r="F46" s="166">
        <f t="shared" ca="1" si="2"/>
        <v>104.26</v>
      </c>
      <c r="G46" s="166">
        <f t="shared" ca="1" si="3"/>
        <v>99.22</v>
      </c>
      <c r="H46" s="166">
        <f t="shared" ca="1" si="4"/>
        <v>100.73</v>
      </c>
      <c r="I46" s="166">
        <f t="shared" ca="1" si="5"/>
        <v>105.78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97.7</v>
      </c>
      <c r="E47" s="166">
        <f t="shared" ca="1" si="1"/>
        <v>99.210000000000008</v>
      </c>
      <c r="F47" s="166">
        <f t="shared" ca="1" si="2"/>
        <v>104.26</v>
      </c>
      <c r="G47" s="166">
        <f t="shared" ca="1" si="3"/>
        <v>99.22</v>
      </c>
      <c r="H47" s="166">
        <f t="shared" ca="1" si="4"/>
        <v>100.73</v>
      </c>
      <c r="I47" s="166">
        <f t="shared" ca="1" si="5"/>
        <v>105.78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97.7</v>
      </c>
      <c r="E48" s="166">
        <f t="shared" ca="1" si="1"/>
        <v>99.210000000000008</v>
      </c>
      <c r="F48" s="166">
        <f t="shared" ca="1" si="2"/>
        <v>104.26</v>
      </c>
      <c r="G48" s="166">
        <f t="shared" ca="1" si="3"/>
        <v>99.22</v>
      </c>
      <c r="H48" s="166">
        <f t="shared" ca="1" si="4"/>
        <v>100.73</v>
      </c>
      <c r="I48" s="166">
        <f t="shared" ca="1" si="5"/>
        <v>105.78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97.7</v>
      </c>
      <c r="E49" s="166">
        <f t="shared" ca="1" si="1"/>
        <v>99.210000000000008</v>
      </c>
      <c r="F49" s="166">
        <f t="shared" ca="1" si="2"/>
        <v>104.26</v>
      </c>
      <c r="G49" s="166">
        <f t="shared" ca="1" si="3"/>
        <v>99.22</v>
      </c>
      <c r="H49" s="166">
        <f t="shared" ca="1" si="4"/>
        <v>100.73</v>
      </c>
      <c r="I49" s="166">
        <f t="shared" ca="1" si="5"/>
        <v>105.78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97.7</v>
      </c>
      <c r="E50" s="166">
        <f t="shared" ca="1" si="1"/>
        <v>99.210000000000008</v>
      </c>
      <c r="F50" s="166">
        <f t="shared" ca="1" si="2"/>
        <v>104.26</v>
      </c>
      <c r="G50" s="166">
        <f t="shared" ca="1" si="3"/>
        <v>99.22</v>
      </c>
      <c r="H50" s="166">
        <f t="shared" ca="1" si="4"/>
        <v>100.73</v>
      </c>
      <c r="I50" s="166">
        <f t="shared" ca="1" si="5"/>
        <v>105.78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102.8</v>
      </c>
      <c r="E51" s="163">
        <f t="shared" ca="1" si="1"/>
        <v>104.31</v>
      </c>
      <c r="F51" s="163">
        <f t="shared" ca="1" si="2"/>
        <v>109.36</v>
      </c>
      <c r="G51" s="163">
        <f t="shared" ca="1" si="3"/>
        <v>104.32</v>
      </c>
      <c r="H51" s="163">
        <f t="shared" ca="1" si="4"/>
        <v>105.83</v>
      </c>
      <c r="I51" s="163">
        <f t="shared" ca="1" si="5"/>
        <v>110.88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102.8</v>
      </c>
      <c r="E52" s="163">
        <f t="shared" ca="1" si="1"/>
        <v>104.31</v>
      </c>
      <c r="F52" s="163">
        <f t="shared" ca="1" si="2"/>
        <v>109.36</v>
      </c>
      <c r="G52" s="163">
        <f t="shared" ca="1" si="3"/>
        <v>104.32</v>
      </c>
      <c r="H52" s="163">
        <f t="shared" ca="1" si="4"/>
        <v>105.83</v>
      </c>
      <c r="I52" s="163">
        <f t="shared" ca="1" si="5"/>
        <v>110.88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102.8</v>
      </c>
      <c r="E53" s="163">
        <f t="shared" ca="1" si="1"/>
        <v>104.31</v>
      </c>
      <c r="F53" s="163">
        <f t="shared" ca="1" si="2"/>
        <v>109.36</v>
      </c>
      <c r="G53" s="163">
        <f t="shared" ca="1" si="3"/>
        <v>104.32</v>
      </c>
      <c r="H53" s="163">
        <f t="shared" ca="1" si="4"/>
        <v>105.83</v>
      </c>
      <c r="I53" s="163">
        <f t="shared" ca="1" si="5"/>
        <v>110.88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102.8</v>
      </c>
      <c r="E54" s="163">
        <f t="shared" ca="1" si="1"/>
        <v>104.31</v>
      </c>
      <c r="F54" s="163">
        <f t="shared" ca="1" si="2"/>
        <v>109.36</v>
      </c>
      <c r="G54" s="163">
        <f t="shared" ca="1" si="3"/>
        <v>104.32</v>
      </c>
      <c r="H54" s="163">
        <f t="shared" ca="1" si="4"/>
        <v>105.83</v>
      </c>
      <c r="I54" s="163">
        <f t="shared" ca="1" si="5"/>
        <v>110.88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102.8</v>
      </c>
      <c r="E55" s="163">
        <f t="shared" ca="1" si="1"/>
        <v>104.31</v>
      </c>
      <c r="F55" s="163">
        <f t="shared" ca="1" si="2"/>
        <v>109.36</v>
      </c>
      <c r="G55" s="163">
        <f t="shared" ca="1" si="3"/>
        <v>104.32</v>
      </c>
      <c r="H55" s="163">
        <f t="shared" ca="1" si="4"/>
        <v>105.83</v>
      </c>
      <c r="I55" s="163">
        <f t="shared" ca="1" si="5"/>
        <v>110.88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102.8</v>
      </c>
      <c r="E56" s="163">
        <f t="shared" ca="1" si="1"/>
        <v>104.31</v>
      </c>
      <c r="F56" s="163">
        <f t="shared" ca="1" si="2"/>
        <v>109.36</v>
      </c>
      <c r="G56" s="163">
        <f t="shared" ca="1" si="3"/>
        <v>104.32</v>
      </c>
      <c r="H56" s="163">
        <f t="shared" ca="1" si="4"/>
        <v>105.83</v>
      </c>
      <c r="I56" s="163">
        <f t="shared" ca="1" si="5"/>
        <v>110.88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102.8</v>
      </c>
      <c r="E57" s="163">
        <f t="shared" ca="1" si="1"/>
        <v>104.31</v>
      </c>
      <c r="F57" s="163">
        <f t="shared" ca="1" si="2"/>
        <v>109.36</v>
      </c>
      <c r="G57" s="163">
        <f t="shared" ca="1" si="3"/>
        <v>104.32</v>
      </c>
      <c r="H57" s="163">
        <f t="shared" ca="1" si="4"/>
        <v>105.83</v>
      </c>
      <c r="I57" s="163">
        <f t="shared" ca="1" si="5"/>
        <v>110.88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164</v>
      </c>
      <c r="E58" s="166">
        <f t="shared" ca="1" si="1"/>
        <v>165.51</v>
      </c>
      <c r="F58" s="166">
        <f t="shared" ca="1" si="2"/>
        <v>170.56</v>
      </c>
      <c r="G58" s="166">
        <f t="shared" ca="1" si="3"/>
        <v>165.52</v>
      </c>
      <c r="H58" s="166">
        <f t="shared" ca="1" si="4"/>
        <v>167.03</v>
      </c>
      <c r="I58" s="166">
        <f t="shared" ca="1" si="5"/>
        <v>172.08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164</v>
      </c>
      <c r="E59" s="166">
        <f t="shared" ca="1" si="1"/>
        <v>165.51</v>
      </c>
      <c r="F59" s="166">
        <f t="shared" ca="1" si="2"/>
        <v>170.56</v>
      </c>
      <c r="G59" s="166">
        <f t="shared" ca="1" si="3"/>
        <v>165.52</v>
      </c>
      <c r="H59" s="166">
        <f t="shared" ca="1" si="4"/>
        <v>167.03</v>
      </c>
      <c r="I59" s="166">
        <f t="shared" ca="1" si="5"/>
        <v>172.08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164</v>
      </c>
      <c r="E60" s="166">
        <f t="shared" ca="1" si="1"/>
        <v>165.51</v>
      </c>
      <c r="F60" s="166">
        <f t="shared" ca="1" si="2"/>
        <v>170.56</v>
      </c>
      <c r="G60" s="166">
        <f t="shared" ca="1" si="3"/>
        <v>165.52</v>
      </c>
      <c r="H60" s="166">
        <f t="shared" ca="1" si="4"/>
        <v>167.03</v>
      </c>
      <c r="I60" s="166">
        <f t="shared" ca="1" si="5"/>
        <v>172.08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164</v>
      </c>
      <c r="E61" s="166">
        <f t="shared" ca="1" si="1"/>
        <v>165.51</v>
      </c>
      <c r="F61" s="166">
        <f t="shared" ca="1" si="2"/>
        <v>170.56</v>
      </c>
      <c r="G61" s="166">
        <f t="shared" ca="1" si="3"/>
        <v>165.52</v>
      </c>
      <c r="H61" s="166">
        <f t="shared" ca="1" si="4"/>
        <v>167.03</v>
      </c>
      <c r="I61" s="166">
        <f t="shared" ca="1" si="5"/>
        <v>172.08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164</v>
      </c>
      <c r="E62" s="166">
        <f t="shared" ca="1" si="1"/>
        <v>165.51</v>
      </c>
      <c r="F62" s="166">
        <f t="shared" ca="1" si="2"/>
        <v>170.56</v>
      </c>
      <c r="G62" s="166">
        <f t="shared" ca="1" si="3"/>
        <v>165.52</v>
      </c>
      <c r="H62" s="166">
        <f t="shared" ca="1" si="4"/>
        <v>167.03</v>
      </c>
      <c r="I62" s="166">
        <f t="shared" ca="1" si="5"/>
        <v>172.08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164</v>
      </c>
      <c r="E63" s="166">
        <f t="shared" ca="1" si="1"/>
        <v>165.51</v>
      </c>
      <c r="F63" s="166">
        <f t="shared" ca="1" si="2"/>
        <v>170.56</v>
      </c>
      <c r="G63" s="166">
        <f t="shared" ca="1" si="3"/>
        <v>165.52</v>
      </c>
      <c r="H63" s="166">
        <f t="shared" ca="1" si="4"/>
        <v>167.03</v>
      </c>
      <c r="I63" s="166">
        <f t="shared" ca="1" si="5"/>
        <v>172.08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164</v>
      </c>
      <c r="E64" s="166">
        <f t="shared" ca="1" si="1"/>
        <v>165.51</v>
      </c>
      <c r="F64" s="166">
        <f t="shared" ca="1" si="2"/>
        <v>170.56</v>
      </c>
      <c r="G64" s="166">
        <f t="shared" ca="1" si="3"/>
        <v>165.52</v>
      </c>
      <c r="H64" s="166">
        <f t="shared" ca="1" si="4"/>
        <v>167.03</v>
      </c>
      <c r="I64" s="166">
        <f t="shared" ca="1" si="5"/>
        <v>172.08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174.2</v>
      </c>
      <c r="E65" s="163">
        <f t="shared" ca="1" si="1"/>
        <v>175.70999999999998</v>
      </c>
      <c r="F65" s="163">
        <f t="shared" ca="1" si="2"/>
        <v>180.76</v>
      </c>
      <c r="G65" s="163">
        <f t="shared" ca="1" si="3"/>
        <v>175.72</v>
      </c>
      <c r="H65" s="163">
        <f t="shared" ca="1" si="4"/>
        <v>177.23</v>
      </c>
      <c r="I65" s="163">
        <f t="shared" ca="1" si="5"/>
        <v>182.28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174.2</v>
      </c>
      <c r="E66" s="163">
        <f t="shared" ca="1" si="1"/>
        <v>175.70999999999998</v>
      </c>
      <c r="F66" s="163">
        <f t="shared" ca="1" si="2"/>
        <v>180.76</v>
      </c>
      <c r="G66" s="163">
        <f t="shared" ca="1" si="3"/>
        <v>175.72</v>
      </c>
      <c r="H66" s="163">
        <f t="shared" ca="1" si="4"/>
        <v>177.23</v>
      </c>
      <c r="I66" s="163">
        <f t="shared" ca="1" si="5"/>
        <v>182.28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174.2</v>
      </c>
      <c r="E67" s="163">
        <f t="shared" ca="1" si="1"/>
        <v>175.70999999999998</v>
      </c>
      <c r="F67" s="163">
        <f t="shared" ca="1" si="2"/>
        <v>180.76</v>
      </c>
      <c r="G67" s="163">
        <f t="shared" ca="1" si="3"/>
        <v>175.72</v>
      </c>
      <c r="H67" s="163">
        <f t="shared" ca="1" si="4"/>
        <v>177.23</v>
      </c>
      <c r="I67" s="163">
        <f t="shared" ca="1" si="5"/>
        <v>182.28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174.2</v>
      </c>
      <c r="E68" s="163">
        <f t="shared" ca="1" si="1"/>
        <v>175.70999999999998</v>
      </c>
      <c r="F68" s="163">
        <f t="shared" ca="1" si="2"/>
        <v>180.76</v>
      </c>
      <c r="G68" s="163">
        <f t="shared" ca="1" si="3"/>
        <v>175.72</v>
      </c>
      <c r="H68" s="163">
        <f t="shared" ca="1" si="4"/>
        <v>177.23</v>
      </c>
      <c r="I68" s="163">
        <f t="shared" ca="1" si="5"/>
        <v>182.28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174.2</v>
      </c>
      <c r="E69" s="163">
        <f t="shared" ca="1" si="1"/>
        <v>175.70999999999998</v>
      </c>
      <c r="F69" s="163">
        <f t="shared" ca="1" si="2"/>
        <v>180.76</v>
      </c>
      <c r="G69" s="163">
        <f t="shared" ca="1" si="3"/>
        <v>175.72</v>
      </c>
      <c r="H69" s="163">
        <f t="shared" ca="1" si="4"/>
        <v>177.23</v>
      </c>
      <c r="I69" s="163">
        <f t="shared" ca="1" si="5"/>
        <v>182.28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174.2</v>
      </c>
      <c r="E70" s="163">
        <f t="shared" ca="1" si="1"/>
        <v>175.70999999999998</v>
      </c>
      <c r="F70" s="163">
        <f t="shared" ca="1" si="2"/>
        <v>180.76</v>
      </c>
      <c r="G70" s="163">
        <f t="shared" ca="1" si="3"/>
        <v>175.72</v>
      </c>
      <c r="H70" s="163">
        <f t="shared" ca="1" si="4"/>
        <v>177.23</v>
      </c>
      <c r="I70" s="163">
        <f t="shared" ca="1" si="5"/>
        <v>182.28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174.2</v>
      </c>
      <c r="E71" s="163">
        <f t="shared" ca="1" si="1"/>
        <v>175.70999999999998</v>
      </c>
      <c r="F71" s="163">
        <f t="shared" ca="1" si="2"/>
        <v>180.76</v>
      </c>
      <c r="G71" s="163">
        <f t="shared" ca="1" si="3"/>
        <v>175.72</v>
      </c>
      <c r="H71" s="163">
        <f t="shared" ca="1" si="4"/>
        <v>177.23</v>
      </c>
      <c r="I71" s="163">
        <f t="shared" ca="1" si="5"/>
        <v>182.28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174.2</v>
      </c>
      <c r="E72" s="163">
        <f t="shared" ca="1" si="1"/>
        <v>175.70999999999998</v>
      </c>
      <c r="F72" s="163">
        <f t="shared" ca="1" si="2"/>
        <v>180.76</v>
      </c>
      <c r="G72" s="163">
        <f t="shared" ca="1" si="3"/>
        <v>175.72</v>
      </c>
      <c r="H72" s="163">
        <f t="shared" ca="1" si="4"/>
        <v>177.23</v>
      </c>
      <c r="I72" s="163">
        <f t="shared" ca="1" si="5"/>
        <v>182.28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184.4</v>
      </c>
      <c r="E73" s="166">
        <f t="shared" ca="1" si="1"/>
        <v>185.91</v>
      </c>
      <c r="F73" s="166">
        <f t="shared" ca="1" si="2"/>
        <v>190.96</v>
      </c>
      <c r="G73" s="166">
        <f t="shared" ca="1" si="3"/>
        <v>185.92000000000002</v>
      </c>
      <c r="H73" s="166">
        <f t="shared" ca="1" si="4"/>
        <v>187.43</v>
      </c>
      <c r="I73" s="166">
        <f t="shared" ca="1" si="5"/>
        <v>192.48000000000002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184.4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185.91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190.96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185.92000000000002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187.43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192.48000000000002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184.4</v>
      </c>
      <c r="E75" s="166">
        <f t="shared" ca="1" si="7"/>
        <v>185.91</v>
      </c>
      <c r="F75" s="166">
        <f t="shared" ca="1" si="8"/>
        <v>190.96</v>
      </c>
      <c r="G75" s="166">
        <f t="shared" ca="1" si="9"/>
        <v>185.92000000000002</v>
      </c>
      <c r="H75" s="166">
        <f t="shared" ca="1" si="10"/>
        <v>187.43</v>
      </c>
      <c r="I75" s="166">
        <f t="shared" ca="1" si="11"/>
        <v>192.48000000000002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184.4</v>
      </c>
      <c r="E76" s="166">
        <f t="shared" ca="1" si="7"/>
        <v>185.91</v>
      </c>
      <c r="F76" s="166">
        <f t="shared" ca="1" si="8"/>
        <v>190.96</v>
      </c>
      <c r="G76" s="166">
        <f t="shared" ca="1" si="9"/>
        <v>185.92000000000002</v>
      </c>
      <c r="H76" s="166">
        <f t="shared" ca="1" si="10"/>
        <v>187.43</v>
      </c>
      <c r="I76" s="166">
        <f t="shared" ca="1" si="11"/>
        <v>192.48000000000002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184.4</v>
      </c>
      <c r="E77" s="166">
        <f t="shared" ca="1" si="7"/>
        <v>185.91</v>
      </c>
      <c r="F77" s="166">
        <f t="shared" ca="1" si="8"/>
        <v>190.96</v>
      </c>
      <c r="G77" s="166">
        <f t="shared" ca="1" si="9"/>
        <v>185.92000000000002</v>
      </c>
      <c r="H77" s="166">
        <f t="shared" ca="1" si="10"/>
        <v>187.43</v>
      </c>
      <c r="I77" s="166">
        <f t="shared" ca="1" si="11"/>
        <v>192.48000000000002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184.4</v>
      </c>
      <c r="E78" s="166">
        <f t="shared" ca="1" si="7"/>
        <v>185.91</v>
      </c>
      <c r="F78" s="166">
        <f t="shared" ca="1" si="8"/>
        <v>190.96</v>
      </c>
      <c r="G78" s="166">
        <f t="shared" ca="1" si="9"/>
        <v>185.92000000000002</v>
      </c>
      <c r="H78" s="166">
        <f t="shared" ca="1" si="10"/>
        <v>187.43</v>
      </c>
      <c r="I78" s="166">
        <f t="shared" ca="1" si="11"/>
        <v>192.48000000000002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184.4</v>
      </c>
      <c r="E79" s="166">
        <f t="shared" ca="1" si="7"/>
        <v>185.91</v>
      </c>
      <c r="F79" s="166">
        <f t="shared" ca="1" si="8"/>
        <v>190.96</v>
      </c>
      <c r="G79" s="166">
        <f t="shared" ca="1" si="9"/>
        <v>185.92000000000002</v>
      </c>
      <c r="H79" s="166">
        <f t="shared" ca="1" si="10"/>
        <v>187.43</v>
      </c>
      <c r="I79" s="166">
        <f t="shared" ca="1" si="11"/>
        <v>192.48000000000002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184.4</v>
      </c>
      <c r="E80" s="166">
        <f t="shared" ca="1" si="7"/>
        <v>185.91</v>
      </c>
      <c r="F80" s="166">
        <f t="shared" ca="1" si="8"/>
        <v>190.96</v>
      </c>
      <c r="G80" s="166">
        <f t="shared" ca="1" si="9"/>
        <v>185.92000000000002</v>
      </c>
      <c r="H80" s="166">
        <f t="shared" ca="1" si="10"/>
        <v>187.43</v>
      </c>
      <c r="I80" s="166">
        <f t="shared" ca="1" si="11"/>
        <v>192.48000000000002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194.6</v>
      </c>
      <c r="E81" s="163">
        <f t="shared" ca="1" si="7"/>
        <v>196.10999999999999</v>
      </c>
      <c r="F81" s="163">
        <f t="shared" ca="1" si="8"/>
        <v>201.16</v>
      </c>
      <c r="G81" s="163">
        <f t="shared" ca="1" si="9"/>
        <v>196.12</v>
      </c>
      <c r="H81" s="163">
        <f t="shared" ca="1" si="10"/>
        <v>197.63</v>
      </c>
      <c r="I81" s="163">
        <f t="shared" ca="1" si="11"/>
        <v>202.68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194.6</v>
      </c>
      <c r="E82" s="163">
        <f t="shared" ca="1" si="7"/>
        <v>196.10999999999999</v>
      </c>
      <c r="F82" s="163">
        <f t="shared" ca="1" si="8"/>
        <v>201.16</v>
      </c>
      <c r="G82" s="163">
        <f t="shared" ca="1" si="9"/>
        <v>196.12</v>
      </c>
      <c r="H82" s="163">
        <f t="shared" ca="1" si="10"/>
        <v>197.63</v>
      </c>
      <c r="I82" s="163">
        <f t="shared" ca="1" si="11"/>
        <v>202.68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194.6</v>
      </c>
      <c r="E83" s="163">
        <f t="shared" ca="1" si="7"/>
        <v>196.10999999999999</v>
      </c>
      <c r="F83" s="163">
        <f t="shared" ca="1" si="8"/>
        <v>201.16</v>
      </c>
      <c r="G83" s="163">
        <f t="shared" ca="1" si="9"/>
        <v>196.12</v>
      </c>
      <c r="H83" s="163">
        <f t="shared" ca="1" si="10"/>
        <v>197.63</v>
      </c>
      <c r="I83" s="163">
        <f t="shared" ca="1" si="11"/>
        <v>202.68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194.6</v>
      </c>
      <c r="E84" s="163">
        <f t="shared" ca="1" si="7"/>
        <v>196.10999999999999</v>
      </c>
      <c r="F84" s="163">
        <f t="shared" ca="1" si="8"/>
        <v>201.16</v>
      </c>
      <c r="G84" s="163">
        <f t="shared" ca="1" si="9"/>
        <v>196.12</v>
      </c>
      <c r="H84" s="163">
        <f t="shared" ca="1" si="10"/>
        <v>197.63</v>
      </c>
      <c r="I84" s="163">
        <f t="shared" ca="1" si="11"/>
        <v>202.68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194.6</v>
      </c>
      <c r="E85" s="163">
        <f t="shared" ca="1" si="7"/>
        <v>196.10999999999999</v>
      </c>
      <c r="F85" s="163">
        <f t="shared" ca="1" si="8"/>
        <v>201.16</v>
      </c>
      <c r="G85" s="163">
        <f t="shared" ca="1" si="9"/>
        <v>196.12</v>
      </c>
      <c r="H85" s="163">
        <f t="shared" ca="1" si="10"/>
        <v>197.63</v>
      </c>
      <c r="I85" s="163">
        <f t="shared" ca="1" si="11"/>
        <v>202.68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194.6</v>
      </c>
      <c r="E86" s="163">
        <f t="shared" ca="1" si="7"/>
        <v>196.10999999999999</v>
      </c>
      <c r="F86" s="163">
        <f t="shared" ca="1" si="8"/>
        <v>201.16</v>
      </c>
      <c r="G86" s="163">
        <f t="shared" ca="1" si="9"/>
        <v>196.12</v>
      </c>
      <c r="H86" s="163">
        <f t="shared" ca="1" si="10"/>
        <v>197.63</v>
      </c>
      <c r="I86" s="163">
        <f t="shared" ca="1" si="11"/>
        <v>202.68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194.6</v>
      </c>
      <c r="E87" s="163">
        <f t="shared" ca="1" si="7"/>
        <v>196.10999999999999</v>
      </c>
      <c r="F87" s="163">
        <f t="shared" ca="1" si="8"/>
        <v>201.16</v>
      </c>
      <c r="G87" s="163">
        <f t="shared" ca="1" si="9"/>
        <v>196.12</v>
      </c>
      <c r="H87" s="163">
        <f t="shared" ca="1" si="10"/>
        <v>197.63</v>
      </c>
      <c r="I87" s="163">
        <f t="shared" ca="1" si="11"/>
        <v>202.68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194.6</v>
      </c>
      <c r="E88" s="163">
        <f t="shared" ca="1" si="7"/>
        <v>196.10999999999999</v>
      </c>
      <c r="F88" s="163">
        <f t="shared" ca="1" si="8"/>
        <v>201.16</v>
      </c>
      <c r="G88" s="163">
        <f t="shared" ca="1" si="9"/>
        <v>196.12</v>
      </c>
      <c r="H88" s="163">
        <f t="shared" ca="1" si="10"/>
        <v>197.63</v>
      </c>
      <c r="I88" s="163">
        <f t="shared" ca="1" si="11"/>
        <v>202.68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194.6</v>
      </c>
      <c r="E89" s="163">
        <f t="shared" ca="1" si="7"/>
        <v>196.10999999999999</v>
      </c>
      <c r="F89" s="163">
        <f t="shared" ca="1" si="8"/>
        <v>201.16</v>
      </c>
      <c r="G89" s="163">
        <f t="shared" ca="1" si="9"/>
        <v>196.12</v>
      </c>
      <c r="H89" s="163">
        <f t="shared" ca="1" si="10"/>
        <v>197.63</v>
      </c>
      <c r="I89" s="163">
        <f t="shared" ca="1" si="11"/>
        <v>202.68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204.8</v>
      </c>
      <c r="E90" s="166">
        <f t="shared" ca="1" si="7"/>
        <v>206.31</v>
      </c>
      <c r="F90" s="166">
        <f t="shared" ca="1" si="8"/>
        <v>211.36</v>
      </c>
      <c r="G90" s="166">
        <f t="shared" ca="1" si="9"/>
        <v>206.32000000000002</v>
      </c>
      <c r="H90" s="166">
        <f t="shared" ca="1" si="10"/>
        <v>207.83</v>
      </c>
      <c r="I90" s="166">
        <f t="shared" ca="1" si="11"/>
        <v>212.88000000000002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204.8</v>
      </c>
      <c r="E91" s="166">
        <f t="shared" ca="1" si="7"/>
        <v>206.31</v>
      </c>
      <c r="F91" s="166">
        <f t="shared" ca="1" si="8"/>
        <v>211.36</v>
      </c>
      <c r="G91" s="166">
        <f t="shared" ca="1" si="9"/>
        <v>206.32000000000002</v>
      </c>
      <c r="H91" s="166">
        <f t="shared" ca="1" si="10"/>
        <v>207.83</v>
      </c>
      <c r="I91" s="166">
        <f t="shared" ca="1" si="11"/>
        <v>212.88000000000002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204.8</v>
      </c>
      <c r="E92" s="166">
        <f t="shared" ca="1" si="7"/>
        <v>206.31</v>
      </c>
      <c r="F92" s="166">
        <f t="shared" ca="1" si="8"/>
        <v>211.36</v>
      </c>
      <c r="G92" s="166">
        <f t="shared" ca="1" si="9"/>
        <v>206.32000000000002</v>
      </c>
      <c r="H92" s="166">
        <f t="shared" ca="1" si="10"/>
        <v>207.83</v>
      </c>
      <c r="I92" s="166">
        <f t="shared" ca="1" si="11"/>
        <v>212.88000000000002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204.8</v>
      </c>
      <c r="E93" s="166">
        <f t="shared" ca="1" si="7"/>
        <v>206.31</v>
      </c>
      <c r="F93" s="166">
        <f t="shared" ca="1" si="8"/>
        <v>211.36</v>
      </c>
      <c r="G93" s="166">
        <f t="shared" ca="1" si="9"/>
        <v>206.32000000000002</v>
      </c>
      <c r="H93" s="166">
        <f t="shared" ca="1" si="10"/>
        <v>207.83</v>
      </c>
      <c r="I93" s="166">
        <f t="shared" ca="1" si="11"/>
        <v>212.88000000000002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204.8</v>
      </c>
      <c r="E94" s="166">
        <f t="shared" ca="1" si="7"/>
        <v>206.31</v>
      </c>
      <c r="F94" s="166">
        <f t="shared" ca="1" si="8"/>
        <v>211.36</v>
      </c>
      <c r="G94" s="166">
        <f t="shared" ca="1" si="9"/>
        <v>206.32000000000002</v>
      </c>
      <c r="H94" s="166">
        <f t="shared" ca="1" si="10"/>
        <v>207.83</v>
      </c>
      <c r="I94" s="166">
        <f t="shared" ca="1" si="11"/>
        <v>212.88000000000002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204.8</v>
      </c>
      <c r="E95" s="166">
        <f t="shared" ca="1" si="7"/>
        <v>206.31</v>
      </c>
      <c r="F95" s="166">
        <f t="shared" ca="1" si="8"/>
        <v>211.36</v>
      </c>
      <c r="G95" s="166">
        <f t="shared" ca="1" si="9"/>
        <v>206.32000000000002</v>
      </c>
      <c r="H95" s="166">
        <f t="shared" ca="1" si="10"/>
        <v>207.83</v>
      </c>
      <c r="I95" s="166">
        <f t="shared" ca="1" si="11"/>
        <v>212.88000000000002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204.8</v>
      </c>
      <c r="E96" s="166">
        <f t="shared" ca="1" si="7"/>
        <v>206.31</v>
      </c>
      <c r="F96" s="166">
        <f t="shared" ca="1" si="8"/>
        <v>211.36</v>
      </c>
      <c r="G96" s="166">
        <f t="shared" ca="1" si="9"/>
        <v>206.32000000000002</v>
      </c>
      <c r="H96" s="166">
        <f t="shared" ca="1" si="10"/>
        <v>207.83</v>
      </c>
      <c r="I96" s="166">
        <f t="shared" ca="1" si="11"/>
        <v>212.88000000000002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204.8</v>
      </c>
      <c r="E97" s="166">
        <f t="shared" ca="1" si="7"/>
        <v>206.31</v>
      </c>
      <c r="F97" s="166">
        <f t="shared" ca="1" si="8"/>
        <v>211.36</v>
      </c>
      <c r="G97" s="166">
        <f t="shared" ca="1" si="9"/>
        <v>206.32000000000002</v>
      </c>
      <c r="H97" s="166">
        <f t="shared" ca="1" si="10"/>
        <v>207.83</v>
      </c>
      <c r="I97" s="166">
        <f t="shared" ca="1" si="11"/>
        <v>212.88000000000002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204.8</v>
      </c>
      <c r="E98" s="166">
        <f t="shared" ca="1" si="7"/>
        <v>206.31</v>
      </c>
      <c r="F98" s="166">
        <f t="shared" ca="1" si="8"/>
        <v>211.36</v>
      </c>
      <c r="G98" s="166">
        <f t="shared" ca="1" si="9"/>
        <v>206.32000000000002</v>
      </c>
      <c r="H98" s="166">
        <f t="shared" ca="1" si="10"/>
        <v>207.83</v>
      </c>
      <c r="I98" s="166">
        <f t="shared" ca="1" si="11"/>
        <v>212.88000000000002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215</v>
      </c>
      <c r="E99" s="163">
        <f t="shared" ca="1" si="7"/>
        <v>216.51</v>
      </c>
      <c r="F99" s="163">
        <f t="shared" ca="1" si="8"/>
        <v>221.56</v>
      </c>
      <c r="G99" s="163">
        <f t="shared" ca="1" si="9"/>
        <v>216.52</v>
      </c>
      <c r="H99" s="163">
        <f t="shared" ca="1" si="10"/>
        <v>218.03</v>
      </c>
      <c r="I99" s="163">
        <f t="shared" ca="1" si="11"/>
        <v>223.08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215</v>
      </c>
      <c r="E100" s="163">
        <f t="shared" ca="1" si="7"/>
        <v>216.51</v>
      </c>
      <c r="F100" s="163">
        <f t="shared" ca="1" si="8"/>
        <v>221.56</v>
      </c>
      <c r="G100" s="163">
        <f t="shared" ca="1" si="9"/>
        <v>216.52</v>
      </c>
      <c r="H100" s="163">
        <f t="shared" ca="1" si="10"/>
        <v>218.03</v>
      </c>
      <c r="I100" s="163">
        <f t="shared" ca="1" si="11"/>
        <v>223.08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215</v>
      </c>
      <c r="E101" s="163">
        <f t="shared" ca="1" si="7"/>
        <v>216.51</v>
      </c>
      <c r="F101" s="163">
        <f t="shared" ca="1" si="8"/>
        <v>221.56</v>
      </c>
      <c r="G101" s="163">
        <f t="shared" ca="1" si="9"/>
        <v>216.52</v>
      </c>
      <c r="H101" s="163">
        <f t="shared" ca="1" si="10"/>
        <v>218.03</v>
      </c>
      <c r="I101" s="163">
        <f t="shared" ca="1" si="11"/>
        <v>223.08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215</v>
      </c>
      <c r="E102" s="163">
        <f t="shared" ca="1" si="7"/>
        <v>216.51</v>
      </c>
      <c r="F102" s="163">
        <f t="shared" ca="1" si="8"/>
        <v>221.56</v>
      </c>
      <c r="G102" s="163">
        <f t="shared" ca="1" si="9"/>
        <v>216.52</v>
      </c>
      <c r="H102" s="163">
        <f t="shared" ca="1" si="10"/>
        <v>218.03</v>
      </c>
      <c r="I102" s="163">
        <f t="shared" ca="1" si="11"/>
        <v>223.08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215</v>
      </c>
      <c r="E103" s="163">
        <f t="shared" ca="1" si="7"/>
        <v>216.51</v>
      </c>
      <c r="F103" s="163">
        <f t="shared" ca="1" si="8"/>
        <v>221.56</v>
      </c>
      <c r="G103" s="163">
        <f t="shared" ca="1" si="9"/>
        <v>216.52</v>
      </c>
      <c r="H103" s="163">
        <f t="shared" ca="1" si="10"/>
        <v>218.03</v>
      </c>
      <c r="I103" s="163">
        <f t="shared" ca="1" si="11"/>
        <v>223.08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215</v>
      </c>
      <c r="E104" s="163">
        <f t="shared" ca="1" si="7"/>
        <v>216.51</v>
      </c>
      <c r="F104" s="163">
        <f t="shared" ca="1" si="8"/>
        <v>221.56</v>
      </c>
      <c r="G104" s="163">
        <f t="shared" ca="1" si="9"/>
        <v>216.52</v>
      </c>
      <c r="H104" s="163">
        <f t="shared" ca="1" si="10"/>
        <v>218.03</v>
      </c>
      <c r="I104" s="163">
        <f t="shared" ca="1" si="11"/>
        <v>223.08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215</v>
      </c>
      <c r="E105" s="163">
        <f t="shared" ca="1" si="7"/>
        <v>216.51</v>
      </c>
      <c r="F105" s="163">
        <f t="shared" ca="1" si="8"/>
        <v>221.56</v>
      </c>
      <c r="G105" s="163">
        <f t="shared" ca="1" si="9"/>
        <v>216.52</v>
      </c>
      <c r="H105" s="163">
        <f t="shared" ca="1" si="10"/>
        <v>218.03</v>
      </c>
      <c r="I105" s="163">
        <f t="shared" ca="1" si="11"/>
        <v>223.08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215</v>
      </c>
      <c r="E106" s="163">
        <f t="shared" ca="1" si="7"/>
        <v>216.51</v>
      </c>
      <c r="F106" s="163">
        <f t="shared" ca="1" si="8"/>
        <v>221.56</v>
      </c>
      <c r="G106" s="163">
        <f t="shared" ca="1" si="9"/>
        <v>216.52</v>
      </c>
      <c r="H106" s="163">
        <f t="shared" ca="1" si="10"/>
        <v>218.03</v>
      </c>
      <c r="I106" s="163">
        <f t="shared" ca="1" si="11"/>
        <v>223.08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215</v>
      </c>
      <c r="E107" s="163">
        <f t="shared" ca="1" si="7"/>
        <v>216.51</v>
      </c>
      <c r="F107" s="163">
        <f t="shared" ca="1" si="8"/>
        <v>221.56</v>
      </c>
      <c r="G107" s="163">
        <f t="shared" ca="1" si="9"/>
        <v>216.52</v>
      </c>
      <c r="H107" s="163">
        <f t="shared" ca="1" si="10"/>
        <v>218.03</v>
      </c>
      <c r="I107" s="163">
        <f t="shared" ca="1" si="11"/>
        <v>223.08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215</v>
      </c>
      <c r="E108" s="163">
        <f t="shared" ca="1" si="7"/>
        <v>216.51</v>
      </c>
      <c r="F108" s="163">
        <f t="shared" ca="1" si="8"/>
        <v>221.56</v>
      </c>
      <c r="G108" s="163">
        <f t="shared" ca="1" si="9"/>
        <v>216.52</v>
      </c>
      <c r="H108" s="163">
        <f t="shared" ca="1" si="10"/>
        <v>218.03</v>
      </c>
      <c r="I108" s="163">
        <f t="shared" ca="1" si="11"/>
        <v>223.08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225.2</v>
      </c>
      <c r="E109" s="166">
        <f t="shared" ca="1" si="7"/>
        <v>226.70999999999998</v>
      </c>
      <c r="F109" s="166">
        <f t="shared" ca="1" si="8"/>
        <v>231.76</v>
      </c>
      <c r="G109" s="166">
        <f t="shared" ca="1" si="9"/>
        <v>226.72</v>
      </c>
      <c r="H109" s="166">
        <f t="shared" ca="1" si="10"/>
        <v>228.23</v>
      </c>
      <c r="I109" s="166">
        <f t="shared" ca="1" si="11"/>
        <v>233.28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225.2</v>
      </c>
      <c r="E110" s="166">
        <f t="shared" ca="1" si="7"/>
        <v>226.70999999999998</v>
      </c>
      <c r="F110" s="166">
        <f t="shared" ca="1" si="8"/>
        <v>231.76</v>
      </c>
      <c r="G110" s="166">
        <f t="shared" ca="1" si="9"/>
        <v>226.72</v>
      </c>
      <c r="H110" s="166">
        <f t="shared" ca="1" si="10"/>
        <v>228.23</v>
      </c>
      <c r="I110" s="166">
        <f t="shared" ca="1" si="11"/>
        <v>233.28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225.2</v>
      </c>
      <c r="E111" s="166">
        <f t="shared" ca="1" si="7"/>
        <v>226.70999999999998</v>
      </c>
      <c r="F111" s="166">
        <f t="shared" ca="1" si="8"/>
        <v>231.76</v>
      </c>
      <c r="G111" s="166">
        <f t="shared" ca="1" si="9"/>
        <v>226.72</v>
      </c>
      <c r="H111" s="166">
        <f t="shared" ca="1" si="10"/>
        <v>228.23</v>
      </c>
      <c r="I111" s="166">
        <f t="shared" ca="1" si="11"/>
        <v>233.28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225.2</v>
      </c>
      <c r="E112" s="166">
        <f t="shared" ca="1" si="7"/>
        <v>226.70999999999998</v>
      </c>
      <c r="F112" s="166">
        <f t="shared" ca="1" si="8"/>
        <v>231.76</v>
      </c>
      <c r="G112" s="166">
        <f t="shared" ca="1" si="9"/>
        <v>226.72</v>
      </c>
      <c r="H112" s="166">
        <f t="shared" ca="1" si="10"/>
        <v>228.23</v>
      </c>
      <c r="I112" s="166">
        <f t="shared" ca="1" si="11"/>
        <v>233.28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225.2</v>
      </c>
      <c r="E113" s="166">
        <f t="shared" ca="1" si="7"/>
        <v>226.70999999999998</v>
      </c>
      <c r="F113" s="166">
        <f t="shared" ca="1" si="8"/>
        <v>231.76</v>
      </c>
      <c r="G113" s="166">
        <f t="shared" ca="1" si="9"/>
        <v>226.72</v>
      </c>
      <c r="H113" s="166">
        <f t="shared" ca="1" si="10"/>
        <v>228.23</v>
      </c>
      <c r="I113" s="166">
        <f t="shared" ca="1" si="11"/>
        <v>233.28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225.2</v>
      </c>
      <c r="E114" s="166">
        <f t="shared" ca="1" si="7"/>
        <v>226.70999999999998</v>
      </c>
      <c r="F114" s="166">
        <f t="shared" ca="1" si="8"/>
        <v>231.76</v>
      </c>
      <c r="G114" s="166">
        <f t="shared" ca="1" si="9"/>
        <v>226.72</v>
      </c>
      <c r="H114" s="166">
        <f t="shared" ca="1" si="10"/>
        <v>228.23</v>
      </c>
      <c r="I114" s="166">
        <f t="shared" ca="1" si="11"/>
        <v>233.28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225.2</v>
      </c>
      <c r="E115" s="166">
        <f t="shared" ca="1" si="7"/>
        <v>226.70999999999998</v>
      </c>
      <c r="F115" s="166">
        <f t="shared" ca="1" si="8"/>
        <v>231.76</v>
      </c>
      <c r="G115" s="166">
        <f t="shared" ca="1" si="9"/>
        <v>226.72</v>
      </c>
      <c r="H115" s="166">
        <f t="shared" ca="1" si="10"/>
        <v>228.23</v>
      </c>
      <c r="I115" s="166">
        <f t="shared" ca="1" si="11"/>
        <v>233.28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225.2</v>
      </c>
      <c r="E116" s="166">
        <f t="shared" ca="1" si="7"/>
        <v>226.70999999999998</v>
      </c>
      <c r="F116" s="166">
        <f t="shared" ca="1" si="8"/>
        <v>231.76</v>
      </c>
      <c r="G116" s="166">
        <f t="shared" ca="1" si="9"/>
        <v>226.72</v>
      </c>
      <c r="H116" s="166">
        <f t="shared" ca="1" si="10"/>
        <v>228.23</v>
      </c>
      <c r="I116" s="166">
        <f t="shared" ca="1" si="11"/>
        <v>233.28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225.2</v>
      </c>
      <c r="E117" s="166">
        <f t="shared" ca="1" si="7"/>
        <v>226.70999999999998</v>
      </c>
      <c r="F117" s="166">
        <f t="shared" ca="1" si="8"/>
        <v>231.76</v>
      </c>
      <c r="G117" s="166">
        <f t="shared" ca="1" si="9"/>
        <v>226.72</v>
      </c>
      <c r="H117" s="166">
        <f t="shared" ca="1" si="10"/>
        <v>228.23</v>
      </c>
      <c r="I117" s="166">
        <f t="shared" ca="1" si="11"/>
        <v>233.28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225.2</v>
      </c>
      <c r="E118" s="166">
        <f t="shared" ca="1" si="7"/>
        <v>226.70999999999998</v>
      </c>
      <c r="F118" s="166">
        <f t="shared" ca="1" si="8"/>
        <v>231.76</v>
      </c>
      <c r="G118" s="166">
        <f t="shared" ca="1" si="9"/>
        <v>226.72</v>
      </c>
      <c r="H118" s="166">
        <f t="shared" ca="1" si="10"/>
        <v>228.23</v>
      </c>
      <c r="I118" s="166">
        <f t="shared" ca="1" si="11"/>
        <v>233.28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235.4</v>
      </c>
      <c r="E119" s="163">
        <f t="shared" ca="1" si="7"/>
        <v>236.91</v>
      </c>
      <c r="F119" s="163">
        <f t="shared" ca="1" si="8"/>
        <v>241.96</v>
      </c>
      <c r="G119" s="163">
        <f t="shared" ca="1" si="9"/>
        <v>236.92000000000002</v>
      </c>
      <c r="H119" s="163">
        <f t="shared" ca="1" si="10"/>
        <v>238.43</v>
      </c>
      <c r="I119" s="163">
        <f t="shared" ca="1" si="11"/>
        <v>243.48000000000002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235.4</v>
      </c>
      <c r="E120" s="163">
        <f t="shared" ca="1" si="7"/>
        <v>236.91</v>
      </c>
      <c r="F120" s="163">
        <f t="shared" ca="1" si="8"/>
        <v>241.96</v>
      </c>
      <c r="G120" s="163">
        <f t="shared" ca="1" si="9"/>
        <v>236.92000000000002</v>
      </c>
      <c r="H120" s="163">
        <f t="shared" ca="1" si="10"/>
        <v>238.43</v>
      </c>
      <c r="I120" s="163">
        <f t="shared" ca="1" si="11"/>
        <v>243.48000000000002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235.4</v>
      </c>
      <c r="E121" s="163">
        <f t="shared" ca="1" si="7"/>
        <v>236.91</v>
      </c>
      <c r="F121" s="163">
        <f t="shared" ca="1" si="8"/>
        <v>241.96</v>
      </c>
      <c r="G121" s="163">
        <f t="shared" ca="1" si="9"/>
        <v>236.92000000000002</v>
      </c>
      <c r="H121" s="163">
        <f t="shared" ca="1" si="10"/>
        <v>238.43</v>
      </c>
      <c r="I121" s="163">
        <f t="shared" ca="1" si="11"/>
        <v>243.48000000000002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235.4</v>
      </c>
      <c r="E122" s="163">
        <f t="shared" ca="1" si="7"/>
        <v>236.91</v>
      </c>
      <c r="F122" s="163">
        <f t="shared" ca="1" si="8"/>
        <v>241.96</v>
      </c>
      <c r="G122" s="163">
        <f t="shared" ca="1" si="9"/>
        <v>236.92000000000002</v>
      </c>
      <c r="H122" s="163">
        <f t="shared" ca="1" si="10"/>
        <v>238.43</v>
      </c>
      <c r="I122" s="163">
        <f t="shared" ca="1" si="11"/>
        <v>243.48000000000002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235.4</v>
      </c>
      <c r="E123" s="163">
        <f t="shared" ca="1" si="7"/>
        <v>236.91</v>
      </c>
      <c r="F123" s="163">
        <f t="shared" ca="1" si="8"/>
        <v>241.96</v>
      </c>
      <c r="G123" s="163">
        <f t="shared" ca="1" si="9"/>
        <v>236.92000000000002</v>
      </c>
      <c r="H123" s="163">
        <f t="shared" ca="1" si="10"/>
        <v>238.43</v>
      </c>
      <c r="I123" s="163">
        <f t="shared" ca="1" si="11"/>
        <v>243.48000000000002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235.4</v>
      </c>
      <c r="E124" s="163">
        <f t="shared" ca="1" si="7"/>
        <v>236.91</v>
      </c>
      <c r="F124" s="163">
        <f t="shared" ca="1" si="8"/>
        <v>241.96</v>
      </c>
      <c r="G124" s="163">
        <f t="shared" ca="1" si="9"/>
        <v>236.92000000000002</v>
      </c>
      <c r="H124" s="163">
        <f t="shared" ca="1" si="10"/>
        <v>238.43</v>
      </c>
      <c r="I124" s="163">
        <f t="shared" ca="1" si="11"/>
        <v>243.48000000000002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235.4</v>
      </c>
      <c r="E125" s="163">
        <f t="shared" ca="1" si="7"/>
        <v>236.91</v>
      </c>
      <c r="F125" s="163">
        <f t="shared" ca="1" si="8"/>
        <v>241.96</v>
      </c>
      <c r="G125" s="163">
        <f t="shared" ca="1" si="9"/>
        <v>236.92000000000002</v>
      </c>
      <c r="H125" s="163">
        <f t="shared" ca="1" si="10"/>
        <v>238.43</v>
      </c>
      <c r="I125" s="163">
        <f t="shared" ca="1" si="11"/>
        <v>243.48000000000002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235.4</v>
      </c>
      <c r="E126" s="163">
        <f t="shared" ca="1" si="7"/>
        <v>236.91</v>
      </c>
      <c r="F126" s="163">
        <f t="shared" ca="1" si="8"/>
        <v>241.96</v>
      </c>
      <c r="G126" s="163">
        <f t="shared" ca="1" si="9"/>
        <v>236.92000000000002</v>
      </c>
      <c r="H126" s="163">
        <f t="shared" ca="1" si="10"/>
        <v>238.43</v>
      </c>
      <c r="I126" s="163">
        <f t="shared" ca="1" si="11"/>
        <v>243.48000000000002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235.4</v>
      </c>
      <c r="E127" s="163">
        <f t="shared" ca="1" si="7"/>
        <v>236.91</v>
      </c>
      <c r="F127" s="163">
        <f t="shared" ca="1" si="8"/>
        <v>241.96</v>
      </c>
      <c r="G127" s="163">
        <f t="shared" ca="1" si="9"/>
        <v>236.92000000000002</v>
      </c>
      <c r="H127" s="163">
        <f t="shared" ca="1" si="10"/>
        <v>238.43</v>
      </c>
      <c r="I127" s="163">
        <f t="shared" ca="1" si="11"/>
        <v>243.48000000000002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235.4</v>
      </c>
      <c r="E128" s="163">
        <f t="shared" ca="1" si="7"/>
        <v>236.91</v>
      </c>
      <c r="F128" s="163">
        <f t="shared" ca="1" si="8"/>
        <v>241.96</v>
      </c>
      <c r="G128" s="163">
        <f t="shared" ca="1" si="9"/>
        <v>236.92000000000002</v>
      </c>
      <c r="H128" s="163">
        <f t="shared" ca="1" si="10"/>
        <v>238.43</v>
      </c>
      <c r="I128" s="163">
        <f t="shared" ca="1" si="11"/>
        <v>243.48000000000002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235.4</v>
      </c>
      <c r="E129" s="163">
        <f t="shared" ca="1" si="7"/>
        <v>236.91</v>
      </c>
      <c r="F129" s="163">
        <f t="shared" ca="1" si="8"/>
        <v>241.96</v>
      </c>
      <c r="G129" s="163">
        <f t="shared" ca="1" si="9"/>
        <v>236.92000000000002</v>
      </c>
      <c r="H129" s="163">
        <f t="shared" ca="1" si="10"/>
        <v>238.43</v>
      </c>
      <c r="I129" s="163">
        <f t="shared" ca="1" si="11"/>
        <v>243.48000000000002</v>
      </c>
    </row>
    <row r="130" spans="1:9" ht="15" thickBot="1"/>
    <row r="131" spans="1:9" ht="15" thickBot="1">
      <c r="A131" s="221" t="s">
        <v>1</v>
      </c>
      <c r="B131" s="222"/>
      <c r="C131" s="223"/>
      <c r="D131" s="221" t="str">
        <f ca="1">+"Cylindre double entrée (851½-"&amp;MID(CELL("nomfichier",A129),FIND("]",CELL("nomfichier",A129))+1,LEN(CELL("nomfichier",A129))-FIND("]",CELL("nomfichier",A129)))&amp;")"</f>
        <v>Cylindre double entrée (851½-KM6)</v>
      </c>
      <c r="E131" s="222"/>
      <c r="F131" s="223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39.86999999999999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41.379999999999988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46.429999999999993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39.86999999999999</v>
      </c>
      <c r="E134" s="163">
        <f t="shared" ca="1" si="13"/>
        <v>41.379999999999988</v>
      </c>
      <c r="F134" s="163">
        <f t="shared" ca="1" si="14"/>
        <v>46.429999999999993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44.969999999999992</v>
      </c>
      <c r="E135" s="166">
        <f t="shared" ca="1" si="13"/>
        <v>46.47999999999999</v>
      </c>
      <c r="F135" s="166">
        <f t="shared" ca="1" si="14"/>
        <v>51.529999999999994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50.069999999999993</v>
      </c>
      <c r="E136" s="163">
        <f t="shared" ca="1" si="13"/>
        <v>51.579999999999991</v>
      </c>
      <c r="F136" s="163">
        <f t="shared" ca="1" si="14"/>
        <v>56.629999999999995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55.169999999999987</v>
      </c>
      <c r="E137" s="166">
        <f t="shared" ca="1" si="13"/>
        <v>56.679999999999986</v>
      </c>
      <c r="F137" s="166">
        <f t="shared" ca="1" si="14"/>
        <v>61.72999999999999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60.269999999999989</v>
      </c>
      <c r="E138" s="163">
        <f t="shared" ca="1" si="13"/>
        <v>61.779999999999987</v>
      </c>
      <c r="F138" s="163">
        <f t="shared" ca="1" si="14"/>
        <v>66.83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65.36999999999999</v>
      </c>
      <c r="E139" s="166">
        <f t="shared" ca="1" si="13"/>
        <v>66.88</v>
      </c>
      <c r="F139" s="166">
        <f t="shared" ca="1" si="14"/>
        <v>71.929999999999993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70.469999999999985</v>
      </c>
      <c r="E140" s="163">
        <f t="shared" ca="1" si="13"/>
        <v>71.97999999999999</v>
      </c>
      <c r="F140" s="163">
        <f t="shared" ca="1" si="14"/>
        <v>77.029999999999987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75.569999999999979</v>
      </c>
      <c r="E141" s="166">
        <f t="shared" ca="1" si="13"/>
        <v>77.079999999999984</v>
      </c>
      <c r="F141" s="166">
        <f t="shared" ca="1" si="14"/>
        <v>82.129999999999981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80.669999999999987</v>
      </c>
      <c r="E142" s="163">
        <f t="shared" ca="1" si="13"/>
        <v>82.179999999999993</v>
      </c>
      <c r="F142" s="163">
        <f t="shared" ca="1" si="14"/>
        <v>87.22999999999999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85.77</v>
      </c>
      <c r="E143" s="166">
        <f t="shared" ca="1" si="13"/>
        <v>87.28</v>
      </c>
      <c r="F143" s="166">
        <f t="shared" ca="1" si="14"/>
        <v>92.33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90.86999999999999</v>
      </c>
      <c r="E144" s="163">
        <f t="shared" ca="1" si="13"/>
        <v>92.38</v>
      </c>
      <c r="F144" s="163">
        <f t="shared" ca="1" si="14"/>
        <v>97.429999999999993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152.07</v>
      </c>
      <c r="E145" s="166">
        <f t="shared" ca="1" si="13"/>
        <v>153.57999999999998</v>
      </c>
      <c r="F145" s="166">
        <f t="shared" ca="1" si="14"/>
        <v>158.63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162.26999999999998</v>
      </c>
      <c r="E146" s="163">
        <f t="shared" ca="1" si="13"/>
        <v>163.77999999999997</v>
      </c>
      <c r="F146" s="163">
        <f t="shared" ca="1" si="14"/>
        <v>168.82999999999998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172.47</v>
      </c>
      <c r="E147" s="166">
        <f t="shared" ca="1" si="13"/>
        <v>173.98</v>
      </c>
      <c r="F147" s="166">
        <f t="shared" ca="1" si="14"/>
        <v>179.03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182.67</v>
      </c>
      <c r="E148" s="163">
        <f t="shared" ca="1" si="13"/>
        <v>184.17999999999998</v>
      </c>
      <c r="F148" s="163">
        <f t="shared" ca="1" si="14"/>
        <v>189.23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192.87</v>
      </c>
      <c r="E149" s="166">
        <f t="shared" ca="1" si="13"/>
        <v>194.38</v>
      </c>
      <c r="F149" s="166">
        <f t="shared" ca="1" si="14"/>
        <v>199.43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203.07</v>
      </c>
      <c r="E150" s="163">
        <f t="shared" ca="1" si="13"/>
        <v>204.57999999999998</v>
      </c>
      <c r="F150" s="163">
        <f t="shared" ca="1" si="14"/>
        <v>209.63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213.26999999999998</v>
      </c>
      <c r="E151" s="166">
        <f t="shared" ca="1" si="13"/>
        <v>214.77999999999997</v>
      </c>
      <c r="F151" s="166">
        <f t="shared" ca="1" si="14"/>
        <v>219.82999999999998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223.47</v>
      </c>
      <c r="E152" s="163">
        <f t="shared" ca="1" si="13"/>
        <v>224.98</v>
      </c>
      <c r="F152" s="163">
        <f t="shared" ca="1" si="14"/>
        <v>230.03</v>
      </c>
    </row>
    <row r="154" spans="1:6">
      <c r="A154" s="224" t="s">
        <v>198</v>
      </c>
      <c r="B154" s="224"/>
      <c r="C154" s="224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69.86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71.37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76.42</v>
      </c>
    </row>
    <row r="155" spans="1:6">
      <c r="A155" s="224" t="s">
        <v>199</v>
      </c>
      <c r="B155" s="224"/>
      <c r="C155" s="224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42.37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43.879999999999995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48.93</v>
      </c>
    </row>
    <row r="156" spans="1:6">
      <c r="A156" s="224" t="s">
        <v>200</v>
      </c>
      <c r="B156" s="224"/>
      <c r="C156" s="224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72.8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74.31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79.36</v>
      </c>
    </row>
    <row r="157" spans="1:6">
      <c r="A157" s="224" t="s">
        <v>201</v>
      </c>
      <c r="B157" s="224"/>
      <c r="C157" s="224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84.41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85.92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90.97</v>
      </c>
    </row>
    <row r="158" spans="1:6">
      <c r="A158" s="224" t="s">
        <v>202</v>
      </c>
      <c r="B158" s="224"/>
      <c r="C158" s="224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54.489999999999995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55.999999999999993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61.05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4" t="s">
        <v>203</v>
      </c>
      <c r="B160" s="224"/>
      <c r="C160" s="224"/>
      <c r="D160" s="225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10,87€</v>
      </c>
      <c r="E160" s="225"/>
      <c r="F160" s="225"/>
    </row>
    <row r="161" spans="1:6">
      <c r="A161" s="224" t="s">
        <v>204</v>
      </c>
      <c r="B161" s="224"/>
      <c r="C161" s="224"/>
      <c r="D161" s="226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22,08€</v>
      </c>
      <c r="E161" s="226"/>
      <c r="F161" s="226"/>
    </row>
    <row r="162" spans="1:6">
      <c r="A162" s="224" t="s">
        <v>205</v>
      </c>
      <c r="B162" s="224"/>
      <c r="C162" s="224"/>
      <c r="D162" s="225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5"/>
      <c r="F162" s="225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8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8"/>
      <c r="C1" s="218"/>
      <c r="D1" s="218"/>
      <c r="E1" s="218"/>
      <c r="F1" s="218"/>
      <c r="G1" s="218"/>
      <c r="H1" s="218"/>
      <c r="I1" s="218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19" t="str">
        <f ca="1">"Profil "&amp;MID(CELL("nomfichier",A6),FIND("]",CELL("nomfichier",A6))+1,LEN(CELL("nomfichier",A6))-FIND("]",CELL("nomfichier",A6)))</f>
        <v>Profil MKM6</v>
      </c>
      <c r="B6" s="219"/>
      <c r="C6" s="219"/>
      <c r="D6" s="219"/>
      <c r="E6" s="219"/>
      <c r="F6" s="219"/>
      <c r="G6" s="219"/>
      <c r="H6" s="219"/>
      <c r="I6" s="219"/>
    </row>
    <row r="7" spans="1:9" ht="15" thickBot="1"/>
    <row r="8" spans="1:9" s="159" customFormat="1" ht="15" thickBot="1">
      <c r="A8" s="221" t="s">
        <v>1</v>
      </c>
      <c r="B8" s="222"/>
      <c r="C8" s="223"/>
      <c r="D8" s="221" t="str">
        <f ca="1">+"Cylindre double entrée (810-"&amp;MID(CELL("nomfichier",A6),FIND("]",CELL("nomfichier",A6))+1,LEN(CELL("nomfichier",A6))-FIND("]",CELL("nomfichier",A6)))&amp;")"</f>
        <v>Cylindre double entrée (810-MKM6)</v>
      </c>
      <c r="E8" s="222"/>
      <c r="F8" s="223"/>
      <c r="G8" s="220" t="str">
        <f ca="1">"Cylindre à bouton (815-"&amp;MID(CELL("nomfichier",A6),FIND("]",CELL("nomfichier",A6))+1,LEN(CELL("nomfichier",A6))-FIND("]",CELL("nomfichier",A6)))&amp;")"</f>
        <v>Cylindre à bouton (815-MKM6)</v>
      </c>
      <c r="H8" s="220"/>
      <c r="I8" s="220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53.91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55.419999999999995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60.47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55.36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56.87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61.92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53.91</v>
      </c>
      <c r="E11" s="163">
        <f t="shared" ca="1" si="1"/>
        <v>55.419999999999995</v>
      </c>
      <c r="F11" s="163">
        <f t="shared" ca="1" si="2"/>
        <v>60.47</v>
      </c>
      <c r="G11" s="163">
        <f t="shared" ca="1" si="3"/>
        <v>55.36</v>
      </c>
      <c r="H11" s="163">
        <f t="shared" ca="1" si="4"/>
        <v>56.87</v>
      </c>
      <c r="I11" s="163">
        <f t="shared" ca="1" si="5"/>
        <v>61.92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53.91</v>
      </c>
      <c r="E12" s="163">
        <f t="shared" ca="1" si="1"/>
        <v>55.419999999999995</v>
      </c>
      <c r="F12" s="163">
        <f t="shared" ca="1" si="2"/>
        <v>60.47</v>
      </c>
      <c r="G12" s="163">
        <f t="shared" ca="1" si="3"/>
        <v>55.36</v>
      </c>
      <c r="H12" s="163">
        <f t="shared" ca="1" si="4"/>
        <v>56.87</v>
      </c>
      <c r="I12" s="163">
        <f t="shared" ca="1" si="5"/>
        <v>61.92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53.91</v>
      </c>
      <c r="E13" s="163">
        <f t="shared" ca="1" si="1"/>
        <v>55.419999999999995</v>
      </c>
      <c r="F13" s="163">
        <f t="shared" ca="1" si="2"/>
        <v>60.47</v>
      </c>
      <c r="G13" s="163">
        <f t="shared" ca="1" si="3"/>
        <v>55.36</v>
      </c>
      <c r="H13" s="163">
        <f t="shared" ca="1" si="4"/>
        <v>56.87</v>
      </c>
      <c r="I13" s="163">
        <f t="shared" ca="1" si="5"/>
        <v>61.92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59.01</v>
      </c>
      <c r="E14" s="166">
        <f t="shared" ca="1" si="1"/>
        <v>60.519999999999996</v>
      </c>
      <c r="F14" s="166">
        <f t="shared" ca="1" si="2"/>
        <v>65.569999999999993</v>
      </c>
      <c r="G14" s="166">
        <f t="shared" ca="1" si="3"/>
        <v>60.46</v>
      </c>
      <c r="H14" s="166">
        <f t="shared" ca="1" si="4"/>
        <v>61.97</v>
      </c>
      <c r="I14" s="166">
        <f t="shared" ca="1" si="5"/>
        <v>67.02000000000001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64.11</v>
      </c>
      <c r="E15" s="163">
        <f t="shared" ca="1" si="1"/>
        <v>65.62</v>
      </c>
      <c r="F15" s="163">
        <f t="shared" ca="1" si="2"/>
        <v>70.67</v>
      </c>
      <c r="G15" s="163">
        <f t="shared" ca="1" si="3"/>
        <v>65.56</v>
      </c>
      <c r="H15" s="163">
        <f t="shared" ca="1" si="4"/>
        <v>67.070000000000007</v>
      </c>
      <c r="I15" s="163">
        <f t="shared" ca="1" si="5"/>
        <v>72.12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64.11</v>
      </c>
      <c r="E16" s="163">
        <f t="shared" ca="1" si="1"/>
        <v>65.62</v>
      </c>
      <c r="F16" s="163">
        <f t="shared" ca="1" si="2"/>
        <v>70.67</v>
      </c>
      <c r="G16" s="163">
        <f t="shared" ca="1" si="3"/>
        <v>65.56</v>
      </c>
      <c r="H16" s="163">
        <f t="shared" ca="1" si="4"/>
        <v>67.070000000000007</v>
      </c>
      <c r="I16" s="163">
        <f t="shared" ca="1" si="5"/>
        <v>72.12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64.11</v>
      </c>
      <c r="E17" s="163">
        <f t="shared" ca="1" si="1"/>
        <v>65.62</v>
      </c>
      <c r="F17" s="163">
        <f t="shared" ca="1" si="2"/>
        <v>70.67</v>
      </c>
      <c r="G17" s="163">
        <f t="shared" ca="1" si="3"/>
        <v>65.56</v>
      </c>
      <c r="H17" s="163">
        <f t="shared" ca="1" si="4"/>
        <v>67.070000000000007</v>
      </c>
      <c r="I17" s="163">
        <f t="shared" ca="1" si="5"/>
        <v>72.12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69.209999999999994</v>
      </c>
      <c r="E18" s="166">
        <f t="shared" ca="1" si="1"/>
        <v>70.72</v>
      </c>
      <c r="F18" s="166">
        <f t="shared" ca="1" si="2"/>
        <v>75.77</v>
      </c>
      <c r="G18" s="166">
        <f t="shared" ca="1" si="3"/>
        <v>70.66</v>
      </c>
      <c r="H18" s="166">
        <f t="shared" ca="1" si="4"/>
        <v>72.17</v>
      </c>
      <c r="I18" s="166">
        <f t="shared" ca="1" si="5"/>
        <v>77.22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69.209999999999994</v>
      </c>
      <c r="E19" s="166">
        <f t="shared" ca="1" si="1"/>
        <v>70.72</v>
      </c>
      <c r="F19" s="166">
        <f t="shared" ca="1" si="2"/>
        <v>75.77</v>
      </c>
      <c r="G19" s="166">
        <f t="shared" ca="1" si="3"/>
        <v>70.66</v>
      </c>
      <c r="H19" s="166">
        <f t="shared" ca="1" si="4"/>
        <v>72.17</v>
      </c>
      <c r="I19" s="166">
        <f t="shared" ca="1" si="5"/>
        <v>77.22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69.209999999999994</v>
      </c>
      <c r="E20" s="166">
        <f t="shared" ca="1" si="1"/>
        <v>70.72</v>
      </c>
      <c r="F20" s="166">
        <f t="shared" ca="1" si="2"/>
        <v>75.77</v>
      </c>
      <c r="G20" s="166">
        <f t="shared" ca="1" si="3"/>
        <v>70.66</v>
      </c>
      <c r="H20" s="166">
        <f t="shared" ca="1" si="4"/>
        <v>72.17</v>
      </c>
      <c r="I20" s="166">
        <f t="shared" ca="1" si="5"/>
        <v>77.22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74.309999999999988</v>
      </c>
      <c r="E21" s="163">
        <f t="shared" ca="1" si="1"/>
        <v>75.819999999999993</v>
      </c>
      <c r="F21" s="163">
        <f t="shared" ca="1" si="2"/>
        <v>80.86999999999999</v>
      </c>
      <c r="G21" s="163">
        <f t="shared" ca="1" si="3"/>
        <v>75.759999999999991</v>
      </c>
      <c r="H21" s="163">
        <f t="shared" ca="1" si="4"/>
        <v>77.27</v>
      </c>
      <c r="I21" s="163">
        <f t="shared" ca="1" si="5"/>
        <v>82.32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74.309999999999988</v>
      </c>
      <c r="E22" s="163">
        <f t="shared" ca="1" si="1"/>
        <v>75.819999999999993</v>
      </c>
      <c r="F22" s="163">
        <f t="shared" ca="1" si="2"/>
        <v>80.86999999999999</v>
      </c>
      <c r="G22" s="163">
        <f t="shared" ca="1" si="3"/>
        <v>75.759999999999991</v>
      </c>
      <c r="H22" s="163">
        <f t="shared" ca="1" si="4"/>
        <v>77.27</v>
      </c>
      <c r="I22" s="163">
        <f t="shared" ca="1" si="5"/>
        <v>82.32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74.309999999999988</v>
      </c>
      <c r="E23" s="163">
        <f t="shared" ca="1" si="1"/>
        <v>75.819999999999993</v>
      </c>
      <c r="F23" s="163">
        <f t="shared" ca="1" si="2"/>
        <v>80.86999999999999</v>
      </c>
      <c r="G23" s="163">
        <f t="shared" ca="1" si="3"/>
        <v>75.759999999999991</v>
      </c>
      <c r="H23" s="163">
        <f t="shared" ca="1" si="4"/>
        <v>77.27</v>
      </c>
      <c r="I23" s="163">
        <f t="shared" ca="1" si="5"/>
        <v>82.32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74.309999999999988</v>
      </c>
      <c r="E24" s="163">
        <f t="shared" ca="1" si="1"/>
        <v>75.819999999999993</v>
      </c>
      <c r="F24" s="163">
        <f t="shared" ca="1" si="2"/>
        <v>80.86999999999999</v>
      </c>
      <c r="G24" s="163">
        <f t="shared" ca="1" si="3"/>
        <v>75.759999999999991</v>
      </c>
      <c r="H24" s="163">
        <f t="shared" ca="1" si="4"/>
        <v>77.27</v>
      </c>
      <c r="I24" s="163">
        <f t="shared" ca="1" si="5"/>
        <v>82.32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79.41</v>
      </c>
      <c r="E25" s="166">
        <f t="shared" ca="1" si="1"/>
        <v>80.92</v>
      </c>
      <c r="F25" s="166">
        <f t="shared" ca="1" si="2"/>
        <v>85.97</v>
      </c>
      <c r="G25" s="166">
        <f t="shared" ca="1" si="3"/>
        <v>80.86</v>
      </c>
      <c r="H25" s="166">
        <f t="shared" ca="1" si="4"/>
        <v>82.37</v>
      </c>
      <c r="I25" s="166">
        <f t="shared" ca="1" si="5"/>
        <v>87.42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79.41</v>
      </c>
      <c r="E26" s="166">
        <f t="shared" ca="1" si="1"/>
        <v>80.92</v>
      </c>
      <c r="F26" s="166">
        <f t="shared" ca="1" si="2"/>
        <v>85.97</v>
      </c>
      <c r="G26" s="166">
        <f t="shared" ca="1" si="3"/>
        <v>80.86</v>
      </c>
      <c r="H26" s="166">
        <f t="shared" ca="1" si="4"/>
        <v>82.37</v>
      </c>
      <c r="I26" s="166">
        <f t="shared" ca="1" si="5"/>
        <v>87.42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79.41</v>
      </c>
      <c r="E27" s="166">
        <f t="shared" ca="1" si="1"/>
        <v>80.92</v>
      </c>
      <c r="F27" s="166">
        <f t="shared" ca="1" si="2"/>
        <v>85.97</v>
      </c>
      <c r="G27" s="166">
        <f t="shared" ca="1" si="3"/>
        <v>80.86</v>
      </c>
      <c r="H27" s="166">
        <f t="shared" ca="1" si="4"/>
        <v>82.37</v>
      </c>
      <c r="I27" s="166">
        <f t="shared" ca="1" si="5"/>
        <v>87.42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79.41</v>
      </c>
      <c r="E28" s="166">
        <f t="shared" ca="1" si="1"/>
        <v>80.92</v>
      </c>
      <c r="F28" s="166">
        <f t="shared" ca="1" si="2"/>
        <v>85.97</v>
      </c>
      <c r="G28" s="166">
        <f t="shared" ca="1" si="3"/>
        <v>80.86</v>
      </c>
      <c r="H28" s="166">
        <f t="shared" ca="1" si="4"/>
        <v>82.37</v>
      </c>
      <c r="I28" s="166">
        <f t="shared" ca="1" si="5"/>
        <v>87.42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84.509999999999991</v>
      </c>
      <c r="E29" s="163">
        <f t="shared" ca="1" si="1"/>
        <v>86.02</v>
      </c>
      <c r="F29" s="163">
        <f t="shared" ca="1" si="2"/>
        <v>91.07</v>
      </c>
      <c r="G29" s="163">
        <f t="shared" ca="1" si="3"/>
        <v>85.96</v>
      </c>
      <c r="H29" s="163">
        <f t="shared" ca="1" si="4"/>
        <v>87.47</v>
      </c>
      <c r="I29" s="163">
        <f t="shared" ca="1" si="5"/>
        <v>92.52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84.509999999999991</v>
      </c>
      <c r="E30" s="163">
        <f t="shared" ca="1" si="1"/>
        <v>86.02</v>
      </c>
      <c r="F30" s="163">
        <f t="shared" ca="1" si="2"/>
        <v>91.07</v>
      </c>
      <c r="G30" s="163">
        <f t="shared" ca="1" si="3"/>
        <v>85.96</v>
      </c>
      <c r="H30" s="163">
        <f t="shared" ca="1" si="4"/>
        <v>87.47</v>
      </c>
      <c r="I30" s="163">
        <f t="shared" ca="1" si="5"/>
        <v>92.52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84.509999999999991</v>
      </c>
      <c r="E31" s="163">
        <f t="shared" ca="1" si="1"/>
        <v>86.02</v>
      </c>
      <c r="F31" s="163">
        <f t="shared" ca="1" si="2"/>
        <v>91.07</v>
      </c>
      <c r="G31" s="163">
        <f t="shared" ca="1" si="3"/>
        <v>85.96</v>
      </c>
      <c r="H31" s="163">
        <f t="shared" ca="1" si="4"/>
        <v>87.47</v>
      </c>
      <c r="I31" s="163">
        <f t="shared" ca="1" si="5"/>
        <v>92.52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84.509999999999991</v>
      </c>
      <c r="E32" s="163">
        <f t="shared" ca="1" si="1"/>
        <v>86.02</v>
      </c>
      <c r="F32" s="163">
        <f t="shared" ca="1" si="2"/>
        <v>91.07</v>
      </c>
      <c r="G32" s="163">
        <f t="shared" ca="1" si="3"/>
        <v>85.96</v>
      </c>
      <c r="H32" s="163">
        <f t="shared" ca="1" si="4"/>
        <v>87.47</v>
      </c>
      <c r="I32" s="163">
        <f t="shared" ca="1" si="5"/>
        <v>92.52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84.509999999999991</v>
      </c>
      <c r="E33" s="163">
        <f t="shared" ca="1" si="1"/>
        <v>86.02</v>
      </c>
      <c r="F33" s="163">
        <f t="shared" ca="1" si="2"/>
        <v>91.07</v>
      </c>
      <c r="G33" s="163">
        <f t="shared" ca="1" si="3"/>
        <v>85.96</v>
      </c>
      <c r="H33" s="163">
        <f t="shared" ca="1" si="4"/>
        <v>87.47</v>
      </c>
      <c r="I33" s="163">
        <f t="shared" ca="1" si="5"/>
        <v>92.52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89.61</v>
      </c>
      <c r="E34" s="166">
        <f t="shared" ca="1" si="1"/>
        <v>91.12</v>
      </c>
      <c r="F34" s="166">
        <f t="shared" ca="1" si="2"/>
        <v>96.17</v>
      </c>
      <c r="G34" s="166">
        <f t="shared" ca="1" si="3"/>
        <v>91.06</v>
      </c>
      <c r="H34" s="166">
        <f t="shared" ca="1" si="4"/>
        <v>92.570000000000007</v>
      </c>
      <c r="I34" s="166">
        <f t="shared" ca="1" si="5"/>
        <v>97.62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89.61</v>
      </c>
      <c r="E35" s="166">
        <f t="shared" ca="1" si="1"/>
        <v>91.12</v>
      </c>
      <c r="F35" s="166">
        <f t="shared" ca="1" si="2"/>
        <v>96.17</v>
      </c>
      <c r="G35" s="166">
        <f t="shared" ca="1" si="3"/>
        <v>91.06</v>
      </c>
      <c r="H35" s="166">
        <f t="shared" ca="1" si="4"/>
        <v>92.570000000000007</v>
      </c>
      <c r="I35" s="166">
        <f t="shared" ca="1" si="5"/>
        <v>97.62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89.61</v>
      </c>
      <c r="E36" s="166">
        <f t="shared" ca="1" si="1"/>
        <v>91.12</v>
      </c>
      <c r="F36" s="166">
        <f t="shared" ca="1" si="2"/>
        <v>96.17</v>
      </c>
      <c r="G36" s="166">
        <f t="shared" ca="1" si="3"/>
        <v>91.06</v>
      </c>
      <c r="H36" s="166">
        <f t="shared" ca="1" si="4"/>
        <v>92.570000000000007</v>
      </c>
      <c r="I36" s="166">
        <f t="shared" ca="1" si="5"/>
        <v>97.62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89.61</v>
      </c>
      <c r="E37" s="166">
        <f t="shared" ca="1" si="1"/>
        <v>91.12</v>
      </c>
      <c r="F37" s="166">
        <f t="shared" ca="1" si="2"/>
        <v>96.17</v>
      </c>
      <c r="G37" s="166">
        <f t="shared" ca="1" si="3"/>
        <v>91.06</v>
      </c>
      <c r="H37" s="166">
        <f t="shared" ca="1" si="4"/>
        <v>92.570000000000007</v>
      </c>
      <c r="I37" s="166">
        <f t="shared" ca="1" si="5"/>
        <v>97.62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89.61</v>
      </c>
      <c r="E38" s="166">
        <f t="shared" ca="1" si="1"/>
        <v>91.12</v>
      </c>
      <c r="F38" s="166">
        <f t="shared" ca="1" si="2"/>
        <v>96.17</v>
      </c>
      <c r="G38" s="166">
        <f t="shared" ca="1" si="3"/>
        <v>91.06</v>
      </c>
      <c r="H38" s="166">
        <f t="shared" ca="1" si="4"/>
        <v>92.570000000000007</v>
      </c>
      <c r="I38" s="166">
        <f t="shared" ca="1" si="5"/>
        <v>97.62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94.71</v>
      </c>
      <c r="E39" s="163">
        <f t="shared" ca="1" si="1"/>
        <v>96.22</v>
      </c>
      <c r="F39" s="163">
        <f t="shared" ca="1" si="2"/>
        <v>101.27</v>
      </c>
      <c r="G39" s="163">
        <f t="shared" ca="1" si="3"/>
        <v>96.16</v>
      </c>
      <c r="H39" s="163">
        <f t="shared" ca="1" si="4"/>
        <v>97.67</v>
      </c>
      <c r="I39" s="163">
        <f t="shared" ca="1" si="5"/>
        <v>102.72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94.71</v>
      </c>
      <c r="E40" s="163">
        <f t="shared" ca="1" si="1"/>
        <v>96.22</v>
      </c>
      <c r="F40" s="163">
        <f t="shared" ca="1" si="2"/>
        <v>101.27</v>
      </c>
      <c r="G40" s="163">
        <f t="shared" ca="1" si="3"/>
        <v>96.16</v>
      </c>
      <c r="H40" s="163">
        <f t="shared" ca="1" si="4"/>
        <v>97.67</v>
      </c>
      <c r="I40" s="163">
        <f t="shared" ca="1" si="5"/>
        <v>102.72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94.71</v>
      </c>
      <c r="E41" s="163">
        <f t="shared" ca="1" si="1"/>
        <v>96.22</v>
      </c>
      <c r="F41" s="163">
        <f t="shared" ca="1" si="2"/>
        <v>101.27</v>
      </c>
      <c r="G41" s="163">
        <f t="shared" ca="1" si="3"/>
        <v>96.16</v>
      </c>
      <c r="H41" s="163">
        <f t="shared" ca="1" si="4"/>
        <v>97.67</v>
      </c>
      <c r="I41" s="163">
        <f t="shared" ca="1" si="5"/>
        <v>102.72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94.71</v>
      </c>
      <c r="E42" s="163">
        <f t="shared" ca="1" si="1"/>
        <v>96.22</v>
      </c>
      <c r="F42" s="163">
        <f t="shared" ca="1" si="2"/>
        <v>101.27</v>
      </c>
      <c r="G42" s="163">
        <f t="shared" ca="1" si="3"/>
        <v>96.16</v>
      </c>
      <c r="H42" s="163">
        <f t="shared" ca="1" si="4"/>
        <v>97.67</v>
      </c>
      <c r="I42" s="163">
        <f t="shared" ca="1" si="5"/>
        <v>102.72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94.71</v>
      </c>
      <c r="E43" s="163">
        <f t="shared" ca="1" si="1"/>
        <v>96.22</v>
      </c>
      <c r="F43" s="163">
        <f t="shared" ca="1" si="2"/>
        <v>101.27</v>
      </c>
      <c r="G43" s="163">
        <f t="shared" ca="1" si="3"/>
        <v>96.16</v>
      </c>
      <c r="H43" s="163">
        <f t="shared" ca="1" si="4"/>
        <v>97.67</v>
      </c>
      <c r="I43" s="163">
        <f t="shared" ca="1" si="5"/>
        <v>102.72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94.71</v>
      </c>
      <c r="E44" s="163">
        <f t="shared" ca="1" si="1"/>
        <v>96.22</v>
      </c>
      <c r="F44" s="163">
        <f t="shared" ca="1" si="2"/>
        <v>101.27</v>
      </c>
      <c r="G44" s="163">
        <f t="shared" ca="1" si="3"/>
        <v>96.16</v>
      </c>
      <c r="H44" s="163">
        <f t="shared" ca="1" si="4"/>
        <v>97.67</v>
      </c>
      <c r="I44" s="163">
        <f t="shared" ca="1" si="5"/>
        <v>102.72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99.809999999999988</v>
      </c>
      <c r="E45" s="166">
        <f t="shared" ca="1" si="1"/>
        <v>101.32</v>
      </c>
      <c r="F45" s="166">
        <f t="shared" ca="1" si="2"/>
        <v>106.36999999999999</v>
      </c>
      <c r="G45" s="166">
        <f t="shared" ca="1" si="3"/>
        <v>101.25999999999999</v>
      </c>
      <c r="H45" s="166">
        <f t="shared" ca="1" si="4"/>
        <v>102.77</v>
      </c>
      <c r="I45" s="166">
        <f t="shared" ca="1" si="5"/>
        <v>107.82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99.809999999999988</v>
      </c>
      <c r="E46" s="166">
        <f t="shared" ca="1" si="1"/>
        <v>101.32</v>
      </c>
      <c r="F46" s="166">
        <f t="shared" ca="1" si="2"/>
        <v>106.36999999999999</v>
      </c>
      <c r="G46" s="166">
        <f t="shared" ca="1" si="3"/>
        <v>101.25999999999999</v>
      </c>
      <c r="H46" s="166">
        <f t="shared" ca="1" si="4"/>
        <v>102.77</v>
      </c>
      <c r="I46" s="166">
        <f t="shared" ca="1" si="5"/>
        <v>107.82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99.809999999999988</v>
      </c>
      <c r="E47" s="166">
        <f t="shared" ca="1" si="1"/>
        <v>101.32</v>
      </c>
      <c r="F47" s="166">
        <f t="shared" ca="1" si="2"/>
        <v>106.36999999999999</v>
      </c>
      <c r="G47" s="166">
        <f t="shared" ca="1" si="3"/>
        <v>101.25999999999999</v>
      </c>
      <c r="H47" s="166">
        <f t="shared" ca="1" si="4"/>
        <v>102.77</v>
      </c>
      <c r="I47" s="166">
        <f t="shared" ca="1" si="5"/>
        <v>107.82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99.809999999999988</v>
      </c>
      <c r="E48" s="166">
        <f t="shared" ca="1" si="1"/>
        <v>101.32</v>
      </c>
      <c r="F48" s="166">
        <f t="shared" ca="1" si="2"/>
        <v>106.36999999999999</v>
      </c>
      <c r="G48" s="166">
        <f t="shared" ca="1" si="3"/>
        <v>101.25999999999999</v>
      </c>
      <c r="H48" s="166">
        <f t="shared" ca="1" si="4"/>
        <v>102.77</v>
      </c>
      <c r="I48" s="166">
        <f t="shared" ca="1" si="5"/>
        <v>107.82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99.809999999999988</v>
      </c>
      <c r="E49" s="166">
        <f t="shared" ca="1" si="1"/>
        <v>101.32</v>
      </c>
      <c r="F49" s="166">
        <f t="shared" ca="1" si="2"/>
        <v>106.36999999999999</v>
      </c>
      <c r="G49" s="166">
        <f t="shared" ca="1" si="3"/>
        <v>101.25999999999999</v>
      </c>
      <c r="H49" s="166">
        <f t="shared" ca="1" si="4"/>
        <v>102.77</v>
      </c>
      <c r="I49" s="166">
        <f t="shared" ca="1" si="5"/>
        <v>107.82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99.809999999999988</v>
      </c>
      <c r="E50" s="166">
        <f t="shared" ca="1" si="1"/>
        <v>101.32</v>
      </c>
      <c r="F50" s="166">
        <f t="shared" ca="1" si="2"/>
        <v>106.36999999999999</v>
      </c>
      <c r="G50" s="166">
        <f t="shared" ca="1" si="3"/>
        <v>101.25999999999999</v>
      </c>
      <c r="H50" s="166">
        <f t="shared" ca="1" si="4"/>
        <v>102.77</v>
      </c>
      <c r="I50" s="166">
        <f t="shared" ca="1" si="5"/>
        <v>107.82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104.91</v>
      </c>
      <c r="E51" s="163">
        <f t="shared" ca="1" si="1"/>
        <v>106.42</v>
      </c>
      <c r="F51" s="163">
        <f t="shared" ca="1" si="2"/>
        <v>111.47</v>
      </c>
      <c r="G51" s="163">
        <f t="shared" ca="1" si="3"/>
        <v>106.36</v>
      </c>
      <c r="H51" s="163">
        <f t="shared" ca="1" si="4"/>
        <v>107.87</v>
      </c>
      <c r="I51" s="163">
        <f t="shared" ca="1" si="5"/>
        <v>112.92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104.91</v>
      </c>
      <c r="E52" s="163">
        <f t="shared" ca="1" si="1"/>
        <v>106.42</v>
      </c>
      <c r="F52" s="163">
        <f t="shared" ca="1" si="2"/>
        <v>111.47</v>
      </c>
      <c r="G52" s="163">
        <f t="shared" ca="1" si="3"/>
        <v>106.36</v>
      </c>
      <c r="H52" s="163">
        <f t="shared" ca="1" si="4"/>
        <v>107.87</v>
      </c>
      <c r="I52" s="163">
        <f t="shared" ca="1" si="5"/>
        <v>112.92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104.91</v>
      </c>
      <c r="E53" s="163">
        <f t="shared" ca="1" si="1"/>
        <v>106.42</v>
      </c>
      <c r="F53" s="163">
        <f t="shared" ca="1" si="2"/>
        <v>111.47</v>
      </c>
      <c r="G53" s="163">
        <f t="shared" ca="1" si="3"/>
        <v>106.36</v>
      </c>
      <c r="H53" s="163">
        <f t="shared" ca="1" si="4"/>
        <v>107.87</v>
      </c>
      <c r="I53" s="163">
        <f t="shared" ca="1" si="5"/>
        <v>112.92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104.91</v>
      </c>
      <c r="E54" s="163">
        <f t="shared" ca="1" si="1"/>
        <v>106.42</v>
      </c>
      <c r="F54" s="163">
        <f t="shared" ca="1" si="2"/>
        <v>111.47</v>
      </c>
      <c r="G54" s="163">
        <f t="shared" ca="1" si="3"/>
        <v>106.36</v>
      </c>
      <c r="H54" s="163">
        <f t="shared" ca="1" si="4"/>
        <v>107.87</v>
      </c>
      <c r="I54" s="163">
        <f t="shared" ca="1" si="5"/>
        <v>112.92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104.91</v>
      </c>
      <c r="E55" s="163">
        <f t="shared" ca="1" si="1"/>
        <v>106.42</v>
      </c>
      <c r="F55" s="163">
        <f t="shared" ca="1" si="2"/>
        <v>111.47</v>
      </c>
      <c r="G55" s="163">
        <f t="shared" ca="1" si="3"/>
        <v>106.36</v>
      </c>
      <c r="H55" s="163">
        <f t="shared" ca="1" si="4"/>
        <v>107.87</v>
      </c>
      <c r="I55" s="163">
        <f t="shared" ca="1" si="5"/>
        <v>112.92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104.91</v>
      </c>
      <c r="E56" s="163">
        <f t="shared" ca="1" si="1"/>
        <v>106.42</v>
      </c>
      <c r="F56" s="163">
        <f t="shared" ca="1" si="2"/>
        <v>111.47</v>
      </c>
      <c r="G56" s="163">
        <f t="shared" ca="1" si="3"/>
        <v>106.36</v>
      </c>
      <c r="H56" s="163">
        <f t="shared" ca="1" si="4"/>
        <v>107.87</v>
      </c>
      <c r="I56" s="163">
        <f t="shared" ca="1" si="5"/>
        <v>112.92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104.91</v>
      </c>
      <c r="E57" s="163">
        <f t="shared" ca="1" si="1"/>
        <v>106.42</v>
      </c>
      <c r="F57" s="163">
        <f t="shared" ca="1" si="2"/>
        <v>111.47</v>
      </c>
      <c r="G57" s="163">
        <f t="shared" ca="1" si="3"/>
        <v>106.36</v>
      </c>
      <c r="H57" s="163">
        <f t="shared" ca="1" si="4"/>
        <v>107.87</v>
      </c>
      <c r="I57" s="163">
        <f t="shared" ca="1" si="5"/>
        <v>112.92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166.11</v>
      </c>
      <c r="E58" s="166">
        <f t="shared" ca="1" si="1"/>
        <v>167.62</v>
      </c>
      <c r="F58" s="166">
        <f t="shared" ca="1" si="2"/>
        <v>172.67000000000002</v>
      </c>
      <c r="G58" s="166">
        <f t="shared" ca="1" si="3"/>
        <v>167.56</v>
      </c>
      <c r="H58" s="166">
        <f t="shared" ca="1" si="4"/>
        <v>169.07</v>
      </c>
      <c r="I58" s="166">
        <f t="shared" ca="1" si="5"/>
        <v>174.12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166.11</v>
      </c>
      <c r="E59" s="166">
        <f t="shared" ca="1" si="1"/>
        <v>167.62</v>
      </c>
      <c r="F59" s="166">
        <f t="shared" ca="1" si="2"/>
        <v>172.67000000000002</v>
      </c>
      <c r="G59" s="166">
        <f t="shared" ca="1" si="3"/>
        <v>167.56</v>
      </c>
      <c r="H59" s="166">
        <f t="shared" ca="1" si="4"/>
        <v>169.07</v>
      </c>
      <c r="I59" s="166">
        <f t="shared" ca="1" si="5"/>
        <v>174.12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166.11</v>
      </c>
      <c r="E60" s="166">
        <f t="shared" ca="1" si="1"/>
        <v>167.62</v>
      </c>
      <c r="F60" s="166">
        <f t="shared" ca="1" si="2"/>
        <v>172.67000000000002</v>
      </c>
      <c r="G60" s="166">
        <f t="shared" ca="1" si="3"/>
        <v>167.56</v>
      </c>
      <c r="H60" s="166">
        <f t="shared" ca="1" si="4"/>
        <v>169.07</v>
      </c>
      <c r="I60" s="166">
        <f t="shared" ca="1" si="5"/>
        <v>174.12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166.11</v>
      </c>
      <c r="E61" s="166">
        <f t="shared" ca="1" si="1"/>
        <v>167.62</v>
      </c>
      <c r="F61" s="166">
        <f t="shared" ca="1" si="2"/>
        <v>172.67000000000002</v>
      </c>
      <c r="G61" s="166">
        <f t="shared" ca="1" si="3"/>
        <v>167.56</v>
      </c>
      <c r="H61" s="166">
        <f t="shared" ca="1" si="4"/>
        <v>169.07</v>
      </c>
      <c r="I61" s="166">
        <f t="shared" ca="1" si="5"/>
        <v>174.12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166.11</v>
      </c>
      <c r="E62" s="166">
        <f t="shared" ca="1" si="1"/>
        <v>167.62</v>
      </c>
      <c r="F62" s="166">
        <f t="shared" ca="1" si="2"/>
        <v>172.67000000000002</v>
      </c>
      <c r="G62" s="166">
        <f t="shared" ca="1" si="3"/>
        <v>167.56</v>
      </c>
      <c r="H62" s="166">
        <f t="shared" ca="1" si="4"/>
        <v>169.07</v>
      </c>
      <c r="I62" s="166">
        <f t="shared" ca="1" si="5"/>
        <v>174.12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166.11</v>
      </c>
      <c r="E63" s="166">
        <f t="shared" ca="1" si="1"/>
        <v>167.62</v>
      </c>
      <c r="F63" s="166">
        <f t="shared" ca="1" si="2"/>
        <v>172.67000000000002</v>
      </c>
      <c r="G63" s="166">
        <f t="shared" ca="1" si="3"/>
        <v>167.56</v>
      </c>
      <c r="H63" s="166">
        <f t="shared" ca="1" si="4"/>
        <v>169.07</v>
      </c>
      <c r="I63" s="166">
        <f t="shared" ca="1" si="5"/>
        <v>174.12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166.11</v>
      </c>
      <c r="E64" s="166">
        <f t="shared" ca="1" si="1"/>
        <v>167.62</v>
      </c>
      <c r="F64" s="166">
        <f t="shared" ca="1" si="2"/>
        <v>172.67000000000002</v>
      </c>
      <c r="G64" s="166">
        <f t="shared" ca="1" si="3"/>
        <v>167.56</v>
      </c>
      <c r="H64" s="166">
        <f t="shared" ca="1" si="4"/>
        <v>169.07</v>
      </c>
      <c r="I64" s="166">
        <f t="shared" ca="1" si="5"/>
        <v>174.12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176.31</v>
      </c>
      <c r="E65" s="163">
        <f t="shared" ca="1" si="1"/>
        <v>177.82</v>
      </c>
      <c r="F65" s="163">
        <f t="shared" ca="1" si="2"/>
        <v>182.87</v>
      </c>
      <c r="G65" s="163">
        <f t="shared" ca="1" si="3"/>
        <v>177.76</v>
      </c>
      <c r="H65" s="163">
        <f t="shared" ca="1" si="4"/>
        <v>179.26999999999998</v>
      </c>
      <c r="I65" s="163">
        <f t="shared" ca="1" si="5"/>
        <v>184.32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176.31</v>
      </c>
      <c r="E66" s="163">
        <f t="shared" ca="1" si="1"/>
        <v>177.82</v>
      </c>
      <c r="F66" s="163">
        <f t="shared" ca="1" si="2"/>
        <v>182.87</v>
      </c>
      <c r="G66" s="163">
        <f t="shared" ca="1" si="3"/>
        <v>177.76</v>
      </c>
      <c r="H66" s="163">
        <f t="shared" ca="1" si="4"/>
        <v>179.26999999999998</v>
      </c>
      <c r="I66" s="163">
        <f t="shared" ca="1" si="5"/>
        <v>184.32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176.31</v>
      </c>
      <c r="E67" s="163">
        <f t="shared" ca="1" si="1"/>
        <v>177.82</v>
      </c>
      <c r="F67" s="163">
        <f t="shared" ca="1" si="2"/>
        <v>182.87</v>
      </c>
      <c r="G67" s="163">
        <f t="shared" ca="1" si="3"/>
        <v>177.76</v>
      </c>
      <c r="H67" s="163">
        <f t="shared" ca="1" si="4"/>
        <v>179.26999999999998</v>
      </c>
      <c r="I67" s="163">
        <f t="shared" ca="1" si="5"/>
        <v>184.32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176.31</v>
      </c>
      <c r="E68" s="163">
        <f t="shared" ca="1" si="1"/>
        <v>177.82</v>
      </c>
      <c r="F68" s="163">
        <f t="shared" ca="1" si="2"/>
        <v>182.87</v>
      </c>
      <c r="G68" s="163">
        <f t="shared" ca="1" si="3"/>
        <v>177.76</v>
      </c>
      <c r="H68" s="163">
        <f t="shared" ca="1" si="4"/>
        <v>179.26999999999998</v>
      </c>
      <c r="I68" s="163">
        <f t="shared" ca="1" si="5"/>
        <v>184.32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176.31</v>
      </c>
      <c r="E69" s="163">
        <f t="shared" ca="1" si="1"/>
        <v>177.82</v>
      </c>
      <c r="F69" s="163">
        <f t="shared" ca="1" si="2"/>
        <v>182.87</v>
      </c>
      <c r="G69" s="163">
        <f t="shared" ca="1" si="3"/>
        <v>177.76</v>
      </c>
      <c r="H69" s="163">
        <f t="shared" ca="1" si="4"/>
        <v>179.26999999999998</v>
      </c>
      <c r="I69" s="163">
        <f t="shared" ca="1" si="5"/>
        <v>184.32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176.31</v>
      </c>
      <c r="E70" s="163">
        <f t="shared" ca="1" si="1"/>
        <v>177.82</v>
      </c>
      <c r="F70" s="163">
        <f t="shared" ca="1" si="2"/>
        <v>182.87</v>
      </c>
      <c r="G70" s="163">
        <f t="shared" ca="1" si="3"/>
        <v>177.76</v>
      </c>
      <c r="H70" s="163">
        <f t="shared" ca="1" si="4"/>
        <v>179.26999999999998</v>
      </c>
      <c r="I70" s="163">
        <f t="shared" ca="1" si="5"/>
        <v>184.32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176.31</v>
      </c>
      <c r="E71" s="163">
        <f t="shared" ca="1" si="1"/>
        <v>177.82</v>
      </c>
      <c r="F71" s="163">
        <f t="shared" ca="1" si="2"/>
        <v>182.87</v>
      </c>
      <c r="G71" s="163">
        <f t="shared" ca="1" si="3"/>
        <v>177.76</v>
      </c>
      <c r="H71" s="163">
        <f t="shared" ca="1" si="4"/>
        <v>179.26999999999998</v>
      </c>
      <c r="I71" s="163">
        <f t="shared" ca="1" si="5"/>
        <v>184.32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176.31</v>
      </c>
      <c r="E72" s="163">
        <f t="shared" ca="1" si="1"/>
        <v>177.82</v>
      </c>
      <c r="F72" s="163">
        <f t="shared" ca="1" si="2"/>
        <v>182.87</v>
      </c>
      <c r="G72" s="163">
        <f t="shared" ca="1" si="3"/>
        <v>177.76</v>
      </c>
      <c r="H72" s="163">
        <f t="shared" ca="1" si="4"/>
        <v>179.26999999999998</v>
      </c>
      <c r="I72" s="163">
        <f t="shared" ca="1" si="5"/>
        <v>184.32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186.51</v>
      </c>
      <c r="E73" s="166">
        <f t="shared" ca="1" si="1"/>
        <v>188.01999999999998</v>
      </c>
      <c r="F73" s="166">
        <f t="shared" ca="1" si="2"/>
        <v>193.07</v>
      </c>
      <c r="G73" s="166">
        <f t="shared" ca="1" si="3"/>
        <v>187.95999999999998</v>
      </c>
      <c r="H73" s="166">
        <f t="shared" ca="1" si="4"/>
        <v>189.46999999999997</v>
      </c>
      <c r="I73" s="166">
        <f t="shared" ca="1" si="5"/>
        <v>194.51999999999998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186.51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188.01999999999998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193.07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187.95999999999998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189.46999999999997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194.51999999999998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186.51</v>
      </c>
      <c r="E75" s="166">
        <f t="shared" ca="1" si="7"/>
        <v>188.01999999999998</v>
      </c>
      <c r="F75" s="166">
        <f t="shared" ca="1" si="8"/>
        <v>193.07</v>
      </c>
      <c r="G75" s="166">
        <f t="shared" ca="1" si="9"/>
        <v>187.95999999999998</v>
      </c>
      <c r="H75" s="166">
        <f t="shared" ca="1" si="10"/>
        <v>189.46999999999997</v>
      </c>
      <c r="I75" s="166">
        <f t="shared" ca="1" si="11"/>
        <v>194.51999999999998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186.51</v>
      </c>
      <c r="E76" s="166">
        <f t="shared" ca="1" si="7"/>
        <v>188.01999999999998</v>
      </c>
      <c r="F76" s="166">
        <f t="shared" ca="1" si="8"/>
        <v>193.07</v>
      </c>
      <c r="G76" s="166">
        <f t="shared" ca="1" si="9"/>
        <v>187.95999999999998</v>
      </c>
      <c r="H76" s="166">
        <f t="shared" ca="1" si="10"/>
        <v>189.46999999999997</v>
      </c>
      <c r="I76" s="166">
        <f t="shared" ca="1" si="11"/>
        <v>194.51999999999998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186.51</v>
      </c>
      <c r="E77" s="166">
        <f t="shared" ca="1" si="7"/>
        <v>188.01999999999998</v>
      </c>
      <c r="F77" s="166">
        <f t="shared" ca="1" si="8"/>
        <v>193.07</v>
      </c>
      <c r="G77" s="166">
        <f t="shared" ca="1" si="9"/>
        <v>187.95999999999998</v>
      </c>
      <c r="H77" s="166">
        <f t="shared" ca="1" si="10"/>
        <v>189.46999999999997</v>
      </c>
      <c r="I77" s="166">
        <f t="shared" ca="1" si="11"/>
        <v>194.51999999999998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186.51</v>
      </c>
      <c r="E78" s="166">
        <f t="shared" ca="1" si="7"/>
        <v>188.01999999999998</v>
      </c>
      <c r="F78" s="166">
        <f t="shared" ca="1" si="8"/>
        <v>193.07</v>
      </c>
      <c r="G78" s="166">
        <f t="shared" ca="1" si="9"/>
        <v>187.95999999999998</v>
      </c>
      <c r="H78" s="166">
        <f t="shared" ca="1" si="10"/>
        <v>189.46999999999997</v>
      </c>
      <c r="I78" s="166">
        <f t="shared" ca="1" si="11"/>
        <v>194.51999999999998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186.51</v>
      </c>
      <c r="E79" s="166">
        <f t="shared" ca="1" si="7"/>
        <v>188.01999999999998</v>
      </c>
      <c r="F79" s="166">
        <f t="shared" ca="1" si="8"/>
        <v>193.07</v>
      </c>
      <c r="G79" s="166">
        <f t="shared" ca="1" si="9"/>
        <v>187.95999999999998</v>
      </c>
      <c r="H79" s="166">
        <f t="shared" ca="1" si="10"/>
        <v>189.46999999999997</v>
      </c>
      <c r="I79" s="166">
        <f t="shared" ca="1" si="11"/>
        <v>194.51999999999998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186.51</v>
      </c>
      <c r="E80" s="166">
        <f t="shared" ca="1" si="7"/>
        <v>188.01999999999998</v>
      </c>
      <c r="F80" s="166">
        <f t="shared" ca="1" si="8"/>
        <v>193.07</v>
      </c>
      <c r="G80" s="166">
        <f t="shared" ca="1" si="9"/>
        <v>187.95999999999998</v>
      </c>
      <c r="H80" s="166">
        <f t="shared" ca="1" si="10"/>
        <v>189.46999999999997</v>
      </c>
      <c r="I80" s="166">
        <f t="shared" ca="1" si="11"/>
        <v>194.51999999999998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196.70999999999998</v>
      </c>
      <c r="E81" s="163">
        <f t="shared" ca="1" si="7"/>
        <v>198.21999999999997</v>
      </c>
      <c r="F81" s="163">
        <f t="shared" ca="1" si="8"/>
        <v>203.26999999999998</v>
      </c>
      <c r="G81" s="163">
        <f t="shared" ca="1" si="9"/>
        <v>198.15999999999997</v>
      </c>
      <c r="H81" s="163">
        <f t="shared" ca="1" si="10"/>
        <v>199.66999999999996</v>
      </c>
      <c r="I81" s="163">
        <f t="shared" ca="1" si="11"/>
        <v>204.71999999999997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196.70999999999998</v>
      </c>
      <c r="E82" s="163">
        <f t="shared" ca="1" si="7"/>
        <v>198.21999999999997</v>
      </c>
      <c r="F82" s="163">
        <f t="shared" ca="1" si="8"/>
        <v>203.26999999999998</v>
      </c>
      <c r="G82" s="163">
        <f t="shared" ca="1" si="9"/>
        <v>198.15999999999997</v>
      </c>
      <c r="H82" s="163">
        <f t="shared" ca="1" si="10"/>
        <v>199.66999999999996</v>
      </c>
      <c r="I82" s="163">
        <f t="shared" ca="1" si="11"/>
        <v>204.71999999999997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196.70999999999998</v>
      </c>
      <c r="E83" s="163">
        <f t="shared" ca="1" si="7"/>
        <v>198.21999999999997</v>
      </c>
      <c r="F83" s="163">
        <f t="shared" ca="1" si="8"/>
        <v>203.26999999999998</v>
      </c>
      <c r="G83" s="163">
        <f t="shared" ca="1" si="9"/>
        <v>198.15999999999997</v>
      </c>
      <c r="H83" s="163">
        <f t="shared" ca="1" si="10"/>
        <v>199.66999999999996</v>
      </c>
      <c r="I83" s="163">
        <f t="shared" ca="1" si="11"/>
        <v>204.71999999999997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196.70999999999998</v>
      </c>
      <c r="E84" s="163">
        <f t="shared" ca="1" si="7"/>
        <v>198.21999999999997</v>
      </c>
      <c r="F84" s="163">
        <f t="shared" ca="1" si="8"/>
        <v>203.26999999999998</v>
      </c>
      <c r="G84" s="163">
        <f t="shared" ca="1" si="9"/>
        <v>198.15999999999997</v>
      </c>
      <c r="H84" s="163">
        <f t="shared" ca="1" si="10"/>
        <v>199.66999999999996</v>
      </c>
      <c r="I84" s="163">
        <f t="shared" ca="1" si="11"/>
        <v>204.71999999999997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196.70999999999998</v>
      </c>
      <c r="E85" s="163">
        <f t="shared" ca="1" si="7"/>
        <v>198.21999999999997</v>
      </c>
      <c r="F85" s="163">
        <f t="shared" ca="1" si="8"/>
        <v>203.26999999999998</v>
      </c>
      <c r="G85" s="163">
        <f t="shared" ca="1" si="9"/>
        <v>198.15999999999997</v>
      </c>
      <c r="H85" s="163">
        <f t="shared" ca="1" si="10"/>
        <v>199.66999999999996</v>
      </c>
      <c r="I85" s="163">
        <f t="shared" ca="1" si="11"/>
        <v>204.71999999999997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196.70999999999998</v>
      </c>
      <c r="E86" s="163">
        <f t="shared" ca="1" si="7"/>
        <v>198.21999999999997</v>
      </c>
      <c r="F86" s="163">
        <f t="shared" ca="1" si="8"/>
        <v>203.26999999999998</v>
      </c>
      <c r="G86" s="163">
        <f t="shared" ca="1" si="9"/>
        <v>198.15999999999997</v>
      </c>
      <c r="H86" s="163">
        <f t="shared" ca="1" si="10"/>
        <v>199.66999999999996</v>
      </c>
      <c r="I86" s="163">
        <f t="shared" ca="1" si="11"/>
        <v>204.71999999999997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196.70999999999998</v>
      </c>
      <c r="E87" s="163">
        <f t="shared" ca="1" si="7"/>
        <v>198.21999999999997</v>
      </c>
      <c r="F87" s="163">
        <f t="shared" ca="1" si="8"/>
        <v>203.26999999999998</v>
      </c>
      <c r="G87" s="163">
        <f t="shared" ca="1" si="9"/>
        <v>198.15999999999997</v>
      </c>
      <c r="H87" s="163">
        <f t="shared" ca="1" si="10"/>
        <v>199.66999999999996</v>
      </c>
      <c r="I87" s="163">
        <f t="shared" ca="1" si="11"/>
        <v>204.71999999999997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196.70999999999998</v>
      </c>
      <c r="E88" s="163">
        <f t="shared" ca="1" si="7"/>
        <v>198.21999999999997</v>
      </c>
      <c r="F88" s="163">
        <f t="shared" ca="1" si="8"/>
        <v>203.26999999999998</v>
      </c>
      <c r="G88" s="163">
        <f t="shared" ca="1" si="9"/>
        <v>198.15999999999997</v>
      </c>
      <c r="H88" s="163">
        <f t="shared" ca="1" si="10"/>
        <v>199.66999999999996</v>
      </c>
      <c r="I88" s="163">
        <f t="shared" ca="1" si="11"/>
        <v>204.71999999999997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196.70999999999998</v>
      </c>
      <c r="E89" s="163">
        <f t="shared" ca="1" si="7"/>
        <v>198.21999999999997</v>
      </c>
      <c r="F89" s="163">
        <f t="shared" ca="1" si="8"/>
        <v>203.26999999999998</v>
      </c>
      <c r="G89" s="163">
        <f t="shared" ca="1" si="9"/>
        <v>198.15999999999997</v>
      </c>
      <c r="H89" s="163">
        <f t="shared" ca="1" si="10"/>
        <v>199.66999999999996</v>
      </c>
      <c r="I89" s="163">
        <f t="shared" ca="1" si="11"/>
        <v>204.71999999999997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206.91000000000003</v>
      </c>
      <c r="E90" s="166">
        <f t="shared" ca="1" si="7"/>
        <v>208.42000000000002</v>
      </c>
      <c r="F90" s="166">
        <f t="shared" ca="1" si="8"/>
        <v>213.47000000000003</v>
      </c>
      <c r="G90" s="166">
        <f t="shared" ca="1" si="9"/>
        <v>208.36</v>
      </c>
      <c r="H90" s="166">
        <f t="shared" ca="1" si="10"/>
        <v>209.87</v>
      </c>
      <c r="I90" s="166">
        <f t="shared" ca="1" si="11"/>
        <v>214.92000000000002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206.91000000000003</v>
      </c>
      <c r="E91" s="166">
        <f t="shared" ca="1" si="7"/>
        <v>208.42000000000002</v>
      </c>
      <c r="F91" s="166">
        <f t="shared" ca="1" si="8"/>
        <v>213.47000000000003</v>
      </c>
      <c r="G91" s="166">
        <f t="shared" ca="1" si="9"/>
        <v>208.36</v>
      </c>
      <c r="H91" s="166">
        <f t="shared" ca="1" si="10"/>
        <v>209.87</v>
      </c>
      <c r="I91" s="166">
        <f t="shared" ca="1" si="11"/>
        <v>214.92000000000002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206.91000000000003</v>
      </c>
      <c r="E92" s="166">
        <f t="shared" ca="1" si="7"/>
        <v>208.42000000000002</v>
      </c>
      <c r="F92" s="166">
        <f t="shared" ca="1" si="8"/>
        <v>213.47000000000003</v>
      </c>
      <c r="G92" s="166">
        <f t="shared" ca="1" si="9"/>
        <v>208.36</v>
      </c>
      <c r="H92" s="166">
        <f t="shared" ca="1" si="10"/>
        <v>209.87</v>
      </c>
      <c r="I92" s="166">
        <f t="shared" ca="1" si="11"/>
        <v>214.92000000000002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206.91000000000003</v>
      </c>
      <c r="E93" s="166">
        <f t="shared" ca="1" si="7"/>
        <v>208.42000000000002</v>
      </c>
      <c r="F93" s="166">
        <f t="shared" ca="1" si="8"/>
        <v>213.47000000000003</v>
      </c>
      <c r="G93" s="166">
        <f t="shared" ca="1" si="9"/>
        <v>208.36</v>
      </c>
      <c r="H93" s="166">
        <f t="shared" ca="1" si="10"/>
        <v>209.87</v>
      </c>
      <c r="I93" s="166">
        <f t="shared" ca="1" si="11"/>
        <v>214.92000000000002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206.91000000000003</v>
      </c>
      <c r="E94" s="166">
        <f t="shared" ca="1" si="7"/>
        <v>208.42000000000002</v>
      </c>
      <c r="F94" s="166">
        <f t="shared" ca="1" si="8"/>
        <v>213.47000000000003</v>
      </c>
      <c r="G94" s="166">
        <f t="shared" ca="1" si="9"/>
        <v>208.36</v>
      </c>
      <c r="H94" s="166">
        <f t="shared" ca="1" si="10"/>
        <v>209.87</v>
      </c>
      <c r="I94" s="166">
        <f t="shared" ca="1" si="11"/>
        <v>214.92000000000002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206.91000000000003</v>
      </c>
      <c r="E95" s="166">
        <f t="shared" ca="1" si="7"/>
        <v>208.42000000000002</v>
      </c>
      <c r="F95" s="166">
        <f t="shared" ca="1" si="8"/>
        <v>213.47000000000003</v>
      </c>
      <c r="G95" s="166">
        <f t="shared" ca="1" si="9"/>
        <v>208.36</v>
      </c>
      <c r="H95" s="166">
        <f t="shared" ca="1" si="10"/>
        <v>209.87</v>
      </c>
      <c r="I95" s="166">
        <f t="shared" ca="1" si="11"/>
        <v>214.92000000000002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206.91000000000003</v>
      </c>
      <c r="E96" s="166">
        <f t="shared" ca="1" si="7"/>
        <v>208.42000000000002</v>
      </c>
      <c r="F96" s="166">
        <f t="shared" ca="1" si="8"/>
        <v>213.47000000000003</v>
      </c>
      <c r="G96" s="166">
        <f t="shared" ca="1" si="9"/>
        <v>208.36</v>
      </c>
      <c r="H96" s="166">
        <f t="shared" ca="1" si="10"/>
        <v>209.87</v>
      </c>
      <c r="I96" s="166">
        <f t="shared" ca="1" si="11"/>
        <v>214.92000000000002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206.91000000000003</v>
      </c>
      <c r="E97" s="166">
        <f t="shared" ca="1" si="7"/>
        <v>208.42000000000002</v>
      </c>
      <c r="F97" s="166">
        <f t="shared" ca="1" si="8"/>
        <v>213.47000000000003</v>
      </c>
      <c r="G97" s="166">
        <f t="shared" ca="1" si="9"/>
        <v>208.36</v>
      </c>
      <c r="H97" s="166">
        <f t="shared" ca="1" si="10"/>
        <v>209.87</v>
      </c>
      <c r="I97" s="166">
        <f t="shared" ca="1" si="11"/>
        <v>214.92000000000002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206.91000000000003</v>
      </c>
      <c r="E98" s="166">
        <f t="shared" ca="1" si="7"/>
        <v>208.42000000000002</v>
      </c>
      <c r="F98" s="166">
        <f t="shared" ca="1" si="8"/>
        <v>213.47000000000003</v>
      </c>
      <c r="G98" s="166">
        <f t="shared" ca="1" si="9"/>
        <v>208.36</v>
      </c>
      <c r="H98" s="166">
        <f t="shared" ca="1" si="10"/>
        <v>209.87</v>
      </c>
      <c r="I98" s="166">
        <f t="shared" ca="1" si="11"/>
        <v>214.92000000000002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217.11</v>
      </c>
      <c r="E99" s="163">
        <f t="shared" ca="1" si="7"/>
        <v>218.62</v>
      </c>
      <c r="F99" s="163">
        <f t="shared" ca="1" si="8"/>
        <v>223.67000000000002</v>
      </c>
      <c r="G99" s="163">
        <f t="shared" ca="1" si="9"/>
        <v>218.56</v>
      </c>
      <c r="H99" s="163">
        <f t="shared" ca="1" si="10"/>
        <v>220.07</v>
      </c>
      <c r="I99" s="163">
        <f t="shared" ca="1" si="11"/>
        <v>225.12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217.11</v>
      </c>
      <c r="E100" s="163">
        <f t="shared" ca="1" si="7"/>
        <v>218.62</v>
      </c>
      <c r="F100" s="163">
        <f t="shared" ca="1" si="8"/>
        <v>223.67000000000002</v>
      </c>
      <c r="G100" s="163">
        <f t="shared" ca="1" si="9"/>
        <v>218.56</v>
      </c>
      <c r="H100" s="163">
        <f t="shared" ca="1" si="10"/>
        <v>220.07</v>
      </c>
      <c r="I100" s="163">
        <f t="shared" ca="1" si="11"/>
        <v>225.12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217.11</v>
      </c>
      <c r="E101" s="163">
        <f t="shared" ca="1" si="7"/>
        <v>218.62</v>
      </c>
      <c r="F101" s="163">
        <f t="shared" ca="1" si="8"/>
        <v>223.67000000000002</v>
      </c>
      <c r="G101" s="163">
        <f t="shared" ca="1" si="9"/>
        <v>218.56</v>
      </c>
      <c r="H101" s="163">
        <f t="shared" ca="1" si="10"/>
        <v>220.07</v>
      </c>
      <c r="I101" s="163">
        <f t="shared" ca="1" si="11"/>
        <v>225.12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217.11</v>
      </c>
      <c r="E102" s="163">
        <f t="shared" ca="1" si="7"/>
        <v>218.62</v>
      </c>
      <c r="F102" s="163">
        <f t="shared" ca="1" si="8"/>
        <v>223.67000000000002</v>
      </c>
      <c r="G102" s="163">
        <f t="shared" ca="1" si="9"/>
        <v>218.56</v>
      </c>
      <c r="H102" s="163">
        <f t="shared" ca="1" si="10"/>
        <v>220.07</v>
      </c>
      <c r="I102" s="163">
        <f t="shared" ca="1" si="11"/>
        <v>225.12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217.11</v>
      </c>
      <c r="E103" s="163">
        <f t="shared" ca="1" si="7"/>
        <v>218.62</v>
      </c>
      <c r="F103" s="163">
        <f t="shared" ca="1" si="8"/>
        <v>223.67000000000002</v>
      </c>
      <c r="G103" s="163">
        <f t="shared" ca="1" si="9"/>
        <v>218.56</v>
      </c>
      <c r="H103" s="163">
        <f t="shared" ca="1" si="10"/>
        <v>220.07</v>
      </c>
      <c r="I103" s="163">
        <f t="shared" ca="1" si="11"/>
        <v>225.12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217.11</v>
      </c>
      <c r="E104" s="163">
        <f t="shared" ca="1" si="7"/>
        <v>218.62</v>
      </c>
      <c r="F104" s="163">
        <f t="shared" ca="1" si="8"/>
        <v>223.67000000000002</v>
      </c>
      <c r="G104" s="163">
        <f t="shared" ca="1" si="9"/>
        <v>218.56</v>
      </c>
      <c r="H104" s="163">
        <f t="shared" ca="1" si="10"/>
        <v>220.07</v>
      </c>
      <c r="I104" s="163">
        <f t="shared" ca="1" si="11"/>
        <v>225.12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217.11</v>
      </c>
      <c r="E105" s="163">
        <f t="shared" ca="1" si="7"/>
        <v>218.62</v>
      </c>
      <c r="F105" s="163">
        <f t="shared" ca="1" si="8"/>
        <v>223.67000000000002</v>
      </c>
      <c r="G105" s="163">
        <f t="shared" ca="1" si="9"/>
        <v>218.56</v>
      </c>
      <c r="H105" s="163">
        <f t="shared" ca="1" si="10"/>
        <v>220.07</v>
      </c>
      <c r="I105" s="163">
        <f t="shared" ca="1" si="11"/>
        <v>225.12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217.11</v>
      </c>
      <c r="E106" s="163">
        <f t="shared" ca="1" si="7"/>
        <v>218.62</v>
      </c>
      <c r="F106" s="163">
        <f t="shared" ca="1" si="8"/>
        <v>223.67000000000002</v>
      </c>
      <c r="G106" s="163">
        <f t="shared" ca="1" si="9"/>
        <v>218.56</v>
      </c>
      <c r="H106" s="163">
        <f t="shared" ca="1" si="10"/>
        <v>220.07</v>
      </c>
      <c r="I106" s="163">
        <f t="shared" ca="1" si="11"/>
        <v>225.12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217.11</v>
      </c>
      <c r="E107" s="163">
        <f t="shared" ca="1" si="7"/>
        <v>218.62</v>
      </c>
      <c r="F107" s="163">
        <f t="shared" ca="1" si="8"/>
        <v>223.67000000000002</v>
      </c>
      <c r="G107" s="163">
        <f t="shared" ca="1" si="9"/>
        <v>218.56</v>
      </c>
      <c r="H107" s="163">
        <f t="shared" ca="1" si="10"/>
        <v>220.07</v>
      </c>
      <c r="I107" s="163">
        <f t="shared" ca="1" si="11"/>
        <v>225.12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217.11</v>
      </c>
      <c r="E108" s="163">
        <f t="shared" ca="1" si="7"/>
        <v>218.62</v>
      </c>
      <c r="F108" s="163">
        <f t="shared" ca="1" si="8"/>
        <v>223.67000000000002</v>
      </c>
      <c r="G108" s="163">
        <f t="shared" ca="1" si="9"/>
        <v>218.56</v>
      </c>
      <c r="H108" s="163">
        <f t="shared" ca="1" si="10"/>
        <v>220.07</v>
      </c>
      <c r="I108" s="163">
        <f t="shared" ca="1" si="11"/>
        <v>225.12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227.31</v>
      </c>
      <c r="E109" s="166">
        <f t="shared" ca="1" si="7"/>
        <v>228.82</v>
      </c>
      <c r="F109" s="166">
        <f t="shared" ca="1" si="8"/>
        <v>233.87</v>
      </c>
      <c r="G109" s="166">
        <f t="shared" ca="1" si="9"/>
        <v>228.76</v>
      </c>
      <c r="H109" s="166">
        <f t="shared" ca="1" si="10"/>
        <v>230.26999999999998</v>
      </c>
      <c r="I109" s="166">
        <f t="shared" ca="1" si="11"/>
        <v>235.32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227.31</v>
      </c>
      <c r="E110" s="166">
        <f t="shared" ca="1" si="7"/>
        <v>228.82</v>
      </c>
      <c r="F110" s="166">
        <f t="shared" ca="1" si="8"/>
        <v>233.87</v>
      </c>
      <c r="G110" s="166">
        <f t="shared" ca="1" si="9"/>
        <v>228.76</v>
      </c>
      <c r="H110" s="166">
        <f t="shared" ca="1" si="10"/>
        <v>230.26999999999998</v>
      </c>
      <c r="I110" s="166">
        <f t="shared" ca="1" si="11"/>
        <v>235.32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227.31</v>
      </c>
      <c r="E111" s="166">
        <f t="shared" ca="1" si="7"/>
        <v>228.82</v>
      </c>
      <c r="F111" s="166">
        <f t="shared" ca="1" si="8"/>
        <v>233.87</v>
      </c>
      <c r="G111" s="166">
        <f t="shared" ca="1" si="9"/>
        <v>228.76</v>
      </c>
      <c r="H111" s="166">
        <f t="shared" ca="1" si="10"/>
        <v>230.26999999999998</v>
      </c>
      <c r="I111" s="166">
        <f t="shared" ca="1" si="11"/>
        <v>235.32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227.31</v>
      </c>
      <c r="E112" s="166">
        <f t="shared" ca="1" si="7"/>
        <v>228.82</v>
      </c>
      <c r="F112" s="166">
        <f t="shared" ca="1" si="8"/>
        <v>233.87</v>
      </c>
      <c r="G112" s="166">
        <f t="shared" ca="1" si="9"/>
        <v>228.76</v>
      </c>
      <c r="H112" s="166">
        <f t="shared" ca="1" si="10"/>
        <v>230.26999999999998</v>
      </c>
      <c r="I112" s="166">
        <f t="shared" ca="1" si="11"/>
        <v>235.32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227.31</v>
      </c>
      <c r="E113" s="166">
        <f t="shared" ca="1" si="7"/>
        <v>228.82</v>
      </c>
      <c r="F113" s="166">
        <f t="shared" ca="1" si="8"/>
        <v>233.87</v>
      </c>
      <c r="G113" s="166">
        <f t="shared" ca="1" si="9"/>
        <v>228.76</v>
      </c>
      <c r="H113" s="166">
        <f t="shared" ca="1" si="10"/>
        <v>230.26999999999998</v>
      </c>
      <c r="I113" s="166">
        <f t="shared" ca="1" si="11"/>
        <v>235.32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227.31</v>
      </c>
      <c r="E114" s="166">
        <f t="shared" ca="1" si="7"/>
        <v>228.82</v>
      </c>
      <c r="F114" s="166">
        <f t="shared" ca="1" si="8"/>
        <v>233.87</v>
      </c>
      <c r="G114" s="166">
        <f t="shared" ca="1" si="9"/>
        <v>228.76</v>
      </c>
      <c r="H114" s="166">
        <f t="shared" ca="1" si="10"/>
        <v>230.26999999999998</v>
      </c>
      <c r="I114" s="166">
        <f t="shared" ca="1" si="11"/>
        <v>235.32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227.31</v>
      </c>
      <c r="E115" s="166">
        <f t="shared" ca="1" si="7"/>
        <v>228.82</v>
      </c>
      <c r="F115" s="166">
        <f t="shared" ca="1" si="8"/>
        <v>233.87</v>
      </c>
      <c r="G115" s="166">
        <f t="shared" ca="1" si="9"/>
        <v>228.76</v>
      </c>
      <c r="H115" s="166">
        <f t="shared" ca="1" si="10"/>
        <v>230.26999999999998</v>
      </c>
      <c r="I115" s="166">
        <f t="shared" ca="1" si="11"/>
        <v>235.32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227.31</v>
      </c>
      <c r="E116" s="166">
        <f t="shared" ca="1" si="7"/>
        <v>228.82</v>
      </c>
      <c r="F116" s="166">
        <f t="shared" ca="1" si="8"/>
        <v>233.87</v>
      </c>
      <c r="G116" s="166">
        <f t="shared" ca="1" si="9"/>
        <v>228.76</v>
      </c>
      <c r="H116" s="166">
        <f t="shared" ca="1" si="10"/>
        <v>230.26999999999998</v>
      </c>
      <c r="I116" s="166">
        <f t="shared" ca="1" si="11"/>
        <v>235.32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227.31</v>
      </c>
      <c r="E117" s="166">
        <f t="shared" ca="1" si="7"/>
        <v>228.82</v>
      </c>
      <c r="F117" s="166">
        <f t="shared" ca="1" si="8"/>
        <v>233.87</v>
      </c>
      <c r="G117" s="166">
        <f t="shared" ca="1" si="9"/>
        <v>228.76</v>
      </c>
      <c r="H117" s="166">
        <f t="shared" ca="1" si="10"/>
        <v>230.26999999999998</v>
      </c>
      <c r="I117" s="166">
        <f t="shared" ca="1" si="11"/>
        <v>235.32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227.31</v>
      </c>
      <c r="E118" s="166">
        <f t="shared" ca="1" si="7"/>
        <v>228.82</v>
      </c>
      <c r="F118" s="166">
        <f t="shared" ca="1" si="8"/>
        <v>233.87</v>
      </c>
      <c r="G118" s="166">
        <f t="shared" ca="1" si="9"/>
        <v>228.76</v>
      </c>
      <c r="H118" s="166">
        <f t="shared" ca="1" si="10"/>
        <v>230.26999999999998</v>
      </c>
      <c r="I118" s="166">
        <f t="shared" ca="1" si="11"/>
        <v>235.32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237.51</v>
      </c>
      <c r="E119" s="163">
        <f t="shared" ca="1" si="7"/>
        <v>239.01999999999998</v>
      </c>
      <c r="F119" s="163">
        <f t="shared" ca="1" si="8"/>
        <v>244.07</v>
      </c>
      <c r="G119" s="163">
        <f t="shared" ca="1" si="9"/>
        <v>238.95999999999998</v>
      </c>
      <c r="H119" s="163">
        <f t="shared" ca="1" si="10"/>
        <v>240.46999999999997</v>
      </c>
      <c r="I119" s="163">
        <f t="shared" ca="1" si="11"/>
        <v>245.51999999999998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237.51</v>
      </c>
      <c r="E120" s="163">
        <f t="shared" ca="1" si="7"/>
        <v>239.01999999999998</v>
      </c>
      <c r="F120" s="163">
        <f t="shared" ca="1" si="8"/>
        <v>244.07</v>
      </c>
      <c r="G120" s="163">
        <f t="shared" ca="1" si="9"/>
        <v>238.95999999999998</v>
      </c>
      <c r="H120" s="163">
        <f t="shared" ca="1" si="10"/>
        <v>240.46999999999997</v>
      </c>
      <c r="I120" s="163">
        <f t="shared" ca="1" si="11"/>
        <v>245.51999999999998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237.51</v>
      </c>
      <c r="E121" s="163">
        <f t="shared" ca="1" si="7"/>
        <v>239.01999999999998</v>
      </c>
      <c r="F121" s="163">
        <f t="shared" ca="1" si="8"/>
        <v>244.07</v>
      </c>
      <c r="G121" s="163">
        <f t="shared" ca="1" si="9"/>
        <v>238.95999999999998</v>
      </c>
      <c r="H121" s="163">
        <f t="shared" ca="1" si="10"/>
        <v>240.46999999999997</v>
      </c>
      <c r="I121" s="163">
        <f t="shared" ca="1" si="11"/>
        <v>245.51999999999998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237.51</v>
      </c>
      <c r="E122" s="163">
        <f t="shared" ca="1" si="7"/>
        <v>239.01999999999998</v>
      </c>
      <c r="F122" s="163">
        <f t="shared" ca="1" si="8"/>
        <v>244.07</v>
      </c>
      <c r="G122" s="163">
        <f t="shared" ca="1" si="9"/>
        <v>238.95999999999998</v>
      </c>
      <c r="H122" s="163">
        <f t="shared" ca="1" si="10"/>
        <v>240.46999999999997</v>
      </c>
      <c r="I122" s="163">
        <f t="shared" ca="1" si="11"/>
        <v>245.51999999999998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237.51</v>
      </c>
      <c r="E123" s="163">
        <f t="shared" ca="1" si="7"/>
        <v>239.01999999999998</v>
      </c>
      <c r="F123" s="163">
        <f t="shared" ca="1" si="8"/>
        <v>244.07</v>
      </c>
      <c r="G123" s="163">
        <f t="shared" ca="1" si="9"/>
        <v>238.95999999999998</v>
      </c>
      <c r="H123" s="163">
        <f t="shared" ca="1" si="10"/>
        <v>240.46999999999997</v>
      </c>
      <c r="I123" s="163">
        <f t="shared" ca="1" si="11"/>
        <v>245.51999999999998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237.51</v>
      </c>
      <c r="E124" s="163">
        <f t="shared" ca="1" si="7"/>
        <v>239.01999999999998</v>
      </c>
      <c r="F124" s="163">
        <f t="shared" ca="1" si="8"/>
        <v>244.07</v>
      </c>
      <c r="G124" s="163">
        <f t="shared" ca="1" si="9"/>
        <v>238.95999999999998</v>
      </c>
      <c r="H124" s="163">
        <f t="shared" ca="1" si="10"/>
        <v>240.46999999999997</v>
      </c>
      <c r="I124" s="163">
        <f t="shared" ca="1" si="11"/>
        <v>245.51999999999998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237.51</v>
      </c>
      <c r="E125" s="163">
        <f t="shared" ca="1" si="7"/>
        <v>239.01999999999998</v>
      </c>
      <c r="F125" s="163">
        <f t="shared" ca="1" si="8"/>
        <v>244.07</v>
      </c>
      <c r="G125" s="163">
        <f t="shared" ca="1" si="9"/>
        <v>238.95999999999998</v>
      </c>
      <c r="H125" s="163">
        <f t="shared" ca="1" si="10"/>
        <v>240.46999999999997</v>
      </c>
      <c r="I125" s="163">
        <f t="shared" ca="1" si="11"/>
        <v>245.51999999999998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237.51</v>
      </c>
      <c r="E126" s="163">
        <f t="shared" ca="1" si="7"/>
        <v>239.01999999999998</v>
      </c>
      <c r="F126" s="163">
        <f t="shared" ca="1" si="8"/>
        <v>244.07</v>
      </c>
      <c r="G126" s="163">
        <f t="shared" ca="1" si="9"/>
        <v>238.95999999999998</v>
      </c>
      <c r="H126" s="163">
        <f t="shared" ca="1" si="10"/>
        <v>240.46999999999997</v>
      </c>
      <c r="I126" s="163">
        <f t="shared" ca="1" si="11"/>
        <v>245.51999999999998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237.51</v>
      </c>
      <c r="E127" s="163">
        <f t="shared" ca="1" si="7"/>
        <v>239.01999999999998</v>
      </c>
      <c r="F127" s="163">
        <f t="shared" ca="1" si="8"/>
        <v>244.07</v>
      </c>
      <c r="G127" s="163">
        <f t="shared" ca="1" si="9"/>
        <v>238.95999999999998</v>
      </c>
      <c r="H127" s="163">
        <f t="shared" ca="1" si="10"/>
        <v>240.46999999999997</v>
      </c>
      <c r="I127" s="163">
        <f t="shared" ca="1" si="11"/>
        <v>245.51999999999998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237.51</v>
      </c>
      <c r="E128" s="163">
        <f t="shared" ca="1" si="7"/>
        <v>239.01999999999998</v>
      </c>
      <c r="F128" s="163">
        <f t="shared" ca="1" si="8"/>
        <v>244.07</v>
      </c>
      <c r="G128" s="163">
        <f t="shared" ca="1" si="9"/>
        <v>238.95999999999998</v>
      </c>
      <c r="H128" s="163">
        <f t="shared" ca="1" si="10"/>
        <v>240.46999999999997</v>
      </c>
      <c r="I128" s="163">
        <f t="shared" ca="1" si="11"/>
        <v>245.51999999999998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237.51</v>
      </c>
      <c r="E129" s="163">
        <f t="shared" ca="1" si="7"/>
        <v>239.01999999999998</v>
      </c>
      <c r="F129" s="163">
        <f t="shared" ca="1" si="8"/>
        <v>244.07</v>
      </c>
      <c r="G129" s="163">
        <f t="shared" ca="1" si="9"/>
        <v>238.95999999999998</v>
      </c>
      <c r="H129" s="163">
        <f t="shared" ca="1" si="10"/>
        <v>240.46999999999997</v>
      </c>
      <c r="I129" s="163">
        <f t="shared" ca="1" si="11"/>
        <v>245.51999999999998</v>
      </c>
    </row>
    <row r="130" spans="1:9" ht="15" thickBot="1"/>
    <row r="131" spans="1:9" ht="15" thickBot="1">
      <c r="A131" s="221" t="s">
        <v>1</v>
      </c>
      <c r="B131" s="222"/>
      <c r="C131" s="223"/>
      <c r="D131" s="221" t="str">
        <f ca="1">+"Cylindre double entrée (851½-"&amp;MID(CELL("nomfichier",A129),FIND("]",CELL("nomfichier",A129))+1,LEN(CELL("nomfichier",A129))-FIND("]",CELL("nomfichier",A129)))&amp;")"</f>
        <v>Cylindre double entrée (851½-MKM6)</v>
      </c>
      <c r="E131" s="222"/>
      <c r="F131" s="223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44.879999999999995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46.389999999999993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51.44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44.879999999999995</v>
      </c>
      <c r="E134" s="163">
        <f t="shared" ca="1" si="13"/>
        <v>46.389999999999993</v>
      </c>
      <c r="F134" s="163">
        <f t="shared" ca="1" si="14"/>
        <v>51.44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49.98</v>
      </c>
      <c r="E135" s="166">
        <f t="shared" ca="1" si="13"/>
        <v>51.489999999999995</v>
      </c>
      <c r="F135" s="166">
        <f t="shared" ca="1" si="14"/>
        <v>56.54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55.08</v>
      </c>
      <c r="E136" s="163">
        <f t="shared" ca="1" si="13"/>
        <v>56.589999999999996</v>
      </c>
      <c r="F136" s="163">
        <f t="shared" ca="1" si="14"/>
        <v>61.64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60.179999999999993</v>
      </c>
      <c r="E137" s="166">
        <f t="shared" ca="1" si="13"/>
        <v>61.689999999999991</v>
      </c>
      <c r="F137" s="166">
        <f t="shared" ca="1" si="14"/>
        <v>66.739999999999995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65.28</v>
      </c>
      <c r="E138" s="163">
        <f t="shared" ca="1" si="13"/>
        <v>66.789999999999992</v>
      </c>
      <c r="F138" s="163">
        <f t="shared" ca="1" si="14"/>
        <v>71.839999999999989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70.38</v>
      </c>
      <c r="E139" s="166">
        <f t="shared" ca="1" si="13"/>
        <v>71.89</v>
      </c>
      <c r="F139" s="166">
        <f t="shared" ca="1" si="14"/>
        <v>76.94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75.47999999999999</v>
      </c>
      <c r="E140" s="163">
        <f t="shared" ca="1" si="13"/>
        <v>76.989999999999995</v>
      </c>
      <c r="F140" s="163">
        <f t="shared" ca="1" si="14"/>
        <v>82.039999999999992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80.58</v>
      </c>
      <c r="E141" s="166">
        <f t="shared" ca="1" si="13"/>
        <v>82.09</v>
      </c>
      <c r="F141" s="166">
        <f t="shared" ca="1" si="14"/>
        <v>87.14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85.679999999999993</v>
      </c>
      <c r="E142" s="163">
        <f t="shared" ca="1" si="13"/>
        <v>87.19</v>
      </c>
      <c r="F142" s="163">
        <f t="shared" ca="1" si="14"/>
        <v>92.24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90.779999999999987</v>
      </c>
      <c r="E143" s="166">
        <f t="shared" ca="1" si="13"/>
        <v>92.289999999999992</v>
      </c>
      <c r="F143" s="166">
        <f t="shared" ca="1" si="14"/>
        <v>97.339999999999989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95.88</v>
      </c>
      <c r="E144" s="163">
        <f t="shared" ca="1" si="13"/>
        <v>97.39</v>
      </c>
      <c r="F144" s="163">
        <f t="shared" ca="1" si="14"/>
        <v>102.44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157.07999999999998</v>
      </c>
      <c r="E145" s="166">
        <f t="shared" ca="1" si="13"/>
        <v>158.58999999999997</v>
      </c>
      <c r="F145" s="166">
        <f t="shared" ca="1" si="14"/>
        <v>163.63999999999999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167.28</v>
      </c>
      <c r="E146" s="163">
        <f t="shared" ca="1" si="13"/>
        <v>168.79</v>
      </c>
      <c r="F146" s="163">
        <f t="shared" ca="1" si="14"/>
        <v>173.84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177.48000000000002</v>
      </c>
      <c r="E147" s="166">
        <f t="shared" ca="1" si="13"/>
        <v>178.99</v>
      </c>
      <c r="F147" s="166">
        <f t="shared" ca="1" si="14"/>
        <v>184.04000000000002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187.68</v>
      </c>
      <c r="E148" s="163">
        <f t="shared" ca="1" si="13"/>
        <v>189.19</v>
      </c>
      <c r="F148" s="163">
        <f t="shared" ca="1" si="14"/>
        <v>194.24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197.88</v>
      </c>
      <c r="E149" s="166">
        <f t="shared" ca="1" si="13"/>
        <v>199.39</v>
      </c>
      <c r="F149" s="166">
        <f t="shared" ca="1" si="14"/>
        <v>204.44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208.07999999999998</v>
      </c>
      <c r="E150" s="163">
        <f t="shared" ca="1" si="13"/>
        <v>209.58999999999997</v>
      </c>
      <c r="F150" s="163">
        <f t="shared" ca="1" si="14"/>
        <v>214.64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218.27999999999997</v>
      </c>
      <c r="E151" s="166">
        <f t="shared" ca="1" si="13"/>
        <v>219.78999999999996</v>
      </c>
      <c r="F151" s="166">
        <f t="shared" ca="1" si="14"/>
        <v>224.83999999999997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228.48000000000002</v>
      </c>
      <c r="E152" s="163">
        <f t="shared" ca="1" si="13"/>
        <v>229.99</v>
      </c>
      <c r="F152" s="163">
        <f t="shared" ca="1" si="14"/>
        <v>235.04000000000002</v>
      </c>
    </row>
    <row r="154" spans="1:6">
      <c r="A154" s="224" t="s">
        <v>198</v>
      </c>
      <c r="B154" s="224"/>
      <c r="C154" s="224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103.34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104.85000000000001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109.9</v>
      </c>
    </row>
    <row r="155" spans="1:6">
      <c r="A155" s="224" t="s">
        <v>199</v>
      </c>
      <c r="B155" s="224"/>
      <c r="C155" s="224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63.18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64.69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69.739999999999995</v>
      </c>
    </row>
    <row r="156" spans="1:6">
      <c r="A156" s="224" t="s">
        <v>200</v>
      </c>
      <c r="B156" s="224"/>
      <c r="C156" s="224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134.31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135.82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140.87</v>
      </c>
    </row>
    <row r="157" spans="1:6">
      <c r="A157" s="224" t="s">
        <v>201</v>
      </c>
      <c r="B157" s="224"/>
      <c r="C157" s="224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116.38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117.89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122.94</v>
      </c>
    </row>
    <row r="158" spans="1:6">
      <c r="A158" s="224" t="s">
        <v>202</v>
      </c>
      <c r="B158" s="224"/>
      <c r="C158" s="224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13.18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14.690000000000001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19.740000000000002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4" t="s">
        <v>203</v>
      </c>
      <c r="B160" s="224"/>
      <c r="C160" s="224"/>
      <c r="D160" s="225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10,87€</v>
      </c>
      <c r="E160" s="225"/>
      <c r="F160" s="225"/>
    </row>
    <row r="161" spans="1:6">
      <c r="A161" s="224" t="s">
        <v>204</v>
      </c>
      <c r="B161" s="224"/>
      <c r="C161" s="224"/>
      <c r="D161" s="226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22,08€</v>
      </c>
      <c r="E161" s="226"/>
      <c r="F161" s="226"/>
    </row>
    <row r="162" spans="1:6">
      <c r="A162" s="224" t="s">
        <v>205</v>
      </c>
      <c r="B162" s="224"/>
      <c r="C162" s="224"/>
      <c r="D162" s="225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5"/>
      <c r="F162" s="225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8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8"/>
      <c r="C1" s="218"/>
      <c r="D1" s="218"/>
      <c r="E1" s="218"/>
      <c r="F1" s="218"/>
      <c r="G1" s="218"/>
      <c r="H1" s="218"/>
      <c r="I1" s="218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19" t="str">
        <f ca="1">"Profil "&amp;MID(CELL("nomfichier",A6),FIND("]",CELL("nomfichier",A6))+1,LEN(CELL("nomfichier",A6))-FIND("]",CELL("nomfichier",A6)))</f>
        <v>Profil WM6</v>
      </c>
      <c r="B6" s="219"/>
      <c r="C6" s="219"/>
      <c r="D6" s="219"/>
      <c r="E6" s="219"/>
      <c r="F6" s="219"/>
      <c r="G6" s="219"/>
      <c r="H6" s="219"/>
      <c r="I6" s="219"/>
    </row>
    <row r="7" spans="1:9" ht="15" thickBot="1"/>
    <row r="8" spans="1:9" s="159" customFormat="1" ht="15" thickBot="1">
      <c r="A8" s="221" t="s">
        <v>1</v>
      </c>
      <c r="B8" s="222"/>
      <c r="C8" s="223"/>
      <c r="D8" s="221" t="str">
        <f ca="1">+"Cylindre double entrée (810-"&amp;MID(CELL("nomfichier",A6),FIND("]",CELL("nomfichier",A6))+1,LEN(CELL("nomfichier",A6))-FIND("]",CELL("nomfichier",A6)))&amp;")"</f>
        <v>Cylindre double entrée (810-WM6)</v>
      </c>
      <c r="E8" s="222"/>
      <c r="F8" s="223"/>
      <c r="G8" s="220" t="str">
        <f ca="1">"Cylindre à bouton (815-"&amp;MID(CELL("nomfichier",A6),FIND("]",CELL("nomfichier",A6))+1,LEN(CELL("nomfichier",A6))-FIND("]",CELL("nomfichier",A6)))&amp;")"</f>
        <v>Cylindre à bouton (815-WM6)</v>
      </c>
      <c r="H8" s="220"/>
      <c r="I8" s="220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92.02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93.53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98.58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94.839999999999989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96.35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101.39999999999999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92.02</v>
      </c>
      <c r="E11" s="163">
        <f t="shared" ca="1" si="1"/>
        <v>93.53</v>
      </c>
      <c r="F11" s="163">
        <f t="shared" ca="1" si="2"/>
        <v>98.58</v>
      </c>
      <c r="G11" s="163">
        <f t="shared" ca="1" si="3"/>
        <v>94.839999999999989</v>
      </c>
      <c r="H11" s="163">
        <f t="shared" ca="1" si="4"/>
        <v>96.35</v>
      </c>
      <c r="I11" s="163">
        <f t="shared" ca="1" si="5"/>
        <v>101.39999999999999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92.02</v>
      </c>
      <c r="E12" s="163">
        <f t="shared" ca="1" si="1"/>
        <v>93.53</v>
      </c>
      <c r="F12" s="163">
        <f t="shared" ca="1" si="2"/>
        <v>98.58</v>
      </c>
      <c r="G12" s="163">
        <f t="shared" ca="1" si="3"/>
        <v>94.839999999999989</v>
      </c>
      <c r="H12" s="163">
        <f t="shared" ca="1" si="4"/>
        <v>96.35</v>
      </c>
      <c r="I12" s="163">
        <f t="shared" ca="1" si="5"/>
        <v>101.39999999999999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92.02</v>
      </c>
      <c r="E13" s="163">
        <f t="shared" ca="1" si="1"/>
        <v>93.53</v>
      </c>
      <c r="F13" s="163">
        <f t="shared" ca="1" si="2"/>
        <v>98.58</v>
      </c>
      <c r="G13" s="163">
        <f t="shared" ca="1" si="3"/>
        <v>94.839999999999989</v>
      </c>
      <c r="H13" s="163">
        <f t="shared" ca="1" si="4"/>
        <v>96.35</v>
      </c>
      <c r="I13" s="163">
        <f t="shared" ca="1" si="5"/>
        <v>101.39999999999999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97.11999999999999</v>
      </c>
      <c r="E14" s="166">
        <f t="shared" ca="1" si="1"/>
        <v>98.63</v>
      </c>
      <c r="F14" s="166">
        <f t="shared" ca="1" si="2"/>
        <v>103.67999999999999</v>
      </c>
      <c r="G14" s="166">
        <f t="shared" ca="1" si="3"/>
        <v>99.939999999999984</v>
      </c>
      <c r="H14" s="166">
        <f t="shared" ca="1" si="4"/>
        <v>101.44999999999999</v>
      </c>
      <c r="I14" s="166">
        <f t="shared" ca="1" si="5"/>
        <v>106.49999999999999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102.22</v>
      </c>
      <c r="E15" s="163">
        <f t="shared" ca="1" si="1"/>
        <v>103.73</v>
      </c>
      <c r="F15" s="163">
        <f t="shared" ca="1" si="2"/>
        <v>108.78</v>
      </c>
      <c r="G15" s="163">
        <f t="shared" ca="1" si="3"/>
        <v>105.03999999999999</v>
      </c>
      <c r="H15" s="163">
        <f t="shared" ca="1" si="4"/>
        <v>106.55</v>
      </c>
      <c r="I15" s="163">
        <f t="shared" ca="1" si="5"/>
        <v>111.6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102.22</v>
      </c>
      <c r="E16" s="163">
        <f t="shared" ca="1" si="1"/>
        <v>103.73</v>
      </c>
      <c r="F16" s="163">
        <f t="shared" ca="1" si="2"/>
        <v>108.78</v>
      </c>
      <c r="G16" s="163">
        <f t="shared" ca="1" si="3"/>
        <v>105.03999999999999</v>
      </c>
      <c r="H16" s="163">
        <f t="shared" ca="1" si="4"/>
        <v>106.55</v>
      </c>
      <c r="I16" s="163">
        <f t="shared" ca="1" si="5"/>
        <v>111.6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102.22</v>
      </c>
      <c r="E17" s="163">
        <f t="shared" ca="1" si="1"/>
        <v>103.73</v>
      </c>
      <c r="F17" s="163">
        <f t="shared" ca="1" si="2"/>
        <v>108.78</v>
      </c>
      <c r="G17" s="163">
        <f t="shared" ca="1" si="3"/>
        <v>105.03999999999999</v>
      </c>
      <c r="H17" s="163">
        <f t="shared" ca="1" si="4"/>
        <v>106.55</v>
      </c>
      <c r="I17" s="163">
        <f t="shared" ca="1" si="5"/>
        <v>111.6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107.32</v>
      </c>
      <c r="E18" s="166">
        <f t="shared" ca="1" si="1"/>
        <v>108.83</v>
      </c>
      <c r="F18" s="166">
        <f t="shared" ca="1" si="2"/>
        <v>113.88</v>
      </c>
      <c r="G18" s="166">
        <f t="shared" ca="1" si="3"/>
        <v>110.13999999999999</v>
      </c>
      <c r="H18" s="166">
        <f t="shared" ca="1" si="4"/>
        <v>111.64999999999999</v>
      </c>
      <c r="I18" s="166">
        <f t="shared" ca="1" si="5"/>
        <v>116.69999999999999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107.32</v>
      </c>
      <c r="E19" s="166">
        <f t="shared" ca="1" si="1"/>
        <v>108.83</v>
      </c>
      <c r="F19" s="166">
        <f t="shared" ca="1" si="2"/>
        <v>113.88</v>
      </c>
      <c r="G19" s="166">
        <f t="shared" ca="1" si="3"/>
        <v>110.13999999999999</v>
      </c>
      <c r="H19" s="166">
        <f t="shared" ca="1" si="4"/>
        <v>111.64999999999999</v>
      </c>
      <c r="I19" s="166">
        <f t="shared" ca="1" si="5"/>
        <v>116.69999999999999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107.32</v>
      </c>
      <c r="E20" s="166">
        <f t="shared" ca="1" si="1"/>
        <v>108.83</v>
      </c>
      <c r="F20" s="166">
        <f t="shared" ca="1" si="2"/>
        <v>113.88</v>
      </c>
      <c r="G20" s="166">
        <f t="shared" ca="1" si="3"/>
        <v>110.13999999999999</v>
      </c>
      <c r="H20" s="166">
        <f t="shared" ca="1" si="4"/>
        <v>111.64999999999999</v>
      </c>
      <c r="I20" s="166">
        <f t="shared" ca="1" si="5"/>
        <v>116.69999999999999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112.42</v>
      </c>
      <c r="E21" s="163">
        <f t="shared" ca="1" si="1"/>
        <v>113.93</v>
      </c>
      <c r="F21" s="163">
        <f t="shared" ca="1" si="2"/>
        <v>118.98</v>
      </c>
      <c r="G21" s="163">
        <f t="shared" ca="1" si="3"/>
        <v>115.24</v>
      </c>
      <c r="H21" s="163">
        <f t="shared" ca="1" si="4"/>
        <v>116.75</v>
      </c>
      <c r="I21" s="163">
        <f t="shared" ca="1" si="5"/>
        <v>121.8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112.42</v>
      </c>
      <c r="E22" s="163">
        <f t="shared" ca="1" si="1"/>
        <v>113.93</v>
      </c>
      <c r="F22" s="163">
        <f t="shared" ca="1" si="2"/>
        <v>118.98</v>
      </c>
      <c r="G22" s="163">
        <f t="shared" ca="1" si="3"/>
        <v>115.24</v>
      </c>
      <c r="H22" s="163">
        <f t="shared" ca="1" si="4"/>
        <v>116.75</v>
      </c>
      <c r="I22" s="163">
        <f t="shared" ca="1" si="5"/>
        <v>121.8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112.42</v>
      </c>
      <c r="E23" s="163">
        <f t="shared" ca="1" si="1"/>
        <v>113.93</v>
      </c>
      <c r="F23" s="163">
        <f t="shared" ca="1" si="2"/>
        <v>118.98</v>
      </c>
      <c r="G23" s="163">
        <f t="shared" ca="1" si="3"/>
        <v>115.24</v>
      </c>
      <c r="H23" s="163">
        <f t="shared" ca="1" si="4"/>
        <v>116.75</v>
      </c>
      <c r="I23" s="163">
        <f t="shared" ca="1" si="5"/>
        <v>121.8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112.42</v>
      </c>
      <c r="E24" s="163">
        <f t="shared" ca="1" si="1"/>
        <v>113.93</v>
      </c>
      <c r="F24" s="163">
        <f t="shared" ca="1" si="2"/>
        <v>118.98</v>
      </c>
      <c r="G24" s="163">
        <f t="shared" ca="1" si="3"/>
        <v>115.24</v>
      </c>
      <c r="H24" s="163">
        <f t="shared" ca="1" si="4"/>
        <v>116.75</v>
      </c>
      <c r="I24" s="163">
        <f t="shared" ca="1" si="5"/>
        <v>121.8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117.52</v>
      </c>
      <c r="E25" s="166">
        <f t="shared" ca="1" si="1"/>
        <v>119.03</v>
      </c>
      <c r="F25" s="166">
        <f t="shared" ca="1" si="2"/>
        <v>124.08</v>
      </c>
      <c r="G25" s="166">
        <f t="shared" ca="1" si="3"/>
        <v>120.33999999999999</v>
      </c>
      <c r="H25" s="166">
        <f t="shared" ca="1" si="4"/>
        <v>121.85</v>
      </c>
      <c r="I25" s="166">
        <f t="shared" ca="1" si="5"/>
        <v>126.89999999999999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117.52</v>
      </c>
      <c r="E26" s="166">
        <f t="shared" ca="1" si="1"/>
        <v>119.03</v>
      </c>
      <c r="F26" s="166">
        <f t="shared" ca="1" si="2"/>
        <v>124.08</v>
      </c>
      <c r="G26" s="166">
        <f t="shared" ca="1" si="3"/>
        <v>120.33999999999999</v>
      </c>
      <c r="H26" s="166">
        <f t="shared" ca="1" si="4"/>
        <v>121.85</v>
      </c>
      <c r="I26" s="166">
        <f t="shared" ca="1" si="5"/>
        <v>126.89999999999999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117.52</v>
      </c>
      <c r="E27" s="166">
        <f t="shared" ca="1" si="1"/>
        <v>119.03</v>
      </c>
      <c r="F27" s="166">
        <f t="shared" ca="1" si="2"/>
        <v>124.08</v>
      </c>
      <c r="G27" s="166">
        <f t="shared" ca="1" si="3"/>
        <v>120.33999999999999</v>
      </c>
      <c r="H27" s="166">
        <f t="shared" ca="1" si="4"/>
        <v>121.85</v>
      </c>
      <c r="I27" s="166">
        <f t="shared" ca="1" si="5"/>
        <v>126.89999999999999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117.52</v>
      </c>
      <c r="E28" s="166">
        <f t="shared" ca="1" si="1"/>
        <v>119.03</v>
      </c>
      <c r="F28" s="166">
        <f t="shared" ca="1" si="2"/>
        <v>124.08</v>
      </c>
      <c r="G28" s="166">
        <f t="shared" ca="1" si="3"/>
        <v>120.33999999999999</v>
      </c>
      <c r="H28" s="166">
        <f t="shared" ca="1" si="4"/>
        <v>121.85</v>
      </c>
      <c r="I28" s="166">
        <f t="shared" ca="1" si="5"/>
        <v>126.89999999999999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122.61999999999999</v>
      </c>
      <c r="E29" s="163">
        <f t="shared" ca="1" si="1"/>
        <v>124.13</v>
      </c>
      <c r="F29" s="163">
        <f t="shared" ca="1" si="2"/>
        <v>129.17999999999998</v>
      </c>
      <c r="G29" s="163">
        <f t="shared" ca="1" si="3"/>
        <v>125.43999999999998</v>
      </c>
      <c r="H29" s="163">
        <f t="shared" ca="1" si="4"/>
        <v>126.94999999999999</v>
      </c>
      <c r="I29" s="163">
        <f t="shared" ca="1" si="5"/>
        <v>132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122.61999999999999</v>
      </c>
      <c r="E30" s="163">
        <f t="shared" ca="1" si="1"/>
        <v>124.13</v>
      </c>
      <c r="F30" s="163">
        <f t="shared" ca="1" si="2"/>
        <v>129.17999999999998</v>
      </c>
      <c r="G30" s="163">
        <f t="shared" ca="1" si="3"/>
        <v>125.43999999999998</v>
      </c>
      <c r="H30" s="163">
        <f t="shared" ca="1" si="4"/>
        <v>126.94999999999999</v>
      </c>
      <c r="I30" s="163">
        <f t="shared" ca="1" si="5"/>
        <v>132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122.61999999999999</v>
      </c>
      <c r="E31" s="163">
        <f t="shared" ca="1" si="1"/>
        <v>124.13</v>
      </c>
      <c r="F31" s="163">
        <f t="shared" ca="1" si="2"/>
        <v>129.17999999999998</v>
      </c>
      <c r="G31" s="163">
        <f t="shared" ca="1" si="3"/>
        <v>125.43999999999998</v>
      </c>
      <c r="H31" s="163">
        <f t="shared" ca="1" si="4"/>
        <v>126.94999999999999</v>
      </c>
      <c r="I31" s="163">
        <f t="shared" ca="1" si="5"/>
        <v>132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122.61999999999999</v>
      </c>
      <c r="E32" s="163">
        <f t="shared" ca="1" si="1"/>
        <v>124.13</v>
      </c>
      <c r="F32" s="163">
        <f t="shared" ca="1" si="2"/>
        <v>129.17999999999998</v>
      </c>
      <c r="G32" s="163">
        <f t="shared" ca="1" si="3"/>
        <v>125.43999999999998</v>
      </c>
      <c r="H32" s="163">
        <f t="shared" ca="1" si="4"/>
        <v>126.94999999999999</v>
      </c>
      <c r="I32" s="163">
        <f t="shared" ca="1" si="5"/>
        <v>132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122.61999999999999</v>
      </c>
      <c r="E33" s="163">
        <f t="shared" ca="1" si="1"/>
        <v>124.13</v>
      </c>
      <c r="F33" s="163">
        <f t="shared" ca="1" si="2"/>
        <v>129.17999999999998</v>
      </c>
      <c r="G33" s="163">
        <f t="shared" ca="1" si="3"/>
        <v>125.43999999999998</v>
      </c>
      <c r="H33" s="163">
        <f t="shared" ca="1" si="4"/>
        <v>126.94999999999999</v>
      </c>
      <c r="I33" s="163">
        <f t="shared" ca="1" si="5"/>
        <v>132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127.71999999999998</v>
      </c>
      <c r="E34" s="166">
        <f t="shared" ca="1" si="1"/>
        <v>129.22999999999999</v>
      </c>
      <c r="F34" s="166">
        <f t="shared" ca="1" si="2"/>
        <v>134.27999999999997</v>
      </c>
      <c r="G34" s="166">
        <f t="shared" ca="1" si="3"/>
        <v>130.54</v>
      </c>
      <c r="H34" s="166">
        <f t="shared" ca="1" si="4"/>
        <v>132.04999999999998</v>
      </c>
      <c r="I34" s="166">
        <f t="shared" ca="1" si="5"/>
        <v>137.1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127.71999999999998</v>
      </c>
      <c r="E35" s="166">
        <f t="shared" ca="1" si="1"/>
        <v>129.22999999999999</v>
      </c>
      <c r="F35" s="166">
        <f t="shared" ca="1" si="2"/>
        <v>134.27999999999997</v>
      </c>
      <c r="G35" s="166">
        <f t="shared" ca="1" si="3"/>
        <v>130.54</v>
      </c>
      <c r="H35" s="166">
        <f t="shared" ca="1" si="4"/>
        <v>132.04999999999998</v>
      </c>
      <c r="I35" s="166">
        <f t="shared" ca="1" si="5"/>
        <v>137.1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127.71999999999998</v>
      </c>
      <c r="E36" s="166">
        <f t="shared" ca="1" si="1"/>
        <v>129.22999999999999</v>
      </c>
      <c r="F36" s="166">
        <f t="shared" ca="1" si="2"/>
        <v>134.27999999999997</v>
      </c>
      <c r="G36" s="166">
        <f t="shared" ca="1" si="3"/>
        <v>130.54</v>
      </c>
      <c r="H36" s="166">
        <f t="shared" ca="1" si="4"/>
        <v>132.04999999999998</v>
      </c>
      <c r="I36" s="166">
        <f t="shared" ca="1" si="5"/>
        <v>137.1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127.71999999999998</v>
      </c>
      <c r="E37" s="166">
        <f t="shared" ca="1" si="1"/>
        <v>129.22999999999999</v>
      </c>
      <c r="F37" s="166">
        <f t="shared" ca="1" si="2"/>
        <v>134.27999999999997</v>
      </c>
      <c r="G37" s="166">
        <f t="shared" ca="1" si="3"/>
        <v>130.54</v>
      </c>
      <c r="H37" s="166">
        <f t="shared" ca="1" si="4"/>
        <v>132.04999999999998</v>
      </c>
      <c r="I37" s="166">
        <f t="shared" ca="1" si="5"/>
        <v>137.1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127.71999999999998</v>
      </c>
      <c r="E38" s="166">
        <f t="shared" ca="1" si="1"/>
        <v>129.22999999999999</v>
      </c>
      <c r="F38" s="166">
        <f t="shared" ca="1" si="2"/>
        <v>134.27999999999997</v>
      </c>
      <c r="G38" s="166">
        <f t="shared" ca="1" si="3"/>
        <v>130.54</v>
      </c>
      <c r="H38" s="166">
        <f t="shared" ca="1" si="4"/>
        <v>132.04999999999998</v>
      </c>
      <c r="I38" s="166">
        <f t="shared" ca="1" si="5"/>
        <v>137.1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132.82</v>
      </c>
      <c r="E39" s="163">
        <f t="shared" ca="1" si="1"/>
        <v>134.32999999999998</v>
      </c>
      <c r="F39" s="163">
        <f t="shared" ca="1" si="2"/>
        <v>139.38</v>
      </c>
      <c r="G39" s="163">
        <f t="shared" ca="1" si="3"/>
        <v>135.63999999999999</v>
      </c>
      <c r="H39" s="163">
        <f t="shared" ca="1" si="4"/>
        <v>137.14999999999998</v>
      </c>
      <c r="I39" s="163">
        <f t="shared" ca="1" si="5"/>
        <v>142.19999999999999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132.82</v>
      </c>
      <c r="E40" s="163">
        <f t="shared" ca="1" si="1"/>
        <v>134.32999999999998</v>
      </c>
      <c r="F40" s="163">
        <f t="shared" ca="1" si="2"/>
        <v>139.38</v>
      </c>
      <c r="G40" s="163">
        <f t="shared" ca="1" si="3"/>
        <v>135.63999999999999</v>
      </c>
      <c r="H40" s="163">
        <f t="shared" ca="1" si="4"/>
        <v>137.14999999999998</v>
      </c>
      <c r="I40" s="163">
        <f t="shared" ca="1" si="5"/>
        <v>142.19999999999999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132.82</v>
      </c>
      <c r="E41" s="163">
        <f t="shared" ca="1" si="1"/>
        <v>134.32999999999998</v>
      </c>
      <c r="F41" s="163">
        <f t="shared" ca="1" si="2"/>
        <v>139.38</v>
      </c>
      <c r="G41" s="163">
        <f t="shared" ca="1" si="3"/>
        <v>135.63999999999999</v>
      </c>
      <c r="H41" s="163">
        <f t="shared" ca="1" si="4"/>
        <v>137.14999999999998</v>
      </c>
      <c r="I41" s="163">
        <f t="shared" ca="1" si="5"/>
        <v>142.19999999999999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132.82</v>
      </c>
      <c r="E42" s="163">
        <f t="shared" ca="1" si="1"/>
        <v>134.32999999999998</v>
      </c>
      <c r="F42" s="163">
        <f t="shared" ca="1" si="2"/>
        <v>139.38</v>
      </c>
      <c r="G42" s="163">
        <f t="shared" ca="1" si="3"/>
        <v>135.63999999999999</v>
      </c>
      <c r="H42" s="163">
        <f t="shared" ca="1" si="4"/>
        <v>137.14999999999998</v>
      </c>
      <c r="I42" s="163">
        <f t="shared" ca="1" si="5"/>
        <v>142.19999999999999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132.82</v>
      </c>
      <c r="E43" s="163">
        <f t="shared" ca="1" si="1"/>
        <v>134.32999999999998</v>
      </c>
      <c r="F43" s="163">
        <f t="shared" ca="1" si="2"/>
        <v>139.38</v>
      </c>
      <c r="G43" s="163">
        <f t="shared" ca="1" si="3"/>
        <v>135.63999999999999</v>
      </c>
      <c r="H43" s="163">
        <f t="shared" ca="1" si="4"/>
        <v>137.14999999999998</v>
      </c>
      <c r="I43" s="163">
        <f t="shared" ca="1" si="5"/>
        <v>142.19999999999999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132.82</v>
      </c>
      <c r="E44" s="163">
        <f t="shared" ca="1" si="1"/>
        <v>134.32999999999998</v>
      </c>
      <c r="F44" s="163">
        <f t="shared" ca="1" si="2"/>
        <v>139.38</v>
      </c>
      <c r="G44" s="163">
        <f t="shared" ca="1" si="3"/>
        <v>135.63999999999999</v>
      </c>
      <c r="H44" s="163">
        <f t="shared" ca="1" si="4"/>
        <v>137.14999999999998</v>
      </c>
      <c r="I44" s="163">
        <f t="shared" ca="1" si="5"/>
        <v>142.19999999999999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137.92000000000002</v>
      </c>
      <c r="E45" s="166">
        <f t="shared" ca="1" si="1"/>
        <v>139.43</v>
      </c>
      <c r="F45" s="166">
        <f t="shared" ca="1" si="2"/>
        <v>144.48000000000002</v>
      </c>
      <c r="G45" s="166">
        <f t="shared" ca="1" si="3"/>
        <v>140.74</v>
      </c>
      <c r="H45" s="166">
        <f t="shared" ca="1" si="4"/>
        <v>142.25</v>
      </c>
      <c r="I45" s="166">
        <f t="shared" ca="1" si="5"/>
        <v>147.30000000000001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137.92000000000002</v>
      </c>
      <c r="E46" s="166">
        <f t="shared" ca="1" si="1"/>
        <v>139.43</v>
      </c>
      <c r="F46" s="166">
        <f t="shared" ca="1" si="2"/>
        <v>144.48000000000002</v>
      </c>
      <c r="G46" s="166">
        <f t="shared" ca="1" si="3"/>
        <v>140.74</v>
      </c>
      <c r="H46" s="166">
        <f t="shared" ca="1" si="4"/>
        <v>142.25</v>
      </c>
      <c r="I46" s="166">
        <f t="shared" ca="1" si="5"/>
        <v>147.30000000000001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137.92000000000002</v>
      </c>
      <c r="E47" s="166">
        <f t="shared" ca="1" si="1"/>
        <v>139.43</v>
      </c>
      <c r="F47" s="166">
        <f t="shared" ca="1" si="2"/>
        <v>144.48000000000002</v>
      </c>
      <c r="G47" s="166">
        <f t="shared" ca="1" si="3"/>
        <v>140.74</v>
      </c>
      <c r="H47" s="166">
        <f t="shared" ca="1" si="4"/>
        <v>142.25</v>
      </c>
      <c r="I47" s="166">
        <f t="shared" ca="1" si="5"/>
        <v>147.30000000000001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137.92000000000002</v>
      </c>
      <c r="E48" s="166">
        <f t="shared" ca="1" si="1"/>
        <v>139.43</v>
      </c>
      <c r="F48" s="166">
        <f t="shared" ca="1" si="2"/>
        <v>144.48000000000002</v>
      </c>
      <c r="G48" s="166">
        <f t="shared" ca="1" si="3"/>
        <v>140.74</v>
      </c>
      <c r="H48" s="166">
        <f t="shared" ca="1" si="4"/>
        <v>142.25</v>
      </c>
      <c r="I48" s="166">
        <f t="shared" ca="1" si="5"/>
        <v>147.30000000000001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137.92000000000002</v>
      </c>
      <c r="E49" s="166">
        <f t="shared" ca="1" si="1"/>
        <v>139.43</v>
      </c>
      <c r="F49" s="166">
        <f t="shared" ca="1" si="2"/>
        <v>144.48000000000002</v>
      </c>
      <c r="G49" s="166">
        <f t="shared" ca="1" si="3"/>
        <v>140.74</v>
      </c>
      <c r="H49" s="166">
        <f t="shared" ca="1" si="4"/>
        <v>142.25</v>
      </c>
      <c r="I49" s="166">
        <f t="shared" ca="1" si="5"/>
        <v>147.30000000000001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137.92000000000002</v>
      </c>
      <c r="E50" s="166">
        <f t="shared" ca="1" si="1"/>
        <v>139.43</v>
      </c>
      <c r="F50" s="166">
        <f t="shared" ca="1" si="2"/>
        <v>144.48000000000002</v>
      </c>
      <c r="G50" s="166">
        <f t="shared" ca="1" si="3"/>
        <v>140.74</v>
      </c>
      <c r="H50" s="166">
        <f t="shared" ca="1" si="4"/>
        <v>142.25</v>
      </c>
      <c r="I50" s="166">
        <f t="shared" ca="1" si="5"/>
        <v>147.30000000000001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143.02000000000001</v>
      </c>
      <c r="E51" s="163">
        <f t="shared" ca="1" si="1"/>
        <v>144.53</v>
      </c>
      <c r="F51" s="163">
        <f t="shared" ca="1" si="2"/>
        <v>149.58000000000001</v>
      </c>
      <c r="G51" s="163">
        <f t="shared" ca="1" si="3"/>
        <v>145.84</v>
      </c>
      <c r="H51" s="163">
        <f t="shared" ca="1" si="4"/>
        <v>147.35</v>
      </c>
      <c r="I51" s="163">
        <f t="shared" ca="1" si="5"/>
        <v>152.4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143.02000000000001</v>
      </c>
      <c r="E52" s="163">
        <f t="shared" ca="1" si="1"/>
        <v>144.53</v>
      </c>
      <c r="F52" s="163">
        <f t="shared" ca="1" si="2"/>
        <v>149.58000000000001</v>
      </c>
      <c r="G52" s="163">
        <f t="shared" ca="1" si="3"/>
        <v>145.84</v>
      </c>
      <c r="H52" s="163">
        <f t="shared" ca="1" si="4"/>
        <v>147.35</v>
      </c>
      <c r="I52" s="163">
        <f t="shared" ca="1" si="5"/>
        <v>152.4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143.02000000000001</v>
      </c>
      <c r="E53" s="163">
        <f t="shared" ca="1" si="1"/>
        <v>144.53</v>
      </c>
      <c r="F53" s="163">
        <f t="shared" ca="1" si="2"/>
        <v>149.58000000000001</v>
      </c>
      <c r="G53" s="163">
        <f t="shared" ca="1" si="3"/>
        <v>145.84</v>
      </c>
      <c r="H53" s="163">
        <f t="shared" ca="1" si="4"/>
        <v>147.35</v>
      </c>
      <c r="I53" s="163">
        <f t="shared" ca="1" si="5"/>
        <v>152.4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143.02000000000001</v>
      </c>
      <c r="E54" s="163">
        <f t="shared" ca="1" si="1"/>
        <v>144.53</v>
      </c>
      <c r="F54" s="163">
        <f t="shared" ca="1" si="2"/>
        <v>149.58000000000001</v>
      </c>
      <c r="G54" s="163">
        <f t="shared" ca="1" si="3"/>
        <v>145.84</v>
      </c>
      <c r="H54" s="163">
        <f t="shared" ca="1" si="4"/>
        <v>147.35</v>
      </c>
      <c r="I54" s="163">
        <f t="shared" ca="1" si="5"/>
        <v>152.4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143.02000000000001</v>
      </c>
      <c r="E55" s="163">
        <f t="shared" ca="1" si="1"/>
        <v>144.53</v>
      </c>
      <c r="F55" s="163">
        <f t="shared" ca="1" si="2"/>
        <v>149.58000000000001</v>
      </c>
      <c r="G55" s="163">
        <f t="shared" ca="1" si="3"/>
        <v>145.84</v>
      </c>
      <c r="H55" s="163">
        <f t="shared" ca="1" si="4"/>
        <v>147.35</v>
      </c>
      <c r="I55" s="163">
        <f t="shared" ca="1" si="5"/>
        <v>152.4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143.02000000000001</v>
      </c>
      <c r="E56" s="163">
        <f t="shared" ca="1" si="1"/>
        <v>144.53</v>
      </c>
      <c r="F56" s="163">
        <f t="shared" ca="1" si="2"/>
        <v>149.58000000000001</v>
      </c>
      <c r="G56" s="163">
        <f t="shared" ca="1" si="3"/>
        <v>145.84</v>
      </c>
      <c r="H56" s="163">
        <f t="shared" ca="1" si="4"/>
        <v>147.35</v>
      </c>
      <c r="I56" s="163">
        <f t="shared" ca="1" si="5"/>
        <v>152.4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143.02000000000001</v>
      </c>
      <c r="E57" s="163">
        <f t="shared" ca="1" si="1"/>
        <v>144.53</v>
      </c>
      <c r="F57" s="163">
        <f t="shared" ca="1" si="2"/>
        <v>149.58000000000001</v>
      </c>
      <c r="G57" s="163">
        <f t="shared" ca="1" si="3"/>
        <v>145.84</v>
      </c>
      <c r="H57" s="163">
        <f t="shared" ca="1" si="4"/>
        <v>147.35</v>
      </c>
      <c r="I57" s="163">
        <f t="shared" ca="1" si="5"/>
        <v>152.4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204.22</v>
      </c>
      <c r="E58" s="166">
        <f t="shared" ca="1" si="1"/>
        <v>205.73</v>
      </c>
      <c r="F58" s="166">
        <f t="shared" ca="1" si="2"/>
        <v>210.78</v>
      </c>
      <c r="G58" s="166">
        <f t="shared" ca="1" si="3"/>
        <v>207.04</v>
      </c>
      <c r="H58" s="166">
        <f t="shared" ca="1" si="4"/>
        <v>208.54999999999998</v>
      </c>
      <c r="I58" s="166">
        <f t="shared" ca="1" si="5"/>
        <v>213.6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204.22</v>
      </c>
      <c r="E59" s="166">
        <f t="shared" ca="1" si="1"/>
        <v>205.73</v>
      </c>
      <c r="F59" s="166">
        <f t="shared" ca="1" si="2"/>
        <v>210.78</v>
      </c>
      <c r="G59" s="166">
        <f t="shared" ca="1" si="3"/>
        <v>207.04</v>
      </c>
      <c r="H59" s="166">
        <f t="shared" ca="1" si="4"/>
        <v>208.54999999999998</v>
      </c>
      <c r="I59" s="166">
        <f t="shared" ca="1" si="5"/>
        <v>213.6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204.22</v>
      </c>
      <c r="E60" s="166">
        <f t="shared" ca="1" si="1"/>
        <v>205.73</v>
      </c>
      <c r="F60" s="166">
        <f t="shared" ca="1" si="2"/>
        <v>210.78</v>
      </c>
      <c r="G60" s="166">
        <f t="shared" ca="1" si="3"/>
        <v>207.04</v>
      </c>
      <c r="H60" s="166">
        <f t="shared" ca="1" si="4"/>
        <v>208.54999999999998</v>
      </c>
      <c r="I60" s="166">
        <f t="shared" ca="1" si="5"/>
        <v>213.6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204.22</v>
      </c>
      <c r="E61" s="166">
        <f t="shared" ca="1" si="1"/>
        <v>205.73</v>
      </c>
      <c r="F61" s="166">
        <f t="shared" ca="1" si="2"/>
        <v>210.78</v>
      </c>
      <c r="G61" s="166">
        <f t="shared" ca="1" si="3"/>
        <v>207.04</v>
      </c>
      <c r="H61" s="166">
        <f t="shared" ca="1" si="4"/>
        <v>208.54999999999998</v>
      </c>
      <c r="I61" s="166">
        <f t="shared" ca="1" si="5"/>
        <v>213.6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204.22</v>
      </c>
      <c r="E62" s="166">
        <f t="shared" ca="1" si="1"/>
        <v>205.73</v>
      </c>
      <c r="F62" s="166">
        <f t="shared" ca="1" si="2"/>
        <v>210.78</v>
      </c>
      <c r="G62" s="166">
        <f t="shared" ca="1" si="3"/>
        <v>207.04</v>
      </c>
      <c r="H62" s="166">
        <f t="shared" ca="1" si="4"/>
        <v>208.54999999999998</v>
      </c>
      <c r="I62" s="166">
        <f t="shared" ca="1" si="5"/>
        <v>213.6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204.22</v>
      </c>
      <c r="E63" s="166">
        <f t="shared" ca="1" si="1"/>
        <v>205.73</v>
      </c>
      <c r="F63" s="166">
        <f t="shared" ca="1" si="2"/>
        <v>210.78</v>
      </c>
      <c r="G63" s="166">
        <f t="shared" ca="1" si="3"/>
        <v>207.04</v>
      </c>
      <c r="H63" s="166">
        <f t="shared" ca="1" si="4"/>
        <v>208.54999999999998</v>
      </c>
      <c r="I63" s="166">
        <f t="shared" ca="1" si="5"/>
        <v>213.6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204.22</v>
      </c>
      <c r="E64" s="166">
        <f t="shared" ca="1" si="1"/>
        <v>205.73</v>
      </c>
      <c r="F64" s="166">
        <f t="shared" ca="1" si="2"/>
        <v>210.78</v>
      </c>
      <c r="G64" s="166">
        <f t="shared" ca="1" si="3"/>
        <v>207.04</v>
      </c>
      <c r="H64" s="166">
        <f t="shared" ca="1" si="4"/>
        <v>208.54999999999998</v>
      </c>
      <c r="I64" s="166">
        <f t="shared" ca="1" si="5"/>
        <v>213.6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214.42000000000002</v>
      </c>
      <c r="E65" s="163">
        <f t="shared" ca="1" si="1"/>
        <v>215.93</v>
      </c>
      <c r="F65" s="163">
        <f t="shared" ca="1" si="2"/>
        <v>220.98000000000002</v>
      </c>
      <c r="G65" s="163">
        <f t="shared" ca="1" si="3"/>
        <v>217.24</v>
      </c>
      <c r="H65" s="163">
        <f t="shared" ca="1" si="4"/>
        <v>218.75</v>
      </c>
      <c r="I65" s="163">
        <f t="shared" ca="1" si="5"/>
        <v>223.8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214.42000000000002</v>
      </c>
      <c r="E66" s="163">
        <f t="shared" ca="1" si="1"/>
        <v>215.93</v>
      </c>
      <c r="F66" s="163">
        <f t="shared" ca="1" si="2"/>
        <v>220.98000000000002</v>
      </c>
      <c r="G66" s="163">
        <f t="shared" ca="1" si="3"/>
        <v>217.24</v>
      </c>
      <c r="H66" s="163">
        <f t="shared" ca="1" si="4"/>
        <v>218.75</v>
      </c>
      <c r="I66" s="163">
        <f t="shared" ca="1" si="5"/>
        <v>223.8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214.42000000000002</v>
      </c>
      <c r="E67" s="163">
        <f t="shared" ca="1" si="1"/>
        <v>215.93</v>
      </c>
      <c r="F67" s="163">
        <f t="shared" ca="1" si="2"/>
        <v>220.98000000000002</v>
      </c>
      <c r="G67" s="163">
        <f t="shared" ca="1" si="3"/>
        <v>217.24</v>
      </c>
      <c r="H67" s="163">
        <f t="shared" ca="1" si="4"/>
        <v>218.75</v>
      </c>
      <c r="I67" s="163">
        <f t="shared" ca="1" si="5"/>
        <v>223.8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214.42000000000002</v>
      </c>
      <c r="E68" s="163">
        <f t="shared" ca="1" si="1"/>
        <v>215.93</v>
      </c>
      <c r="F68" s="163">
        <f t="shared" ca="1" si="2"/>
        <v>220.98000000000002</v>
      </c>
      <c r="G68" s="163">
        <f t="shared" ca="1" si="3"/>
        <v>217.24</v>
      </c>
      <c r="H68" s="163">
        <f t="shared" ca="1" si="4"/>
        <v>218.75</v>
      </c>
      <c r="I68" s="163">
        <f t="shared" ca="1" si="5"/>
        <v>223.8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214.42000000000002</v>
      </c>
      <c r="E69" s="163">
        <f t="shared" ca="1" si="1"/>
        <v>215.93</v>
      </c>
      <c r="F69" s="163">
        <f t="shared" ca="1" si="2"/>
        <v>220.98000000000002</v>
      </c>
      <c r="G69" s="163">
        <f t="shared" ca="1" si="3"/>
        <v>217.24</v>
      </c>
      <c r="H69" s="163">
        <f t="shared" ca="1" si="4"/>
        <v>218.75</v>
      </c>
      <c r="I69" s="163">
        <f t="shared" ca="1" si="5"/>
        <v>223.8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214.42000000000002</v>
      </c>
      <c r="E70" s="163">
        <f t="shared" ca="1" si="1"/>
        <v>215.93</v>
      </c>
      <c r="F70" s="163">
        <f t="shared" ca="1" si="2"/>
        <v>220.98000000000002</v>
      </c>
      <c r="G70" s="163">
        <f t="shared" ca="1" si="3"/>
        <v>217.24</v>
      </c>
      <c r="H70" s="163">
        <f t="shared" ca="1" si="4"/>
        <v>218.75</v>
      </c>
      <c r="I70" s="163">
        <f t="shared" ca="1" si="5"/>
        <v>223.8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214.42000000000002</v>
      </c>
      <c r="E71" s="163">
        <f t="shared" ca="1" si="1"/>
        <v>215.93</v>
      </c>
      <c r="F71" s="163">
        <f t="shared" ca="1" si="2"/>
        <v>220.98000000000002</v>
      </c>
      <c r="G71" s="163">
        <f t="shared" ca="1" si="3"/>
        <v>217.24</v>
      </c>
      <c r="H71" s="163">
        <f t="shared" ca="1" si="4"/>
        <v>218.75</v>
      </c>
      <c r="I71" s="163">
        <f t="shared" ca="1" si="5"/>
        <v>223.8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214.42000000000002</v>
      </c>
      <c r="E72" s="163">
        <f t="shared" ca="1" si="1"/>
        <v>215.93</v>
      </c>
      <c r="F72" s="163">
        <f t="shared" ca="1" si="2"/>
        <v>220.98000000000002</v>
      </c>
      <c r="G72" s="163">
        <f t="shared" ca="1" si="3"/>
        <v>217.24</v>
      </c>
      <c r="H72" s="163">
        <f t="shared" ca="1" si="4"/>
        <v>218.75</v>
      </c>
      <c r="I72" s="163">
        <f t="shared" ca="1" si="5"/>
        <v>223.8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224.62</v>
      </c>
      <c r="E73" s="166">
        <f t="shared" ca="1" si="1"/>
        <v>226.13</v>
      </c>
      <c r="F73" s="166">
        <f t="shared" ca="1" si="2"/>
        <v>231.18</v>
      </c>
      <c r="G73" s="166">
        <f t="shared" ca="1" si="3"/>
        <v>227.44</v>
      </c>
      <c r="H73" s="166">
        <f t="shared" ca="1" si="4"/>
        <v>228.95</v>
      </c>
      <c r="I73" s="166">
        <f t="shared" ca="1" si="5"/>
        <v>234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224.62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226.13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231.18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227.44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228.95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234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224.62</v>
      </c>
      <c r="E75" s="166">
        <f t="shared" ca="1" si="7"/>
        <v>226.13</v>
      </c>
      <c r="F75" s="166">
        <f t="shared" ca="1" si="8"/>
        <v>231.18</v>
      </c>
      <c r="G75" s="166">
        <f t="shared" ca="1" si="9"/>
        <v>227.44</v>
      </c>
      <c r="H75" s="166">
        <f t="shared" ca="1" si="10"/>
        <v>228.95</v>
      </c>
      <c r="I75" s="166">
        <f t="shared" ca="1" si="11"/>
        <v>234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224.62</v>
      </c>
      <c r="E76" s="166">
        <f t="shared" ca="1" si="7"/>
        <v>226.13</v>
      </c>
      <c r="F76" s="166">
        <f t="shared" ca="1" si="8"/>
        <v>231.18</v>
      </c>
      <c r="G76" s="166">
        <f t="shared" ca="1" si="9"/>
        <v>227.44</v>
      </c>
      <c r="H76" s="166">
        <f t="shared" ca="1" si="10"/>
        <v>228.95</v>
      </c>
      <c r="I76" s="166">
        <f t="shared" ca="1" si="11"/>
        <v>234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224.62</v>
      </c>
      <c r="E77" s="166">
        <f t="shared" ca="1" si="7"/>
        <v>226.13</v>
      </c>
      <c r="F77" s="166">
        <f t="shared" ca="1" si="8"/>
        <v>231.18</v>
      </c>
      <c r="G77" s="166">
        <f t="shared" ca="1" si="9"/>
        <v>227.44</v>
      </c>
      <c r="H77" s="166">
        <f t="shared" ca="1" si="10"/>
        <v>228.95</v>
      </c>
      <c r="I77" s="166">
        <f t="shared" ca="1" si="11"/>
        <v>234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224.62</v>
      </c>
      <c r="E78" s="166">
        <f t="shared" ca="1" si="7"/>
        <v>226.13</v>
      </c>
      <c r="F78" s="166">
        <f t="shared" ca="1" si="8"/>
        <v>231.18</v>
      </c>
      <c r="G78" s="166">
        <f t="shared" ca="1" si="9"/>
        <v>227.44</v>
      </c>
      <c r="H78" s="166">
        <f t="shared" ca="1" si="10"/>
        <v>228.95</v>
      </c>
      <c r="I78" s="166">
        <f t="shared" ca="1" si="11"/>
        <v>234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224.62</v>
      </c>
      <c r="E79" s="166">
        <f t="shared" ca="1" si="7"/>
        <v>226.13</v>
      </c>
      <c r="F79" s="166">
        <f t="shared" ca="1" si="8"/>
        <v>231.18</v>
      </c>
      <c r="G79" s="166">
        <f t="shared" ca="1" si="9"/>
        <v>227.44</v>
      </c>
      <c r="H79" s="166">
        <f t="shared" ca="1" si="10"/>
        <v>228.95</v>
      </c>
      <c r="I79" s="166">
        <f t="shared" ca="1" si="11"/>
        <v>234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224.62</v>
      </c>
      <c r="E80" s="166">
        <f t="shared" ca="1" si="7"/>
        <v>226.13</v>
      </c>
      <c r="F80" s="166">
        <f t="shared" ca="1" si="8"/>
        <v>231.18</v>
      </c>
      <c r="G80" s="166">
        <f t="shared" ca="1" si="9"/>
        <v>227.44</v>
      </c>
      <c r="H80" s="166">
        <f t="shared" ca="1" si="10"/>
        <v>228.95</v>
      </c>
      <c r="I80" s="166">
        <f t="shared" ca="1" si="11"/>
        <v>234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234.82</v>
      </c>
      <c r="E81" s="163">
        <f t="shared" ca="1" si="7"/>
        <v>236.32999999999998</v>
      </c>
      <c r="F81" s="163">
        <f t="shared" ca="1" si="8"/>
        <v>241.38</v>
      </c>
      <c r="G81" s="163">
        <f t="shared" ca="1" si="9"/>
        <v>237.64</v>
      </c>
      <c r="H81" s="163">
        <f t="shared" ca="1" si="10"/>
        <v>239.14999999999998</v>
      </c>
      <c r="I81" s="163">
        <f t="shared" ca="1" si="11"/>
        <v>244.2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234.82</v>
      </c>
      <c r="E82" s="163">
        <f t="shared" ca="1" si="7"/>
        <v>236.32999999999998</v>
      </c>
      <c r="F82" s="163">
        <f t="shared" ca="1" si="8"/>
        <v>241.38</v>
      </c>
      <c r="G82" s="163">
        <f t="shared" ca="1" si="9"/>
        <v>237.64</v>
      </c>
      <c r="H82" s="163">
        <f t="shared" ca="1" si="10"/>
        <v>239.14999999999998</v>
      </c>
      <c r="I82" s="163">
        <f t="shared" ca="1" si="11"/>
        <v>244.2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234.82</v>
      </c>
      <c r="E83" s="163">
        <f t="shared" ca="1" si="7"/>
        <v>236.32999999999998</v>
      </c>
      <c r="F83" s="163">
        <f t="shared" ca="1" si="8"/>
        <v>241.38</v>
      </c>
      <c r="G83" s="163">
        <f t="shared" ca="1" si="9"/>
        <v>237.64</v>
      </c>
      <c r="H83" s="163">
        <f t="shared" ca="1" si="10"/>
        <v>239.14999999999998</v>
      </c>
      <c r="I83" s="163">
        <f t="shared" ca="1" si="11"/>
        <v>244.2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234.82</v>
      </c>
      <c r="E84" s="163">
        <f t="shared" ca="1" si="7"/>
        <v>236.32999999999998</v>
      </c>
      <c r="F84" s="163">
        <f t="shared" ca="1" si="8"/>
        <v>241.38</v>
      </c>
      <c r="G84" s="163">
        <f t="shared" ca="1" si="9"/>
        <v>237.64</v>
      </c>
      <c r="H84" s="163">
        <f t="shared" ca="1" si="10"/>
        <v>239.14999999999998</v>
      </c>
      <c r="I84" s="163">
        <f t="shared" ca="1" si="11"/>
        <v>244.2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234.82</v>
      </c>
      <c r="E85" s="163">
        <f t="shared" ca="1" si="7"/>
        <v>236.32999999999998</v>
      </c>
      <c r="F85" s="163">
        <f t="shared" ca="1" si="8"/>
        <v>241.38</v>
      </c>
      <c r="G85" s="163">
        <f t="shared" ca="1" si="9"/>
        <v>237.64</v>
      </c>
      <c r="H85" s="163">
        <f t="shared" ca="1" si="10"/>
        <v>239.14999999999998</v>
      </c>
      <c r="I85" s="163">
        <f t="shared" ca="1" si="11"/>
        <v>244.2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234.82</v>
      </c>
      <c r="E86" s="163">
        <f t="shared" ca="1" si="7"/>
        <v>236.32999999999998</v>
      </c>
      <c r="F86" s="163">
        <f t="shared" ca="1" si="8"/>
        <v>241.38</v>
      </c>
      <c r="G86" s="163">
        <f t="shared" ca="1" si="9"/>
        <v>237.64</v>
      </c>
      <c r="H86" s="163">
        <f t="shared" ca="1" si="10"/>
        <v>239.14999999999998</v>
      </c>
      <c r="I86" s="163">
        <f t="shared" ca="1" si="11"/>
        <v>244.2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234.82</v>
      </c>
      <c r="E87" s="163">
        <f t="shared" ca="1" si="7"/>
        <v>236.32999999999998</v>
      </c>
      <c r="F87" s="163">
        <f t="shared" ca="1" si="8"/>
        <v>241.38</v>
      </c>
      <c r="G87" s="163">
        <f t="shared" ca="1" si="9"/>
        <v>237.64</v>
      </c>
      <c r="H87" s="163">
        <f t="shared" ca="1" si="10"/>
        <v>239.14999999999998</v>
      </c>
      <c r="I87" s="163">
        <f t="shared" ca="1" si="11"/>
        <v>244.2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234.82</v>
      </c>
      <c r="E88" s="163">
        <f t="shared" ca="1" si="7"/>
        <v>236.32999999999998</v>
      </c>
      <c r="F88" s="163">
        <f t="shared" ca="1" si="8"/>
        <v>241.38</v>
      </c>
      <c r="G88" s="163">
        <f t="shared" ca="1" si="9"/>
        <v>237.64</v>
      </c>
      <c r="H88" s="163">
        <f t="shared" ca="1" si="10"/>
        <v>239.14999999999998</v>
      </c>
      <c r="I88" s="163">
        <f t="shared" ca="1" si="11"/>
        <v>244.2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234.82</v>
      </c>
      <c r="E89" s="163">
        <f t="shared" ca="1" si="7"/>
        <v>236.32999999999998</v>
      </c>
      <c r="F89" s="163">
        <f t="shared" ca="1" si="8"/>
        <v>241.38</v>
      </c>
      <c r="G89" s="163">
        <f t="shared" ca="1" si="9"/>
        <v>237.64</v>
      </c>
      <c r="H89" s="163">
        <f t="shared" ca="1" si="10"/>
        <v>239.14999999999998</v>
      </c>
      <c r="I89" s="163">
        <f t="shared" ca="1" si="11"/>
        <v>244.2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245.02</v>
      </c>
      <c r="E90" s="166">
        <f t="shared" ca="1" si="7"/>
        <v>246.53</v>
      </c>
      <c r="F90" s="166">
        <f t="shared" ca="1" si="8"/>
        <v>251.58</v>
      </c>
      <c r="G90" s="166">
        <f t="shared" ca="1" si="9"/>
        <v>247.84</v>
      </c>
      <c r="H90" s="166">
        <f t="shared" ca="1" si="10"/>
        <v>249.35</v>
      </c>
      <c r="I90" s="166">
        <f t="shared" ca="1" si="11"/>
        <v>254.4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245.02</v>
      </c>
      <c r="E91" s="166">
        <f t="shared" ca="1" si="7"/>
        <v>246.53</v>
      </c>
      <c r="F91" s="166">
        <f t="shared" ca="1" si="8"/>
        <v>251.58</v>
      </c>
      <c r="G91" s="166">
        <f t="shared" ca="1" si="9"/>
        <v>247.84</v>
      </c>
      <c r="H91" s="166">
        <f t="shared" ca="1" si="10"/>
        <v>249.35</v>
      </c>
      <c r="I91" s="166">
        <f t="shared" ca="1" si="11"/>
        <v>254.4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245.02</v>
      </c>
      <c r="E92" s="166">
        <f t="shared" ca="1" si="7"/>
        <v>246.53</v>
      </c>
      <c r="F92" s="166">
        <f t="shared" ca="1" si="8"/>
        <v>251.58</v>
      </c>
      <c r="G92" s="166">
        <f t="shared" ca="1" si="9"/>
        <v>247.84</v>
      </c>
      <c r="H92" s="166">
        <f t="shared" ca="1" si="10"/>
        <v>249.35</v>
      </c>
      <c r="I92" s="166">
        <f t="shared" ca="1" si="11"/>
        <v>254.4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245.02</v>
      </c>
      <c r="E93" s="166">
        <f t="shared" ca="1" si="7"/>
        <v>246.53</v>
      </c>
      <c r="F93" s="166">
        <f t="shared" ca="1" si="8"/>
        <v>251.58</v>
      </c>
      <c r="G93" s="166">
        <f t="shared" ca="1" si="9"/>
        <v>247.84</v>
      </c>
      <c r="H93" s="166">
        <f t="shared" ca="1" si="10"/>
        <v>249.35</v>
      </c>
      <c r="I93" s="166">
        <f t="shared" ca="1" si="11"/>
        <v>254.4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245.02</v>
      </c>
      <c r="E94" s="166">
        <f t="shared" ca="1" si="7"/>
        <v>246.53</v>
      </c>
      <c r="F94" s="166">
        <f t="shared" ca="1" si="8"/>
        <v>251.58</v>
      </c>
      <c r="G94" s="166">
        <f t="shared" ca="1" si="9"/>
        <v>247.84</v>
      </c>
      <c r="H94" s="166">
        <f t="shared" ca="1" si="10"/>
        <v>249.35</v>
      </c>
      <c r="I94" s="166">
        <f t="shared" ca="1" si="11"/>
        <v>254.4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245.02</v>
      </c>
      <c r="E95" s="166">
        <f t="shared" ca="1" si="7"/>
        <v>246.53</v>
      </c>
      <c r="F95" s="166">
        <f t="shared" ca="1" si="8"/>
        <v>251.58</v>
      </c>
      <c r="G95" s="166">
        <f t="shared" ca="1" si="9"/>
        <v>247.84</v>
      </c>
      <c r="H95" s="166">
        <f t="shared" ca="1" si="10"/>
        <v>249.35</v>
      </c>
      <c r="I95" s="166">
        <f t="shared" ca="1" si="11"/>
        <v>254.4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245.02</v>
      </c>
      <c r="E96" s="166">
        <f t="shared" ca="1" si="7"/>
        <v>246.53</v>
      </c>
      <c r="F96" s="166">
        <f t="shared" ca="1" si="8"/>
        <v>251.58</v>
      </c>
      <c r="G96" s="166">
        <f t="shared" ca="1" si="9"/>
        <v>247.84</v>
      </c>
      <c r="H96" s="166">
        <f t="shared" ca="1" si="10"/>
        <v>249.35</v>
      </c>
      <c r="I96" s="166">
        <f t="shared" ca="1" si="11"/>
        <v>254.4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245.02</v>
      </c>
      <c r="E97" s="166">
        <f t="shared" ca="1" si="7"/>
        <v>246.53</v>
      </c>
      <c r="F97" s="166">
        <f t="shared" ca="1" si="8"/>
        <v>251.58</v>
      </c>
      <c r="G97" s="166">
        <f t="shared" ca="1" si="9"/>
        <v>247.84</v>
      </c>
      <c r="H97" s="166">
        <f t="shared" ca="1" si="10"/>
        <v>249.35</v>
      </c>
      <c r="I97" s="166">
        <f t="shared" ca="1" si="11"/>
        <v>254.4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245.02</v>
      </c>
      <c r="E98" s="166">
        <f t="shared" ca="1" si="7"/>
        <v>246.53</v>
      </c>
      <c r="F98" s="166">
        <f t="shared" ca="1" si="8"/>
        <v>251.58</v>
      </c>
      <c r="G98" s="166">
        <f t="shared" ca="1" si="9"/>
        <v>247.84</v>
      </c>
      <c r="H98" s="166">
        <f t="shared" ca="1" si="10"/>
        <v>249.35</v>
      </c>
      <c r="I98" s="166">
        <f t="shared" ca="1" si="11"/>
        <v>254.4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255.22</v>
      </c>
      <c r="E99" s="163">
        <f t="shared" ca="1" si="7"/>
        <v>256.72999999999996</v>
      </c>
      <c r="F99" s="163">
        <f t="shared" ca="1" si="8"/>
        <v>261.77999999999997</v>
      </c>
      <c r="G99" s="163">
        <f t="shared" ca="1" si="9"/>
        <v>258.04000000000002</v>
      </c>
      <c r="H99" s="163">
        <f t="shared" ca="1" si="10"/>
        <v>259.54999999999995</v>
      </c>
      <c r="I99" s="163">
        <f t="shared" ca="1" si="11"/>
        <v>264.59999999999997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255.22</v>
      </c>
      <c r="E100" s="163">
        <f t="shared" ca="1" si="7"/>
        <v>256.72999999999996</v>
      </c>
      <c r="F100" s="163">
        <f t="shared" ca="1" si="8"/>
        <v>261.77999999999997</v>
      </c>
      <c r="G100" s="163">
        <f t="shared" ca="1" si="9"/>
        <v>258.04000000000002</v>
      </c>
      <c r="H100" s="163">
        <f t="shared" ca="1" si="10"/>
        <v>259.54999999999995</v>
      </c>
      <c r="I100" s="163">
        <f t="shared" ca="1" si="11"/>
        <v>264.59999999999997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255.22</v>
      </c>
      <c r="E101" s="163">
        <f t="shared" ca="1" si="7"/>
        <v>256.72999999999996</v>
      </c>
      <c r="F101" s="163">
        <f t="shared" ca="1" si="8"/>
        <v>261.77999999999997</v>
      </c>
      <c r="G101" s="163">
        <f t="shared" ca="1" si="9"/>
        <v>258.04000000000002</v>
      </c>
      <c r="H101" s="163">
        <f t="shared" ca="1" si="10"/>
        <v>259.54999999999995</v>
      </c>
      <c r="I101" s="163">
        <f t="shared" ca="1" si="11"/>
        <v>264.59999999999997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255.22</v>
      </c>
      <c r="E102" s="163">
        <f t="shared" ca="1" si="7"/>
        <v>256.72999999999996</v>
      </c>
      <c r="F102" s="163">
        <f t="shared" ca="1" si="8"/>
        <v>261.77999999999997</v>
      </c>
      <c r="G102" s="163">
        <f t="shared" ca="1" si="9"/>
        <v>258.04000000000002</v>
      </c>
      <c r="H102" s="163">
        <f t="shared" ca="1" si="10"/>
        <v>259.54999999999995</v>
      </c>
      <c r="I102" s="163">
        <f t="shared" ca="1" si="11"/>
        <v>264.59999999999997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255.22</v>
      </c>
      <c r="E103" s="163">
        <f t="shared" ca="1" si="7"/>
        <v>256.72999999999996</v>
      </c>
      <c r="F103" s="163">
        <f t="shared" ca="1" si="8"/>
        <v>261.77999999999997</v>
      </c>
      <c r="G103" s="163">
        <f t="shared" ca="1" si="9"/>
        <v>258.04000000000002</v>
      </c>
      <c r="H103" s="163">
        <f t="shared" ca="1" si="10"/>
        <v>259.54999999999995</v>
      </c>
      <c r="I103" s="163">
        <f t="shared" ca="1" si="11"/>
        <v>264.59999999999997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255.22</v>
      </c>
      <c r="E104" s="163">
        <f t="shared" ca="1" si="7"/>
        <v>256.72999999999996</v>
      </c>
      <c r="F104" s="163">
        <f t="shared" ca="1" si="8"/>
        <v>261.77999999999997</v>
      </c>
      <c r="G104" s="163">
        <f t="shared" ca="1" si="9"/>
        <v>258.04000000000002</v>
      </c>
      <c r="H104" s="163">
        <f t="shared" ca="1" si="10"/>
        <v>259.54999999999995</v>
      </c>
      <c r="I104" s="163">
        <f t="shared" ca="1" si="11"/>
        <v>264.59999999999997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255.22</v>
      </c>
      <c r="E105" s="163">
        <f t="shared" ca="1" si="7"/>
        <v>256.72999999999996</v>
      </c>
      <c r="F105" s="163">
        <f t="shared" ca="1" si="8"/>
        <v>261.77999999999997</v>
      </c>
      <c r="G105" s="163">
        <f t="shared" ca="1" si="9"/>
        <v>258.04000000000002</v>
      </c>
      <c r="H105" s="163">
        <f t="shared" ca="1" si="10"/>
        <v>259.54999999999995</v>
      </c>
      <c r="I105" s="163">
        <f t="shared" ca="1" si="11"/>
        <v>264.59999999999997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255.22</v>
      </c>
      <c r="E106" s="163">
        <f t="shared" ca="1" si="7"/>
        <v>256.72999999999996</v>
      </c>
      <c r="F106" s="163">
        <f t="shared" ca="1" si="8"/>
        <v>261.77999999999997</v>
      </c>
      <c r="G106" s="163">
        <f t="shared" ca="1" si="9"/>
        <v>258.04000000000002</v>
      </c>
      <c r="H106" s="163">
        <f t="shared" ca="1" si="10"/>
        <v>259.54999999999995</v>
      </c>
      <c r="I106" s="163">
        <f t="shared" ca="1" si="11"/>
        <v>264.59999999999997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255.22</v>
      </c>
      <c r="E107" s="163">
        <f t="shared" ca="1" si="7"/>
        <v>256.72999999999996</v>
      </c>
      <c r="F107" s="163">
        <f t="shared" ca="1" si="8"/>
        <v>261.77999999999997</v>
      </c>
      <c r="G107" s="163">
        <f t="shared" ca="1" si="9"/>
        <v>258.04000000000002</v>
      </c>
      <c r="H107" s="163">
        <f t="shared" ca="1" si="10"/>
        <v>259.54999999999995</v>
      </c>
      <c r="I107" s="163">
        <f t="shared" ca="1" si="11"/>
        <v>264.59999999999997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255.22</v>
      </c>
      <c r="E108" s="163">
        <f t="shared" ca="1" si="7"/>
        <v>256.72999999999996</v>
      </c>
      <c r="F108" s="163">
        <f t="shared" ca="1" si="8"/>
        <v>261.77999999999997</v>
      </c>
      <c r="G108" s="163">
        <f t="shared" ca="1" si="9"/>
        <v>258.04000000000002</v>
      </c>
      <c r="H108" s="163">
        <f t="shared" ca="1" si="10"/>
        <v>259.54999999999995</v>
      </c>
      <c r="I108" s="163">
        <f t="shared" ca="1" si="11"/>
        <v>264.59999999999997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265.42</v>
      </c>
      <c r="E109" s="166">
        <f t="shared" ca="1" si="7"/>
        <v>266.93</v>
      </c>
      <c r="F109" s="166">
        <f t="shared" ca="1" si="8"/>
        <v>271.98</v>
      </c>
      <c r="G109" s="166">
        <f t="shared" ca="1" si="9"/>
        <v>268.24</v>
      </c>
      <c r="H109" s="166">
        <f t="shared" ca="1" si="10"/>
        <v>269.75</v>
      </c>
      <c r="I109" s="166">
        <f t="shared" ca="1" si="11"/>
        <v>274.8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265.42</v>
      </c>
      <c r="E110" s="166">
        <f t="shared" ca="1" si="7"/>
        <v>266.93</v>
      </c>
      <c r="F110" s="166">
        <f t="shared" ca="1" si="8"/>
        <v>271.98</v>
      </c>
      <c r="G110" s="166">
        <f t="shared" ca="1" si="9"/>
        <v>268.24</v>
      </c>
      <c r="H110" s="166">
        <f t="shared" ca="1" si="10"/>
        <v>269.75</v>
      </c>
      <c r="I110" s="166">
        <f t="shared" ca="1" si="11"/>
        <v>274.8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265.42</v>
      </c>
      <c r="E111" s="166">
        <f t="shared" ca="1" si="7"/>
        <v>266.93</v>
      </c>
      <c r="F111" s="166">
        <f t="shared" ca="1" si="8"/>
        <v>271.98</v>
      </c>
      <c r="G111" s="166">
        <f t="shared" ca="1" si="9"/>
        <v>268.24</v>
      </c>
      <c r="H111" s="166">
        <f t="shared" ca="1" si="10"/>
        <v>269.75</v>
      </c>
      <c r="I111" s="166">
        <f t="shared" ca="1" si="11"/>
        <v>274.8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265.42</v>
      </c>
      <c r="E112" s="166">
        <f t="shared" ca="1" si="7"/>
        <v>266.93</v>
      </c>
      <c r="F112" s="166">
        <f t="shared" ca="1" si="8"/>
        <v>271.98</v>
      </c>
      <c r="G112" s="166">
        <f t="shared" ca="1" si="9"/>
        <v>268.24</v>
      </c>
      <c r="H112" s="166">
        <f t="shared" ca="1" si="10"/>
        <v>269.75</v>
      </c>
      <c r="I112" s="166">
        <f t="shared" ca="1" si="11"/>
        <v>274.8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265.42</v>
      </c>
      <c r="E113" s="166">
        <f t="shared" ca="1" si="7"/>
        <v>266.93</v>
      </c>
      <c r="F113" s="166">
        <f t="shared" ca="1" si="8"/>
        <v>271.98</v>
      </c>
      <c r="G113" s="166">
        <f t="shared" ca="1" si="9"/>
        <v>268.24</v>
      </c>
      <c r="H113" s="166">
        <f t="shared" ca="1" si="10"/>
        <v>269.75</v>
      </c>
      <c r="I113" s="166">
        <f t="shared" ca="1" si="11"/>
        <v>274.8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265.42</v>
      </c>
      <c r="E114" s="166">
        <f t="shared" ca="1" si="7"/>
        <v>266.93</v>
      </c>
      <c r="F114" s="166">
        <f t="shared" ca="1" si="8"/>
        <v>271.98</v>
      </c>
      <c r="G114" s="166">
        <f t="shared" ca="1" si="9"/>
        <v>268.24</v>
      </c>
      <c r="H114" s="166">
        <f t="shared" ca="1" si="10"/>
        <v>269.75</v>
      </c>
      <c r="I114" s="166">
        <f t="shared" ca="1" si="11"/>
        <v>274.8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265.42</v>
      </c>
      <c r="E115" s="166">
        <f t="shared" ca="1" si="7"/>
        <v>266.93</v>
      </c>
      <c r="F115" s="166">
        <f t="shared" ca="1" si="8"/>
        <v>271.98</v>
      </c>
      <c r="G115" s="166">
        <f t="shared" ca="1" si="9"/>
        <v>268.24</v>
      </c>
      <c r="H115" s="166">
        <f t="shared" ca="1" si="10"/>
        <v>269.75</v>
      </c>
      <c r="I115" s="166">
        <f t="shared" ca="1" si="11"/>
        <v>274.8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265.42</v>
      </c>
      <c r="E116" s="166">
        <f t="shared" ca="1" si="7"/>
        <v>266.93</v>
      </c>
      <c r="F116" s="166">
        <f t="shared" ca="1" si="8"/>
        <v>271.98</v>
      </c>
      <c r="G116" s="166">
        <f t="shared" ca="1" si="9"/>
        <v>268.24</v>
      </c>
      <c r="H116" s="166">
        <f t="shared" ca="1" si="10"/>
        <v>269.75</v>
      </c>
      <c r="I116" s="166">
        <f t="shared" ca="1" si="11"/>
        <v>274.8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265.42</v>
      </c>
      <c r="E117" s="166">
        <f t="shared" ca="1" si="7"/>
        <v>266.93</v>
      </c>
      <c r="F117" s="166">
        <f t="shared" ca="1" si="8"/>
        <v>271.98</v>
      </c>
      <c r="G117" s="166">
        <f t="shared" ca="1" si="9"/>
        <v>268.24</v>
      </c>
      <c r="H117" s="166">
        <f t="shared" ca="1" si="10"/>
        <v>269.75</v>
      </c>
      <c r="I117" s="166">
        <f t="shared" ca="1" si="11"/>
        <v>274.8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265.42</v>
      </c>
      <c r="E118" s="166">
        <f t="shared" ca="1" si="7"/>
        <v>266.93</v>
      </c>
      <c r="F118" s="166">
        <f t="shared" ca="1" si="8"/>
        <v>271.98</v>
      </c>
      <c r="G118" s="166">
        <f t="shared" ca="1" si="9"/>
        <v>268.24</v>
      </c>
      <c r="H118" s="166">
        <f t="shared" ca="1" si="10"/>
        <v>269.75</v>
      </c>
      <c r="I118" s="166">
        <f t="shared" ca="1" si="11"/>
        <v>274.8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275.62</v>
      </c>
      <c r="E119" s="163">
        <f t="shared" ca="1" si="7"/>
        <v>277.13</v>
      </c>
      <c r="F119" s="163">
        <f t="shared" ca="1" si="8"/>
        <v>282.18</v>
      </c>
      <c r="G119" s="163">
        <f t="shared" ca="1" si="9"/>
        <v>278.44</v>
      </c>
      <c r="H119" s="163">
        <f t="shared" ca="1" si="10"/>
        <v>279.95</v>
      </c>
      <c r="I119" s="163">
        <f t="shared" ca="1" si="11"/>
        <v>285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275.62</v>
      </c>
      <c r="E120" s="163">
        <f t="shared" ca="1" si="7"/>
        <v>277.13</v>
      </c>
      <c r="F120" s="163">
        <f t="shared" ca="1" si="8"/>
        <v>282.18</v>
      </c>
      <c r="G120" s="163">
        <f t="shared" ca="1" si="9"/>
        <v>278.44</v>
      </c>
      <c r="H120" s="163">
        <f t="shared" ca="1" si="10"/>
        <v>279.95</v>
      </c>
      <c r="I120" s="163">
        <f t="shared" ca="1" si="11"/>
        <v>285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275.62</v>
      </c>
      <c r="E121" s="163">
        <f t="shared" ca="1" si="7"/>
        <v>277.13</v>
      </c>
      <c r="F121" s="163">
        <f t="shared" ca="1" si="8"/>
        <v>282.18</v>
      </c>
      <c r="G121" s="163">
        <f t="shared" ca="1" si="9"/>
        <v>278.44</v>
      </c>
      <c r="H121" s="163">
        <f t="shared" ca="1" si="10"/>
        <v>279.95</v>
      </c>
      <c r="I121" s="163">
        <f t="shared" ca="1" si="11"/>
        <v>285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275.62</v>
      </c>
      <c r="E122" s="163">
        <f t="shared" ca="1" si="7"/>
        <v>277.13</v>
      </c>
      <c r="F122" s="163">
        <f t="shared" ca="1" si="8"/>
        <v>282.18</v>
      </c>
      <c r="G122" s="163">
        <f t="shared" ca="1" si="9"/>
        <v>278.44</v>
      </c>
      <c r="H122" s="163">
        <f t="shared" ca="1" si="10"/>
        <v>279.95</v>
      </c>
      <c r="I122" s="163">
        <f t="shared" ca="1" si="11"/>
        <v>285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275.62</v>
      </c>
      <c r="E123" s="163">
        <f t="shared" ca="1" si="7"/>
        <v>277.13</v>
      </c>
      <c r="F123" s="163">
        <f t="shared" ca="1" si="8"/>
        <v>282.18</v>
      </c>
      <c r="G123" s="163">
        <f t="shared" ca="1" si="9"/>
        <v>278.44</v>
      </c>
      <c r="H123" s="163">
        <f t="shared" ca="1" si="10"/>
        <v>279.95</v>
      </c>
      <c r="I123" s="163">
        <f t="shared" ca="1" si="11"/>
        <v>285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275.62</v>
      </c>
      <c r="E124" s="163">
        <f t="shared" ca="1" si="7"/>
        <v>277.13</v>
      </c>
      <c r="F124" s="163">
        <f t="shared" ca="1" si="8"/>
        <v>282.18</v>
      </c>
      <c r="G124" s="163">
        <f t="shared" ca="1" si="9"/>
        <v>278.44</v>
      </c>
      <c r="H124" s="163">
        <f t="shared" ca="1" si="10"/>
        <v>279.95</v>
      </c>
      <c r="I124" s="163">
        <f t="shared" ca="1" si="11"/>
        <v>285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275.62</v>
      </c>
      <c r="E125" s="163">
        <f t="shared" ca="1" si="7"/>
        <v>277.13</v>
      </c>
      <c r="F125" s="163">
        <f t="shared" ca="1" si="8"/>
        <v>282.18</v>
      </c>
      <c r="G125" s="163">
        <f t="shared" ca="1" si="9"/>
        <v>278.44</v>
      </c>
      <c r="H125" s="163">
        <f t="shared" ca="1" si="10"/>
        <v>279.95</v>
      </c>
      <c r="I125" s="163">
        <f t="shared" ca="1" si="11"/>
        <v>285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275.62</v>
      </c>
      <c r="E126" s="163">
        <f t="shared" ca="1" si="7"/>
        <v>277.13</v>
      </c>
      <c r="F126" s="163">
        <f t="shared" ca="1" si="8"/>
        <v>282.18</v>
      </c>
      <c r="G126" s="163">
        <f t="shared" ca="1" si="9"/>
        <v>278.44</v>
      </c>
      <c r="H126" s="163">
        <f t="shared" ca="1" si="10"/>
        <v>279.95</v>
      </c>
      <c r="I126" s="163">
        <f t="shared" ca="1" si="11"/>
        <v>285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275.62</v>
      </c>
      <c r="E127" s="163">
        <f t="shared" ca="1" si="7"/>
        <v>277.13</v>
      </c>
      <c r="F127" s="163">
        <f t="shared" ca="1" si="8"/>
        <v>282.18</v>
      </c>
      <c r="G127" s="163">
        <f t="shared" ca="1" si="9"/>
        <v>278.44</v>
      </c>
      <c r="H127" s="163">
        <f t="shared" ca="1" si="10"/>
        <v>279.95</v>
      </c>
      <c r="I127" s="163">
        <f t="shared" ca="1" si="11"/>
        <v>285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275.62</v>
      </c>
      <c r="E128" s="163">
        <f t="shared" ca="1" si="7"/>
        <v>277.13</v>
      </c>
      <c r="F128" s="163">
        <f t="shared" ca="1" si="8"/>
        <v>282.18</v>
      </c>
      <c r="G128" s="163">
        <f t="shared" ca="1" si="9"/>
        <v>278.44</v>
      </c>
      <c r="H128" s="163">
        <f t="shared" ca="1" si="10"/>
        <v>279.95</v>
      </c>
      <c r="I128" s="163">
        <f t="shared" ca="1" si="11"/>
        <v>285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275.62</v>
      </c>
      <c r="E129" s="163">
        <f t="shared" ca="1" si="7"/>
        <v>277.13</v>
      </c>
      <c r="F129" s="163">
        <f t="shared" ca="1" si="8"/>
        <v>282.18</v>
      </c>
      <c r="G129" s="163">
        <f t="shared" ca="1" si="9"/>
        <v>278.44</v>
      </c>
      <c r="H129" s="163">
        <f t="shared" ca="1" si="10"/>
        <v>279.95</v>
      </c>
      <c r="I129" s="163">
        <f t="shared" ca="1" si="11"/>
        <v>285</v>
      </c>
    </row>
    <row r="130" spans="1:9" ht="15" thickBot="1"/>
    <row r="131" spans="1:9" ht="15" thickBot="1">
      <c r="A131" s="221" t="s">
        <v>1</v>
      </c>
      <c r="B131" s="222"/>
      <c r="C131" s="223"/>
      <c r="D131" s="221" t="str">
        <f ca="1">+"Cylindre double entrée (851½-"&amp;MID(CELL("nomfichier",A129),FIND("]",CELL("nomfichier",A129))+1,LEN(CELL("nomfichier",A129))-FIND("]",CELL("nomfichier",A129)))&amp;")"</f>
        <v>Cylindre double entrée (851½-WM6)</v>
      </c>
      <c r="E131" s="222"/>
      <c r="F131" s="223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69.88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71.39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76.44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69.88</v>
      </c>
      <c r="E134" s="163">
        <f t="shared" ca="1" si="13"/>
        <v>71.39</v>
      </c>
      <c r="F134" s="163">
        <f t="shared" ca="1" si="14"/>
        <v>76.44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74.97999999999999</v>
      </c>
      <c r="E135" s="166">
        <f t="shared" ca="1" si="13"/>
        <v>76.489999999999995</v>
      </c>
      <c r="F135" s="166">
        <f t="shared" ca="1" si="14"/>
        <v>81.539999999999992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80.08</v>
      </c>
      <c r="E136" s="163">
        <f t="shared" ca="1" si="13"/>
        <v>81.59</v>
      </c>
      <c r="F136" s="163">
        <f t="shared" ca="1" si="14"/>
        <v>86.64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85.179999999999993</v>
      </c>
      <c r="E137" s="166">
        <f t="shared" ca="1" si="13"/>
        <v>86.69</v>
      </c>
      <c r="F137" s="166">
        <f t="shared" ca="1" si="14"/>
        <v>91.74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90.279999999999987</v>
      </c>
      <c r="E138" s="163">
        <f t="shared" ca="1" si="13"/>
        <v>91.789999999999992</v>
      </c>
      <c r="F138" s="163">
        <f t="shared" ca="1" si="14"/>
        <v>96.839999999999989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95.38</v>
      </c>
      <c r="E139" s="166">
        <f t="shared" ca="1" si="13"/>
        <v>96.89</v>
      </c>
      <c r="F139" s="166">
        <f t="shared" ca="1" si="14"/>
        <v>101.94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100.47999999999999</v>
      </c>
      <c r="E140" s="163">
        <f t="shared" ca="1" si="13"/>
        <v>101.99</v>
      </c>
      <c r="F140" s="163">
        <f t="shared" ca="1" si="14"/>
        <v>107.03999999999999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105.58</v>
      </c>
      <c r="E141" s="166">
        <f t="shared" ca="1" si="13"/>
        <v>107.09</v>
      </c>
      <c r="F141" s="166">
        <f t="shared" ca="1" si="14"/>
        <v>112.14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110.67999999999999</v>
      </c>
      <c r="E142" s="163">
        <f t="shared" ca="1" si="13"/>
        <v>112.19</v>
      </c>
      <c r="F142" s="163">
        <f t="shared" ca="1" si="14"/>
        <v>117.24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115.77999999999999</v>
      </c>
      <c r="E143" s="166">
        <f t="shared" ca="1" si="13"/>
        <v>117.28999999999999</v>
      </c>
      <c r="F143" s="166">
        <f t="shared" ca="1" si="14"/>
        <v>122.33999999999999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120.88</v>
      </c>
      <c r="E144" s="163">
        <f t="shared" ca="1" si="13"/>
        <v>122.39</v>
      </c>
      <c r="F144" s="163">
        <f t="shared" ca="1" si="14"/>
        <v>127.44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182.07999999999998</v>
      </c>
      <c r="E145" s="166">
        <f t="shared" ca="1" si="13"/>
        <v>183.58999999999997</v>
      </c>
      <c r="F145" s="166">
        <f t="shared" ca="1" si="14"/>
        <v>188.64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192.28</v>
      </c>
      <c r="E146" s="163">
        <f t="shared" ca="1" si="13"/>
        <v>193.79</v>
      </c>
      <c r="F146" s="163">
        <f t="shared" ca="1" si="14"/>
        <v>198.84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202.48000000000002</v>
      </c>
      <c r="E147" s="166">
        <f t="shared" ca="1" si="13"/>
        <v>203.99</v>
      </c>
      <c r="F147" s="166">
        <f t="shared" ca="1" si="14"/>
        <v>209.04000000000002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212.68</v>
      </c>
      <c r="E148" s="163">
        <f t="shared" ca="1" si="13"/>
        <v>214.19</v>
      </c>
      <c r="F148" s="163">
        <f t="shared" ca="1" si="14"/>
        <v>219.24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222.88</v>
      </c>
      <c r="E149" s="166">
        <f t="shared" ca="1" si="13"/>
        <v>224.39</v>
      </c>
      <c r="F149" s="166">
        <f t="shared" ca="1" si="14"/>
        <v>229.44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233.07999999999998</v>
      </c>
      <c r="E150" s="163">
        <f t="shared" ca="1" si="13"/>
        <v>234.58999999999997</v>
      </c>
      <c r="F150" s="163">
        <f t="shared" ca="1" si="14"/>
        <v>239.64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243.27999999999997</v>
      </c>
      <c r="E151" s="166">
        <f t="shared" ca="1" si="13"/>
        <v>244.78999999999996</v>
      </c>
      <c r="F151" s="166">
        <f t="shared" ca="1" si="14"/>
        <v>249.83999999999997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253.48000000000002</v>
      </c>
      <c r="E152" s="163">
        <f t="shared" ca="1" si="13"/>
        <v>254.99</v>
      </c>
      <c r="F152" s="163">
        <f t="shared" ca="1" si="14"/>
        <v>260.04000000000002</v>
      </c>
    </row>
    <row r="154" spans="1:6">
      <c r="A154" s="224" t="s">
        <v>198</v>
      </c>
      <c r="B154" s="224"/>
      <c r="C154" s="224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125.53999999999999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127.05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132.1</v>
      </c>
    </row>
    <row r="155" spans="1:6">
      <c r="A155" s="224" t="s">
        <v>199</v>
      </c>
      <c r="B155" s="224"/>
      <c r="C155" s="224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74.509999999999991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76.02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81.069999999999993</v>
      </c>
    </row>
    <row r="156" spans="1:6">
      <c r="A156" s="224" t="s">
        <v>200</v>
      </c>
      <c r="B156" s="224"/>
      <c r="C156" s="224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130.98000000000002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132.49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137.54000000000002</v>
      </c>
    </row>
    <row r="157" spans="1:6">
      <c r="A157" s="224" t="s">
        <v>201</v>
      </c>
      <c r="B157" s="224"/>
      <c r="C157" s="224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152.54000000000002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154.05000000000001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159.10000000000002</v>
      </c>
    </row>
    <row r="158" spans="1:6">
      <c r="A158" s="224" t="s">
        <v>202</v>
      </c>
      <c r="B158" s="224"/>
      <c r="C158" s="224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97.02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98.53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103.58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4" t="s">
        <v>203</v>
      </c>
      <c r="B160" s="224"/>
      <c r="C160" s="224"/>
      <c r="D160" s="225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15,14€</v>
      </c>
      <c r="E160" s="225"/>
      <c r="F160" s="225"/>
    </row>
    <row r="161" spans="1:6">
      <c r="A161" s="224" t="s">
        <v>204</v>
      </c>
      <c r="B161" s="224"/>
      <c r="C161" s="224"/>
      <c r="D161" s="226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26,33€</v>
      </c>
      <c r="E161" s="226"/>
      <c r="F161" s="226"/>
    </row>
    <row r="162" spans="1:6">
      <c r="A162" s="224" t="s">
        <v>205</v>
      </c>
      <c r="B162" s="224"/>
      <c r="C162" s="224"/>
      <c r="D162" s="225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5"/>
      <c r="F162" s="225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>
    <pageSetUpPr fitToPage="1"/>
  </sheetPr>
  <dimension ref="A1:N162"/>
  <sheetViews>
    <sheetView workbookViewId="0">
      <selection sqref="A1:I1"/>
    </sheetView>
  </sheetViews>
  <sheetFormatPr baseColWidth="10" defaultColWidth="11.5546875" defaultRowHeight="14.4"/>
  <cols>
    <col min="1" max="2" width="10.5546875" style="156" customWidth="1"/>
    <col min="3" max="3" width="12.5546875" style="156" customWidth="1"/>
    <col min="4" max="9" width="10.5546875" style="157" customWidth="1"/>
    <col min="10" max="16384" width="11.5546875" style="157"/>
  </cols>
  <sheetData>
    <row r="1" spans="1:9" s="153" customFormat="1" ht="18">
      <c r="A1" s="218" t="str">
        <f>IF(OR(taux_marge_distributeur&lt;&gt;"",coefficient_revente_distributeur&lt;&gt;""),"Remise de prix                           -                              Devis valable jusqu'au : "&amp;TEXT(DATE(YEAR(date_fin_devis),MONTH(date_fin_devis),DAY(date_fin_devis)),"jj/mm/aaaa"),IF(nom_distributeur="","Prix nets","Prix nets - "&amp;nom_distributeur))</f>
        <v>Prix nets</v>
      </c>
      <c r="B1" s="218"/>
      <c r="C1" s="218"/>
      <c r="D1" s="218"/>
      <c r="E1" s="218"/>
      <c r="F1" s="218"/>
      <c r="G1" s="218"/>
      <c r="H1" s="218"/>
      <c r="I1" s="218"/>
    </row>
    <row r="3" spans="1:9">
      <c r="A3" s="154" t="str">
        <f>IF(OR(taux_marge_distributeur&lt;&gt;"",coefficient_revente_distributeur&lt;&gt;""),"Client :","")</f>
        <v/>
      </c>
      <c r="B3" s="155" t="str">
        <f>+IF(A3="","",nom_client_final)</f>
        <v/>
      </c>
      <c r="H3" s="158" t="s">
        <v>223</v>
      </c>
      <c r="I3" s="156" t="str">
        <f>+IF(pdg_plusde6mois_on="","",pdg_plusde6mois_on)</f>
        <v>Non</v>
      </c>
    </row>
    <row r="4" spans="1:9">
      <c r="A4" s="154" t="str">
        <f>IF(OR(taux_marge_distributeur&lt;&gt;"",coefficient_revente_distributeur&lt;&gt;""),"Projet :","")</f>
        <v/>
      </c>
      <c r="B4" s="155" t="str">
        <f>+IF(A4="","",nom_projet)</f>
        <v/>
      </c>
      <c r="H4" s="158" t="s">
        <v>224</v>
      </c>
      <c r="I4" s="156" t="str">
        <f>+IF(pdg_PV_noninitiateur_on="","",pdg_PV_noninitiateur_on)</f>
        <v>Non</v>
      </c>
    </row>
    <row r="6" spans="1:9">
      <c r="A6" s="219" t="str">
        <f ca="1">"Profil "&amp;MID(CELL("nomfichier",A6),FIND("]",CELL("nomfichier",A6))+1,LEN(CELL("nomfichier",A6))-FIND("]",CELL("nomfichier",A6)))</f>
        <v>Profil WSM6</v>
      </c>
      <c r="B6" s="219"/>
      <c r="C6" s="219"/>
      <c r="D6" s="219"/>
      <c r="E6" s="219"/>
      <c r="F6" s="219"/>
      <c r="G6" s="219"/>
      <c r="H6" s="219"/>
      <c r="I6" s="219"/>
    </row>
    <row r="7" spans="1:9" ht="15" thickBot="1"/>
    <row r="8" spans="1:9" s="159" customFormat="1" ht="15" thickBot="1">
      <c r="A8" s="221" t="s">
        <v>1</v>
      </c>
      <c r="B8" s="222"/>
      <c r="C8" s="223"/>
      <c r="D8" s="221" t="str">
        <f ca="1">+"Cylindre double entrée (810-"&amp;MID(CELL("nomfichier",A6),FIND("]",CELL("nomfichier",A6))+1,LEN(CELL("nomfichier",A6))-FIND("]",CELL("nomfichier",A6)))&amp;")"</f>
        <v>Cylindre double entrée (810-WSM6)</v>
      </c>
      <c r="E8" s="222"/>
      <c r="F8" s="223"/>
      <c r="G8" s="220" t="str">
        <f ca="1">"Cylindre à bouton (815-"&amp;MID(CELL("nomfichier",A6),FIND("]",CELL("nomfichier",A6))+1,LEN(CELL("nomfichier",A6))-FIND("]",CELL("nomfichier",A6)))&amp;")"</f>
        <v>Cylindre à bouton (815-WSM6)</v>
      </c>
      <c r="H8" s="220"/>
      <c r="I8" s="220"/>
    </row>
    <row r="9" spans="1:9" s="161" customFormat="1" ht="41.4" customHeight="1" thickBot="1">
      <c r="A9" s="160" t="s">
        <v>54</v>
      </c>
      <c r="B9" s="160" t="s">
        <v>55</v>
      </c>
      <c r="C9" s="160" t="s">
        <v>49</v>
      </c>
      <c r="D9" s="160" t="s">
        <v>45</v>
      </c>
      <c r="E9" s="160" t="s">
        <v>46</v>
      </c>
      <c r="F9" s="160" t="s">
        <v>47</v>
      </c>
      <c r="G9" s="160" t="s">
        <v>45</v>
      </c>
      <c r="H9" s="160" t="s">
        <v>46</v>
      </c>
      <c r="I9" s="160" t="s">
        <v>47</v>
      </c>
    </row>
    <row r="10" spans="1:9">
      <c r="A10" s="156">
        <v>27.5</v>
      </c>
      <c r="B10" s="156">
        <v>27.5</v>
      </c>
      <c r="C10" s="156">
        <v>0</v>
      </c>
      <c r="D10" s="162">
        <f t="shared" ref="D10:D73" ca="1" si="0">(VLOOKUP(IF(LEN($A$6)=10,MID($A$6,8,2),MID($A$6,8,3)),bdd_prix_base_profil_R,2,FALSE)+IF(C10&lt;11,C10*cout_extension_011,C10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88.279999999999987</v>
      </c>
      <c r="E10" s="163">
        <f t="shared" ref="E10:E73" ca="1" si="1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89.789999999999992</v>
      </c>
      <c r="F10" s="163">
        <f t="shared" ref="F10:F73" ca="1" si="2">(VLOOKUP(IF(LEN($A$6)=10,MID($A$6,8,2),MID($A$6,8,3)),bdd_prix_base_profil_R,2,FALSE)+IF(C10&lt;11,C10*cout_extension_011,C10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94.839999999999989</v>
      </c>
      <c r="G10" s="163">
        <f t="shared" ref="G10:G73" ca="1" si="3">(VLOOKUP(IF(LEN($A$6)=10,MID($A$6,8,2),MID($A$6,8,3)),bdd_prix_base_profil_R,2,FALSE)+IF(C10&lt;11,C10*cout_extension_011,C10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90.749999999999986</v>
      </c>
      <c r="H10" s="163">
        <f t="shared" ref="H10:H73" ca="1" si="4">(VLOOKUP(IF(LEN($A$6)=10,MID($A$6,8,2),MID($A$6,8,3)),bdd_prix_base_profil_R,2,FALSE)+IF(C10&lt;11,C10*cout_extension_011,C10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92.259999999999991</v>
      </c>
      <c r="I10" s="163">
        <f t="shared" ref="I10:I73" ca="1" si="5">(VLOOKUP(IF(LEN($A$6)=10,MID($A$6,8,2),MID($A$6,8,3)),bdd_prix_base_profil_R,2,FALSE)+IF(C10&lt;11,C10*cout_extension_011,C10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97.309999999999988</v>
      </c>
    </row>
    <row r="11" spans="1:9">
      <c r="A11" s="156">
        <v>27.5</v>
      </c>
      <c r="B11" s="156">
        <v>31.5</v>
      </c>
      <c r="C11" s="156">
        <v>0</v>
      </c>
      <c r="D11" s="162">
        <f t="shared" ca="1" si="0"/>
        <v>88.279999999999987</v>
      </c>
      <c r="E11" s="163">
        <f t="shared" ca="1" si="1"/>
        <v>89.789999999999992</v>
      </c>
      <c r="F11" s="163">
        <f t="shared" ca="1" si="2"/>
        <v>94.839999999999989</v>
      </c>
      <c r="G11" s="163">
        <f t="shared" ca="1" si="3"/>
        <v>90.749999999999986</v>
      </c>
      <c r="H11" s="163">
        <f t="shared" ca="1" si="4"/>
        <v>92.259999999999991</v>
      </c>
      <c r="I11" s="163">
        <f t="shared" ca="1" si="5"/>
        <v>97.309999999999988</v>
      </c>
    </row>
    <row r="12" spans="1:9">
      <c r="A12" s="156">
        <v>27.5</v>
      </c>
      <c r="B12" s="156">
        <v>35.5</v>
      </c>
      <c r="C12" s="156">
        <v>0</v>
      </c>
      <c r="D12" s="162">
        <f t="shared" ca="1" si="0"/>
        <v>88.279999999999987</v>
      </c>
      <c r="E12" s="163">
        <f t="shared" ca="1" si="1"/>
        <v>89.789999999999992</v>
      </c>
      <c r="F12" s="163">
        <f t="shared" ca="1" si="2"/>
        <v>94.839999999999989</v>
      </c>
      <c r="G12" s="163">
        <f t="shared" ca="1" si="3"/>
        <v>90.749999999999986</v>
      </c>
      <c r="H12" s="163">
        <f t="shared" ca="1" si="4"/>
        <v>92.259999999999991</v>
      </c>
      <c r="I12" s="163">
        <f t="shared" ca="1" si="5"/>
        <v>97.309999999999988</v>
      </c>
    </row>
    <row r="13" spans="1:9">
      <c r="A13" s="156">
        <v>31.5</v>
      </c>
      <c r="B13" s="156">
        <v>31.5</v>
      </c>
      <c r="C13" s="156">
        <v>0</v>
      </c>
      <c r="D13" s="162">
        <f t="shared" ca="1" si="0"/>
        <v>88.279999999999987</v>
      </c>
      <c r="E13" s="163">
        <f t="shared" ca="1" si="1"/>
        <v>89.789999999999992</v>
      </c>
      <c r="F13" s="163">
        <f t="shared" ca="1" si="2"/>
        <v>94.839999999999989</v>
      </c>
      <c r="G13" s="163">
        <f t="shared" ca="1" si="3"/>
        <v>90.749999999999986</v>
      </c>
      <c r="H13" s="163">
        <f t="shared" ca="1" si="4"/>
        <v>92.259999999999991</v>
      </c>
      <c r="I13" s="163">
        <f t="shared" ca="1" si="5"/>
        <v>97.309999999999988</v>
      </c>
    </row>
    <row r="14" spans="1:9">
      <c r="A14" s="164">
        <v>31.5</v>
      </c>
      <c r="B14" s="164">
        <v>35.5</v>
      </c>
      <c r="C14" s="164">
        <v>1</v>
      </c>
      <c r="D14" s="165">
        <f t="shared" ca="1" si="0"/>
        <v>93.379999999999981</v>
      </c>
      <c r="E14" s="166">
        <f t="shared" ca="1" si="1"/>
        <v>94.889999999999986</v>
      </c>
      <c r="F14" s="166">
        <f t="shared" ca="1" si="2"/>
        <v>99.939999999999984</v>
      </c>
      <c r="G14" s="166">
        <f t="shared" ca="1" si="3"/>
        <v>95.84999999999998</v>
      </c>
      <c r="H14" s="166">
        <f t="shared" ca="1" si="4"/>
        <v>97.359999999999985</v>
      </c>
      <c r="I14" s="166">
        <f t="shared" ca="1" si="5"/>
        <v>102.40999999999998</v>
      </c>
    </row>
    <row r="15" spans="1:9">
      <c r="A15" s="156">
        <v>27.5</v>
      </c>
      <c r="B15" s="156">
        <v>40.5</v>
      </c>
      <c r="C15" s="156">
        <v>2</v>
      </c>
      <c r="D15" s="162">
        <f t="shared" ca="1" si="0"/>
        <v>98.47999999999999</v>
      </c>
      <c r="E15" s="163">
        <f t="shared" ca="1" si="1"/>
        <v>99.99</v>
      </c>
      <c r="F15" s="163">
        <f t="shared" ca="1" si="2"/>
        <v>105.03999999999999</v>
      </c>
      <c r="G15" s="163">
        <f t="shared" ca="1" si="3"/>
        <v>100.94999999999999</v>
      </c>
      <c r="H15" s="163">
        <f t="shared" ca="1" si="4"/>
        <v>102.46</v>
      </c>
      <c r="I15" s="163">
        <f t="shared" ca="1" si="5"/>
        <v>107.50999999999999</v>
      </c>
    </row>
    <row r="16" spans="1:9">
      <c r="A16" s="156">
        <v>31.5</v>
      </c>
      <c r="B16" s="156">
        <v>40.5</v>
      </c>
      <c r="C16" s="156">
        <v>2</v>
      </c>
      <c r="D16" s="162">
        <f t="shared" ca="1" si="0"/>
        <v>98.47999999999999</v>
      </c>
      <c r="E16" s="163">
        <f t="shared" ca="1" si="1"/>
        <v>99.99</v>
      </c>
      <c r="F16" s="163">
        <f t="shared" ca="1" si="2"/>
        <v>105.03999999999999</v>
      </c>
      <c r="G16" s="163">
        <f t="shared" ca="1" si="3"/>
        <v>100.94999999999999</v>
      </c>
      <c r="H16" s="163">
        <f t="shared" ca="1" si="4"/>
        <v>102.46</v>
      </c>
      <c r="I16" s="163">
        <f t="shared" ca="1" si="5"/>
        <v>107.50999999999999</v>
      </c>
    </row>
    <row r="17" spans="1:9">
      <c r="A17" s="156">
        <v>35.5</v>
      </c>
      <c r="B17" s="156">
        <v>35.5</v>
      </c>
      <c r="C17" s="156">
        <v>2</v>
      </c>
      <c r="D17" s="162">
        <f t="shared" ca="1" si="0"/>
        <v>98.47999999999999</v>
      </c>
      <c r="E17" s="163">
        <f t="shared" ca="1" si="1"/>
        <v>99.99</v>
      </c>
      <c r="F17" s="163">
        <f t="shared" ca="1" si="2"/>
        <v>105.03999999999999</v>
      </c>
      <c r="G17" s="163">
        <f t="shared" ca="1" si="3"/>
        <v>100.94999999999999</v>
      </c>
      <c r="H17" s="163">
        <f t="shared" ca="1" si="4"/>
        <v>102.46</v>
      </c>
      <c r="I17" s="163">
        <f t="shared" ca="1" si="5"/>
        <v>107.50999999999999</v>
      </c>
    </row>
    <row r="18" spans="1:9">
      <c r="A18" s="164">
        <v>27.5</v>
      </c>
      <c r="B18" s="164">
        <v>45.5</v>
      </c>
      <c r="C18" s="164">
        <v>3</v>
      </c>
      <c r="D18" s="165">
        <f t="shared" ca="1" si="0"/>
        <v>103.57999999999998</v>
      </c>
      <c r="E18" s="166">
        <f t="shared" ca="1" si="1"/>
        <v>105.08999999999999</v>
      </c>
      <c r="F18" s="166">
        <f t="shared" ca="1" si="2"/>
        <v>110.13999999999999</v>
      </c>
      <c r="G18" s="166">
        <f t="shared" ca="1" si="3"/>
        <v>106.04999999999998</v>
      </c>
      <c r="H18" s="166">
        <f t="shared" ca="1" si="4"/>
        <v>107.55999999999999</v>
      </c>
      <c r="I18" s="166">
        <f t="shared" ca="1" si="5"/>
        <v>112.60999999999999</v>
      </c>
    </row>
    <row r="19" spans="1:9">
      <c r="A19" s="164">
        <v>31.5</v>
      </c>
      <c r="B19" s="164">
        <v>45.5</v>
      </c>
      <c r="C19" s="164">
        <v>3</v>
      </c>
      <c r="D19" s="165">
        <f t="shared" ca="1" si="0"/>
        <v>103.57999999999998</v>
      </c>
      <c r="E19" s="166">
        <f t="shared" ca="1" si="1"/>
        <v>105.08999999999999</v>
      </c>
      <c r="F19" s="166">
        <f t="shared" ca="1" si="2"/>
        <v>110.13999999999999</v>
      </c>
      <c r="G19" s="166">
        <f t="shared" ca="1" si="3"/>
        <v>106.04999999999998</v>
      </c>
      <c r="H19" s="166">
        <f t="shared" ca="1" si="4"/>
        <v>107.55999999999999</v>
      </c>
      <c r="I19" s="166">
        <f t="shared" ca="1" si="5"/>
        <v>112.60999999999999</v>
      </c>
    </row>
    <row r="20" spans="1:9">
      <c r="A20" s="164">
        <v>35.5</v>
      </c>
      <c r="B20" s="164">
        <v>40.5</v>
      </c>
      <c r="C20" s="164">
        <v>3</v>
      </c>
      <c r="D20" s="165">
        <f t="shared" ca="1" si="0"/>
        <v>103.57999999999998</v>
      </c>
      <c r="E20" s="166">
        <f t="shared" ca="1" si="1"/>
        <v>105.08999999999999</v>
      </c>
      <c r="F20" s="166">
        <f t="shared" ca="1" si="2"/>
        <v>110.13999999999999</v>
      </c>
      <c r="G20" s="166">
        <f t="shared" ca="1" si="3"/>
        <v>106.04999999999998</v>
      </c>
      <c r="H20" s="166">
        <f t="shared" ca="1" si="4"/>
        <v>107.55999999999999</v>
      </c>
      <c r="I20" s="166">
        <f t="shared" ca="1" si="5"/>
        <v>112.60999999999999</v>
      </c>
    </row>
    <row r="21" spans="1:9">
      <c r="A21" s="156">
        <v>27.5</v>
      </c>
      <c r="B21" s="156">
        <v>50.5</v>
      </c>
      <c r="C21" s="156">
        <v>4</v>
      </c>
      <c r="D21" s="162">
        <f t="shared" ca="1" si="0"/>
        <v>108.67999999999999</v>
      </c>
      <c r="E21" s="163">
        <f t="shared" ca="1" si="1"/>
        <v>110.19</v>
      </c>
      <c r="F21" s="163">
        <f t="shared" ca="1" si="2"/>
        <v>115.24</v>
      </c>
      <c r="G21" s="163">
        <f t="shared" ca="1" si="3"/>
        <v>111.14999999999999</v>
      </c>
      <c r="H21" s="163">
        <f t="shared" ca="1" si="4"/>
        <v>112.66</v>
      </c>
      <c r="I21" s="163">
        <f t="shared" ca="1" si="5"/>
        <v>117.71</v>
      </c>
    </row>
    <row r="22" spans="1:9">
      <c r="A22" s="156">
        <v>31.5</v>
      </c>
      <c r="B22" s="156">
        <v>50.5</v>
      </c>
      <c r="C22" s="156">
        <v>4</v>
      </c>
      <c r="D22" s="162">
        <f t="shared" ca="1" si="0"/>
        <v>108.67999999999999</v>
      </c>
      <c r="E22" s="163">
        <f t="shared" ca="1" si="1"/>
        <v>110.19</v>
      </c>
      <c r="F22" s="163">
        <f t="shared" ca="1" si="2"/>
        <v>115.24</v>
      </c>
      <c r="G22" s="163">
        <f t="shared" ca="1" si="3"/>
        <v>111.14999999999999</v>
      </c>
      <c r="H22" s="163">
        <f t="shared" ca="1" si="4"/>
        <v>112.66</v>
      </c>
      <c r="I22" s="163">
        <f t="shared" ca="1" si="5"/>
        <v>117.71</v>
      </c>
    </row>
    <row r="23" spans="1:9">
      <c r="A23" s="156">
        <v>35.5</v>
      </c>
      <c r="B23" s="156">
        <v>45.5</v>
      </c>
      <c r="C23" s="156">
        <v>4</v>
      </c>
      <c r="D23" s="162">
        <f t="shared" ca="1" si="0"/>
        <v>108.67999999999999</v>
      </c>
      <c r="E23" s="163">
        <f t="shared" ca="1" si="1"/>
        <v>110.19</v>
      </c>
      <c r="F23" s="163">
        <f t="shared" ca="1" si="2"/>
        <v>115.24</v>
      </c>
      <c r="G23" s="163">
        <f t="shared" ca="1" si="3"/>
        <v>111.14999999999999</v>
      </c>
      <c r="H23" s="163">
        <f t="shared" ca="1" si="4"/>
        <v>112.66</v>
      </c>
      <c r="I23" s="163">
        <f t="shared" ca="1" si="5"/>
        <v>117.71</v>
      </c>
    </row>
    <row r="24" spans="1:9">
      <c r="A24" s="156">
        <v>40.5</v>
      </c>
      <c r="B24" s="156">
        <v>40.5</v>
      </c>
      <c r="C24" s="156">
        <v>4</v>
      </c>
      <c r="D24" s="162">
        <f t="shared" ca="1" si="0"/>
        <v>108.67999999999999</v>
      </c>
      <c r="E24" s="163">
        <f t="shared" ca="1" si="1"/>
        <v>110.19</v>
      </c>
      <c r="F24" s="163">
        <f t="shared" ca="1" si="2"/>
        <v>115.24</v>
      </c>
      <c r="G24" s="163">
        <f t="shared" ca="1" si="3"/>
        <v>111.14999999999999</v>
      </c>
      <c r="H24" s="163">
        <f t="shared" ca="1" si="4"/>
        <v>112.66</v>
      </c>
      <c r="I24" s="163">
        <f t="shared" ca="1" si="5"/>
        <v>117.71</v>
      </c>
    </row>
    <row r="25" spans="1:9">
      <c r="A25" s="164">
        <v>27.5</v>
      </c>
      <c r="B25" s="164">
        <v>55.5</v>
      </c>
      <c r="C25" s="164">
        <v>5</v>
      </c>
      <c r="D25" s="165">
        <f t="shared" ca="1" si="0"/>
        <v>113.77999999999999</v>
      </c>
      <c r="E25" s="166">
        <f t="shared" ca="1" si="1"/>
        <v>115.28999999999999</v>
      </c>
      <c r="F25" s="166">
        <f t="shared" ca="1" si="2"/>
        <v>120.33999999999999</v>
      </c>
      <c r="G25" s="166">
        <f t="shared" ca="1" si="3"/>
        <v>116.24999999999999</v>
      </c>
      <c r="H25" s="166">
        <f t="shared" ca="1" si="4"/>
        <v>117.75999999999999</v>
      </c>
      <c r="I25" s="166">
        <f t="shared" ca="1" si="5"/>
        <v>122.80999999999999</v>
      </c>
    </row>
    <row r="26" spans="1:9">
      <c r="A26" s="164">
        <v>31.5</v>
      </c>
      <c r="B26" s="164">
        <v>55.5</v>
      </c>
      <c r="C26" s="164">
        <v>5</v>
      </c>
      <c r="D26" s="165">
        <f t="shared" ca="1" si="0"/>
        <v>113.77999999999999</v>
      </c>
      <c r="E26" s="166">
        <f t="shared" ca="1" si="1"/>
        <v>115.28999999999999</v>
      </c>
      <c r="F26" s="166">
        <f t="shared" ca="1" si="2"/>
        <v>120.33999999999999</v>
      </c>
      <c r="G26" s="166">
        <f t="shared" ca="1" si="3"/>
        <v>116.24999999999999</v>
      </c>
      <c r="H26" s="166">
        <f t="shared" ca="1" si="4"/>
        <v>117.75999999999999</v>
      </c>
      <c r="I26" s="166">
        <f t="shared" ca="1" si="5"/>
        <v>122.80999999999999</v>
      </c>
    </row>
    <row r="27" spans="1:9">
      <c r="A27" s="164">
        <v>35.5</v>
      </c>
      <c r="B27" s="164">
        <v>50.5</v>
      </c>
      <c r="C27" s="164">
        <v>5</v>
      </c>
      <c r="D27" s="165">
        <f t="shared" ca="1" si="0"/>
        <v>113.77999999999999</v>
      </c>
      <c r="E27" s="166">
        <f t="shared" ca="1" si="1"/>
        <v>115.28999999999999</v>
      </c>
      <c r="F27" s="166">
        <f t="shared" ca="1" si="2"/>
        <v>120.33999999999999</v>
      </c>
      <c r="G27" s="166">
        <f t="shared" ca="1" si="3"/>
        <v>116.24999999999999</v>
      </c>
      <c r="H27" s="166">
        <f t="shared" ca="1" si="4"/>
        <v>117.75999999999999</v>
      </c>
      <c r="I27" s="166">
        <f t="shared" ca="1" si="5"/>
        <v>122.80999999999999</v>
      </c>
    </row>
    <row r="28" spans="1:9">
      <c r="A28" s="164">
        <v>40.5</v>
      </c>
      <c r="B28" s="164">
        <v>45.5</v>
      </c>
      <c r="C28" s="164">
        <v>5</v>
      </c>
      <c r="D28" s="165">
        <f t="shared" ca="1" si="0"/>
        <v>113.77999999999999</v>
      </c>
      <c r="E28" s="166">
        <f t="shared" ca="1" si="1"/>
        <v>115.28999999999999</v>
      </c>
      <c r="F28" s="166">
        <f t="shared" ca="1" si="2"/>
        <v>120.33999999999999</v>
      </c>
      <c r="G28" s="166">
        <f t="shared" ca="1" si="3"/>
        <v>116.24999999999999</v>
      </c>
      <c r="H28" s="166">
        <f t="shared" ca="1" si="4"/>
        <v>117.75999999999999</v>
      </c>
      <c r="I28" s="166">
        <f t="shared" ca="1" si="5"/>
        <v>122.80999999999999</v>
      </c>
    </row>
    <row r="29" spans="1:9">
      <c r="A29" s="156">
        <v>27.5</v>
      </c>
      <c r="B29" s="156">
        <v>60.5</v>
      </c>
      <c r="C29" s="156">
        <v>6</v>
      </c>
      <c r="D29" s="162">
        <f t="shared" ca="1" si="0"/>
        <v>118.87999999999998</v>
      </c>
      <c r="E29" s="163">
        <f t="shared" ca="1" si="1"/>
        <v>120.38999999999999</v>
      </c>
      <c r="F29" s="163">
        <f t="shared" ca="1" si="2"/>
        <v>125.43999999999998</v>
      </c>
      <c r="G29" s="163">
        <f t="shared" ca="1" si="3"/>
        <v>121.34999999999998</v>
      </c>
      <c r="H29" s="163">
        <f t="shared" ca="1" si="4"/>
        <v>122.85999999999999</v>
      </c>
      <c r="I29" s="163">
        <f t="shared" ca="1" si="5"/>
        <v>127.90999999999998</v>
      </c>
    </row>
    <row r="30" spans="1:9">
      <c r="A30" s="156">
        <v>31.5</v>
      </c>
      <c r="B30" s="156">
        <v>60.5</v>
      </c>
      <c r="C30" s="156">
        <v>6</v>
      </c>
      <c r="D30" s="162">
        <f t="shared" ca="1" si="0"/>
        <v>118.87999999999998</v>
      </c>
      <c r="E30" s="163">
        <f t="shared" ca="1" si="1"/>
        <v>120.38999999999999</v>
      </c>
      <c r="F30" s="163">
        <f t="shared" ca="1" si="2"/>
        <v>125.43999999999998</v>
      </c>
      <c r="G30" s="163">
        <f t="shared" ca="1" si="3"/>
        <v>121.34999999999998</v>
      </c>
      <c r="H30" s="163">
        <f t="shared" ca="1" si="4"/>
        <v>122.85999999999999</v>
      </c>
      <c r="I30" s="163">
        <f t="shared" ca="1" si="5"/>
        <v>127.90999999999998</v>
      </c>
    </row>
    <row r="31" spans="1:9">
      <c r="A31" s="156">
        <v>35.5</v>
      </c>
      <c r="B31" s="156">
        <v>55.5</v>
      </c>
      <c r="C31" s="156">
        <v>6</v>
      </c>
      <c r="D31" s="162">
        <f t="shared" ca="1" si="0"/>
        <v>118.87999999999998</v>
      </c>
      <c r="E31" s="163">
        <f t="shared" ca="1" si="1"/>
        <v>120.38999999999999</v>
      </c>
      <c r="F31" s="163">
        <f t="shared" ca="1" si="2"/>
        <v>125.43999999999998</v>
      </c>
      <c r="G31" s="163">
        <f t="shared" ca="1" si="3"/>
        <v>121.34999999999998</v>
      </c>
      <c r="H31" s="163">
        <f t="shared" ca="1" si="4"/>
        <v>122.85999999999999</v>
      </c>
      <c r="I31" s="163">
        <f t="shared" ca="1" si="5"/>
        <v>127.90999999999998</v>
      </c>
    </row>
    <row r="32" spans="1:9">
      <c r="A32" s="156">
        <v>40.5</v>
      </c>
      <c r="B32" s="156">
        <v>50.5</v>
      </c>
      <c r="C32" s="156">
        <v>6</v>
      </c>
      <c r="D32" s="162">
        <f t="shared" ca="1" si="0"/>
        <v>118.87999999999998</v>
      </c>
      <c r="E32" s="163">
        <f t="shared" ca="1" si="1"/>
        <v>120.38999999999999</v>
      </c>
      <c r="F32" s="163">
        <f t="shared" ca="1" si="2"/>
        <v>125.43999999999998</v>
      </c>
      <c r="G32" s="163">
        <f t="shared" ca="1" si="3"/>
        <v>121.34999999999998</v>
      </c>
      <c r="H32" s="163">
        <f t="shared" ca="1" si="4"/>
        <v>122.85999999999999</v>
      </c>
      <c r="I32" s="163">
        <f t="shared" ca="1" si="5"/>
        <v>127.90999999999998</v>
      </c>
    </row>
    <row r="33" spans="1:9">
      <c r="A33" s="156">
        <v>45.5</v>
      </c>
      <c r="B33" s="156">
        <v>45.5</v>
      </c>
      <c r="C33" s="156">
        <v>6</v>
      </c>
      <c r="D33" s="162">
        <f t="shared" ca="1" si="0"/>
        <v>118.87999999999998</v>
      </c>
      <c r="E33" s="163">
        <f t="shared" ca="1" si="1"/>
        <v>120.38999999999999</v>
      </c>
      <c r="F33" s="163">
        <f t="shared" ca="1" si="2"/>
        <v>125.43999999999998</v>
      </c>
      <c r="G33" s="163">
        <f t="shared" ca="1" si="3"/>
        <v>121.34999999999998</v>
      </c>
      <c r="H33" s="163">
        <f t="shared" ca="1" si="4"/>
        <v>122.85999999999999</v>
      </c>
      <c r="I33" s="163">
        <f t="shared" ca="1" si="5"/>
        <v>127.90999999999998</v>
      </c>
    </row>
    <row r="34" spans="1:9">
      <c r="A34" s="164">
        <v>27.5</v>
      </c>
      <c r="B34" s="164">
        <v>65.5</v>
      </c>
      <c r="C34" s="164">
        <v>7</v>
      </c>
      <c r="D34" s="165">
        <f t="shared" ca="1" si="0"/>
        <v>123.97999999999998</v>
      </c>
      <c r="E34" s="166">
        <f t="shared" ca="1" si="1"/>
        <v>125.48999999999998</v>
      </c>
      <c r="F34" s="166">
        <f t="shared" ca="1" si="2"/>
        <v>130.53999999999996</v>
      </c>
      <c r="G34" s="166">
        <f t="shared" ca="1" si="3"/>
        <v>126.44999999999997</v>
      </c>
      <c r="H34" s="166">
        <f t="shared" ca="1" si="4"/>
        <v>127.95999999999998</v>
      </c>
      <c r="I34" s="166">
        <f t="shared" ca="1" si="5"/>
        <v>133.01</v>
      </c>
    </row>
    <row r="35" spans="1:9">
      <c r="A35" s="164">
        <v>31.5</v>
      </c>
      <c r="B35" s="164">
        <v>65.5</v>
      </c>
      <c r="C35" s="164">
        <v>7</v>
      </c>
      <c r="D35" s="165">
        <f t="shared" ca="1" si="0"/>
        <v>123.97999999999998</v>
      </c>
      <c r="E35" s="166">
        <f t="shared" ca="1" si="1"/>
        <v>125.48999999999998</v>
      </c>
      <c r="F35" s="166">
        <f t="shared" ca="1" si="2"/>
        <v>130.53999999999996</v>
      </c>
      <c r="G35" s="166">
        <f t="shared" ca="1" si="3"/>
        <v>126.44999999999997</v>
      </c>
      <c r="H35" s="166">
        <f t="shared" ca="1" si="4"/>
        <v>127.95999999999998</v>
      </c>
      <c r="I35" s="166">
        <f t="shared" ca="1" si="5"/>
        <v>133.01</v>
      </c>
    </row>
    <row r="36" spans="1:9">
      <c r="A36" s="164">
        <v>35.5</v>
      </c>
      <c r="B36" s="164">
        <v>60.5</v>
      </c>
      <c r="C36" s="164">
        <v>7</v>
      </c>
      <c r="D36" s="165">
        <f t="shared" ca="1" si="0"/>
        <v>123.97999999999998</v>
      </c>
      <c r="E36" s="166">
        <f t="shared" ca="1" si="1"/>
        <v>125.48999999999998</v>
      </c>
      <c r="F36" s="166">
        <f t="shared" ca="1" si="2"/>
        <v>130.53999999999996</v>
      </c>
      <c r="G36" s="166">
        <f t="shared" ca="1" si="3"/>
        <v>126.44999999999997</v>
      </c>
      <c r="H36" s="166">
        <f t="shared" ca="1" si="4"/>
        <v>127.95999999999998</v>
      </c>
      <c r="I36" s="166">
        <f t="shared" ca="1" si="5"/>
        <v>133.01</v>
      </c>
    </row>
    <row r="37" spans="1:9">
      <c r="A37" s="164">
        <v>40.5</v>
      </c>
      <c r="B37" s="164">
        <v>55.5</v>
      </c>
      <c r="C37" s="164">
        <v>7</v>
      </c>
      <c r="D37" s="165">
        <f t="shared" ca="1" si="0"/>
        <v>123.97999999999998</v>
      </c>
      <c r="E37" s="166">
        <f t="shared" ca="1" si="1"/>
        <v>125.48999999999998</v>
      </c>
      <c r="F37" s="166">
        <f t="shared" ca="1" si="2"/>
        <v>130.53999999999996</v>
      </c>
      <c r="G37" s="166">
        <f t="shared" ca="1" si="3"/>
        <v>126.44999999999997</v>
      </c>
      <c r="H37" s="166">
        <f t="shared" ca="1" si="4"/>
        <v>127.95999999999998</v>
      </c>
      <c r="I37" s="166">
        <f t="shared" ca="1" si="5"/>
        <v>133.01</v>
      </c>
    </row>
    <row r="38" spans="1:9">
      <c r="A38" s="164">
        <v>45.5</v>
      </c>
      <c r="B38" s="164">
        <v>50.5</v>
      </c>
      <c r="C38" s="164">
        <v>7</v>
      </c>
      <c r="D38" s="165">
        <f t="shared" ca="1" si="0"/>
        <v>123.97999999999998</v>
      </c>
      <c r="E38" s="166">
        <f t="shared" ca="1" si="1"/>
        <v>125.48999999999998</v>
      </c>
      <c r="F38" s="166">
        <f t="shared" ca="1" si="2"/>
        <v>130.53999999999996</v>
      </c>
      <c r="G38" s="166">
        <f t="shared" ca="1" si="3"/>
        <v>126.44999999999997</v>
      </c>
      <c r="H38" s="166">
        <f t="shared" ca="1" si="4"/>
        <v>127.95999999999998</v>
      </c>
      <c r="I38" s="166">
        <f t="shared" ca="1" si="5"/>
        <v>133.01</v>
      </c>
    </row>
    <row r="39" spans="1:9">
      <c r="A39" s="156">
        <v>27.5</v>
      </c>
      <c r="B39" s="156">
        <v>70.5</v>
      </c>
      <c r="C39" s="156">
        <v>8</v>
      </c>
      <c r="D39" s="162">
        <f t="shared" ca="1" si="0"/>
        <v>129.07999999999998</v>
      </c>
      <c r="E39" s="163">
        <f t="shared" ca="1" si="1"/>
        <v>130.59</v>
      </c>
      <c r="F39" s="163">
        <f t="shared" ca="1" si="2"/>
        <v>135.63999999999999</v>
      </c>
      <c r="G39" s="163">
        <f t="shared" ca="1" si="3"/>
        <v>131.54999999999998</v>
      </c>
      <c r="H39" s="163">
        <f t="shared" ca="1" si="4"/>
        <v>133.06</v>
      </c>
      <c r="I39" s="163">
        <f t="shared" ca="1" si="5"/>
        <v>138.10999999999999</v>
      </c>
    </row>
    <row r="40" spans="1:9">
      <c r="A40" s="156">
        <v>31.5</v>
      </c>
      <c r="B40" s="156">
        <v>70.5</v>
      </c>
      <c r="C40" s="156">
        <v>8</v>
      </c>
      <c r="D40" s="162">
        <f t="shared" ca="1" si="0"/>
        <v>129.07999999999998</v>
      </c>
      <c r="E40" s="163">
        <f t="shared" ca="1" si="1"/>
        <v>130.59</v>
      </c>
      <c r="F40" s="163">
        <f t="shared" ca="1" si="2"/>
        <v>135.63999999999999</v>
      </c>
      <c r="G40" s="163">
        <f t="shared" ca="1" si="3"/>
        <v>131.54999999999998</v>
      </c>
      <c r="H40" s="163">
        <f t="shared" ca="1" si="4"/>
        <v>133.06</v>
      </c>
      <c r="I40" s="163">
        <f t="shared" ca="1" si="5"/>
        <v>138.10999999999999</v>
      </c>
    </row>
    <row r="41" spans="1:9">
      <c r="A41" s="156">
        <v>35.5</v>
      </c>
      <c r="B41" s="156">
        <v>65.5</v>
      </c>
      <c r="C41" s="156">
        <v>8</v>
      </c>
      <c r="D41" s="162">
        <f t="shared" ca="1" si="0"/>
        <v>129.07999999999998</v>
      </c>
      <c r="E41" s="163">
        <f t="shared" ca="1" si="1"/>
        <v>130.59</v>
      </c>
      <c r="F41" s="163">
        <f t="shared" ca="1" si="2"/>
        <v>135.63999999999999</v>
      </c>
      <c r="G41" s="163">
        <f t="shared" ca="1" si="3"/>
        <v>131.54999999999998</v>
      </c>
      <c r="H41" s="163">
        <f t="shared" ca="1" si="4"/>
        <v>133.06</v>
      </c>
      <c r="I41" s="163">
        <f t="shared" ca="1" si="5"/>
        <v>138.10999999999999</v>
      </c>
    </row>
    <row r="42" spans="1:9">
      <c r="A42" s="156">
        <v>40.5</v>
      </c>
      <c r="B42" s="156">
        <v>60.5</v>
      </c>
      <c r="C42" s="156">
        <v>8</v>
      </c>
      <c r="D42" s="162">
        <f t="shared" ca="1" si="0"/>
        <v>129.07999999999998</v>
      </c>
      <c r="E42" s="163">
        <f t="shared" ca="1" si="1"/>
        <v>130.59</v>
      </c>
      <c r="F42" s="163">
        <f t="shared" ca="1" si="2"/>
        <v>135.63999999999999</v>
      </c>
      <c r="G42" s="163">
        <f t="shared" ca="1" si="3"/>
        <v>131.54999999999998</v>
      </c>
      <c r="H42" s="163">
        <f t="shared" ca="1" si="4"/>
        <v>133.06</v>
      </c>
      <c r="I42" s="163">
        <f t="shared" ca="1" si="5"/>
        <v>138.10999999999999</v>
      </c>
    </row>
    <row r="43" spans="1:9">
      <c r="A43" s="156">
        <v>45.5</v>
      </c>
      <c r="B43" s="156">
        <v>55.5</v>
      </c>
      <c r="C43" s="156">
        <v>8</v>
      </c>
      <c r="D43" s="162">
        <f t="shared" ca="1" si="0"/>
        <v>129.07999999999998</v>
      </c>
      <c r="E43" s="163">
        <f t="shared" ca="1" si="1"/>
        <v>130.59</v>
      </c>
      <c r="F43" s="163">
        <f t="shared" ca="1" si="2"/>
        <v>135.63999999999999</v>
      </c>
      <c r="G43" s="163">
        <f t="shared" ca="1" si="3"/>
        <v>131.54999999999998</v>
      </c>
      <c r="H43" s="163">
        <f t="shared" ca="1" si="4"/>
        <v>133.06</v>
      </c>
      <c r="I43" s="163">
        <f t="shared" ca="1" si="5"/>
        <v>138.10999999999999</v>
      </c>
    </row>
    <row r="44" spans="1:9">
      <c r="A44" s="156">
        <v>50.5</v>
      </c>
      <c r="B44" s="156">
        <v>50.5</v>
      </c>
      <c r="C44" s="156">
        <v>8</v>
      </c>
      <c r="D44" s="162">
        <f t="shared" ca="1" si="0"/>
        <v>129.07999999999998</v>
      </c>
      <c r="E44" s="163">
        <f t="shared" ca="1" si="1"/>
        <v>130.59</v>
      </c>
      <c r="F44" s="163">
        <f t="shared" ca="1" si="2"/>
        <v>135.63999999999999</v>
      </c>
      <c r="G44" s="163">
        <f t="shared" ca="1" si="3"/>
        <v>131.54999999999998</v>
      </c>
      <c r="H44" s="163">
        <f t="shared" ca="1" si="4"/>
        <v>133.06</v>
      </c>
      <c r="I44" s="163">
        <f t="shared" ca="1" si="5"/>
        <v>138.10999999999999</v>
      </c>
    </row>
    <row r="45" spans="1:9">
      <c r="A45" s="164">
        <v>27.5</v>
      </c>
      <c r="B45" s="164">
        <v>75.5</v>
      </c>
      <c r="C45" s="164">
        <v>9</v>
      </c>
      <c r="D45" s="165">
        <f t="shared" ca="1" si="0"/>
        <v>134.18</v>
      </c>
      <c r="E45" s="166">
        <f t="shared" ca="1" si="1"/>
        <v>135.69</v>
      </c>
      <c r="F45" s="166">
        <f t="shared" ca="1" si="2"/>
        <v>140.74</v>
      </c>
      <c r="G45" s="166">
        <f t="shared" ca="1" si="3"/>
        <v>136.65</v>
      </c>
      <c r="H45" s="166">
        <f t="shared" ca="1" si="4"/>
        <v>138.16</v>
      </c>
      <c r="I45" s="166">
        <f t="shared" ca="1" si="5"/>
        <v>143.21</v>
      </c>
    </row>
    <row r="46" spans="1:9">
      <c r="A46" s="164">
        <v>31.5</v>
      </c>
      <c r="B46" s="164">
        <v>75.5</v>
      </c>
      <c r="C46" s="164">
        <v>9</v>
      </c>
      <c r="D46" s="165">
        <f t="shared" ca="1" si="0"/>
        <v>134.18</v>
      </c>
      <c r="E46" s="166">
        <f t="shared" ca="1" si="1"/>
        <v>135.69</v>
      </c>
      <c r="F46" s="166">
        <f t="shared" ca="1" si="2"/>
        <v>140.74</v>
      </c>
      <c r="G46" s="166">
        <f t="shared" ca="1" si="3"/>
        <v>136.65</v>
      </c>
      <c r="H46" s="166">
        <f t="shared" ca="1" si="4"/>
        <v>138.16</v>
      </c>
      <c r="I46" s="166">
        <f t="shared" ca="1" si="5"/>
        <v>143.21</v>
      </c>
    </row>
    <row r="47" spans="1:9">
      <c r="A47" s="164">
        <v>35.5</v>
      </c>
      <c r="B47" s="164">
        <v>70.5</v>
      </c>
      <c r="C47" s="164">
        <v>9</v>
      </c>
      <c r="D47" s="165">
        <f t="shared" ca="1" si="0"/>
        <v>134.18</v>
      </c>
      <c r="E47" s="166">
        <f t="shared" ca="1" si="1"/>
        <v>135.69</v>
      </c>
      <c r="F47" s="166">
        <f t="shared" ca="1" si="2"/>
        <v>140.74</v>
      </c>
      <c r="G47" s="166">
        <f t="shared" ca="1" si="3"/>
        <v>136.65</v>
      </c>
      <c r="H47" s="166">
        <f t="shared" ca="1" si="4"/>
        <v>138.16</v>
      </c>
      <c r="I47" s="166">
        <f t="shared" ca="1" si="5"/>
        <v>143.21</v>
      </c>
    </row>
    <row r="48" spans="1:9">
      <c r="A48" s="164">
        <v>40.5</v>
      </c>
      <c r="B48" s="164">
        <v>65.5</v>
      </c>
      <c r="C48" s="164">
        <v>9</v>
      </c>
      <c r="D48" s="165">
        <f t="shared" ca="1" si="0"/>
        <v>134.18</v>
      </c>
      <c r="E48" s="166">
        <f t="shared" ca="1" si="1"/>
        <v>135.69</v>
      </c>
      <c r="F48" s="166">
        <f t="shared" ca="1" si="2"/>
        <v>140.74</v>
      </c>
      <c r="G48" s="166">
        <f t="shared" ca="1" si="3"/>
        <v>136.65</v>
      </c>
      <c r="H48" s="166">
        <f t="shared" ca="1" si="4"/>
        <v>138.16</v>
      </c>
      <c r="I48" s="166">
        <f t="shared" ca="1" si="5"/>
        <v>143.21</v>
      </c>
    </row>
    <row r="49" spans="1:14">
      <c r="A49" s="164">
        <v>45.5</v>
      </c>
      <c r="B49" s="164">
        <v>60.5</v>
      </c>
      <c r="C49" s="164">
        <v>9</v>
      </c>
      <c r="D49" s="165">
        <f t="shared" ca="1" si="0"/>
        <v>134.18</v>
      </c>
      <c r="E49" s="166">
        <f t="shared" ca="1" si="1"/>
        <v>135.69</v>
      </c>
      <c r="F49" s="166">
        <f t="shared" ca="1" si="2"/>
        <v>140.74</v>
      </c>
      <c r="G49" s="166">
        <f t="shared" ca="1" si="3"/>
        <v>136.65</v>
      </c>
      <c r="H49" s="166">
        <f t="shared" ca="1" si="4"/>
        <v>138.16</v>
      </c>
      <c r="I49" s="166">
        <f t="shared" ca="1" si="5"/>
        <v>143.21</v>
      </c>
    </row>
    <row r="50" spans="1:14">
      <c r="A50" s="164">
        <v>50.5</v>
      </c>
      <c r="B50" s="164">
        <v>55.5</v>
      </c>
      <c r="C50" s="164">
        <v>9</v>
      </c>
      <c r="D50" s="165">
        <f t="shared" ca="1" si="0"/>
        <v>134.18</v>
      </c>
      <c r="E50" s="166">
        <f t="shared" ca="1" si="1"/>
        <v>135.69</v>
      </c>
      <c r="F50" s="166">
        <f t="shared" ca="1" si="2"/>
        <v>140.74</v>
      </c>
      <c r="G50" s="166">
        <f t="shared" ca="1" si="3"/>
        <v>136.65</v>
      </c>
      <c r="H50" s="166">
        <f t="shared" ca="1" si="4"/>
        <v>138.16</v>
      </c>
      <c r="I50" s="166">
        <f t="shared" ca="1" si="5"/>
        <v>143.21</v>
      </c>
    </row>
    <row r="51" spans="1:14">
      <c r="A51" s="156">
        <v>27.5</v>
      </c>
      <c r="B51" s="156">
        <v>80.5</v>
      </c>
      <c r="C51" s="156">
        <v>10</v>
      </c>
      <c r="D51" s="162">
        <f t="shared" ca="1" si="0"/>
        <v>139.28</v>
      </c>
      <c r="E51" s="163">
        <f t="shared" ca="1" si="1"/>
        <v>140.79</v>
      </c>
      <c r="F51" s="163">
        <f t="shared" ca="1" si="2"/>
        <v>145.84</v>
      </c>
      <c r="G51" s="163">
        <f t="shared" ca="1" si="3"/>
        <v>141.75</v>
      </c>
      <c r="H51" s="163">
        <f t="shared" ca="1" si="4"/>
        <v>143.26</v>
      </c>
      <c r="I51" s="163">
        <f t="shared" ca="1" si="5"/>
        <v>148.31</v>
      </c>
    </row>
    <row r="52" spans="1:14">
      <c r="A52" s="156">
        <v>31.5</v>
      </c>
      <c r="B52" s="156">
        <v>80.5</v>
      </c>
      <c r="C52" s="156">
        <v>10</v>
      </c>
      <c r="D52" s="162">
        <f t="shared" ca="1" si="0"/>
        <v>139.28</v>
      </c>
      <c r="E52" s="163">
        <f t="shared" ca="1" si="1"/>
        <v>140.79</v>
      </c>
      <c r="F52" s="163">
        <f t="shared" ca="1" si="2"/>
        <v>145.84</v>
      </c>
      <c r="G52" s="163">
        <f t="shared" ca="1" si="3"/>
        <v>141.75</v>
      </c>
      <c r="H52" s="163">
        <f t="shared" ca="1" si="4"/>
        <v>143.26</v>
      </c>
      <c r="I52" s="163">
        <f t="shared" ca="1" si="5"/>
        <v>148.31</v>
      </c>
    </row>
    <row r="53" spans="1:14">
      <c r="A53" s="156">
        <v>35.5</v>
      </c>
      <c r="B53" s="156">
        <v>75.5</v>
      </c>
      <c r="C53" s="156">
        <v>10</v>
      </c>
      <c r="D53" s="162">
        <f t="shared" ca="1" si="0"/>
        <v>139.28</v>
      </c>
      <c r="E53" s="163">
        <f t="shared" ca="1" si="1"/>
        <v>140.79</v>
      </c>
      <c r="F53" s="163">
        <f t="shared" ca="1" si="2"/>
        <v>145.84</v>
      </c>
      <c r="G53" s="163">
        <f t="shared" ca="1" si="3"/>
        <v>141.75</v>
      </c>
      <c r="H53" s="163">
        <f t="shared" ca="1" si="4"/>
        <v>143.26</v>
      </c>
      <c r="I53" s="163">
        <f t="shared" ca="1" si="5"/>
        <v>148.31</v>
      </c>
    </row>
    <row r="54" spans="1:14">
      <c r="A54" s="156">
        <v>40.5</v>
      </c>
      <c r="B54" s="156">
        <v>70.5</v>
      </c>
      <c r="C54" s="156">
        <v>10</v>
      </c>
      <c r="D54" s="162">
        <f t="shared" ca="1" si="0"/>
        <v>139.28</v>
      </c>
      <c r="E54" s="163">
        <f t="shared" ca="1" si="1"/>
        <v>140.79</v>
      </c>
      <c r="F54" s="163">
        <f t="shared" ca="1" si="2"/>
        <v>145.84</v>
      </c>
      <c r="G54" s="163">
        <f t="shared" ca="1" si="3"/>
        <v>141.75</v>
      </c>
      <c r="H54" s="163">
        <f t="shared" ca="1" si="4"/>
        <v>143.26</v>
      </c>
      <c r="I54" s="163">
        <f t="shared" ca="1" si="5"/>
        <v>148.31</v>
      </c>
    </row>
    <row r="55" spans="1:14">
      <c r="A55" s="156">
        <v>45.5</v>
      </c>
      <c r="B55" s="156">
        <v>65.5</v>
      </c>
      <c r="C55" s="156">
        <v>10</v>
      </c>
      <c r="D55" s="162">
        <f t="shared" ca="1" si="0"/>
        <v>139.28</v>
      </c>
      <c r="E55" s="163">
        <f t="shared" ca="1" si="1"/>
        <v>140.79</v>
      </c>
      <c r="F55" s="163">
        <f t="shared" ca="1" si="2"/>
        <v>145.84</v>
      </c>
      <c r="G55" s="163">
        <f t="shared" ca="1" si="3"/>
        <v>141.75</v>
      </c>
      <c r="H55" s="163">
        <f t="shared" ca="1" si="4"/>
        <v>143.26</v>
      </c>
      <c r="I55" s="163">
        <f t="shared" ca="1" si="5"/>
        <v>148.31</v>
      </c>
    </row>
    <row r="56" spans="1:14">
      <c r="A56" s="156">
        <v>50.5</v>
      </c>
      <c r="B56" s="156">
        <v>60.5</v>
      </c>
      <c r="C56" s="156">
        <v>10</v>
      </c>
      <c r="D56" s="162">
        <f t="shared" ca="1" si="0"/>
        <v>139.28</v>
      </c>
      <c r="E56" s="163">
        <f t="shared" ca="1" si="1"/>
        <v>140.79</v>
      </c>
      <c r="F56" s="163">
        <f t="shared" ca="1" si="2"/>
        <v>145.84</v>
      </c>
      <c r="G56" s="163">
        <f t="shared" ca="1" si="3"/>
        <v>141.75</v>
      </c>
      <c r="H56" s="163">
        <f t="shared" ca="1" si="4"/>
        <v>143.26</v>
      </c>
      <c r="I56" s="163">
        <f t="shared" ca="1" si="5"/>
        <v>148.31</v>
      </c>
    </row>
    <row r="57" spans="1:14">
      <c r="A57" s="156">
        <v>55.5</v>
      </c>
      <c r="B57" s="156">
        <v>55.5</v>
      </c>
      <c r="C57" s="156">
        <v>10</v>
      </c>
      <c r="D57" s="162">
        <f t="shared" ca="1" si="0"/>
        <v>139.28</v>
      </c>
      <c r="E57" s="163">
        <f t="shared" ca="1" si="1"/>
        <v>140.79</v>
      </c>
      <c r="F57" s="163">
        <f t="shared" ca="1" si="2"/>
        <v>145.84</v>
      </c>
      <c r="G57" s="163">
        <f t="shared" ca="1" si="3"/>
        <v>141.75</v>
      </c>
      <c r="H57" s="163">
        <f t="shared" ca="1" si="4"/>
        <v>143.26</v>
      </c>
      <c r="I57" s="163">
        <f t="shared" ca="1" si="5"/>
        <v>148.31</v>
      </c>
      <c r="M57" s="163"/>
    </row>
    <row r="58" spans="1:14">
      <c r="A58" s="164">
        <v>27.5</v>
      </c>
      <c r="B58" s="164">
        <v>85.5</v>
      </c>
      <c r="C58" s="164">
        <v>11</v>
      </c>
      <c r="D58" s="165">
        <f t="shared" ca="1" si="0"/>
        <v>200.48</v>
      </c>
      <c r="E58" s="166">
        <f t="shared" ca="1" si="1"/>
        <v>201.98999999999998</v>
      </c>
      <c r="F58" s="166">
        <f t="shared" ca="1" si="2"/>
        <v>207.04</v>
      </c>
      <c r="G58" s="166">
        <f t="shared" ca="1" si="3"/>
        <v>202.95</v>
      </c>
      <c r="H58" s="166">
        <f t="shared" ca="1" si="4"/>
        <v>204.45999999999998</v>
      </c>
      <c r="I58" s="166">
        <f t="shared" ca="1" si="5"/>
        <v>209.51</v>
      </c>
    </row>
    <row r="59" spans="1:14">
      <c r="A59" s="164">
        <v>31.5</v>
      </c>
      <c r="B59" s="164">
        <v>85.5</v>
      </c>
      <c r="C59" s="164">
        <v>11</v>
      </c>
      <c r="D59" s="165">
        <f t="shared" ca="1" si="0"/>
        <v>200.48</v>
      </c>
      <c r="E59" s="166">
        <f t="shared" ca="1" si="1"/>
        <v>201.98999999999998</v>
      </c>
      <c r="F59" s="166">
        <f t="shared" ca="1" si="2"/>
        <v>207.04</v>
      </c>
      <c r="G59" s="166">
        <f t="shared" ca="1" si="3"/>
        <v>202.95</v>
      </c>
      <c r="H59" s="166">
        <f t="shared" ca="1" si="4"/>
        <v>204.45999999999998</v>
      </c>
      <c r="I59" s="166">
        <f t="shared" ca="1" si="5"/>
        <v>209.51</v>
      </c>
    </row>
    <row r="60" spans="1:14">
      <c r="A60" s="164">
        <v>35.5</v>
      </c>
      <c r="B60" s="164">
        <v>80.5</v>
      </c>
      <c r="C60" s="164">
        <v>11</v>
      </c>
      <c r="D60" s="165">
        <f t="shared" ca="1" si="0"/>
        <v>200.48</v>
      </c>
      <c r="E60" s="166">
        <f t="shared" ca="1" si="1"/>
        <v>201.98999999999998</v>
      </c>
      <c r="F60" s="166">
        <f t="shared" ca="1" si="2"/>
        <v>207.04</v>
      </c>
      <c r="G60" s="166">
        <f t="shared" ca="1" si="3"/>
        <v>202.95</v>
      </c>
      <c r="H60" s="166">
        <f t="shared" ca="1" si="4"/>
        <v>204.45999999999998</v>
      </c>
      <c r="I60" s="166">
        <f t="shared" ca="1" si="5"/>
        <v>209.51</v>
      </c>
    </row>
    <row r="61" spans="1:14">
      <c r="A61" s="164">
        <v>40.5</v>
      </c>
      <c r="B61" s="164">
        <v>75.5</v>
      </c>
      <c r="C61" s="164">
        <v>11</v>
      </c>
      <c r="D61" s="165">
        <f t="shared" ca="1" si="0"/>
        <v>200.48</v>
      </c>
      <c r="E61" s="166">
        <f t="shared" ca="1" si="1"/>
        <v>201.98999999999998</v>
      </c>
      <c r="F61" s="166">
        <f t="shared" ca="1" si="2"/>
        <v>207.04</v>
      </c>
      <c r="G61" s="166">
        <f t="shared" ca="1" si="3"/>
        <v>202.95</v>
      </c>
      <c r="H61" s="166">
        <f t="shared" ca="1" si="4"/>
        <v>204.45999999999998</v>
      </c>
      <c r="I61" s="166">
        <f t="shared" ca="1" si="5"/>
        <v>209.51</v>
      </c>
    </row>
    <row r="62" spans="1:14">
      <c r="A62" s="164">
        <v>45.5</v>
      </c>
      <c r="B62" s="164">
        <v>70.5</v>
      </c>
      <c r="C62" s="164">
        <v>11</v>
      </c>
      <c r="D62" s="165">
        <f t="shared" ca="1" si="0"/>
        <v>200.48</v>
      </c>
      <c r="E62" s="166">
        <f t="shared" ca="1" si="1"/>
        <v>201.98999999999998</v>
      </c>
      <c r="F62" s="166">
        <f t="shared" ca="1" si="2"/>
        <v>207.04</v>
      </c>
      <c r="G62" s="166">
        <f t="shared" ca="1" si="3"/>
        <v>202.95</v>
      </c>
      <c r="H62" s="166">
        <f t="shared" ca="1" si="4"/>
        <v>204.45999999999998</v>
      </c>
      <c r="I62" s="166">
        <f t="shared" ca="1" si="5"/>
        <v>209.51</v>
      </c>
    </row>
    <row r="63" spans="1:14">
      <c r="A63" s="164">
        <v>50.5</v>
      </c>
      <c r="B63" s="164">
        <v>65.5</v>
      </c>
      <c r="C63" s="164">
        <v>11</v>
      </c>
      <c r="D63" s="165">
        <f t="shared" ca="1" si="0"/>
        <v>200.48</v>
      </c>
      <c r="E63" s="166">
        <f t="shared" ca="1" si="1"/>
        <v>201.98999999999998</v>
      </c>
      <c r="F63" s="166">
        <f t="shared" ca="1" si="2"/>
        <v>207.04</v>
      </c>
      <c r="G63" s="166">
        <f t="shared" ca="1" si="3"/>
        <v>202.95</v>
      </c>
      <c r="H63" s="166">
        <f t="shared" ca="1" si="4"/>
        <v>204.45999999999998</v>
      </c>
      <c r="I63" s="166">
        <f t="shared" ca="1" si="5"/>
        <v>209.51</v>
      </c>
      <c r="M63" s="163"/>
    </row>
    <row r="64" spans="1:14">
      <c r="A64" s="164">
        <v>55.5</v>
      </c>
      <c r="B64" s="164">
        <v>60.5</v>
      </c>
      <c r="C64" s="164">
        <v>11</v>
      </c>
      <c r="D64" s="165">
        <f t="shared" ca="1" si="0"/>
        <v>200.48</v>
      </c>
      <c r="E64" s="166">
        <f t="shared" ca="1" si="1"/>
        <v>201.98999999999998</v>
      </c>
      <c r="F64" s="166">
        <f t="shared" ca="1" si="2"/>
        <v>207.04</v>
      </c>
      <c r="G64" s="166">
        <f t="shared" ca="1" si="3"/>
        <v>202.95</v>
      </c>
      <c r="H64" s="166">
        <f t="shared" ca="1" si="4"/>
        <v>204.45999999999998</v>
      </c>
      <c r="I64" s="166">
        <f t="shared" ca="1" si="5"/>
        <v>209.51</v>
      </c>
      <c r="M64" s="163"/>
      <c r="N64" s="163"/>
    </row>
    <row r="65" spans="1:13">
      <c r="A65" s="156">
        <v>27.5</v>
      </c>
      <c r="B65" s="156">
        <v>90.5</v>
      </c>
      <c r="C65" s="156">
        <v>12</v>
      </c>
      <c r="D65" s="162">
        <f t="shared" ca="1" si="0"/>
        <v>210.68</v>
      </c>
      <c r="E65" s="163">
        <f t="shared" ca="1" si="1"/>
        <v>212.19</v>
      </c>
      <c r="F65" s="163">
        <f t="shared" ca="1" si="2"/>
        <v>217.24</v>
      </c>
      <c r="G65" s="163">
        <f t="shared" ca="1" si="3"/>
        <v>213.15</v>
      </c>
      <c r="H65" s="163">
        <f t="shared" ca="1" si="4"/>
        <v>214.66</v>
      </c>
      <c r="I65" s="163">
        <f t="shared" ca="1" si="5"/>
        <v>219.71</v>
      </c>
      <c r="M65" s="163"/>
    </row>
    <row r="66" spans="1:13">
      <c r="A66" s="156">
        <v>31.5</v>
      </c>
      <c r="B66" s="156">
        <v>90.5</v>
      </c>
      <c r="C66" s="156">
        <v>12</v>
      </c>
      <c r="D66" s="162">
        <f t="shared" ca="1" si="0"/>
        <v>210.68</v>
      </c>
      <c r="E66" s="163">
        <f t="shared" ca="1" si="1"/>
        <v>212.19</v>
      </c>
      <c r="F66" s="163">
        <f t="shared" ca="1" si="2"/>
        <v>217.24</v>
      </c>
      <c r="G66" s="163">
        <f t="shared" ca="1" si="3"/>
        <v>213.15</v>
      </c>
      <c r="H66" s="163">
        <f t="shared" ca="1" si="4"/>
        <v>214.66</v>
      </c>
      <c r="I66" s="163">
        <f t="shared" ca="1" si="5"/>
        <v>219.71</v>
      </c>
    </row>
    <row r="67" spans="1:13">
      <c r="A67" s="156">
        <v>35.5</v>
      </c>
      <c r="B67" s="156">
        <v>85.5</v>
      </c>
      <c r="C67" s="156">
        <v>12</v>
      </c>
      <c r="D67" s="162">
        <f t="shared" ca="1" si="0"/>
        <v>210.68</v>
      </c>
      <c r="E67" s="163">
        <f t="shared" ca="1" si="1"/>
        <v>212.19</v>
      </c>
      <c r="F67" s="163">
        <f t="shared" ca="1" si="2"/>
        <v>217.24</v>
      </c>
      <c r="G67" s="163">
        <f t="shared" ca="1" si="3"/>
        <v>213.15</v>
      </c>
      <c r="H67" s="163">
        <f t="shared" ca="1" si="4"/>
        <v>214.66</v>
      </c>
      <c r="I67" s="163">
        <f t="shared" ca="1" si="5"/>
        <v>219.71</v>
      </c>
    </row>
    <row r="68" spans="1:13">
      <c r="A68" s="156">
        <v>40.5</v>
      </c>
      <c r="B68" s="156">
        <v>80.5</v>
      </c>
      <c r="C68" s="156">
        <v>12</v>
      </c>
      <c r="D68" s="162">
        <f t="shared" ca="1" si="0"/>
        <v>210.68</v>
      </c>
      <c r="E68" s="163">
        <f t="shared" ca="1" si="1"/>
        <v>212.19</v>
      </c>
      <c r="F68" s="163">
        <f t="shared" ca="1" si="2"/>
        <v>217.24</v>
      </c>
      <c r="G68" s="163">
        <f t="shared" ca="1" si="3"/>
        <v>213.15</v>
      </c>
      <c r="H68" s="163">
        <f t="shared" ca="1" si="4"/>
        <v>214.66</v>
      </c>
      <c r="I68" s="163">
        <f t="shared" ca="1" si="5"/>
        <v>219.71</v>
      </c>
    </row>
    <row r="69" spans="1:13">
      <c r="A69" s="156">
        <v>45.5</v>
      </c>
      <c r="B69" s="156">
        <v>75.5</v>
      </c>
      <c r="C69" s="156">
        <v>12</v>
      </c>
      <c r="D69" s="162">
        <f t="shared" ca="1" si="0"/>
        <v>210.68</v>
      </c>
      <c r="E69" s="163">
        <f t="shared" ca="1" si="1"/>
        <v>212.19</v>
      </c>
      <c r="F69" s="163">
        <f t="shared" ca="1" si="2"/>
        <v>217.24</v>
      </c>
      <c r="G69" s="163">
        <f t="shared" ca="1" si="3"/>
        <v>213.15</v>
      </c>
      <c r="H69" s="163">
        <f t="shared" ca="1" si="4"/>
        <v>214.66</v>
      </c>
      <c r="I69" s="163">
        <f t="shared" ca="1" si="5"/>
        <v>219.71</v>
      </c>
    </row>
    <row r="70" spans="1:13">
      <c r="A70" s="156">
        <v>50.5</v>
      </c>
      <c r="B70" s="156">
        <v>70.5</v>
      </c>
      <c r="C70" s="156">
        <v>12</v>
      </c>
      <c r="D70" s="162">
        <f t="shared" ca="1" si="0"/>
        <v>210.68</v>
      </c>
      <c r="E70" s="163">
        <f t="shared" ca="1" si="1"/>
        <v>212.19</v>
      </c>
      <c r="F70" s="163">
        <f t="shared" ca="1" si="2"/>
        <v>217.24</v>
      </c>
      <c r="G70" s="163">
        <f t="shared" ca="1" si="3"/>
        <v>213.15</v>
      </c>
      <c r="H70" s="163">
        <f t="shared" ca="1" si="4"/>
        <v>214.66</v>
      </c>
      <c r="I70" s="163">
        <f t="shared" ca="1" si="5"/>
        <v>219.71</v>
      </c>
    </row>
    <row r="71" spans="1:13">
      <c r="A71" s="156">
        <v>55.5</v>
      </c>
      <c r="B71" s="156">
        <v>65.5</v>
      </c>
      <c r="C71" s="156">
        <v>12</v>
      </c>
      <c r="D71" s="162">
        <f t="shared" ca="1" si="0"/>
        <v>210.68</v>
      </c>
      <c r="E71" s="163">
        <f t="shared" ca="1" si="1"/>
        <v>212.19</v>
      </c>
      <c r="F71" s="163">
        <f t="shared" ca="1" si="2"/>
        <v>217.24</v>
      </c>
      <c r="G71" s="163">
        <f t="shared" ca="1" si="3"/>
        <v>213.15</v>
      </c>
      <c r="H71" s="163">
        <f t="shared" ca="1" si="4"/>
        <v>214.66</v>
      </c>
      <c r="I71" s="163">
        <f t="shared" ca="1" si="5"/>
        <v>219.71</v>
      </c>
    </row>
    <row r="72" spans="1:13">
      <c r="A72" s="156">
        <v>60.5</v>
      </c>
      <c r="B72" s="156">
        <v>60.5</v>
      </c>
      <c r="C72" s="156">
        <v>12</v>
      </c>
      <c r="D72" s="162">
        <f t="shared" ca="1" si="0"/>
        <v>210.68</v>
      </c>
      <c r="E72" s="163">
        <f t="shared" ca="1" si="1"/>
        <v>212.19</v>
      </c>
      <c r="F72" s="163">
        <f t="shared" ca="1" si="2"/>
        <v>217.24</v>
      </c>
      <c r="G72" s="163">
        <f t="shared" ca="1" si="3"/>
        <v>213.15</v>
      </c>
      <c r="H72" s="163">
        <f t="shared" ca="1" si="4"/>
        <v>214.66</v>
      </c>
      <c r="I72" s="163">
        <f t="shared" ca="1" si="5"/>
        <v>219.71</v>
      </c>
    </row>
    <row r="73" spans="1:13">
      <c r="A73" s="164">
        <v>27.5</v>
      </c>
      <c r="B73" s="164">
        <v>95.5</v>
      </c>
      <c r="C73" s="164">
        <v>13</v>
      </c>
      <c r="D73" s="165">
        <f t="shared" ca="1" si="0"/>
        <v>220.88</v>
      </c>
      <c r="E73" s="166">
        <f t="shared" ca="1" si="1"/>
        <v>222.39</v>
      </c>
      <c r="F73" s="166">
        <f t="shared" ca="1" si="2"/>
        <v>227.44</v>
      </c>
      <c r="G73" s="166">
        <f t="shared" ca="1" si="3"/>
        <v>223.35</v>
      </c>
      <c r="H73" s="166">
        <f t="shared" ca="1" si="4"/>
        <v>224.85999999999999</v>
      </c>
      <c r="I73" s="166">
        <f t="shared" ca="1" si="5"/>
        <v>229.91</v>
      </c>
    </row>
    <row r="74" spans="1:13">
      <c r="A74" s="164">
        <v>31.5</v>
      </c>
      <c r="B74" s="164">
        <v>95.5</v>
      </c>
      <c r="C74" s="164">
        <v>13</v>
      </c>
      <c r="D74" s="165">
        <f t="shared" ref="D74:D129" ca="1" si="6">(VLOOKUP(IF(LEN($A$6)=10,MID($A$6,8,2),MID($A$6,8,3)),bdd_prix_base_profil_R,2,FALSE)+IF(C74&lt;11,C74*cout_extension_011,C74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220.88</v>
      </c>
      <c r="E74" s="166">
        <f t="shared" ref="E74:E129" ca="1" si="7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222.39</v>
      </c>
      <c r="F74" s="166">
        <f t="shared" ref="F74:F129" ca="1" si="8">(VLOOKUP(IF(LEN($A$6)=10,MID($A$6,8,2),MID($A$6,8,3)),bdd_prix_base_profil_R,2,FALSE)+IF(C74&lt;11,C74*cout_extension_011,C74*cout_extension_1218)+IF(RIGHT($A$6,1)="6",PV_6_goupille,IF(RIGHT($A$6,1)="7",PV_7_goupille,0))+IF(pdg_plusde6mois_on="Oui",PV_plusde6mois,0)+PV_PGPP)*(1-pdg_taux_remise)*(1+IF(pdg_PV_noninitiateur_on="Oui",PV_non_initiateur,0))*IF(taux_marge_distributeur&lt;&gt;"",1+taux_marge_distributeur,IF(coefficient_revente_distributeur&lt;&gt;"",coefficient_revente_distributeur,1))</f>
        <v>227.44</v>
      </c>
      <c r="G74" s="166">
        <f t="shared" ref="G74:G129" ca="1" si="9">(VLOOKUP(IF(LEN($A$6)=10,MID($A$6,8,2),MID($A$6,8,3)),bdd_prix_base_profil_R,2,FALSE)+IF(C74&lt;11,C74*cout_extension_011,C74*cout_extension_1218)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223.35</v>
      </c>
      <c r="H74" s="166">
        <f t="shared" ref="H74:H129" ca="1" si="10">(VLOOKUP(IF(LEN($A$6)=10,MID($A$6,8,2),MID($A$6,8,3)),bdd_prix_base_profil_R,2,FALSE)+IF(C74&lt;11,C74*cout_extension_011,C74*cout_extension_1218)+PV_PGsimple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224.85999999999999</v>
      </c>
      <c r="I74" s="166">
        <f t="shared" ref="I74:I129" ca="1" si="11">(VLOOKUP(IF(LEN($A$6)=10,MID($A$6,8,2),MID($A$6,8,3)),bdd_prix_base_profil_R,2,FALSE)+IF(C74&lt;11,C74*cout_extension_011,C74*cout_extension_1218)+PV_PGPP+IF(RIGHT($A$6,1)="6",PV_6_goupille,IF(RIGHT($A$6,1)="7",PV_7_goupille,0))+IF(pdg_plusde6mois_on="Oui",PV_plusde6mois,0)+VLOOKUP(IF(LEN($A$6)=10,MID($A$6,8,2),MID($A$6,8,3)),bdd_PV_bouton_profil,2,FALSE))*(1-pdg_taux_remise)*(1+IF(pdg_PV_noninitiateur_on="Oui",PV_non_initiateur,0))*IF(taux_marge_distributeur&lt;&gt;"",1+taux_marge_distributeur,IF(coefficient_revente_distributeur&lt;&gt;"",coefficient_revente_distributeur,1))</f>
        <v>229.91</v>
      </c>
    </row>
    <row r="75" spans="1:13">
      <c r="A75" s="164">
        <v>35.5</v>
      </c>
      <c r="B75" s="164">
        <v>90.5</v>
      </c>
      <c r="C75" s="164">
        <v>13</v>
      </c>
      <c r="D75" s="165">
        <f t="shared" ca="1" si="6"/>
        <v>220.88</v>
      </c>
      <c r="E75" s="166">
        <f t="shared" ca="1" si="7"/>
        <v>222.39</v>
      </c>
      <c r="F75" s="166">
        <f t="shared" ca="1" si="8"/>
        <v>227.44</v>
      </c>
      <c r="G75" s="166">
        <f t="shared" ca="1" si="9"/>
        <v>223.35</v>
      </c>
      <c r="H75" s="166">
        <f t="shared" ca="1" si="10"/>
        <v>224.85999999999999</v>
      </c>
      <c r="I75" s="166">
        <f t="shared" ca="1" si="11"/>
        <v>229.91</v>
      </c>
    </row>
    <row r="76" spans="1:13">
      <c r="A76" s="164">
        <v>40.5</v>
      </c>
      <c r="B76" s="164">
        <v>85.5</v>
      </c>
      <c r="C76" s="164">
        <v>13</v>
      </c>
      <c r="D76" s="165">
        <f t="shared" ca="1" si="6"/>
        <v>220.88</v>
      </c>
      <c r="E76" s="166">
        <f t="shared" ca="1" si="7"/>
        <v>222.39</v>
      </c>
      <c r="F76" s="166">
        <f t="shared" ca="1" si="8"/>
        <v>227.44</v>
      </c>
      <c r="G76" s="166">
        <f t="shared" ca="1" si="9"/>
        <v>223.35</v>
      </c>
      <c r="H76" s="166">
        <f t="shared" ca="1" si="10"/>
        <v>224.85999999999999</v>
      </c>
      <c r="I76" s="166">
        <f t="shared" ca="1" si="11"/>
        <v>229.91</v>
      </c>
    </row>
    <row r="77" spans="1:13">
      <c r="A77" s="164">
        <v>45.5</v>
      </c>
      <c r="B77" s="164">
        <v>80.5</v>
      </c>
      <c r="C77" s="164">
        <v>13</v>
      </c>
      <c r="D77" s="165">
        <f t="shared" ca="1" si="6"/>
        <v>220.88</v>
      </c>
      <c r="E77" s="166">
        <f t="shared" ca="1" si="7"/>
        <v>222.39</v>
      </c>
      <c r="F77" s="166">
        <f t="shared" ca="1" si="8"/>
        <v>227.44</v>
      </c>
      <c r="G77" s="166">
        <f t="shared" ca="1" si="9"/>
        <v>223.35</v>
      </c>
      <c r="H77" s="166">
        <f t="shared" ca="1" si="10"/>
        <v>224.85999999999999</v>
      </c>
      <c r="I77" s="166">
        <f t="shared" ca="1" si="11"/>
        <v>229.91</v>
      </c>
    </row>
    <row r="78" spans="1:13">
      <c r="A78" s="164">
        <v>50.5</v>
      </c>
      <c r="B78" s="164">
        <v>75.5</v>
      </c>
      <c r="C78" s="164">
        <v>13</v>
      </c>
      <c r="D78" s="165">
        <f t="shared" ca="1" si="6"/>
        <v>220.88</v>
      </c>
      <c r="E78" s="166">
        <f t="shared" ca="1" si="7"/>
        <v>222.39</v>
      </c>
      <c r="F78" s="166">
        <f t="shared" ca="1" si="8"/>
        <v>227.44</v>
      </c>
      <c r="G78" s="166">
        <f t="shared" ca="1" si="9"/>
        <v>223.35</v>
      </c>
      <c r="H78" s="166">
        <f t="shared" ca="1" si="10"/>
        <v>224.85999999999999</v>
      </c>
      <c r="I78" s="166">
        <f t="shared" ca="1" si="11"/>
        <v>229.91</v>
      </c>
    </row>
    <row r="79" spans="1:13">
      <c r="A79" s="164">
        <v>55.5</v>
      </c>
      <c r="B79" s="164">
        <v>70.5</v>
      </c>
      <c r="C79" s="164">
        <v>13</v>
      </c>
      <c r="D79" s="165">
        <f t="shared" ca="1" si="6"/>
        <v>220.88</v>
      </c>
      <c r="E79" s="166">
        <f t="shared" ca="1" si="7"/>
        <v>222.39</v>
      </c>
      <c r="F79" s="166">
        <f t="shared" ca="1" si="8"/>
        <v>227.44</v>
      </c>
      <c r="G79" s="166">
        <f t="shared" ca="1" si="9"/>
        <v>223.35</v>
      </c>
      <c r="H79" s="166">
        <f t="shared" ca="1" si="10"/>
        <v>224.85999999999999</v>
      </c>
      <c r="I79" s="166">
        <f t="shared" ca="1" si="11"/>
        <v>229.91</v>
      </c>
    </row>
    <row r="80" spans="1:13">
      <c r="A80" s="164">
        <v>60.5</v>
      </c>
      <c r="B80" s="164">
        <v>65.5</v>
      </c>
      <c r="C80" s="164">
        <v>13</v>
      </c>
      <c r="D80" s="165">
        <f t="shared" ca="1" si="6"/>
        <v>220.88</v>
      </c>
      <c r="E80" s="166">
        <f t="shared" ca="1" si="7"/>
        <v>222.39</v>
      </c>
      <c r="F80" s="166">
        <f t="shared" ca="1" si="8"/>
        <v>227.44</v>
      </c>
      <c r="G80" s="166">
        <f t="shared" ca="1" si="9"/>
        <v>223.35</v>
      </c>
      <c r="H80" s="166">
        <f t="shared" ca="1" si="10"/>
        <v>224.85999999999999</v>
      </c>
      <c r="I80" s="166">
        <f t="shared" ca="1" si="11"/>
        <v>229.91</v>
      </c>
    </row>
    <row r="81" spans="1:9">
      <c r="A81" s="156">
        <v>27.5</v>
      </c>
      <c r="B81" s="156">
        <v>100.5</v>
      </c>
      <c r="C81" s="156">
        <v>14</v>
      </c>
      <c r="D81" s="162">
        <f t="shared" ca="1" si="6"/>
        <v>231.07999999999998</v>
      </c>
      <c r="E81" s="163">
        <f t="shared" ca="1" si="7"/>
        <v>232.58999999999997</v>
      </c>
      <c r="F81" s="163">
        <f t="shared" ca="1" si="8"/>
        <v>237.64</v>
      </c>
      <c r="G81" s="163">
        <f t="shared" ca="1" si="9"/>
        <v>233.54999999999998</v>
      </c>
      <c r="H81" s="163">
        <f t="shared" ca="1" si="10"/>
        <v>235.05999999999997</v>
      </c>
      <c r="I81" s="163">
        <f t="shared" ca="1" si="11"/>
        <v>240.10999999999999</v>
      </c>
    </row>
    <row r="82" spans="1:9">
      <c r="A82" s="156">
        <v>31.5</v>
      </c>
      <c r="B82" s="156">
        <v>100.5</v>
      </c>
      <c r="C82" s="156">
        <v>14</v>
      </c>
      <c r="D82" s="162">
        <f t="shared" ca="1" si="6"/>
        <v>231.07999999999998</v>
      </c>
      <c r="E82" s="163">
        <f t="shared" ca="1" si="7"/>
        <v>232.58999999999997</v>
      </c>
      <c r="F82" s="163">
        <f t="shared" ca="1" si="8"/>
        <v>237.64</v>
      </c>
      <c r="G82" s="163">
        <f t="shared" ca="1" si="9"/>
        <v>233.54999999999998</v>
      </c>
      <c r="H82" s="163">
        <f t="shared" ca="1" si="10"/>
        <v>235.05999999999997</v>
      </c>
      <c r="I82" s="163">
        <f t="shared" ca="1" si="11"/>
        <v>240.10999999999999</v>
      </c>
    </row>
    <row r="83" spans="1:9">
      <c r="A83" s="156">
        <v>35.5</v>
      </c>
      <c r="B83" s="156">
        <v>95.5</v>
      </c>
      <c r="C83" s="156">
        <v>14</v>
      </c>
      <c r="D83" s="162">
        <f t="shared" ca="1" si="6"/>
        <v>231.07999999999998</v>
      </c>
      <c r="E83" s="163">
        <f t="shared" ca="1" si="7"/>
        <v>232.58999999999997</v>
      </c>
      <c r="F83" s="163">
        <f t="shared" ca="1" si="8"/>
        <v>237.64</v>
      </c>
      <c r="G83" s="163">
        <f t="shared" ca="1" si="9"/>
        <v>233.54999999999998</v>
      </c>
      <c r="H83" s="163">
        <f t="shared" ca="1" si="10"/>
        <v>235.05999999999997</v>
      </c>
      <c r="I83" s="163">
        <f t="shared" ca="1" si="11"/>
        <v>240.10999999999999</v>
      </c>
    </row>
    <row r="84" spans="1:9">
      <c r="A84" s="156">
        <v>40.5</v>
      </c>
      <c r="B84" s="156">
        <v>90.5</v>
      </c>
      <c r="C84" s="156">
        <v>14</v>
      </c>
      <c r="D84" s="162">
        <f t="shared" ca="1" si="6"/>
        <v>231.07999999999998</v>
      </c>
      <c r="E84" s="163">
        <f t="shared" ca="1" si="7"/>
        <v>232.58999999999997</v>
      </c>
      <c r="F84" s="163">
        <f t="shared" ca="1" si="8"/>
        <v>237.64</v>
      </c>
      <c r="G84" s="163">
        <f t="shared" ca="1" si="9"/>
        <v>233.54999999999998</v>
      </c>
      <c r="H84" s="163">
        <f t="shared" ca="1" si="10"/>
        <v>235.05999999999997</v>
      </c>
      <c r="I84" s="163">
        <f t="shared" ca="1" si="11"/>
        <v>240.10999999999999</v>
      </c>
    </row>
    <row r="85" spans="1:9">
      <c r="A85" s="156">
        <v>45.5</v>
      </c>
      <c r="B85" s="156">
        <v>85.5</v>
      </c>
      <c r="C85" s="156">
        <v>14</v>
      </c>
      <c r="D85" s="162">
        <f t="shared" ca="1" si="6"/>
        <v>231.07999999999998</v>
      </c>
      <c r="E85" s="163">
        <f t="shared" ca="1" si="7"/>
        <v>232.58999999999997</v>
      </c>
      <c r="F85" s="163">
        <f t="shared" ca="1" si="8"/>
        <v>237.64</v>
      </c>
      <c r="G85" s="163">
        <f t="shared" ca="1" si="9"/>
        <v>233.54999999999998</v>
      </c>
      <c r="H85" s="163">
        <f t="shared" ca="1" si="10"/>
        <v>235.05999999999997</v>
      </c>
      <c r="I85" s="163">
        <f t="shared" ca="1" si="11"/>
        <v>240.10999999999999</v>
      </c>
    </row>
    <row r="86" spans="1:9">
      <c r="A86" s="156">
        <v>50.5</v>
      </c>
      <c r="B86" s="156">
        <v>80.5</v>
      </c>
      <c r="C86" s="156">
        <v>14</v>
      </c>
      <c r="D86" s="162">
        <f t="shared" ca="1" si="6"/>
        <v>231.07999999999998</v>
      </c>
      <c r="E86" s="163">
        <f t="shared" ca="1" si="7"/>
        <v>232.58999999999997</v>
      </c>
      <c r="F86" s="163">
        <f t="shared" ca="1" si="8"/>
        <v>237.64</v>
      </c>
      <c r="G86" s="163">
        <f t="shared" ca="1" si="9"/>
        <v>233.54999999999998</v>
      </c>
      <c r="H86" s="163">
        <f t="shared" ca="1" si="10"/>
        <v>235.05999999999997</v>
      </c>
      <c r="I86" s="163">
        <f t="shared" ca="1" si="11"/>
        <v>240.10999999999999</v>
      </c>
    </row>
    <row r="87" spans="1:9">
      <c r="A87" s="156">
        <v>55.5</v>
      </c>
      <c r="B87" s="156">
        <v>75.5</v>
      </c>
      <c r="C87" s="156">
        <v>14</v>
      </c>
      <c r="D87" s="162">
        <f t="shared" ca="1" si="6"/>
        <v>231.07999999999998</v>
      </c>
      <c r="E87" s="163">
        <f t="shared" ca="1" si="7"/>
        <v>232.58999999999997</v>
      </c>
      <c r="F87" s="163">
        <f t="shared" ca="1" si="8"/>
        <v>237.64</v>
      </c>
      <c r="G87" s="163">
        <f t="shared" ca="1" si="9"/>
        <v>233.54999999999998</v>
      </c>
      <c r="H87" s="163">
        <f t="shared" ca="1" si="10"/>
        <v>235.05999999999997</v>
      </c>
      <c r="I87" s="163">
        <f t="shared" ca="1" si="11"/>
        <v>240.10999999999999</v>
      </c>
    </row>
    <row r="88" spans="1:9">
      <c r="A88" s="156">
        <v>60.5</v>
      </c>
      <c r="B88" s="156">
        <v>70.5</v>
      </c>
      <c r="C88" s="156">
        <v>14</v>
      </c>
      <c r="D88" s="162">
        <f t="shared" ca="1" si="6"/>
        <v>231.07999999999998</v>
      </c>
      <c r="E88" s="163">
        <f t="shared" ca="1" si="7"/>
        <v>232.58999999999997</v>
      </c>
      <c r="F88" s="163">
        <f t="shared" ca="1" si="8"/>
        <v>237.64</v>
      </c>
      <c r="G88" s="163">
        <f t="shared" ca="1" si="9"/>
        <v>233.54999999999998</v>
      </c>
      <c r="H88" s="163">
        <f t="shared" ca="1" si="10"/>
        <v>235.05999999999997</v>
      </c>
      <c r="I88" s="163">
        <f t="shared" ca="1" si="11"/>
        <v>240.10999999999999</v>
      </c>
    </row>
    <row r="89" spans="1:9">
      <c r="A89" s="156">
        <v>65.5</v>
      </c>
      <c r="B89" s="156">
        <v>65.5</v>
      </c>
      <c r="C89" s="156">
        <v>14</v>
      </c>
      <c r="D89" s="162">
        <f t="shared" ca="1" si="6"/>
        <v>231.07999999999998</v>
      </c>
      <c r="E89" s="163">
        <f t="shared" ca="1" si="7"/>
        <v>232.58999999999997</v>
      </c>
      <c r="F89" s="163">
        <f t="shared" ca="1" si="8"/>
        <v>237.64</v>
      </c>
      <c r="G89" s="163">
        <f t="shared" ca="1" si="9"/>
        <v>233.54999999999998</v>
      </c>
      <c r="H89" s="163">
        <f t="shared" ca="1" si="10"/>
        <v>235.05999999999997</v>
      </c>
      <c r="I89" s="163">
        <f t="shared" ca="1" si="11"/>
        <v>240.10999999999999</v>
      </c>
    </row>
    <row r="90" spans="1:9">
      <c r="A90" s="164">
        <v>27.5</v>
      </c>
      <c r="B90" s="164">
        <v>105.5</v>
      </c>
      <c r="C90" s="164">
        <v>15</v>
      </c>
      <c r="D90" s="165">
        <f t="shared" ca="1" si="6"/>
        <v>241.28</v>
      </c>
      <c r="E90" s="166">
        <f t="shared" ca="1" si="7"/>
        <v>242.79</v>
      </c>
      <c r="F90" s="166">
        <f t="shared" ca="1" si="8"/>
        <v>247.84</v>
      </c>
      <c r="G90" s="166">
        <f t="shared" ca="1" si="9"/>
        <v>243.75</v>
      </c>
      <c r="H90" s="166">
        <f t="shared" ca="1" si="10"/>
        <v>245.26</v>
      </c>
      <c r="I90" s="166">
        <f t="shared" ca="1" si="11"/>
        <v>250.31</v>
      </c>
    </row>
    <row r="91" spans="1:9">
      <c r="A91" s="164">
        <v>31.5</v>
      </c>
      <c r="B91" s="164">
        <v>105.5</v>
      </c>
      <c r="C91" s="164">
        <v>15</v>
      </c>
      <c r="D91" s="165">
        <f t="shared" ca="1" si="6"/>
        <v>241.28</v>
      </c>
      <c r="E91" s="166">
        <f t="shared" ca="1" si="7"/>
        <v>242.79</v>
      </c>
      <c r="F91" s="166">
        <f t="shared" ca="1" si="8"/>
        <v>247.84</v>
      </c>
      <c r="G91" s="166">
        <f t="shared" ca="1" si="9"/>
        <v>243.75</v>
      </c>
      <c r="H91" s="166">
        <f t="shared" ca="1" si="10"/>
        <v>245.26</v>
      </c>
      <c r="I91" s="166">
        <f t="shared" ca="1" si="11"/>
        <v>250.31</v>
      </c>
    </row>
    <row r="92" spans="1:9">
      <c r="A92" s="164">
        <v>35.5</v>
      </c>
      <c r="B92" s="164">
        <v>100.5</v>
      </c>
      <c r="C92" s="164">
        <v>15</v>
      </c>
      <c r="D92" s="165">
        <f t="shared" ca="1" si="6"/>
        <v>241.28</v>
      </c>
      <c r="E92" s="166">
        <f t="shared" ca="1" si="7"/>
        <v>242.79</v>
      </c>
      <c r="F92" s="166">
        <f t="shared" ca="1" si="8"/>
        <v>247.84</v>
      </c>
      <c r="G92" s="166">
        <f t="shared" ca="1" si="9"/>
        <v>243.75</v>
      </c>
      <c r="H92" s="166">
        <f t="shared" ca="1" si="10"/>
        <v>245.26</v>
      </c>
      <c r="I92" s="166">
        <f t="shared" ca="1" si="11"/>
        <v>250.31</v>
      </c>
    </row>
    <row r="93" spans="1:9">
      <c r="A93" s="164">
        <v>40.5</v>
      </c>
      <c r="B93" s="164">
        <v>95.5</v>
      </c>
      <c r="C93" s="164">
        <v>15</v>
      </c>
      <c r="D93" s="165">
        <f t="shared" ca="1" si="6"/>
        <v>241.28</v>
      </c>
      <c r="E93" s="166">
        <f t="shared" ca="1" si="7"/>
        <v>242.79</v>
      </c>
      <c r="F93" s="166">
        <f t="shared" ca="1" si="8"/>
        <v>247.84</v>
      </c>
      <c r="G93" s="166">
        <f t="shared" ca="1" si="9"/>
        <v>243.75</v>
      </c>
      <c r="H93" s="166">
        <f t="shared" ca="1" si="10"/>
        <v>245.26</v>
      </c>
      <c r="I93" s="166">
        <f t="shared" ca="1" si="11"/>
        <v>250.31</v>
      </c>
    </row>
    <row r="94" spans="1:9">
      <c r="A94" s="164">
        <v>45.5</v>
      </c>
      <c r="B94" s="164">
        <v>90.5</v>
      </c>
      <c r="C94" s="164">
        <v>15</v>
      </c>
      <c r="D94" s="165">
        <f t="shared" ca="1" si="6"/>
        <v>241.28</v>
      </c>
      <c r="E94" s="166">
        <f t="shared" ca="1" si="7"/>
        <v>242.79</v>
      </c>
      <c r="F94" s="166">
        <f t="shared" ca="1" si="8"/>
        <v>247.84</v>
      </c>
      <c r="G94" s="166">
        <f t="shared" ca="1" si="9"/>
        <v>243.75</v>
      </c>
      <c r="H94" s="166">
        <f t="shared" ca="1" si="10"/>
        <v>245.26</v>
      </c>
      <c r="I94" s="166">
        <f t="shared" ca="1" si="11"/>
        <v>250.31</v>
      </c>
    </row>
    <row r="95" spans="1:9">
      <c r="A95" s="164">
        <v>50.5</v>
      </c>
      <c r="B95" s="164">
        <v>85.5</v>
      </c>
      <c r="C95" s="164">
        <v>15</v>
      </c>
      <c r="D95" s="165">
        <f t="shared" ca="1" si="6"/>
        <v>241.28</v>
      </c>
      <c r="E95" s="166">
        <f t="shared" ca="1" si="7"/>
        <v>242.79</v>
      </c>
      <c r="F95" s="166">
        <f t="shared" ca="1" si="8"/>
        <v>247.84</v>
      </c>
      <c r="G95" s="166">
        <f t="shared" ca="1" si="9"/>
        <v>243.75</v>
      </c>
      <c r="H95" s="166">
        <f t="shared" ca="1" si="10"/>
        <v>245.26</v>
      </c>
      <c r="I95" s="166">
        <f t="shared" ca="1" si="11"/>
        <v>250.31</v>
      </c>
    </row>
    <row r="96" spans="1:9">
      <c r="A96" s="164">
        <v>55.5</v>
      </c>
      <c r="B96" s="164">
        <v>80.5</v>
      </c>
      <c r="C96" s="164">
        <v>15</v>
      </c>
      <c r="D96" s="165">
        <f t="shared" ca="1" si="6"/>
        <v>241.28</v>
      </c>
      <c r="E96" s="166">
        <f t="shared" ca="1" si="7"/>
        <v>242.79</v>
      </c>
      <c r="F96" s="166">
        <f t="shared" ca="1" si="8"/>
        <v>247.84</v>
      </c>
      <c r="G96" s="166">
        <f t="shared" ca="1" si="9"/>
        <v>243.75</v>
      </c>
      <c r="H96" s="166">
        <f t="shared" ca="1" si="10"/>
        <v>245.26</v>
      </c>
      <c r="I96" s="166">
        <f t="shared" ca="1" si="11"/>
        <v>250.31</v>
      </c>
    </row>
    <row r="97" spans="1:9">
      <c r="A97" s="164">
        <v>60.5</v>
      </c>
      <c r="B97" s="164">
        <v>75.5</v>
      </c>
      <c r="C97" s="164">
        <v>15</v>
      </c>
      <c r="D97" s="165">
        <f t="shared" ca="1" si="6"/>
        <v>241.28</v>
      </c>
      <c r="E97" s="166">
        <f t="shared" ca="1" si="7"/>
        <v>242.79</v>
      </c>
      <c r="F97" s="166">
        <f t="shared" ca="1" si="8"/>
        <v>247.84</v>
      </c>
      <c r="G97" s="166">
        <f t="shared" ca="1" si="9"/>
        <v>243.75</v>
      </c>
      <c r="H97" s="166">
        <f t="shared" ca="1" si="10"/>
        <v>245.26</v>
      </c>
      <c r="I97" s="166">
        <f t="shared" ca="1" si="11"/>
        <v>250.31</v>
      </c>
    </row>
    <row r="98" spans="1:9">
      <c r="A98" s="164">
        <v>65.5</v>
      </c>
      <c r="B98" s="164">
        <v>70.5</v>
      </c>
      <c r="C98" s="164">
        <v>15</v>
      </c>
      <c r="D98" s="165">
        <f t="shared" ca="1" si="6"/>
        <v>241.28</v>
      </c>
      <c r="E98" s="166">
        <f t="shared" ca="1" si="7"/>
        <v>242.79</v>
      </c>
      <c r="F98" s="166">
        <f t="shared" ca="1" si="8"/>
        <v>247.84</v>
      </c>
      <c r="G98" s="166">
        <f t="shared" ca="1" si="9"/>
        <v>243.75</v>
      </c>
      <c r="H98" s="166">
        <f t="shared" ca="1" si="10"/>
        <v>245.26</v>
      </c>
      <c r="I98" s="166">
        <f t="shared" ca="1" si="11"/>
        <v>250.31</v>
      </c>
    </row>
    <row r="99" spans="1:9">
      <c r="A99" s="156">
        <v>27.5</v>
      </c>
      <c r="B99" s="156">
        <v>110.5</v>
      </c>
      <c r="C99" s="156">
        <v>16</v>
      </c>
      <c r="D99" s="162">
        <f t="shared" ca="1" si="6"/>
        <v>251.48</v>
      </c>
      <c r="E99" s="163">
        <f t="shared" ca="1" si="7"/>
        <v>252.98999999999998</v>
      </c>
      <c r="F99" s="163">
        <f t="shared" ca="1" si="8"/>
        <v>258.03999999999996</v>
      </c>
      <c r="G99" s="163">
        <f t="shared" ca="1" si="9"/>
        <v>253.95</v>
      </c>
      <c r="H99" s="163">
        <f t="shared" ca="1" si="10"/>
        <v>255.45999999999998</v>
      </c>
      <c r="I99" s="163">
        <f t="shared" ca="1" si="11"/>
        <v>260.51</v>
      </c>
    </row>
    <row r="100" spans="1:9">
      <c r="A100" s="156">
        <v>31.5</v>
      </c>
      <c r="B100" s="156">
        <v>110.5</v>
      </c>
      <c r="C100" s="156">
        <v>16</v>
      </c>
      <c r="D100" s="162">
        <f t="shared" ca="1" si="6"/>
        <v>251.48</v>
      </c>
      <c r="E100" s="163">
        <f t="shared" ca="1" si="7"/>
        <v>252.98999999999998</v>
      </c>
      <c r="F100" s="163">
        <f t="shared" ca="1" si="8"/>
        <v>258.03999999999996</v>
      </c>
      <c r="G100" s="163">
        <f t="shared" ca="1" si="9"/>
        <v>253.95</v>
      </c>
      <c r="H100" s="163">
        <f t="shared" ca="1" si="10"/>
        <v>255.45999999999998</v>
      </c>
      <c r="I100" s="163">
        <f t="shared" ca="1" si="11"/>
        <v>260.51</v>
      </c>
    </row>
    <row r="101" spans="1:9">
      <c r="A101" s="156">
        <v>35.5</v>
      </c>
      <c r="B101" s="156">
        <v>105.5</v>
      </c>
      <c r="C101" s="156">
        <v>16</v>
      </c>
      <c r="D101" s="162">
        <f t="shared" ca="1" si="6"/>
        <v>251.48</v>
      </c>
      <c r="E101" s="163">
        <f t="shared" ca="1" si="7"/>
        <v>252.98999999999998</v>
      </c>
      <c r="F101" s="163">
        <f t="shared" ca="1" si="8"/>
        <v>258.03999999999996</v>
      </c>
      <c r="G101" s="163">
        <f t="shared" ca="1" si="9"/>
        <v>253.95</v>
      </c>
      <c r="H101" s="163">
        <f t="shared" ca="1" si="10"/>
        <v>255.45999999999998</v>
      </c>
      <c r="I101" s="163">
        <f t="shared" ca="1" si="11"/>
        <v>260.51</v>
      </c>
    </row>
    <row r="102" spans="1:9">
      <c r="A102" s="156">
        <v>40.5</v>
      </c>
      <c r="B102" s="156">
        <v>100.5</v>
      </c>
      <c r="C102" s="156">
        <v>16</v>
      </c>
      <c r="D102" s="162">
        <f t="shared" ca="1" si="6"/>
        <v>251.48</v>
      </c>
      <c r="E102" s="163">
        <f t="shared" ca="1" si="7"/>
        <v>252.98999999999998</v>
      </c>
      <c r="F102" s="163">
        <f t="shared" ca="1" si="8"/>
        <v>258.03999999999996</v>
      </c>
      <c r="G102" s="163">
        <f t="shared" ca="1" si="9"/>
        <v>253.95</v>
      </c>
      <c r="H102" s="163">
        <f t="shared" ca="1" si="10"/>
        <v>255.45999999999998</v>
      </c>
      <c r="I102" s="163">
        <f t="shared" ca="1" si="11"/>
        <v>260.51</v>
      </c>
    </row>
    <row r="103" spans="1:9">
      <c r="A103" s="156">
        <v>45.5</v>
      </c>
      <c r="B103" s="156">
        <v>95.5</v>
      </c>
      <c r="C103" s="156">
        <v>16</v>
      </c>
      <c r="D103" s="162">
        <f t="shared" ca="1" si="6"/>
        <v>251.48</v>
      </c>
      <c r="E103" s="163">
        <f t="shared" ca="1" si="7"/>
        <v>252.98999999999998</v>
      </c>
      <c r="F103" s="163">
        <f t="shared" ca="1" si="8"/>
        <v>258.03999999999996</v>
      </c>
      <c r="G103" s="163">
        <f t="shared" ca="1" si="9"/>
        <v>253.95</v>
      </c>
      <c r="H103" s="163">
        <f t="shared" ca="1" si="10"/>
        <v>255.45999999999998</v>
      </c>
      <c r="I103" s="163">
        <f t="shared" ca="1" si="11"/>
        <v>260.51</v>
      </c>
    </row>
    <row r="104" spans="1:9">
      <c r="A104" s="156">
        <v>50.5</v>
      </c>
      <c r="B104" s="156">
        <v>90.5</v>
      </c>
      <c r="C104" s="156">
        <v>16</v>
      </c>
      <c r="D104" s="162">
        <f t="shared" ca="1" si="6"/>
        <v>251.48</v>
      </c>
      <c r="E104" s="163">
        <f t="shared" ca="1" si="7"/>
        <v>252.98999999999998</v>
      </c>
      <c r="F104" s="163">
        <f t="shared" ca="1" si="8"/>
        <v>258.03999999999996</v>
      </c>
      <c r="G104" s="163">
        <f t="shared" ca="1" si="9"/>
        <v>253.95</v>
      </c>
      <c r="H104" s="163">
        <f t="shared" ca="1" si="10"/>
        <v>255.45999999999998</v>
      </c>
      <c r="I104" s="163">
        <f t="shared" ca="1" si="11"/>
        <v>260.51</v>
      </c>
    </row>
    <row r="105" spans="1:9">
      <c r="A105" s="156">
        <v>55.5</v>
      </c>
      <c r="B105" s="156">
        <v>85.5</v>
      </c>
      <c r="C105" s="156">
        <v>16</v>
      </c>
      <c r="D105" s="162">
        <f t="shared" ca="1" si="6"/>
        <v>251.48</v>
      </c>
      <c r="E105" s="163">
        <f t="shared" ca="1" si="7"/>
        <v>252.98999999999998</v>
      </c>
      <c r="F105" s="163">
        <f t="shared" ca="1" si="8"/>
        <v>258.03999999999996</v>
      </c>
      <c r="G105" s="163">
        <f t="shared" ca="1" si="9"/>
        <v>253.95</v>
      </c>
      <c r="H105" s="163">
        <f t="shared" ca="1" si="10"/>
        <v>255.45999999999998</v>
      </c>
      <c r="I105" s="163">
        <f t="shared" ca="1" si="11"/>
        <v>260.51</v>
      </c>
    </row>
    <row r="106" spans="1:9">
      <c r="A106" s="156">
        <v>60.5</v>
      </c>
      <c r="B106" s="156">
        <v>80.5</v>
      </c>
      <c r="C106" s="156">
        <v>16</v>
      </c>
      <c r="D106" s="162">
        <f t="shared" ca="1" si="6"/>
        <v>251.48</v>
      </c>
      <c r="E106" s="163">
        <f t="shared" ca="1" si="7"/>
        <v>252.98999999999998</v>
      </c>
      <c r="F106" s="163">
        <f t="shared" ca="1" si="8"/>
        <v>258.03999999999996</v>
      </c>
      <c r="G106" s="163">
        <f t="shared" ca="1" si="9"/>
        <v>253.95</v>
      </c>
      <c r="H106" s="163">
        <f t="shared" ca="1" si="10"/>
        <v>255.45999999999998</v>
      </c>
      <c r="I106" s="163">
        <f t="shared" ca="1" si="11"/>
        <v>260.51</v>
      </c>
    </row>
    <row r="107" spans="1:9">
      <c r="A107" s="156">
        <v>65.5</v>
      </c>
      <c r="B107" s="156">
        <v>75.5</v>
      </c>
      <c r="C107" s="156">
        <v>16</v>
      </c>
      <c r="D107" s="162">
        <f t="shared" ca="1" si="6"/>
        <v>251.48</v>
      </c>
      <c r="E107" s="163">
        <f t="shared" ca="1" si="7"/>
        <v>252.98999999999998</v>
      </c>
      <c r="F107" s="163">
        <f t="shared" ca="1" si="8"/>
        <v>258.03999999999996</v>
      </c>
      <c r="G107" s="163">
        <f t="shared" ca="1" si="9"/>
        <v>253.95</v>
      </c>
      <c r="H107" s="163">
        <f t="shared" ca="1" si="10"/>
        <v>255.45999999999998</v>
      </c>
      <c r="I107" s="163">
        <f t="shared" ca="1" si="11"/>
        <v>260.51</v>
      </c>
    </row>
    <row r="108" spans="1:9">
      <c r="A108" s="156">
        <v>70.5</v>
      </c>
      <c r="B108" s="156">
        <v>70.5</v>
      </c>
      <c r="C108" s="156">
        <v>16</v>
      </c>
      <c r="D108" s="162">
        <f t="shared" ca="1" si="6"/>
        <v>251.48</v>
      </c>
      <c r="E108" s="163">
        <f t="shared" ca="1" si="7"/>
        <v>252.98999999999998</v>
      </c>
      <c r="F108" s="163">
        <f t="shared" ca="1" si="8"/>
        <v>258.03999999999996</v>
      </c>
      <c r="G108" s="163">
        <f t="shared" ca="1" si="9"/>
        <v>253.95</v>
      </c>
      <c r="H108" s="163">
        <f t="shared" ca="1" si="10"/>
        <v>255.45999999999998</v>
      </c>
      <c r="I108" s="163">
        <f t="shared" ca="1" si="11"/>
        <v>260.51</v>
      </c>
    </row>
    <row r="109" spans="1:9">
      <c r="A109" s="164">
        <v>27.5</v>
      </c>
      <c r="B109" s="164">
        <v>115.5</v>
      </c>
      <c r="C109" s="164">
        <v>17</v>
      </c>
      <c r="D109" s="165">
        <f t="shared" ca="1" si="6"/>
        <v>261.68</v>
      </c>
      <c r="E109" s="166">
        <f t="shared" ca="1" si="7"/>
        <v>263.19</v>
      </c>
      <c r="F109" s="166">
        <f t="shared" ca="1" si="8"/>
        <v>268.24</v>
      </c>
      <c r="G109" s="166">
        <f t="shared" ca="1" si="9"/>
        <v>264.15000000000003</v>
      </c>
      <c r="H109" s="166">
        <f t="shared" ca="1" si="10"/>
        <v>265.66000000000003</v>
      </c>
      <c r="I109" s="166">
        <f t="shared" ca="1" si="11"/>
        <v>270.71000000000004</v>
      </c>
    </row>
    <row r="110" spans="1:9">
      <c r="A110" s="164">
        <v>31.5</v>
      </c>
      <c r="B110" s="164">
        <v>115.5</v>
      </c>
      <c r="C110" s="164">
        <v>17</v>
      </c>
      <c r="D110" s="165">
        <f t="shared" ca="1" si="6"/>
        <v>261.68</v>
      </c>
      <c r="E110" s="166">
        <f t="shared" ca="1" si="7"/>
        <v>263.19</v>
      </c>
      <c r="F110" s="166">
        <f t="shared" ca="1" si="8"/>
        <v>268.24</v>
      </c>
      <c r="G110" s="166">
        <f t="shared" ca="1" si="9"/>
        <v>264.15000000000003</v>
      </c>
      <c r="H110" s="166">
        <f t="shared" ca="1" si="10"/>
        <v>265.66000000000003</v>
      </c>
      <c r="I110" s="166">
        <f t="shared" ca="1" si="11"/>
        <v>270.71000000000004</v>
      </c>
    </row>
    <row r="111" spans="1:9">
      <c r="A111" s="164">
        <v>35.5</v>
      </c>
      <c r="B111" s="164">
        <v>110.5</v>
      </c>
      <c r="C111" s="164">
        <v>17</v>
      </c>
      <c r="D111" s="165">
        <f t="shared" ca="1" si="6"/>
        <v>261.68</v>
      </c>
      <c r="E111" s="166">
        <f t="shared" ca="1" si="7"/>
        <v>263.19</v>
      </c>
      <c r="F111" s="166">
        <f t="shared" ca="1" si="8"/>
        <v>268.24</v>
      </c>
      <c r="G111" s="166">
        <f t="shared" ca="1" si="9"/>
        <v>264.15000000000003</v>
      </c>
      <c r="H111" s="166">
        <f t="shared" ca="1" si="10"/>
        <v>265.66000000000003</v>
      </c>
      <c r="I111" s="166">
        <f t="shared" ca="1" si="11"/>
        <v>270.71000000000004</v>
      </c>
    </row>
    <row r="112" spans="1:9">
      <c r="A112" s="164">
        <v>40.5</v>
      </c>
      <c r="B112" s="164">
        <v>105.5</v>
      </c>
      <c r="C112" s="164">
        <v>17</v>
      </c>
      <c r="D112" s="165">
        <f t="shared" ca="1" si="6"/>
        <v>261.68</v>
      </c>
      <c r="E112" s="166">
        <f t="shared" ca="1" si="7"/>
        <v>263.19</v>
      </c>
      <c r="F112" s="166">
        <f t="shared" ca="1" si="8"/>
        <v>268.24</v>
      </c>
      <c r="G112" s="166">
        <f t="shared" ca="1" si="9"/>
        <v>264.15000000000003</v>
      </c>
      <c r="H112" s="166">
        <f t="shared" ca="1" si="10"/>
        <v>265.66000000000003</v>
      </c>
      <c r="I112" s="166">
        <f t="shared" ca="1" si="11"/>
        <v>270.71000000000004</v>
      </c>
    </row>
    <row r="113" spans="1:9">
      <c r="A113" s="164">
        <v>45.5</v>
      </c>
      <c r="B113" s="164">
        <v>100.5</v>
      </c>
      <c r="C113" s="164">
        <v>17</v>
      </c>
      <c r="D113" s="165">
        <f t="shared" ca="1" si="6"/>
        <v>261.68</v>
      </c>
      <c r="E113" s="166">
        <f t="shared" ca="1" si="7"/>
        <v>263.19</v>
      </c>
      <c r="F113" s="166">
        <f t="shared" ca="1" si="8"/>
        <v>268.24</v>
      </c>
      <c r="G113" s="166">
        <f t="shared" ca="1" si="9"/>
        <v>264.15000000000003</v>
      </c>
      <c r="H113" s="166">
        <f t="shared" ca="1" si="10"/>
        <v>265.66000000000003</v>
      </c>
      <c r="I113" s="166">
        <f t="shared" ca="1" si="11"/>
        <v>270.71000000000004</v>
      </c>
    </row>
    <row r="114" spans="1:9">
      <c r="A114" s="164">
        <v>50.5</v>
      </c>
      <c r="B114" s="164">
        <v>95.5</v>
      </c>
      <c r="C114" s="164">
        <v>17</v>
      </c>
      <c r="D114" s="165">
        <f t="shared" ca="1" si="6"/>
        <v>261.68</v>
      </c>
      <c r="E114" s="166">
        <f t="shared" ca="1" si="7"/>
        <v>263.19</v>
      </c>
      <c r="F114" s="166">
        <f t="shared" ca="1" si="8"/>
        <v>268.24</v>
      </c>
      <c r="G114" s="166">
        <f t="shared" ca="1" si="9"/>
        <v>264.15000000000003</v>
      </c>
      <c r="H114" s="166">
        <f t="shared" ca="1" si="10"/>
        <v>265.66000000000003</v>
      </c>
      <c r="I114" s="166">
        <f t="shared" ca="1" si="11"/>
        <v>270.71000000000004</v>
      </c>
    </row>
    <row r="115" spans="1:9">
      <c r="A115" s="164">
        <v>55.5</v>
      </c>
      <c r="B115" s="164">
        <v>90.5</v>
      </c>
      <c r="C115" s="164">
        <v>17</v>
      </c>
      <c r="D115" s="165">
        <f t="shared" ca="1" si="6"/>
        <v>261.68</v>
      </c>
      <c r="E115" s="166">
        <f t="shared" ca="1" si="7"/>
        <v>263.19</v>
      </c>
      <c r="F115" s="166">
        <f t="shared" ca="1" si="8"/>
        <v>268.24</v>
      </c>
      <c r="G115" s="166">
        <f t="shared" ca="1" si="9"/>
        <v>264.15000000000003</v>
      </c>
      <c r="H115" s="166">
        <f t="shared" ca="1" si="10"/>
        <v>265.66000000000003</v>
      </c>
      <c r="I115" s="166">
        <f t="shared" ca="1" si="11"/>
        <v>270.71000000000004</v>
      </c>
    </row>
    <row r="116" spans="1:9">
      <c r="A116" s="164">
        <v>60.5</v>
      </c>
      <c r="B116" s="164">
        <v>85.5</v>
      </c>
      <c r="C116" s="164">
        <v>17</v>
      </c>
      <c r="D116" s="165">
        <f t="shared" ca="1" si="6"/>
        <v>261.68</v>
      </c>
      <c r="E116" s="166">
        <f t="shared" ca="1" si="7"/>
        <v>263.19</v>
      </c>
      <c r="F116" s="166">
        <f t="shared" ca="1" si="8"/>
        <v>268.24</v>
      </c>
      <c r="G116" s="166">
        <f t="shared" ca="1" si="9"/>
        <v>264.15000000000003</v>
      </c>
      <c r="H116" s="166">
        <f t="shared" ca="1" si="10"/>
        <v>265.66000000000003</v>
      </c>
      <c r="I116" s="166">
        <f t="shared" ca="1" si="11"/>
        <v>270.71000000000004</v>
      </c>
    </row>
    <row r="117" spans="1:9">
      <c r="A117" s="164">
        <v>65.5</v>
      </c>
      <c r="B117" s="164">
        <v>80.5</v>
      </c>
      <c r="C117" s="164">
        <v>17</v>
      </c>
      <c r="D117" s="165">
        <f t="shared" ca="1" si="6"/>
        <v>261.68</v>
      </c>
      <c r="E117" s="166">
        <f t="shared" ca="1" si="7"/>
        <v>263.19</v>
      </c>
      <c r="F117" s="166">
        <f t="shared" ca="1" si="8"/>
        <v>268.24</v>
      </c>
      <c r="G117" s="166">
        <f t="shared" ca="1" si="9"/>
        <v>264.15000000000003</v>
      </c>
      <c r="H117" s="166">
        <f t="shared" ca="1" si="10"/>
        <v>265.66000000000003</v>
      </c>
      <c r="I117" s="166">
        <f t="shared" ca="1" si="11"/>
        <v>270.71000000000004</v>
      </c>
    </row>
    <row r="118" spans="1:9">
      <c r="A118" s="164">
        <v>70.5</v>
      </c>
      <c r="B118" s="164">
        <v>75.5</v>
      </c>
      <c r="C118" s="164">
        <v>17</v>
      </c>
      <c r="D118" s="165">
        <f t="shared" ca="1" si="6"/>
        <v>261.68</v>
      </c>
      <c r="E118" s="166">
        <f t="shared" ca="1" si="7"/>
        <v>263.19</v>
      </c>
      <c r="F118" s="166">
        <f t="shared" ca="1" si="8"/>
        <v>268.24</v>
      </c>
      <c r="G118" s="166">
        <f t="shared" ca="1" si="9"/>
        <v>264.15000000000003</v>
      </c>
      <c r="H118" s="166">
        <f t="shared" ca="1" si="10"/>
        <v>265.66000000000003</v>
      </c>
      <c r="I118" s="166">
        <f t="shared" ca="1" si="11"/>
        <v>270.71000000000004</v>
      </c>
    </row>
    <row r="119" spans="1:9">
      <c r="A119" s="156">
        <v>27.5</v>
      </c>
      <c r="B119" s="156">
        <v>120.5</v>
      </c>
      <c r="C119" s="156">
        <v>18</v>
      </c>
      <c r="D119" s="162">
        <f t="shared" ca="1" si="6"/>
        <v>271.88</v>
      </c>
      <c r="E119" s="163">
        <f t="shared" ca="1" si="7"/>
        <v>273.39</v>
      </c>
      <c r="F119" s="163">
        <f t="shared" ca="1" si="8"/>
        <v>278.44</v>
      </c>
      <c r="G119" s="163">
        <f t="shared" ca="1" si="9"/>
        <v>274.35000000000002</v>
      </c>
      <c r="H119" s="163">
        <f t="shared" ca="1" si="10"/>
        <v>275.86</v>
      </c>
      <c r="I119" s="163">
        <f t="shared" ca="1" si="11"/>
        <v>280.91000000000003</v>
      </c>
    </row>
    <row r="120" spans="1:9">
      <c r="A120" s="156">
        <v>31.5</v>
      </c>
      <c r="B120" s="156">
        <v>120.5</v>
      </c>
      <c r="C120" s="156">
        <v>18</v>
      </c>
      <c r="D120" s="162">
        <f t="shared" ca="1" si="6"/>
        <v>271.88</v>
      </c>
      <c r="E120" s="163">
        <f t="shared" ca="1" si="7"/>
        <v>273.39</v>
      </c>
      <c r="F120" s="163">
        <f t="shared" ca="1" si="8"/>
        <v>278.44</v>
      </c>
      <c r="G120" s="163">
        <f t="shared" ca="1" si="9"/>
        <v>274.35000000000002</v>
      </c>
      <c r="H120" s="163">
        <f t="shared" ca="1" si="10"/>
        <v>275.86</v>
      </c>
      <c r="I120" s="163">
        <f t="shared" ca="1" si="11"/>
        <v>280.91000000000003</v>
      </c>
    </row>
    <row r="121" spans="1:9">
      <c r="A121" s="156">
        <v>35.5</v>
      </c>
      <c r="B121" s="156">
        <v>115.5</v>
      </c>
      <c r="C121" s="156">
        <v>18</v>
      </c>
      <c r="D121" s="162">
        <f t="shared" ca="1" si="6"/>
        <v>271.88</v>
      </c>
      <c r="E121" s="163">
        <f t="shared" ca="1" si="7"/>
        <v>273.39</v>
      </c>
      <c r="F121" s="163">
        <f t="shared" ca="1" si="8"/>
        <v>278.44</v>
      </c>
      <c r="G121" s="163">
        <f t="shared" ca="1" si="9"/>
        <v>274.35000000000002</v>
      </c>
      <c r="H121" s="163">
        <f t="shared" ca="1" si="10"/>
        <v>275.86</v>
      </c>
      <c r="I121" s="163">
        <f t="shared" ca="1" si="11"/>
        <v>280.91000000000003</v>
      </c>
    </row>
    <row r="122" spans="1:9">
      <c r="A122" s="156">
        <v>40.5</v>
      </c>
      <c r="B122" s="156">
        <v>110.5</v>
      </c>
      <c r="C122" s="156">
        <v>18</v>
      </c>
      <c r="D122" s="162">
        <f t="shared" ca="1" si="6"/>
        <v>271.88</v>
      </c>
      <c r="E122" s="163">
        <f t="shared" ca="1" si="7"/>
        <v>273.39</v>
      </c>
      <c r="F122" s="163">
        <f t="shared" ca="1" si="8"/>
        <v>278.44</v>
      </c>
      <c r="G122" s="163">
        <f t="shared" ca="1" si="9"/>
        <v>274.35000000000002</v>
      </c>
      <c r="H122" s="163">
        <f t="shared" ca="1" si="10"/>
        <v>275.86</v>
      </c>
      <c r="I122" s="163">
        <f t="shared" ca="1" si="11"/>
        <v>280.91000000000003</v>
      </c>
    </row>
    <row r="123" spans="1:9">
      <c r="A123" s="156">
        <v>45.5</v>
      </c>
      <c r="B123" s="156">
        <v>105.5</v>
      </c>
      <c r="C123" s="156">
        <v>18</v>
      </c>
      <c r="D123" s="162">
        <f t="shared" ca="1" si="6"/>
        <v>271.88</v>
      </c>
      <c r="E123" s="163">
        <f t="shared" ca="1" si="7"/>
        <v>273.39</v>
      </c>
      <c r="F123" s="163">
        <f t="shared" ca="1" si="8"/>
        <v>278.44</v>
      </c>
      <c r="G123" s="163">
        <f t="shared" ca="1" si="9"/>
        <v>274.35000000000002</v>
      </c>
      <c r="H123" s="163">
        <f t="shared" ca="1" si="10"/>
        <v>275.86</v>
      </c>
      <c r="I123" s="163">
        <f t="shared" ca="1" si="11"/>
        <v>280.91000000000003</v>
      </c>
    </row>
    <row r="124" spans="1:9">
      <c r="A124" s="156">
        <v>50.5</v>
      </c>
      <c r="B124" s="156">
        <v>100.5</v>
      </c>
      <c r="C124" s="156">
        <v>18</v>
      </c>
      <c r="D124" s="162">
        <f t="shared" ca="1" si="6"/>
        <v>271.88</v>
      </c>
      <c r="E124" s="163">
        <f t="shared" ca="1" si="7"/>
        <v>273.39</v>
      </c>
      <c r="F124" s="163">
        <f t="shared" ca="1" si="8"/>
        <v>278.44</v>
      </c>
      <c r="G124" s="163">
        <f t="shared" ca="1" si="9"/>
        <v>274.35000000000002</v>
      </c>
      <c r="H124" s="163">
        <f t="shared" ca="1" si="10"/>
        <v>275.86</v>
      </c>
      <c r="I124" s="163">
        <f t="shared" ca="1" si="11"/>
        <v>280.91000000000003</v>
      </c>
    </row>
    <row r="125" spans="1:9">
      <c r="A125" s="156">
        <v>55.5</v>
      </c>
      <c r="B125" s="156">
        <v>95.5</v>
      </c>
      <c r="C125" s="156">
        <v>18</v>
      </c>
      <c r="D125" s="162">
        <f t="shared" ca="1" si="6"/>
        <v>271.88</v>
      </c>
      <c r="E125" s="163">
        <f t="shared" ca="1" si="7"/>
        <v>273.39</v>
      </c>
      <c r="F125" s="163">
        <f t="shared" ca="1" si="8"/>
        <v>278.44</v>
      </c>
      <c r="G125" s="163">
        <f t="shared" ca="1" si="9"/>
        <v>274.35000000000002</v>
      </c>
      <c r="H125" s="163">
        <f t="shared" ca="1" si="10"/>
        <v>275.86</v>
      </c>
      <c r="I125" s="163">
        <f t="shared" ca="1" si="11"/>
        <v>280.91000000000003</v>
      </c>
    </row>
    <row r="126" spans="1:9">
      <c r="A126" s="156">
        <v>60.5</v>
      </c>
      <c r="B126" s="156">
        <v>90.5</v>
      </c>
      <c r="C126" s="156">
        <v>18</v>
      </c>
      <c r="D126" s="162">
        <f t="shared" ca="1" si="6"/>
        <v>271.88</v>
      </c>
      <c r="E126" s="163">
        <f t="shared" ca="1" si="7"/>
        <v>273.39</v>
      </c>
      <c r="F126" s="163">
        <f t="shared" ca="1" si="8"/>
        <v>278.44</v>
      </c>
      <c r="G126" s="163">
        <f t="shared" ca="1" si="9"/>
        <v>274.35000000000002</v>
      </c>
      <c r="H126" s="163">
        <f t="shared" ca="1" si="10"/>
        <v>275.86</v>
      </c>
      <c r="I126" s="163">
        <f t="shared" ca="1" si="11"/>
        <v>280.91000000000003</v>
      </c>
    </row>
    <row r="127" spans="1:9">
      <c r="A127" s="156">
        <v>65.5</v>
      </c>
      <c r="B127" s="156">
        <v>85.5</v>
      </c>
      <c r="C127" s="156">
        <v>18</v>
      </c>
      <c r="D127" s="162">
        <f t="shared" ca="1" si="6"/>
        <v>271.88</v>
      </c>
      <c r="E127" s="163">
        <f t="shared" ca="1" si="7"/>
        <v>273.39</v>
      </c>
      <c r="F127" s="163">
        <f t="shared" ca="1" si="8"/>
        <v>278.44</v>
      </c>
      <c r="G127" s="163">
        <f t="shared" ca="1" si="9"/>
        <v>274.35000000000002</v>
      </c>
      <c r="H127" s="163">
        <f t="shared" ca="1" si="10"/>
        <v>275.86</v>
      </c>
      <c r="I127" s="163">
        <f t="shared" ca="1" si="11"/>
        <v>280.91000000000003</v>
      </c>
    </row>
    <row r="128" spans="1:9">
      <c r="A128" s="156">
        <v>70.5</v>
      </c>
      <c r="B128" s="156">
        <v>80.5</v>
      </c>
      <c r="C128" s="156">
        <v>18</v>
      </c>
      <c r="D128" s="162">
        <f t="shared" ca="1" si="6"/>
        <v>271.88</v>
      </c>
      <c r="E128" s="163">
        <f t="shared" ca="1" si="7"/>
        <v>273.39</v>
      </c>
      <c r="F128" s="163">
        <f t="shared" ca="1" si="8"/>
        <v>278.44</v>
      </c>
      <c r="G128" s="163">
        <f t="shared" ca="1" si="9"/>
        <v>274.35000000000002</v>
      </c>
      <c r="H128" s="163">
        <f t="shared" ca="1" si="10"/>
        <v>275.86</v>
      </c>
      <c r="I128" s="163">
        <f t="shared" ca="1" si="11"/>
        <v>280.91000000000003</v>
      </c>
    </row>
    <row r="129" spans="1:9">
      <c r="A129" s="156">
        <v>75.5</v>
      </c>
      <c r="B129" s="156">
        <v>75.5</v>
      </c>
      <c r="C129" s="156">
        <v>18</v>
      </c>
      <c r="D129" s="162">
        <f t="shared" ca="1" si="6"/>
        <v>271.88</v>
      </c>
      <c r="E129" s="163">
        <f t="shared" ca="1" si="7"/>
        <v>273.39</v>
      </c>
      <c r="F129" s="163">
        <f t="shared" ca="1" si="8"/>
        <v>278.44</v>
      </c>
      <c r="G129" s="163">
        <f t="shared" ca="1" si="9"/>
        <v>274.35000000000002</v>
      </c>
      <c r="H129" s="163">
        <f t="shared" ca="1" si="10"/>
        <v>275.86</v>
      </c>
      <c r="I129" s="163">
        <f t="shared" ca="1" si="11"/>
        <v>280.91000000000003</v>
      </c>
    </row>
    <row r="130" spans="1:9" ht="15" thickBot="1"/>
    <row r="131" spans="1:9" ht="15" thickBot="1">
      <c r="A131" s="221" t="s">
        <v>1</v>
      </c>
      <c r="B131" s="222"/>
      <c r="C131" s="223"/>
      <c r="D131" s="221" t="str">
        <f ca="1">+"Cylindre double entrée (851½-"&amp;MID(CELL("nomfichier",A129),FIND("]",CELL("nomfichier",A129))+1,LEN(CELL("nomfichier",A129))-FIND("]",CELL("nomfichier",A129)))&amp;")"</f>
        <v>Cylindre double entrée (851½-WSM6)</v>
      </c>
      <c r="E131" s="222"/>
      <c r="F131" s="223"/>
    </row>
    <row r="132" spans="1:9" ht="29.4" thickBot="1">
      <c r="A132" s="160" t="s">
        <v>54</v>
      </c>
      <c r="B132" s="160" t="s">
        <v>55</v>
      </c>
      <c r="C132" s="160" t="s">
        <v>49</v>
      </c>
      <c r="D132" s="160" t="s">
        <v>45</v>
      </c>
      <c r="E132" s="160" t="s">
        <v>46</v>
      </c>
      <c r="F132" s="160" t="s">
        <v>47</v>
      </c>
    </row>
    <row r="133" spans="1:9">
      <c r="A133" s="156">
        <v>10</v>
      </c>
      <c r="B133" s="156">
        <v>27.5</v>
      </c>
      <c r="C133" s="156">
        <v>0</v>
      </c>
      <c r="D133" s="163">
        <f t="shared" ref="D133:D152" ca="1" si="12">(VLOOKUP(IF(LEN($A$6)=10,MID($A$6,8,2),MID($A$6,8,3)),bdd_prix_base_profil_R,4,FALSE)+IF(C133&lt;11,C133*cout_extension_011,C133*cout_extension_1218)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72.94</v>
      </c>
      <c r="E133" s="163">
        <f t="shared" ref="E133:E152" ca="1" si="13">(VLOOKUP(IF(LEN($A$6)=10,MID($A$6,8,2),MID($A$6,8,3)),bdd_prix_base_profil_R,4,FALSE)+IF(C133&lt;11,C133*cout_extension_011,C133*cout_extension_1218)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74.45</v>
      </c>
      <c r="F133" s="163">
        <f t="shared" ref="F133:F152" ca="1" si="14">(VLOOKUP(IF(LEN($A$6)=10,MID($A$6,8,2),MID($A$6,8,3)),bdd_prix_base_profil_R,4,FALSE)+IF(C133&lt;11,C133*cout_extension_011,C133*cout_extension_1218)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79.5</v>
      </c>
    </row>
    <row r="134" spans="1:9">
      <c r="A134" s="156">
        <v>10</v>
      </c>
      <c r="B134" s="156">
        <v>31.5</v>
      </c>
      <c r="C134" s="156">
        <v>0</v>
      </c>
      <c r="D134" s="163">
        <f t="shared" ca="1" si="12"/>
        <v>72.94</v>
      </c>
      <c r="E134" s="163">
        <f t="shared" ca="1" si="13"/>
        <v>74.45</v>
      </c>
      <c r="F134" s="163">
        <f t="shared" ca="1" si="14"/>
        <v>79.5</v>
      </c>
    </row>
    <row r="135" spans="1:9">
      <c r="A135" s="164">
        <v>10</v>
      </c>
      <c r="B135" s="164">
        <v>35.5</v>
      </c>
      <c r="C135" s="164">
        <f>+C134+1</f>
        <v>1</v>
      </c>
      <c r="D135" s="166">
        <f t="shared" ca="1" si="12"/>
        <v>78.039999999999992</v>
      </c>
      <c r="E135" s="166">
        <f t="shared" ca="1" si="13"/>
        <v>79.55</v>
      </c>
      <c r="F135" s="166">
        <f t="shared" ca="1" si="14"/>
        <v>84.6</v>
      </c>
    </row>
    <row r="136" spans="1:9">
      <c r="A136" s="156">
        <v>10</v>
      </c>
      <c r="B136" s="156">
        <f>+B135+5</f>
        <v>40.5</v>
      </c>
      <c r="C136" s="156">
        <f>+C135+1</f>
        <v>2</v>
      </c>
      <c r="D136" s="163">
        <f t="shared" ca="1" si="12"/>
        <v>83.14</v>
      </c>
      <c r="E136" s="163">
        <f t="shared" ca="1" si="13"/>
        <v>84.65</v>
      </c>
      <c r="F136" s="163">
        <f t="shared" ca="1" si="14"/>
        <v>89.7</v>
      </c>
    </row>
    <row r="137" spans="1:9">
      <c r="A137" s="164">
        <v>10</v>
      </c>
      <c r="B137" s="164">
        <f t="shared" ref="B137:B144" si="15">+B136+5</f>
        <v>45.5</v>
      </c>
      <c r="C137" s="164">
        <f t="shared" ref="C137:C144" si="16">+C136+1</f>
        <v>3</v>
      </c>
      <c r="D137" s="166">
        <f t="shared" ca="1" si="12"/>
        <v>88.24</v>
      </c>
      <c r="E137" s="166">
        <f t="shared" ca="1" si="13"/>
        <v>89.75</v>
      </c>
      <c r="F137" s="166">
        <f t="shared" ca="1" si="14"/>
        <v>94.8</v>
      </c>
    </row>
    <row r="138" spans="1:9">
      <c r="A138" s="156">
        <v>10</v>
      </c>
      <c r="B138" s="156">
        <f t="shared" si="15"/>
        <v>50.5</v>
      </c>
      <c r="C138" s="156">
        <f t="shared" si="16"/>
        <v>4</v>
      </c>
      <c r="D138" s="163">
        <f t="shared" ca="1" si="12"/>
        <v>93.339999999999989</v>
      </c>
      <c r="E138" s="163">
        <f t="shared" ca="1" si="13"/>
        <v>94.85</v>
      </c>
      <c r="F138" s="163">
        <f t="shared" ca="1" si="14"/>
        <v>99.899999999999991</v>
      </c>
    </row>
    <row r="139" spans="1:9">
      <c r="A139" s="164">
        <v>10</v>
      </c>
      <c r="B139" s="164">
        <f t="shared" si="15"/>
        <v>55.5</v>
      </c>
      <c r="C139" s="164">
        <f t="shared" si="16"/>
        <v>5</v>
      </c>
      <c r="D139" s="166">
        <f t="shared" ca="1" si="12"/>
        <v>98.44</v>
      </c>
      <c r="E139" s="166">
        <f t="shared" ca="1" si="13"/>
        <v>99.95</v>
      </c>
      <c r="F139" s="166">
        <f t="shared" ca="1" si="14"/>
        <v>105</v>
      </c>
    </row>
    <row r="140" spans="1:9">
      <c r="A140" s="156">
        <v>10</v>
      </c>
      <c r="B140" s="156">
        <f t="shared" si="15"/>
        <v>60.5</v>
      </c>
      <c r="C140" s="156">
        <f t="shared" si="16"/>
        <v>6</v>
      </c>
      <c r="D140" s="163">
        <f t="shared" ca="1" si="12"/>
        <v>103.53999999999999</v>
      </c>
      <c r="E140" s="163">
        <f t="shared" ca="1" si="13"/>
        <v>105.05</v>
      </c>
      <c r="F140" s="163">
        <f t="shared" ca="1" si="14"/>
        <v>110.1</v>
      </c>
    </row>
    <row r="141" spans="1:9">
      <c r="A141" s="164">
        <v>10</v>
      </c>
      <c r="B141" s="164">
        <f t="shared" si="15"/>
        <v>65.5</v>
      </c>
      <c r="C141" s="164">
        <f t="shared" si="16"/>
        <v>7</v>
      </c>
      <c r="D141" s="166">
        <f t="shared" ca="1" si="12"/>
        <v>108.64</v>
      </c>
      <c r="E141" s="166">
        <f t="shared" ca="1" si="13"/>
        <v>110.15</v>
      </c>
      <c r="F141" s="166">
        <f t="shared" ca="1" si="14"/>
        <v>115.2</v>
      </c>
    </row>
    <row r="142" spans="1:9">
      <c r="A142" s="156">
        <v>10</v>
      </c>
      <c r="B142" s="156">
        <f t="shared" si="15"/>
        <v>70.5</v>
      </c>
      <c r="C142" s="156">
        <f t="shared" si="16"/>
        <v>8</v>
      </c>
      <c r="D142" s="163">
        <f t="shared" ca="1" si="12"/>
        <v>113.74</v>
      </c>
      <c r="E142" s="163">
        <f t="shared" ca="1" si="13"/>
        <v>115.25</v>
      </c>
      <c r="F142" s="163">
        <f t="shared" ca="1" si="14"/>
        <v>120.3</v>
      </c>
    </row>
    <row r="143" spans="1:9">
      <c r="A143" s="164">
        <v>10</v>
      </c>
      <c r="B143" s="164">
        <f t="shared" si="15"/>
        <v>75.5</v>
      </c>
      <c r="C143" s="164">
        <f t="shared" si="16"/>
        <v>9</v>
      </c>
      <c r="D143" s="166">
        <f t="shared" ca="1" si="12"/>
        <v>118.83999999999999</v>
      </c>
      <c r="E143" s="166">
        <f t="shared" ca="1" si="13"/>
        <v>120.35</v>
      </c>
      <c r="F143" s="166">
        <f t="shared" ca="1" si="14"/>
        <v>125.39999999999999</v>
      </c>
    </row>
    <row r="144" spans="1:9">
      <c r="A144" s="156">
        <v>10</v>
      </c>
      <c r="B144" s="156">
        <f t="shared" si="15"/>
        <v>80.5</v>
      </c>
      <c r="C144" s="156">
        <f t="shared" si="16"/>
        <v>10</v>
      </c>
      <c r="D144" s="163">
        <f t="shared" ca="1" si="12"/>
        <v>123.94</v>
      </c>
      <c r="E144" s="163">
        <f t="shared" ca="1" si="13"/>
        <v>125.45</v>
      </c>
      <c r="F144" s="163">
        <f t="shared" ca="1" si="14"/>
        <v>130.5</v>
      </c>
    </row>
    <row r="145" spans="1:6">
      <c r="A145" s="164">
        <v>10</v>
      </c>
      <c r="B145" s="164">
        <f>+B144+5</f>
        <v>85.5</v>
      </c>
      <c r="C145" s="164">
        <f>+C144+1</f>
        <v>11</v>
      </c>
      <c r="D145" s="166">
        <f t="shared" ca="1" si="12"/>
        <v>185.14</v>
      </c>
      <c r="E145" s="166">
        <f t="shared" ca="1" si="13"/>
        <v>186.64999999999998</v>
      </c>
      <c r="F145" s="166">
        <f t="shared" ca="1" si="14"/>
        <v>191.7</v>
      </c>
    </row>
    <row r="146" spans="1:6">
      <c r="A146" s="156">
        <v>10</v>
      </c>
      <c r="B146" s="156">
        <f t="shared" ref="B146:B152" si="17">+B145+5</f>
        <v>90.5</v>
      </c>
      <c r="C146" s="156">
        <f t="shared" ref="C146:C152" si="18">+C145+1</f>
        <v>12</v>
      </c>
      <c r="D146" s="163">
        <f t="shared" ca="1" si="12"/>
        <v>195.34</v>
      </c>
      <c r="E146" s="163">
        <f t="shared" ca="1" si="13"/>
        <v>196.85</v>
      </c>
      <c r="F146" s="163">
        <f t="shared" ca="1" si="14"/>
        <v>201.9</v>
      </c>
    </row>
    <row r="147" spans="1:6">
      <c r="A147" s="164">
        <v>10</v>
      </c>
      <c r="B147" s="164">
        <f t="shared" si="17"/>
        <v>95.5</v>
      </c>
      <c r="C147" s="164">
        <f t="shared" si="18"/>
        <v>13</v>
      </c>
      <c r="D147" s="166">
        <f t="shared" ca="1" si="12"/>
        <v>205.54000000000002</v>
      </c>
      <c r="E147" s="166">
        <f t="shared" ca="1" si="13"/>
        <v>207.05</v>
      </c>
      <c r="F147" s="166">
        <f t="shared" ca="1" si="14"/>
        <v>212.10000000000002</v>
      </c>
    </row>
    <row r="148" spans="1:6">
      <c r="A148" s="156">
        <v>10</v>
      </c>
      <c r="B148" s="156">
        <f t="shared" si="17"/>
        <v>100.5</v>
      </c>
      <c r="C148" s="156">
        <f t="shared" si="18"/>
        <v>14</v>
      </c>
      <c r="D148" s="163">
        <f t="shared" ca="1" si="12"/>
        <v>215.74</v>
      </c>
      <c r="E148" s="163">
        <f t="shared" ca="1" si="13"/>
        <v>217.25</v>
      </c>
      <c r="F148" s="163">
        <f t="shared" ca="1" si="14"/>
        <v>222.3</v>
      </c>
    </row>
    <row r="149" spans="1:6">
      <c r="A149" s="164">
        <v>10</v>
      </c>
      <c r="B149" s="164">
        <f t="shared" si="17"/>
        <v>105.5</v>
      </c>
      <c r="C149" s="164">
        <f t="shared" si="18"/>
        <v>15</v>
      </c>
      <c r="D149" s="166">
        <f t="shared" ca="1" si="12"/>
        <v>225.94</v>
      </c>
      <c r="E149" s="166">
        <f t="shared" ca="1" si="13"/>
        <v>227.45</v>
      </c>
      <c r="F149" s="166">
        <f t="shared" ca="1" si="14"/>
        <v>232.5</v>
      </c>
    </row>
    <row r="150" spans="1:6">
      <c r="A150" s="156">
        <v>10</v>
      </c>
      <c r="B150" s="156">
        <f t="shared" si="17"/>
        <v>110.5</v>
      </c>
      <c r="C150" s="156">
        <f t="shared" si="18"/>
        <v>16</v>
      </c>
      <c r="D150" s="163">
        <f t="shared" ca="1" si="12"/>
        <v>236.14</v>
      </c>
      <c r="E150" s="163">
        <f t="shared" ca="1" si="13"/>
        <v>237.64999999999998</v>
      </c>
      <c r="F150" s="163">
        <f t="shared" ca="1" si="14"/>
        <v>242.7</v>
      </c>
    </row>
    <row r="151" spans="1:6">
      <c r="A151" s="164">
        <v>10</v>
      </c>
      <c r="B151" s="164">
        <f t="shared" si="17"/>
        <v>115.5</v>
      </c>
      <c r="C151" s="164">
        <f t="shared" si="18"/>
        <v>17</v>
      </c>
      <c r="D151" s="166">
        <f t="shared" ca="1" si="12"/>
        <v>246.33999999999997</v>
      </c>
      <c r="E151" s="166">
        <f t="shared" ca="1" si="13"/>
        <v>247.84999999999997</v>
      </c>
      <c r="F151" s="166">
        <f t="shared" ca="1" si="14"/>
        <v>252.89999999999998</v>
      </c>
    </row>
    <row r="152" spans="1:6">
      <c r="A152" s="156">
        <v>10</v>
      </c>
      <c r="B152" s="156">
        <f t="shared" si="17"/>
        <v>120.5</v>
      </c>
      <c r="C152" s="156">
        <f t="shared" si="18"/>
        <v>18</v>
      </c>
      <c r="D152" s="163">
        <f t="shared" ca="1" si="12"/>
        <v>256.54000000000002</v>
      </c>
      <c r="E152" s="163">
        <f t="shared" ca="1" si="13"/>
        <v>258.05</v>
      </c>
      <c r="F152" s="163">
        <f t="shared" ca="1" si="14"/>
        <v>263.10000000000002</v>
      </c>
    </row>
    <row r="154" spans="1:6">
      <c r="A154" s="224" t="s">
        <v>198</v>
      </c>
      <c r="B154" s="224"/>
      <c r="C154" s="224"/>
      <c r="D154" s="163">
        <f ca="1">(VLOOKUP(IF(LEN($A$6)=10,MID($A$6,8,2),MID($A$6,8,3)),bdd_prix_base_profil_all,5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166.73000000000002</v>
      </c>
      <c r="E154" s="163">
        <f ca="1">(VLOOKUP(IF(LEN($A$6)=10,MID($A$6,8,2),MID($A$6,8,3)),bdd_prix_base_profil_all,5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168.24</v>
      </c>
      <c r="F154" s="163">
        <f ca="1">(VLOOKUP(IF(LEN($A$6)=10,MID($A$6,8,2),MID($A$6,8,3)),bdd_prix_base_profil_all,5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173.29000000000002</v>
      </c>
    </row>
    <row r="155" spans="1:6">
      <c r="A155" s="224" t="s">
        <v>199</v>
      </c>
      <c r="B155" s="224"/>
      <c r="C155" s="224"/>
      <c r="D155" s="166">
        <f ca="1">(VLOOKUP(IF(LEN($A$6)=10,MID($A$6,8,2),MID($A$6,8,3)),bdd_prix_base_profil_all,6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98.46</v>
      </c>
      <c r="E155" s="166">
        <f ca="1">(VLOOKUP(IF(LEN($A$6)=10,MID($A$6,8,2),MID($A$6,8,3)),bdd_prix_base_profil_all,6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99.97</v>
      </c>
      <c r="F155" s="166">
        <f ca="1">(VLOOKUP(IF(LEN($A$6)=10,MID($A$6,8,2),MID($A$6,8,3)),bdd_prix_base_profil_all,6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105.02</v>
      </c>
    </row>
    <row r="156" spans="1:6">
      <c r="A156" s="224" t="s">
        <v>200</v>
      </c>
      <c r="B156" s="224"/>
      <c r="C156" s="224"/>
      <c r="D156" s="163">
        <f ca="1">(VLOOKUP(IF(LEN($A$6)=10,MID($A$6,8,2),MID($A$6,8,3)),bdd_prix_base_profil_all,7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143.16000000000003</v>
      </c>
      <c r="E156" s="163">
        <f ca="1">(VLOOKUP(IF(LEN($A$6)=10,MID($A$6,8,2),MID($A$6,8,3)),bdd_prix_base_profil_all,7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144.67000000000002</v>
      </c>
      <c r="F156" s="163">
        <f ca="1">(VLOOKUP(IF(LEN($A$6)=10,MID($A$6,8,2),MID($A$6,8,3)),bdd_prix_base_profil_all,7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149.72000000000003</v>
      </c>
    </row>
    <row r="157" spans="1:6">
      <c r="A157" s="224" t="s">
        <v>201</v>
      </c>
      <c r="B157" s="224"/>
      <c r="C157" s="224"/>
      <c r="D157" s="166">
        <f ca="1">(VLOOKUP(IF(LEN($A$6)=10,MID($A$6,8,2),MID($A$6,8,3)),bdd_prix_base_profil_all,8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188.9</v>
      </c>
      <c r="E157" s="166">
        <f ca="1">(VLOOKUP(IF(LEN($A$6)=10,MID($A$6,8,2),MID($A$6,8,3)),bdd_prix_base_profil_all,8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190.41</v>
      </c>
      <c r="F157" s="166">
        <f ca="1">(VLOOKUP(IF(LEN($A$6)=10,MID($A$6,8,2),MID($A$6,8,3)),bdd_prix_base_profil_all,8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195.46</v>
      </c>
    </row>
    <row r="158" spans="1:6">
      <c r="A158" s="224" t="s">
        <v>202</v>
      </c>
      <c r="B158" s="224"/>
      <c r="C158" s="224"/>
      <c r="D158" s="163">
        <f ca="1">(VLOOKUP(IF(LEN($A$6)=10,MID($A$6,8,2),MID($A$6,8,3)),bdd_prix_base_profil_all,9,FALSE)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98.46</v>
      </c>
      <c r="E158" s="163">
        <f ca="1">(VLOOKUP(IF(LEN($A$6)=10,MID($A$6,8,2),MID($A$6,8,3)),bdd_prix_base_profil_all,9,FALSE)+PV_PGsimple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99.97</v>
      </c>
      <c r="F158" s="163">
        <f ca="1">(VLOOKUP(IF(LEN($A$6)=10,MID($A$6,8,2),MID($A$6,8,3)),bdd_prix_base_profil_all,9,FALSE)+PV_PGPP+IF(RIGHT($A$6,1)="6",PV_6_goupille,IF(RIGHT($A$6,1)="7",PV_7_goupille,0))+IF(pdg_plusde6mois_on="Oui",PV_plusde6mois,0))*(1-pdg_taux_remise)*(1+IF(pdg_PV_noninitiateur_on="Oui",PV_non_initiateur,0))*IF(taux_marge_distributeur&lt;&gt;"",1+taux_marge_distributeur,IF(coefficient_revente_distributeur&lt;&gt;"",coefficient_revente_distributeur,1))</f>
        <v>105.02</v>
      </c>
    </row>
    <row r="159" spans="1:6">
      <c r="A159" s="154"/>
      <c r="B159" s="154"/>
      <c r="C159" s="154"/>
      <c r="D159" s="163"/>
      <c r="E159" s="163"/>
      <c r="F159" s="163"/>
    </row>
    <row r="160" spans="1:6">
      <c r="A160" s="224" t="s">
        <v>203</v>
      </c>
      <c r="B160" s="224"/>
      <c r="C160" s="224"/>
      <c r="D160" s="225" t="str">
        <f ca="1">+ROUND((INDEX(bdd_prix_cle_profil,MATCH(IF(LEN($A$6)=10,MID($A$6,8,2),MID($A$6,8,3)),data_src!$B$63:$B$73,0),2))*(1-pdg_taux_remise)*(1+IF(pdg_PV_noninitiateur_on="Oui",PV_non_initiateur,0))*IF(taux_marge_distributeur&lt;&gt;"",1+taux_marge_distributeur,IF(coefficient_revente_distributeur&lt;&gt;"",coefficient_revente_distributeur,1)),2)&amp;"€"</f>
        <v>15,14€</v>
      </c>
      <c r="E160" s="225"/>
      <c r="F160" s="225"/>
    </row>
    <row r="161" spans="1:6">
      <c r="A161" s="224" t="s">
        <v>204</v>
      </c>
      <c r="B161" s="224"/>
      <c r="C161" s="224"/>
      <c r="D161" s="226" t="str">
        <f ca="1">+ROUND((INDEX(bdd_prix_cle_profil,MATCH(IF(LEN($A$6)=10,MID($A$6,8,2),MID($A$6,8,3)),data_src!$B$63:$B$73,0),3))*(1-pdg_taux_remise)*(1+IF(pdg_PV_noninitiateur_on="Oui",PV_non_initiateur,0))*IF(taux_marge_distributeur&lt;&gt;"",1+taux_marge_distributeur,IF(coefficient_revente_distributeur&lt;&gt;"",coefficient_revente_distributeur,1)),2)&amp;"€"</f>
        <v>26,33€</v>
      </c>
      <c r="E161" s="226"/>
      <c r="F161" s="226"/>
    </row>
    <row r="162" spans="1:6">
      <c r="A162" s="224" t="s">
        <v>205</v>
      </c>
      <c r="B162" s="224"/>
      <c r="C162" s="224"/>
      <c r="D162" s="225" t="str">
        <f>+ROUND((data_src!D75)*(1-pdg_taux_remise)*(1+IF(pdg_PV_noninitiateur_on="Oui",PV_non_initiateur,0))*IF(taux_marge_distributeur&lt;&gt;"",1+taux_marge_distributeur,IF(coefficient_revente_distributeur&lt;&gt;"",coefficient_revente_distributeur,1)),2)&amp;"€"</f>
        <v>42,74€</v>
      </c>
      <c r="E162" s="225"/>
      <c r="F162" s="225"/>
    </row>
  </sheetData>
  <sheetProtection algorithmName="SHA-512" hashValue="ljdCqW49dK4oPrdZs43oBMf/vmHXaPtrI5XNlPJ/D+vEX+3IO/v5qA13/OpWZCY4H0QpXzgs8lXD2GnzchA4Gw==" saltValue="PxCB5lFJUWDyqcQY3Ed4Og==" spinCount="100000" sheet="1" autoFilter="0"/>
  <autoFilter ref="A9:I129"/>
  <mergeCells count="18">
    <mergeCell ref="A131:C131"/>
    <mergeCell ref="D131:F131"/>
    <mergeCell ref="A1:I1"/>
    <mergeCell ref="A6:I6"/>
    <mergeCell ref="A8:C8"/>
    <mergeCell ref="D8:F8"/>
    <mergeCell ref="G8:I8"/>
    <mergeCell ref="A154:C154"/>
    <mergeCell ref="A155:C155"/>
    <mergeCell ref="A156:C156"/>
    <mergeCell ref="A157:C157"/>
    <mergeCell ref="A158:C158"/>
    <mergeCell ref="D160:F160"/>
    <mergeCell ref="A161:C161"/>
    <mergeCell ref="D161:F161"/>
    <mergeCell ref="A162:C162"/>
    <mergeCell ref="D162:F162"/>
    <mergeCell ref="A160:C160"/>
  </mergeCells>
  <pageMargins left="0.70866141732283472" right="0.70866141732283472" top="0.74803149606299213" bottom="0.74803149606299213" header="0.31496062992125984" footer="0.31496062992125984"/>
  <pageSetup paperSize="9" scale="89" fitToHeight="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36</vt:i4>
      </vt:variant>
      <vt:variant>
        <vt:lpstr>Plages nommées</vt:lpstr>
      </vt:variant>
      <vt:variant>
        <vt:i4>80</vt:i4>
      </vt:variant>
    </vt:vector>
  </HeadingPairs>
  <TitlesOfParts>
    <vt:vector size="116" baseType="lpstr">
      <vt:lpstr>Fast_Price</vt:lpstr>
      <vt:lpstr>Devis</vt:lpstr>
      <vt:lpstr>data_src</vt:lpstr>
      <vt:lpstr>Listes</vt:lpstr>
      <vt:lpstr>Frais de port</vt:lpstr>
      <vt:lpstr>Délais de livraison</vt:lpstr>
      <vt:lpstr>Profils</vt:lpstr>
      <vt:lpstr>Cylindres</vt:lpstr>
      <vt:lpstr>Finitions</vt:lpstr>
      <vt:lpstr>Boutons</vt:lpstr>
      <vt:lpstr>Extensions</vt:lpstr>
      <vt:lpstr>Extensions old</vt:lpstr>
      <vt:lpstr>src_prix</vt:lpstr>
      <vt:lpstr>Calculette</vt:lpstr>
      <vt:lpstr>SP5</vt:lpstr>
      <vt:lpstr>DU5</vt:lpstr>
      <vt:lpstr>WO5</vt:lpstr>
      <vt:lpstr>WD5</vt:lpstr>
      <vt:lpstr>UDM5</vt:lpstr>
      <vt:lpstr>PSM5</vt:lpstr>
      <vt:lpstr>RHM5</vt:lpstr>
      <vt:lpstr>KM5</vt:lpstr>
      <vt:lpstr>MKM5</vt:lpstr>
      <vt:lpstr>WM5</vt:lpstr>
      <vt:lpstr>WSM5</vt:lpstr>
      <vt:lpstr>SP6</vt:lpstr>
      <vt:lpstr>DU6</vt:lpstr>
      <vt:lpstr>WO6</vt:lpstr>
      <vt:lpstr>WD6</vt:lpstr>
      <vt:lpstr>UDM6</vt:lpstr>
      <vt:lpstr>PSM6</vt:lpstr>
      <vt:lpstr>RHM6</vt:lpstr>
      <vt:lpstr>KM6</vt:lpstr>
      <vt:lpstr>MKM6</vt:lpstr>
      <vt:lpstr>WM6</vt:lpstr>
      <vt:lpstr>WSM6</vt:lpstr>
      <vt:lpstr>bdd_concat_extensions</vt:lpstr>
      <vt:lpstr>bdd_prix_base_profil</vt:lpstr>
      <vt:lpstr>bdd_prix_base_profil_all</vt:lpstr>
      <vt:lpstr>bdd_prix_base_profil_R</vt:lpstr>
      <vt:lpstr>bdd_prix_cle_profil</vt:lpstr>
      <vt:lpstr>bdd_PV_bouton</vt:lpstr>
      <vt:lpstr>bdd_PV_bouton_profil</vt:lpstr>
      <vt:lpstr>bdd_PV_finition_cyl</vt:lpstr>
      <vt:lpstr>coefficient_revente_distributeur</vt:lpstr>
      <vt:lpstr>cout_extension_011</vt:lpstr>
      <vt:lpstr>cout_extension_1218</vt:lpstr>
      <vt:lpstr>cout_sup_extension11</vt:lpstr>
      <vt:lpstr>date_devis</vt:lpstr>
      <vt:lpstr>date_fin_devis</vt:lpstr>
      <vt:lpstr>devis_extension_on</vt:lpstr>
      <vt:lpstr>devis_goupille</vt:lpstr>
      <vt:lpstr>devis_initiateur_on</vt:lpstr>
      <vt:lpstr>devis_plusde6mois_on</vt:lpstr>
      <vt:lpstr>devis_profil</vt:lpstr>
      <vt:lpstr>devis_PV_goupille</vt:lpstr>
      <vt:lpstr>devis_PV_systeme</vt:lpstr>
      <vt:lpstr>devis_systeme</vt:lpstr>
      <vt:lpstr>devis_taux_remise</vt:lpstr>
      <vt:lpstr>LigneTotalDevis</vt:lpstr>
      <vt:lpstr>liste_10</vt:lpstr>
      <vt:lpstr>liste_articles</vt:lpstr>
      <vt:lpstr>liste_boutons</vt:lpstr>
      <vt:lpstr>liste_cle</vt:lpstr>
      <vt:lpstr>liste_cylindres</vt:lpstr>
      <vt:lpstr>liste_dim_ext</vt:lpstr>
      <vt:lpstr>liste_dim_int</vt:lpstr>
      <vt:lpstr>liste_finitions</vt:lpstr>
      <vt:lpstr>liste_goupille</vt:lpstr>
      <vt:lpstr>liste_NA</vt:lpstr>
      <vt:lpstr>liste_ouinon</vt:lpstr>
      <vt:lpstr>liste_quantite</vt:lpstr>
      <vt:lpstr>liste_systemes</vt:lpstr>
      <vt:lpstr>liste_taux_remise</vt:lpstr>
      <vt:lpstr>nom_client_final</vt:lpstr>
      <vt:lpstr>nom_distributeur</vt:lpstr>
      <vt:lpstr>nom_projet</vt:lpstr>
      <vt:lpstr>pdg_plusde6mois_on</vt:lpstr>
      <vt:lpstr>pdg_PV_noninitiateur_on</vt:lpstr>
      <vt:lpstr>pdg_taux_remise</vt:lpstr>
      <vt:lpstr>prix_cle_plusde6mois</vt:lpstr>
      <vt:lpstr>PV_6_goupille</vt:lpstr>
      <vt:lpstr>PV_7_goupille</vt:lpstr>
      <vt:lpstr>PV_non_initiateur</vt:lpstr>
      <vt:lpstr>PV_PGPP</vt:lpstr>
      <vt:lpstr>PV_PGsimple</vt:lpstr>
      <vt:lpstr>PV_plusde6mois</vt:lpstr>
      <vt:lpstr>taux_marge_distributeur</vt:lpstr>
      <vt:lpstr>Boutons!Zone_d_impression</vt:lpstr>
      <vt:lpstr>Calculette!Zone_d_impression</vt:lpstr>
      <vt:lpstr>Devis!Zone_d_impression</vt:lpstr>
      <vt:lpstr>'DU5'!Zone_d_impression</vt:lpstr>
      <vt:lpstr>'DU6'!Zone_d_impression</vt:lpstr>
      <vt:lpstr>Fast_Price!Zone_d_impression</vt:lpstr>
      <vt:lpstr>Finitions!Zone_d_impression</vt:lpstr>
      <vt:lpstr>'Frais de port'!Zone_d_impression</vt:lpstr>
      <vt:lpstr>'KM5'!Zone_d_impression</vt:lpstr>
      <vt:lpstr>'KM6'!Zone_d_impression</vt:lpstr>
      <vt:lpstr>'MKM5'!Zone_d_impression</vt:lpstr>
      <vt:lpstr>'MKM6'!Zone_d_impression</vt:lpstr>
      <vt:lpstr>'PSM5'!Zone_d_impression</vt:lpstr>
      <vt:lpstr>'PSM6'!Zone_d_impression</vt:lpstr>
      <vt:lpstr>'RHM5'!Zone_d_impression</vt:lpstr>
      <vt:lpstr>'RHM6'!Zone_d_impression</vt:lpstr>
      <vt:lpstr>'SP5'!Zone_d_impression</vt:lpstr>
      <vt:lpstr>'SP6'!Zone_d_impression</vt:lpstr>
      <vt:lpstr>'UDM5'!Zone_d_impression</vt:lpstr>
      <vt:lpstr>'UDM6'!Zone_d_impression</vt:lpstr>
      <vt:lpstr>'WD5'!Zone_d_impression</vt:lpstr>
      <vt:lpstr>'WD6'!Zone_d_impression</vt:lpstr>
      <vt:lpstr>'WM5'!Zone_d_impression</vt:lpstr>
      <vt:lpstr>'WM6'!Zone_d_impression</vt:lpstr>
      <vt:lpstr>'WO5'!Zone_d_impression</vt:lpstr>
      <vt:lpstr>'WO6'!Zone_d_impression</vt:lpstr>
      <vt:lpstr>'WSM5'!Zone_d_impression</vt:lpstr>
      <vt:lpstr>'WSM6'!Zone_d_impression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Victor.Martin@ces.eu</dc:creator>
  <cp:lastModifiedBy>Victor Martin</cp:lastModifiedBy>
  <cp:lastPrinted>2020-01-17T14:50:12Z</cp:lastPrinted>
  <dcterms:created xsi:type="dcterms:W3CDTF">2013-02-13T14:05:40Z</dcterms:created>
  <dcterms:modified xsi:type="dcterms:W3CDTF">2020-01-24T18:55:13Z</dcterms:modified>
</cp:coreProperties>
</file>