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goncalves\Desktop\"/>
    </mc:Choice>
  </mc:AlternateContent>
  <xr:revisionPtr revIDLastSave="0" documentId="13_ncr:1_{FE7539CE-5E03-419A-BAF9-8BD0173C388A}" xr6:coauthVersionLast="45" xr6:coauthVersionMax="45" xr10:uidLastSave="{00000000-0000-0000-0000-000000000000}"/>
  <bookViews>
    <workbookView xWindow="-120" yWindow="-120" windowWidth="29040" windowHeight="15840" xr2:uid="{B9139B3F-1597-4724-B768-F9CC97C45B75}"/>
  </bookViews>
  <sheets>
    <sheet name="les congés 2020" sheetId="2" r:id="rId1"/>
    <sheet name="heures mardis" sheetId="8" r:id="rId2"/>
    <sheet name="permanances mardi" sheetId="7" r:id="rId3"/>
    <sheet name="SALARIES" sheetId="4" r:id="rId4"/>
    <sheet name="joursfetes" sheetId="6" r:id="rId5"/>
  </sheets>
  <externalReferences>
    <externalReference r:id="rId6"/>
    <externalReference r:id="rId7"/>
    <externalReference r:id="rId8"/>
  </externalReferences>
  <definedNames>
    <definedName name="Annee">OFFSET([1]JoursFetes!$E$2,0,0,COUNTA([1]JoursFetes!$E:$E)-1)</definedName>
    <definedName name="années">OFFSET([2]JoursFetes!$E$2,0,0,COUNTA([2]JoursFetes!$E:$E)-1)</definedName>
    <definedName name="années1">OFFSET(joursfetes!$E$2:$E$12,0,0,COUNTA(joursfetes!$E$2:$E$12)+1)</definedName>
    <definedName name="datferiés">joursfetes!$B$1:$B$13</definedName>
    <definedName name="Férié" localSheetId="1">'heures mardis'!#REF!</definedName>
    <definedName name="Férié" localSheetId="0">'les congés 2020'!#REF!</definedName>
    <definedName name="Férié">#REF!</definedName>
    <definedName name="joursfetes">joursfetes!$B$1:$C$13</definedName>
    <definedName name="nom">OFFSET([3]JoursFetes!$E$2,0,0,COUNTA([3]JoursFetes!$E:$E)-1)</definedName>
    <definedName name="nomsalaries">OFFSET(SALARIES!$B$3,0,0,COUNTA(SALARIES!$B:$B)-1)</definedName>
    <definedName name="PRENOM">SALARIES!$B$3:$C$13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6" i="8" l="1"/>
  <c r="AN17" i="8"/>
  <c r="J18" i="2" l="1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AM18" i="2"/>
  <c r="I18" i="2"/>
  <c r="B18" i="2"/>
  <c r="B13" i="6" l="1"/>
  <c r="B12" i="6"/>
  <c r="B11" i="6"/>
  <c r="B10" i="6"/>
  <c r="B9" i="6"/>
  <c r="B5" i="6"/>
  <c r="B4" i="6"/>
  <c r="B2" i="6"/>
  <c r="B6" i="6" s="1"/>
  <c r="B1" i="6"/>
  <c r="B3" i="6" l="1"/>
  <c r="B7" i="6"/>
  <c r="B8" i="6"/>
  <c r="AS42" i="8"/>
  <c r="C27" i="8" s="1"/>
  <c r="AR42" i="8"/>
  <c r="AQ42" i="8"/>
  <c r="C21" i="8" s="1"/>
  <c r="B12" i="8"/>
  <c r="B13" i="8"/>
  <c r="B14" i="8"/>
  <c r="B15" i="8"/>
  <c r="C24" i="8" l="1"/>
  <c r="I7" i="8"/>
  <c r="C6" i="8"/>
  <c r="C5" i="8"/>
  <c r="E1" i="8"/>
  <c r="C6" i="2"/>
  <c r="F30" i="7"/>
  <c r="E30" i="7"/>
  <c r="D30" i="7"/>
  <c r="C30" i="7"/>
  <c r="I10" i="8" l="1"/>
  <c r="I12" i="8" s="1"/>
  <c r="J7" i="8"/>
  <c r="I11" i="8"/>
  <c r="I9" i="8" s="1"/>
  <c r="I13" i="8" l="1"/>
  <c r="I14" i="8"/>
  <c r="J10" i="8"/>
  <c r="J12" i="8" s="1"/>
  <c r="K7" i="8"/>
  <c r="I15" i="8"/>
  <c r="I16" i="8"/>
  <c r="I17" i="8" s="1"/>
  <c r="J11" i="8"/>
  <c r="J9" i="8" s="1"/>
  <c r="I18" i="8" l="1"/>
  <c r="L7" i="8"/>
  <c r="K10" i="8"/>
  <c r="K12" i="8" s="1"/>
  <c r="K11" i="8"/>
  <c r="K9" i="8" s="1"/>
  <c r="J16" i="8"/>
  <c r="J17" i="8" s="1"/>
  <c r="J15" i="8"/>
  <c r="J14" i="8"/>
  <c r="J13" i="8"/>
  <c r="M7" i="8" l="1"/>
  <c r="L10" i="8"/>
  <c r="L12" i="8" s="1"/>
  <c r="J18" i="8"/>
  <c r="K16" i="8"/>
  <c r="K17" i="8" s="1"/>
  <c r="K15" i="8"/>
  <c r="K14" i="8"/>
  <c r="K13" i="8"/>
  <c r="L11" i="8"/>
  <c r="L9" i="8" s="1"/>
  <c r="N7" i="8" l="1"/>
  <c r="M10" i="8"/>
  <c r="M12" i="8" s="1"/>
  <c r="K18" i="8"/>
  <c r="M11" i="8"/>
  <c r="M9" i="8" s="1"/>
  <c r="L16" i="8"/>
  <c r="L17" i="8" s="1"/>
  <c r="L15" i="8"/>
  <c r="L14" i="8"/>
  <c r="L13" i="8"/>
  <c r="O7" i="8" l="1"/>
  <c r="N10" i="8"/>
  <c r="N12" i="8" s="1"/>
  <c r="N11" i="8"/>
  <c r="N9" i="8" s="1"/>
  <c r="L18" i="8"/>
  <c r="M15" i="8"/>
  <c r="M14" i="8"/>
  <c r="M13" i="8"/>
  <c r="M16" i="8"/>
  <c r="M17" i="8" s="1"/>
  <c r="P7" i="8" l="1"/>
  <c r="O10" i="8"/>
  <c r="O12" i="8" s="1"/>
  <c r="N16" i="8"/>
  <c r="N17" i="8" s="1"/>
  <c r="N15" i="8"/>
  <c r="N14" i="8"/>
  <c r="N13" i="8"/>
  <c r="M18" i="8"/>
  <c r="O11" i="8"/>
  <c r="O9" i="8" s="1"/>
  <c r="Q7" i="8" l="1"/>
  <c r="P10" i="8"/>
  <c r="I6" i="8"/>
  <c r="O16" i="8"/>
  <c r="O17" i="8" s="1"/>
  <c r="O15" i="8"/>
  <c r="O14" i="8"/>
  <c r="O13" i="8"/>
  <c r="N18" i="8"/>
  <c r="P12" i="8"/>
  <c r="P11" i="8"/>
  <c r="P9" i="8" s="1"/>
  <c r="L6" i="8"/>
  <c r="R7" i="8" l="1"/>
  <c r="Q10" i="8"/>
  <c r="P6" i="8"/>
  <c r="J6" i="8"/>
  <c r="O6" i="8"/>
  <c r="M6" i="8"/>
  <c r="K6" i="8"/>
  <c r="N6" i="8"/>
  <c r="Q12" i="8"/>
  <c r="Q6" i="8"/>
  <c r="Q11" i="8"/>
  <c r="Q9" i="8" s="1"/>
  <c r="O18" i="8"/>
  <c r="P16" i="8"/>
  <c r="P17" i="8" s="1"/>
  <c r="P14" i="8"/>
  <c r="P15" i="8"/>
  <c r="P13" i="8"/>
  <c r="B13" i="2"/>
  <c r="B14" i="2"/>
  <c r="B15" i="2"/>
  <c r="B16" i="2"/>
  <c r="B17" i="2"/>
  <c r="B19" i="2"/>
  <c r="B12" i="2"/>
  <c r="S7" i="8" l="1"/>
  <c r="R10" i="8"/>
  <c r="R12" i="8" s="1"/>
  <c r="P18" i="8"/>
  <c r="R11" i="8"/>
  <c r="R9" i="8" s="1"/>
  <c r="R6" i="8"/>
  <c r="Q16" i="8"/>
  <c r="Q17" i="8" s="1"/>
  <c r="Q15" i="8"/>
  <c r="Q14" i="8"/>
  <c r="Q13" i="8"/>
  <c r="C5" i="2"/>
  <c r="E1" i="2"/>
  <c r="T7" i="8" l="1"/>
  <c r="S10" i="8"/>
  <c r="S12" i="8" s="1"/>
  <c r="Q18" i="8"/>
  <c r="R16" i="8"/>
  <c r="R17" i="8" s="1"/>
  <c r="R15" i="8"/>
  <c r="R14" i="8"/>
  <c r="R13" i="8"/>
  <c r="S11" i="8"/>
  <c r="S9" i="8" s="1"/>
  <c r="S6" i="8"/>
  <c r="I7" i="2"/>
  <c r="I6" i="2" s="1"/>
  <c r="U7" i="8" l="1"/>
  <c r="T10" i="8"/>
  <c r="T12" i="8" s="1"/>
  <c r="R18" i="8"/>
  <c r="T11" i="8"/>
  <c r="T9" i="8" s="1"/>
  <c r="T6" i="8"/>
  <c r="S16" i="8"/>
  <c r="S17" i="8" s="1"/>
  <c r="S15" i="8"/>
  <c r="S14" i="8"/>
  <c r="S13" i="8"/>
  <c r="J7" i="2"/>
  <c r="J6" i="2" s="1"/>
  <c r="I11" i="2"/>
  <c r="I9" i="2" s="1"/>
  <c r="I10" i="2"/>
  <c r="V7" i="8" l="1"/>
  <c r="U10" i="8"/>
  <c r="S18" i="8"/>
  <c r="T16" i="8"/>
  <c r="T17" i="8" s="1"/>
  <c r="T15" i="8"/>
  <c r="T14" i="8"/>
  <c r="T13" i="8"/>
  <c r="U12" i="8"/>
  <c r="U11" i="8"/>
  <c r="U9" i="8" s="1"/>
  <c r="U6" i="8"/>
  <c r="I13" i="2"/>
  <c r="I12" i="2"/>
  <c r="I16" i="2"/>
  <c r="I17" i="2"/>
  <c r="I14" i="2"/>
  <c r="I19" i="2"/>
  <c r="I15" i="2"/>
  <c r="K7" i="2"/>
  <c r="K6" i="2" s="1"/>
  <c r="J11" i="2"/>
  <c r="J9" i="2" s="1"/>
  <c r="J10" i="2"/>
  <c r="J12" i="2" s="1"/>
  <c r="W7" i="8" l="1"/>
  <c r="V10" i="8"/>
  <c r="V12" i="8" s="1"/>
  <c r="T18" i="8"/>
  <c r="V11" i="8"/>
  <c r="V9" i="8" s="1"/>
  <c r="V6" i="8"/>
  <c r="U15" i="8"/>
  <c r="U14" i="8"/>
  <c r="U13" i="8"/>
  <c r="U16" i="8"/>
  <c r="U17" i="8" s="1"/>
  <c r="J16" i="2"/>
  <c r="J13" i="2"/>
  <c r="J17" i="2"/>
  <c r="J14" i="2"/>
  <c r="J15" i="2"/>
  <c r="J19" i="2"/>
  <c r="I20" i="2"/>
  <c r="I21" i="2" s="1"/>
  <c r="L7" i="2"/>
  <c r="L6" i="2" s="1"/>
  <c r="K11" i="2"/>
  <c r="K9" i="2" s="1"/>
  <c r="K10" i="2"/>
  <c r="K12" i="2" s="1"/>
  <c r="X7" i="8" l="1"/>
  <c r="W10" i="8"/>
  <c r="W12" i="8" s="1"/>
  <c r="W11" i="8"/>
  <c r="W9" i="8" s="1"/>
  <c r="W6" i="8"/>
  <c r="U18" i="8"/>
  <c r="V16" i="8"/>
  <c r="V17" i="8" s="1"/>
  <c r="V15" i="8"/>
  <c r="V14" i="8"/>
  <c r="V13" i="8"/>
  <c r="L11" i="2"/>
  <c r="L9" i="2" s="1"/>
  <c r="K16" i="2"/>
  <c r="K13" i="2"/>
  <c r="J20" i="2"/>
  <c r="J21" i="2" s="1"/>
  <c r="K14" i="2"/>
  <c r="K19" i="2"/>
  <c r="K15" i="2"/>
  <c r="K17" i="2"/>
  <c r="M7" i="2"/>
  <c r="M6" i="2" s="1"/>
  <c r="L10" i="2"/>
  <c r="L12" i="2" s="1"/>
  <c r="Y7" i="8" l="1"/>
  <c r="X10" i="8"/>
  <c r="X12" i="8" s="1"/>
  <c r="V18" i="8"/>
  <c r="X11" i="8"/>
  <c r="X9" i="8" s="1"/>
  <c r="X6" i="8"/>
  <c r="W16" i="8"/>
  <c r="W17" i="8" s="1"/>
  <c r="W15" i="8"/>
  <c r="W14" i="8"/>
  <c r="W13" i="8"/>
  <c r="M11" i="2"/>
  <c r="M9" i="2" s="1"/>
  <c r="L16" i="2"/>
  <c r="L13" i="2"/>
  <c r="L15" i="2"/>
  <c r="L14" i="2"/>
  <c r="L19" i="2"/>
  <c r="L17" i="2"/>
  <c r="K20" i="2"/>
  <c r="K21" i="2" s="1"/>
  <c r="N7" i="2"/>
  <c r="N6" i="2" s="1"/>
  <c r="M10" i="2"/>
  <c r="M12" i="2" s="1"/>
  <c r="Z7" i="8" l="1"/>
  <c r="Y10" i="8"/>
  <c r="Y12" i="8" s="1"/>
  <c r="Y6" i="8"/>
  <c r="Y11" i="8"/>
  <c r="Y9" i="8" s="1"/>
  <c r="W18" i="8"/>
  <c r="X16" i="8"/>
  <c r="X17" i="8" s="1"/>
  <c r="X14" i="8"/>
  <c r="X15" i="8"/>
  <c r="X13" i="8"/>
  <c r="N11" i="2"/>
  <c r="M16" i="2"/>
  <c r="M13" i="2"/>
  <c r="L20" i="2"/>
  <c r="L21" i="2" s="1"/>
  <c r="M15" i="2"/>
  <c r="M14" i="2"/>
  <c r="M19" i="2"/>
  <c r="M17" i="2"/>
  <c r="O7" i="2"/>
  <c r="O6" i="2" s="1"/>
  <c r="N9" i="2"/>
  <c r="N10" i="2"/>
  <c r="N12" i="2" s="1"/>
  <c r="AA7" i="8" l="1"/>
  <c r="Z10" i="8"/>
  <c r="X18" i="8"/>
  <c r="Z11" i="8"/>
  <c r="Z9" i="8" s="1"/>
  <c r="Z6" i="8"/>
  <c r="Z12" i="8"/>
  <c r="Y16" i="8"/>
  <c r="Y17" i="8" s="1"/>
  <c r="Y15" i="8"/>
  <c r="Y14" i="8"/>
  <c r="Y13" i="8"/>
  <c r="O11" i="2"/>
  <c r="O9" i="2" s="1"/>
  <c r="N16" i="2"/>
  <c r="N13" i="2"/>
  <c r="N17" i="2"/>
  <c r="N14" i="2"/>
  <c r="N15" i="2"/>
  <c r="N19" i="2"/>
  <c r="M20" i="2"/>
  <c r="M21" i="2" s="1"/>
  <c r="P7" i="2"/>
  <c r="P6" i="2" s="1"/>
  <c r="O10" i="2"/>
  <c r="O12" i="2" s="1"/>
  <c r="AB7" i="8" l="1"/>
  <c r="AA10" i="8"/>
  <c r="AA12" i="8" s="1"/>
  <c r="Y18" i="8"/>
  <c r="AA11" i="8"/>
  <c r="AA9" i="8" s="1"/>
  <c r="AA6" i="8"/>
  <c r="Z16" i="8"/>
  <c r="Z17" i="8" s="1"/>
  <c r="Z15" i="8"/>
  <c r="Z14" i="8"/>
  <c r="Z13" i="8"/>
  <c r="P11" i="2"/>
  <c r="P9" i="2" s="1"/>
  <c r="O16" i="2"/>
  <c r="O13" i="2"/>
  <c r="N20" i="2"/>
  <c r="N21" i="2" s="1"/>
  <c r="O14" i="2"/>
  <c r="O19" i="2"/>
  <c r="O15" i="2"/>
  <c r="O17" i="2"/>
  <c r="Q7" i="2"/>
  <c r="Q6" i="2" s="1"/>
  <c r="P10" i="2"/>
  <c r="P12" i="2" s="1"/>
  <c r="AC7" i="8" l="1"/>
  <c r="AB10" i="8"/>
  <c r="AB12" i="8" s="1"/>
  <c r="Z18" i="8"/>
  <c r="AA16" i="8"/>
  <c r="AA17" i="8" s="1"/>
  <c r="AA15" i="8"/>
  <c r="AA14" i="8"/>
  <c r="AA13" i="8"/>
  <c r="AB11" i="8"/>
  <c r="AB9" i="8" s="1"/>
  <c r="AB6" i="8"/>
  <c r="Q11" i="2"/>
  <c r="P16" i="2"/>
  <c r="P13" i="2"/>
  <c r="O20" i="2"/>
  <c r="O21" i="2" s="1"/>
  <c r="P15" i="2"/>
  <c r="P14" i="2"/>
  <c r="P19" i="2"/>
  <c r="P17" i="2"/>
  <c r="R7" i="2"/>
  <c r="R6" i="2" s="1"/>
  <c r="Q10" i="2"/>
  <c r="Q12" i="2" s="1"/>
  <c r="Q9" i="2"/>
  <c r="AD7" i="8" l="1"/>
  <c r="AC10" i="8"/>
  <c r="AC12" i="8" s="1"/>
  <c r="AC11" i="8"/>
  <c r="AC9" i="8" s="1"/>
  <c r="AC6" i="8"/>
  <c r="AA18" i="8"/>
  <c r="AB16" i="8"/>
  <c r="AB17" i="8" s="1"/>
  <c r="AB15" i="8"/>
  <c r="AB14" i="8"/>
  <c r="AB13" i="8"/>
  <c r="R11" i="2"/>
  <c r="Q16" i="2"/>
  <c r="Q13" i="2"/>
  <c r="Q15" i="2"/>
  <c r="Q14" i="2"/>
  <c r="Q19" i="2"/>
  <c r="Q17" i="2"/>
  <c r="P20" i="2"/>
  <c r="P21" i="2" s="1"/>
  <c r="S7" i="2"/>
  <c r="S6" i="2" s="1"/>
  <c r="R9" i="2"/>
  <c r="R10" i="2"/>
  <c r="R12" i="2" s="1"/>
  <c r="AE7" i="8" l="1"/>
  <c r="AD10" i="8"/>
  <c r="AD12" i="8" s="1"/>
  <c r="AB18" i="8"/>
  <c r="AD11" i="8"/>
  <c r="AD9" i="8" s="1"/>
  <c r="AD6" i="8"/>
  <c r="AC15" i="8"/>
  <c r="AC14" i="8"/>
  <c r="AC13" i="8"/>
  <c r="AC16" i="8"/>
  <c r="AC17" i="8" s="1"/>
  <c r="S11" i="2"/>
  <c r="R16" i="2"/>
  <c r="R13" i="2"/>
  <c r="R17" i="2"/>
  <c r="R14" i="2"/>
  <c r="R15" i="2"/>
  <c r="R19" i="2"/>
  <c r="Q20" i="2"/>
  <c r="Q21" i="2" s="1"/>
  <c r="T7" i="2"/>
  <c r="T6" i="2" s="1"/>
  <c r="S9" i="2"/>
  <c r="S10" i="2"/>
  <c r="S12" i="2" s="1"/>
  <c r="AF7" i="8" l="1"/>
  <c r="AE10" i="8"/>
  <c r="AE12" i="8" s="1"/>
  <c r="AE11" i="8"/>
  <c r="AE9" i="8" s="1"/>
  <c r="AE6" i="8"/>
  <c r="AC18" i="8"/>
  <c r="AD16" i="8"/>
  <c r="AD17" i="8" s="1"/>
  <c r="AD15" i="8"/>
  <c r="AD14" i="8"/>
  <c r="AD13" i="8"/>
  <c r="T11" i="2"/>
  <c r="T9" i="2" s="1"/>
  <c r="S16" i="2"/>
  <c r="S13" i="2"/>
  <c r="S14" i="2"/>
  <c r="S19" i="2"/>
  <c r="S15" i="2"/>
  <c r="S17" i="2"/>
  <c r="R20" i="2"/>
  <c r="R21" i="2" s="1"/>
  <c r="U7" i="2"/>
  <c r="U6" i="2" s="1"/>
  <c r="T10" i="2"/>
  <c r="T12" i="2" s="1"/>
  <c r="AG7" i="8" l="1"/>
  <c r="AF10" i="8"/>
  <c r="AF12" i="8" s="1"/>
  <c r="AD18" i="8"/>
  <c r="AF11" i="8"/>
  <c r="AF9" i="8" s="1"/>
  <c r="AF6" i="8"/>
  <c r="AE16" i="8"/>
  <c r="AE17" i="8" s="1"/>
  <c r="AE15" i="8"/>
  <c r="AE14" i="8"/>
  <c r="AE13" i="8"/>
  <c r="U11" i="2"/>
  <c r="U9" i="2" s="1"/>
  <c r="T16" i="2"/>
  <c r="T13" i="2"/>
  <c r="T15" i="2"/>
  <c r="T14" i="2"/>
  <c r="T19" i="2"/>
  <c r="T17" i="2"/>
  <c r="S20" i="2"/>
  <c r="S21" i="2" s="1"/>
  <c r="V7" i="2"/>
  <c r="V6" i="2" s="1"/>
  <c r="U10" i="2"/>
  <c r="U12" i="2" s="1"/>
  <c r="AH7" i="8" l="1"/>
  <c r="AG10" i="8"/>
  <c r="AE18" i="8"/>
  <c r="AF16" i="8"/>
  <c r="AF17" i="8" s="1"/>
  <c r="AF14" i="8"/>
  <c r="AF15" i="8"/>
  <c r="AF13" i="8"/>
  <c r="AG12" i="8"/>
  <c r="AG6" i="8"/>
  <c r="AG11" i="8"/>
  <c r="AG9" i="8" s="1"/>
  <c r="V11" i="2"/>
  <c r="V9" i="2" s="1"/>
  <c r="U16" i="2"/>
  <c r="U13" i="2"/>
  <c r="U15" i="2"/>
  <c r="U14" i="2"/>
  <c r="U19" i="2"/>
  <c r="U17" i="2"/>
  <c r="T20" i="2"/>
  <c r="T21" i="2" s="1"/>
  <c r="W7" i="2"/>
  <c r="W6" i="2" s="1"/>
  <c r="V10" i="2"/>
  <c r="V12" i="2" s="1"/>
  <c r="AI7" i="8" l="1"/>
  <c r="AH10" i="8"/>
  <c r="AH12" i="8" s="1"/>
  <c r="AF18" i="8"/>
  <c r="AH11" i="8"/>
  <c r="AH9" i="8" s="1"/>
  <c r="AH6" i="8"/>
  <c r="AG16" i="8"/>
  <c r="AG17" i="8" s="1"/>
  <c r="AG15" i="8"/>
  <c r="AG14" i="8"/>
  <c r="AG13" i="8"/>
  <c r="W11" i="2"/>
  <c r="W9" i="2" s="1"/>
  <c r="V16" i="2"/>
  <c r="V13" i="2"/>
  <c r="V17" i="2"/>
  <c r="V14" i="2"/>
  <c r="V15" i="2"/>
  <c r="V19" i="2"/>
  <c r="U20" i="2"/>
  <c r="U21" i="2" s="1"/>
  <c r="X7" i="2"/>
  <c r="X6" i="2" s="1"/>
  <c r="W10" i="2"/>
  <c r="W12" i="2" s="1"/>
  <c r="AJ7" i="8" l="1"/>
  <c r="AI10" i="8"/>
  <c r="AI12" i="8" s="1"/>
  <c r="AG18" i="8"/>
  <c r="AI11" i="8"/>
  <c r="AI9" i="8" s="1"/>
  <c r="AI6" i="8"/>
  <c r="AH16" i="8"/>
  <c r="AH17" i="8" s="1"/>
  <c r="AH15" i="8"/>
  <c r="AH14" i="8"/>
  <c r="AH13" i="8"/>
  <c r="X11" i="2"/>
  <c r="W16" i="2"/>
  <c r="W13" i="2"/>
  <c r="V20" i="2"/>
  <c r="V21" i="2" s="1"/>
  <c r="W14" i="2"/>
  <c r="W19" i="2"/>
  <c r="W15" i="2"/>
  <c r="W17" i="2"/>
  <c r="Y7" i="2"/>
  <c r="Y6" i="2" s="1"/>
  <c r="X10" i="2"/>
  <c r="X12" i="2" s="1"/>
  <c r="X9" i="2"/>
  <c r="AK7" i="8" l="1"/>
  <c r="AJ10" i="8"/>
  <c r="AJ12" i="8" s="1"/>
  <c r="AJ11" i="8"/>
  <c r="AJ9" i="8" s="1"/>
  <c r="AJ6" i="8"/>
  <c r="AH18" i="8"/>
  <c r="AI16" i="8"/>
  <c r="AI17" i="8" s="1"/>
  <c r="AI15" i="8"/>
  <c r="AI14" i="8"/>
  <c r="AI13" i="8"/>
  <c r="Y11" i="2"/>
  <c r="Y9" i="2" s="1"/>
  <c r="X16" i="2"/>
  <c r="X13" i="2"/>
  <c r="W20" i="2"/>
  <c r="W21" i="2" s="1"/>
  <c r="X15" i="2"/>
  <c r="X14" i="2"/>
  <c r="X19" i="2"/>
  <c r="X17" i="2"/>
  <c r="Z7" i="2"/>
  <c r="Z6" i="2" s="1"/>
  <c r="Y10" i="2"/>
  <c r="Y12" i="2" s="1"/>
  <c r="AL7" i="8" l="1"/>
  <c r="AK10" i="8"/>
  <c r="AK12" i="8" s="1"/>
  <c r="AI18" i="8"/>
  <c r="AK11" i="8"/>
  <c r="AK9" i="8" s="1"/>
  <c r="AK6" i="8"/>
  <c r="AJ16" i="8"/>
  <c r="AJ17" i="8" s="1"/>
  <c r="AJ15" i="8"/>
  <c r="AJ14" i="8"/>
  <c r="AJ13" i="8"/>
  <c r="Z11" i="2"/>
  <c r="Y16" i="2"/>
  <c r="Y13" i="2"/>
  <c r="X20" i="2"/>
  <c r="X21" i="2" s="1"/>
  <c r="Y15" i="2"/>
  <c r="Y14" i="2"/>
  <c r="Y19" i="2"/>
  <c r="Y17" i="2"/>
  <c r="AA7" i="2"/>
  <c r="AA6" i="2" s="1"/>
  <c r="Z10" i="2"/>
  <c r="Z12" i="2" s="1"/>
  <c r="Z9" i="2"/>
  <c r="AM7" i="8" l="1"/>
  <c r="AL10" i="8"/>
  <c r="AL12" i="8" s="1"/>
  <c r="AL11" i="8"/>
  <c r="AL9" i="8" s="1"/>
  <c r="AL6" i="8"/>
  <c r="AJ18" i="8"/>
  <c r="AK15" i="8"/>
  <c r="AK14" i="8"/>
  <c r="AK13" i="8"/>
  <c r="AK16" i="8"/>
  <c r="AK17" i="8" s="1"/>
  <c r="AA11" i="2"/>
  <c r="Z16" i="2"/>
  <c r="Z13" i="2"/>
  <c r="Y20" i="2"/>
  <c r="Y21" i="2" s="1"/>
  <c r="Z17" i="2"/>
  <c r="Z14" i="2"/>
  <c r="Z15" i="2"/>
  <c r="Z19" i="2"/>
  <c r="AB7" i="2"/>
  <c r="AB6" i="2" s="1"/>
  <c r="AA9" i="2"/>
  <c r="AA10" i="2"/>
  <c r="AA12" i="2" s="1"/>
  <c r="AN7" i="8" l="1"/>
  <c r="AM10" i="8"/>
  <c r="AM12" i="8" s="1"/>
  <c r="AM11" i="8"/>
  <c r="AM9" i="8" s="1"/>
  <c r="AM6" i="8"/>
  <c r="AK18" i="8"/>
  <c r="AL16" i="8"/>
  <c r="AL17" i="8" s="1"/>
  <c r="AL15" i="8"/>
  <c r="AL14" i="8"/>
  <c r="AL13" i="8"/>
  <c r="AB11" i="2"/>
  <c r="AA16" i="2"/>
  <c r="AA13" i="2"/>
  <c r="AA14" i="2"/>
  <c r="AA19" i="2"/>
  <c r="AA15" i="2"/>
  <c r="AA17" i="2"/>
  <c r="Z20" i="2"/>
  <c r="Z21" i="2" s="1"/>
  <c r="AC7" i="2"/>
  <c r="AC6" i="2" s="1"/>
  <c r="AB10" i="2"/>
  <c r="AB12" i="2" s="1"/>
  <c r="AB9" i="2"/>
  <c r="AN11" i="8" l="1"/>
  <c r="AN9" i="8" s="1"/>
  <c r="AN10" i="8"/>
  <c r="AL18" i="8"/>
  <c r="AM16" i="8"/>
  <c r="AM17" i="8" s="1"/>
  <c r="AM15" i="8"/>
  <c r="AM14" i="8"/>
  <c r="AM13" i="8"/>
  <c r="AC11" i="2"/>
  <c r="AC9" i="2" s="1"/>
  <c r="AB16" i="2"/>
  <c r="AB13" i="2"/>
  <c r="AB15" i="2"/>
  <c r="AB14" i="2"/>
  <c r="AB19" i="2"/>
  <c r="AB17" i="2"/>
  <c r="AA20" i="2"/>
  <c r="AA21" i="2" s="1"/>
  <c r="AD7" i="2"/>
  <c r="AD6" i="2" s="1"/>
  <c r="AC10" i="2"/>
  <c r="AC12" i="2" s="1"/>
  <c r="AD11" i="2" l="1"/>
  <c r="AC16" i="2"/>
  <c r="AC13" i="2"/>
  <c r="AC15" i="2"/>
  <c r="AC14" i="2"/>
  <c r="AC19" i="2"/>
  <c r="AC17" i="2"/>
  <c r="AB20" i="2"/>
  <c r="AB21" i="2" s="1"/>
  <c r="AE7" i="2"/>
  <c r="AE6" i="2" s="1"/>
  <c r="AD9" i="2"/>
  <c r="AD10" i="2"/>
  <c r="AD12" i="2" s="1"/>
  <c r="AE11" i="2" l="1"/>
  <c r="AE9" i="2" s="1"/>
  <c r="AD16" i="2"/>
  <c r="AD13" i="2"/>
  <c r="AD17" i="2"/>
  <c r="AD14" i="2"/>
  <c r="AD15" i="2"/>
  <c r="AD19" i="2"/>
  <c r="AC20" i="2"/>
  <c r="AC21" i="2" s="1"/>
  <c r="AF7" i="2"/>
  <c r="AF6" i="2" s="1"/>
  <c r="AE10" i="2"/>
  <c r="AE12" i="2" s="1"/>
  <c r="AF11" i="2" l="1"/>
  <c r="AF9" i="2" s="1"/>
  <c r="AE16" i="2"/>
  <c r="AE13" i="2"/>
  <c r="AE14" i="2"/>
  <c r="AE19" i="2"/>
  <c r="AE15" i="2"/>
  <c r="AE17" i="2"/>
  <c r="AD20" i="2"/>
  <c r="AD21" i="2" s="1"/>
  <c r="AG7" i="2"/>
  <c r="AG6" i="2" s="1"/>
  <c r="AF10" i="2"/>
  <c r="AF12" i="2" s="1"/>
  <c r="AG11" i="2" l="1"/>
  <c r="AG9" i="2" s="1"/>
  <c r="AF16" i="2"/>
  <c r="AF13" i="2"/>
  <c r="AF15" i="2"/>
  <c r="AF14" i="2"/>
  <c r="AF19" i="2"/>
  <c r="AF17" i="2"/>
  <c r="AE20" i="2"/>
  <c r="AE21" i="2" s="1"/>
  <c r="AH7" i="2"/>
  <c r="AH6" i="2" s="1"/>
  <c r="AG10" i="2"/>
  <c r="AG12" i="2" s="1"/>
  <c r="AH11" i="2" l="1"/>
  <c r="AH9" i="2" s="1"/>
  <c r="AG16" i="2"/>
  <c r="AG13" i="2"/>
  <c r="AG15" i="2"/>
  <c r="AG14" i="2"/>
  <c r="AG19" i="2"/>
  <c r="AG17" i="2"/>
  <c r="AF20" i="2"/>
  <c r="AF21" i="2" s="1"/>
  <c r="AI7" i="2"/>
  <c r="AI6" i="2" s="1"/>
  <c r="AH10" i="2"/>
  <c r="AH12" i="2" s="1"/>
  <c r="AH16" i="2" l="1"/>
  <c r="AH13" i="2"/>
  <c r="AI11" i="2"/>
  <c r="AI9" i="2" s="1"/>
  <c r="AJ7" i="2"/>
  <c r="AJ6" i="2" s="1"/>
  <c r="AG20" i="2"/>
  <c r="AG21" i="2" s="1"/>
  <c r="AH17" i="2"/>
  <c r="AH14" i="2"/>
  <c r="AH15" i="2"/>
  <c r="AH19" i="2"/>
  <c r="AI10" i="2"/>
  <c r="AI12" i="2" s="1"/>
  <c r="AK7" i="2" l="1"/>
  <c r="AK6" i="2" s="1"/>
  <c r="AI16" i="2"/>
  <c r="AI13" i="2"/>
  <c r="AK10" i="2"/>
  <c r="AJ11" i="2"/>
  <c r="AJ9" i="2" s="1"/>
  <c r="AJ10" i="2"/>
  <c r="AH20" i="2"/>
  <c r="AH21" i="2" s="1"/>
  <c r="AI14" i="2"/>
  <c r="AI19" i="2"/>
  <c r="AI15" i="2"/>
  <c r="AI17" i="2"/>
  <c r="AK11" i="2" l="1"/>
  <c r="AK9" i="2" s="1"/>
  <c r="AL7" i="2"/>
  <c r="AJ13" i="2"/>
  <c r="AJ12" i="2"/>
  <c r="AK13" i="2"/>
  <c r="AK12" i="2"/>
  <c r="AK14" i="2"/>
  <c r="AK15" i="2"/>
  <c r="AK16" i="2"/>
  <c r="AK17" i="2"/>
  <c r="AK19" i="2"/>
  <c r="AL11" i="2"/>
  <c r="AL9" i="2" s="1"/>
  <c r="AJ19" i="2"/>
  <c r="AJ16" i="2"/>
  <c r="AI20" i="2"/>
  <c r="AI21" i="2" s="1"/>
  <c r="AJ15" i="2"/>
  <c r="AJ14" i="2"/>
  <c r="AJ17" i="2"/>
  <c r="AL10" i="2" l="1"/>
  <c r="AL13" i="2" s="1"/>
  <c r="AL6" i="2"/>
  <c r="AM7" i="2"/>
  <c r="AM6" i="2" s="1"/>
  <c r="AL14" i="2"/>
  <c r="AL12" i="2"/>
  <c r="AL15" i="2"/>
  <c r="AL19" i="2"/>
  <c r="AL17" i="2"/>
  <c r="AJ20" i="2"/>
  <c r="AJ21" i="2" s="1"/>
  <c r="AL16" i="2" l="1"/>
  <c r="AM11" i="2"/>
  <c r="AM9" i="2" s="1"/>
  <c r="AM10" i="2"/>
  <c r="AK20" i="2"/>
  <c r="AK21" i="2" s="1"/>
  <c r="AM14" i="2" l="1"/>
  <c r="AM15" i="2"/>
  <c r="AM17" i="2"/>
  <c r="AM13" i="2"/>
  <c r="AM12" i="2"/>
  <c r="AM19" i="2"/>
  <c r="AM16" i="2"/>
  <c r="AL20" i="2"/>
  <c r="AL21" i="2" s="1"/>
  <c r="AM20" i="2" l="1"/>
</calcChain>
</file>

<file path=xl/sharedStrings.xml><?xml version="1.0" encoding="utf-8"?>
<sst xmlns="http://schemas.openxmlformats.org/spreadsheetml/2006/main" count="129" uniqueCount="72">
  <si>
    <t xml:space="preserve">date du début </t>
  </si>
  <si>
    <t xml:space="preserve">date de fin </t>
  </si>
  <si>
    <t xml:space="preserve">DEBUT </t>
  </si>
  <si>
    <t>FIN</t>
  </si>
  <si>
    <t>DEBUT</t>
  </si>
  <si>
    <t>BERNADETTE</t>
  </si>
  <si>
    <t>LAURENCE</t>
  </si>
  <si>
    <t>CLEMENCE</t>
  </si>
  <si>
    <t>NATHALIE</t>
  </si>
  <si>
    <t>FREDERIC</t>
  </si>
  <si>
    <t>VICTOR</t>
  </si>
  <si>
    <t>Nombre de Salariés absents</t>
  </si>
  <si>
    <t>règle:pas plus de 4 salariés en congés le même jour</t>
  </si>
  <si>
    <t xml:space="preserve">PÉRIODES 1 </t>
  </si>
  <si>
    <t xml:space="preserve">PÉRIODE 2 </t>
  </si>
  <si>
    <t>RTT</t>
  </si>
  <si>
    <t xml:space="preserve">Noms </t>
  </si>
  <si>
    <t>Prénoms</t>
  </si>
  <si>
    <t>SALARIÉS</t>
  </si>
  <si>
    <t xml:space="preserve">SALARIES </t>
  </si>
  <si>
    <t xml:space="preserve">N° </t>
  </si>
  <si>
    <t>Jour de l'an</t>
  </si>
  <si>
    <t>Année</t>
  </si>
  <si>
    <t>Pâques</t>
  </si>
  <si>
    <t>Lundi de Pâques</t>
  </si>
  <si>
    <t>Fête du travail</t>
  </si>
  <si>
    <t>Jour de l’an</t>
  </si>
  <si>
    <t>=</t>
  </si>
  <si>
    <t>DATE($A$1;1;1)</t>
  </si>
  <si>
    <t>Armnistie 39/45</t>
  </si>
  <si>
    <t>Pâques (cellule D7)</t>
  </si>
  <si>
    <t>PLANCHER(JOUR(MINUTE($A$1/38)/2+56)&amp;"/5/"&amp;$A$1;7)-34</t>
  </si>
  <si>
    <t>Ascension</t>
  </si>
  <si>
    <t>B2 + 1</t>
  </si>
  <si>
    <t>Pentecôte</t>
  </si>
  <si>
    <t>DATE($A$1;5;1)</t>
  </si>
  <si>
    <t>Lundi de Pentecôte</t>
  </si>
  <si>
    <t>Armistice 39/45</t>
  </si>
  <si>
    <t>DATE($A$1;5;8)</t>
  </si>
  <si>
    <t>Fête nationale</t>
  </si>
  <si>
    <t>B2 + 39</t>
  </si>
  <si>
    <t>Assomption</t>
  </si>
  <si>
    <t>B2 + 49</t>
  </si>
  <si>
    <t>Toussaint</t>
  </si>
  <si>
    <t>B2 + 50</t>
  </si>
  <si>
    <t>Armnistie 14/18</t>
  </si>
  <si>
    <t>Fête Nationale</t>
  </si>
  <si>
    <t>DATE($A$1;7;14)</t>
  </si>
  <si>
    <t>Noël</t>
  </si>
  <si>
    <t>DATE($A$1;8;15)</t>
  </si>
  <si>
    <t>DATE($A$1;11;1)</t>
  </si>
  <si>
    <t>Armistice 14/18</t>
  </si>
  <si>
    <t>DATE($A$1;11;11)</t>
  </si>
  <si>
    <t>DATE($A$1;12;25)</t>
  </si>
  <si>
    <t>Planning des congés de:</t>
  </si>
  <si>
    <t xml:space="preserve">total mardi </t>
  </si>
  <si>
    <t>BG</t>
  </si>
  <si>
    <t>FM</t>
  </si>
  <si>
    <t>LC</t>
  </si>
  <si>
    <t>VG</t>
  </si>
  <si>
    <t>MARDI</t>
  </si>
  <si>
    <t>récuparatoin</t>
  </si>
  <si>
    <t xml:space="preserve">Heures supplémentaires </t>
  </si>
  <si>
    <t xml:space="preserve">BERNADETTE </t>
  </si>
  <si>
    <t>ARNAUD</t>
  </si>
  <si>
    <t>aze</t>
  </si>
  <si>
    <t>rty</t>
  </si>
  <si>
    <t>uio</t>
  </si>
  <si>
    <t>qsd</t>
  </si>
  <si>
    <t>wxc</t>
  </si>
  <si>
    <t>sdf</t>
  </si>
  <si>
    <t>cvb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</si>
</sst>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19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color rgb="FFC00000"/>
      <name val="Wingdings"/>
      <charset val="2"/>
    </font>
    <font>
      <sz val="1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rgb="FF171717"/>
      <name val="Arial"/>
      <family val="2"/>
    </font>
    <font>
      <sz val="10"/>
      <color rgb="FF171717"/>
      <name val="Arial"/>
      <family val="2"/>
    </font>
    <font>
      <sz val="10"/>
      <color rgb="FF171717"/>
      <name val="Lucida Console"/>
      <family val="3"/>
    </font>
    <font>
      <sz val="14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8"/>
      <color rgb="FF9C650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EB9C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rgb="FFEAECEE"/>
      </top>
      <bottom/>
      <diagonal/>
    </border>
    <border>
      <left style="medium">
        <color rgb="FFEAECEE"/>
      </left>
      <right/>
      <top style="medium">
        <color rgb="FFEAECEE"/>
      </top>
      <bottom/>
      <diagonal/>
    </border>
    <border>
      <left style="medium">
        <color rgb="FFEAECEE"/>
      </left>
      <right style="medium">
        <color rgb="FFEAECEE"/>
      </right>
      <top style="medium">
        <color rgb="FFEAECEE"/>
      </top>
      <bottom/>
      <diagonal/>
    </border>
    <border>
      <left/>
      <right/>
      <top style="medium">
        <color rgb="FFEAECEE"/>
      </top>
      <bottom style="medium">
        <color rgb="FFEAECEE"/>
      </bottom>
      <diagonal/>
    </border>
    <border>
      <left style="medium">
        <color rgb="FFEAECEE"/>
      </left>
      <right/>
      <top style="medium">
        <color rgb="FFEAECEE"/>
      </top>
      <bottom style="medium">
        <color rgb="FFEAECEE"/>
      </bottom>
      <diagonal/>
    </border>
    <border>
      <left style="medium">
        <color rgb="FFEAECEE"/>
      </left>
      <right style="medium">
        <color rgb="FFEAECEE"/>
      </right>
      <top style="medium">
        <color rgb="FFEAECEE"/>
      </top>
      <bottom style="medium">
        <color rgb="FFEAECEE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3" fillId="6" borderId="0" applyNumberFormat="0" applyBorder="0" applyAlignment="0" applyProtection="0"/>
  </cellStyleXfs>
  <cellXfs count="62">
    <xf numFmtId="0" fontId="0" fillId="0" borderId="0" xfId="0"/>
    <xf numFmtId="0" fontId="0" fillId="0" borderId="4" xfId="0" applyBorder="1"/>
    <xf numFmtId="14" fontId="0" fillId="0" borderId="4" xfId="0" applyNumberFormat="1" applyBorder="1"/>
    <xf numFmtId="0" fontId="0" fillId="0" borderId="0" xfId="0" applyBorder="1"/>
    <xf numFmtId="0" fontId="0" fillId="0" borderId="1" xfId="0" applyBorder="1"/>
    <xf numFmtId="0" fontId="0" fillId="2" borderId="4" xfId="0" applyFill="1" applyBorder="1"/>
    <xf numFmtId="0" fontId="0" fillId="2" borderId="1" xfId="0" applyFill="1" applyBorder="1"/>
    <xf numFmtId="0" fontId="2" fillId="0" borderId="0" xfId="0" applyFont="1" applyFill="1" applyBorder="1"/>
    <xf numFmtId="0" fontId="3" fillId="0" borderId="0" xfId="0" applyFont="1" applyFill="1" applyBorder="1"/>
    <xf numFmtId="14" fontId="4" fillId="3" borderId="4" xfId="0" applyNumberFormat="1" applyFont="1" applyFill="1" applyBorder="1"/>
    <xf numFmtId="14" fontId="5" fillId="0" borderId="0" xfId="0" applyNumberFormat="1" applyFont="1" applyAlignment="1">
      <alignment textRotation="90"/>
    </xf>
    <xf numFmtId="14" fontId="5" fillId="0" borderId="0" xfId="0" applyNumberFormat="1" applyFont="1" applyAlignment="1">
      <alignment textRotation="88"/>
    </xf>
    <xf numFmtId="0" fontId="6" fillId="0" borderId="6" xfId="0" applyFont="1" applyFill="1" applyBorder="1" applyAlignment="1" applyProtection="1">
      <alignment horizontal="center" vertical="center"/>
      <protection hidden="1"/>
    </xf>
    <xf numFmtId="0" fontId="7" fillId="2" borderId="4" xfId="0" applyFont="1" applyFill="1" applyBorder="1"/>
    <xf numFmtId="0" fontId="8" fillId="0" borderId="0" xfId="0" applyFont="1" applyBorder="1"/>
    <xf numFmtId="0" fontId="3" fillId="0" borderId="0" xfId="0" applyFont="1"/>
    <xf numFmtId="0" fontId="7" fillId="4" borderId="1" xfId="0" applyFont="1" applyFill="1" applyBorder="1" applyAlignment="1">
      <alignment horizontal="center"/>
    </xf>
    <xf numFmtId="0" fontId="7" fillId="0" borderId="4" xfId="0" applyFont="1" applyBorder="1"/>
    <xf numFmtId="0" fontId="7" fillId="2" borderId="4" xfId="0" applyFont="1" applyFill="1" applyBorder="1" applyAlignment="1">
      <alignment horizontal="center"/>
    </xf>
    <xf numFmtId="0" fontId="7" fillId="0" borderId="4" xfId="0" applyFont="1" applyBorder="1" applyAlignment="1">
      <alignment horizontal="center"/>
    </xf>
    <xf numFmtId="14" fontId="0" fillId="0" borderId="0" xfId="0" applyNumberFormat="1"/>
    <xf numFmtId="0" fontId="9" fillId="5" borderId="7" xfId="0" applyFont="1" applyFill="1" applyBorder="1" applyAlignment="1">
      <alignment vertical="center" wrapText="1"/>
    </xf>
    <xf numFmtId="0" fontId="10" fillId="5" borderId="8" xfId="0" applyFont="1" applyFill="1" applyBorder="1" applyAlignment="1">
      <alignment vertical="center" wrapText="1"/>
    </xf>
    <xf numFmtId="0" fontId="11" fillId="5" borderId="9" xfId="0" applyFont="1" applyFill="1" applyBorder="1" applyAlignment="1">
      <alignment vertical="center" wrapText="1"/>
    </xf>
    <xf numFmtId="0" fontId="9" fillId="5" borderId="10" xfId="0" applyFont="1" applyFill="1" applyBorder="1" applyAlignment="1">
      <alignment vertical="center" wrapText="1"/>
    </xf>
    <xf numFmtId="0" fontId="10" fillId="5" borderId="11" xfId="0" applyFont="1" applyFill="1" applyBorder="1" applyAlignment="1">
      <alignment vertical="center" wrapText="1"/>
    </xf>
    <xf numFmtId="0" fontId="11" fillId="5" borderId="12" xfId="0" applyFont="1" applyFill="1" applyBorder="1" applyAlignment="1">
      <alignment vertical="center" wrapText="1"/>
    </xf>
    <xf numFmtId="14" fontId="4" fillId="0" borderId="0" xfId="0" applyNumberFormat="1" applyFont="1" applyAlignment="1" applyProtection="1">
      <alignment horizontal="left" textRotation="255"/>
      <protection locked="0"/>
    </xf>
    <xf numFmtId="0" fontId="15" fillId="9" borderId="4" xfId="1" applyFont="1" applyFill="1" applyBorder="1" applyAlignment="1">
      <alignment horizontal="center" wrapText="1"/>
    </xf>
    <xf numFmtId="0" fontId="17" fillId="10" borderId="4" xfId="0" applyFont="1" applyFill="1" applyBorder="1" applyAlignment="1">
      <alignment horizontal="center"/>
    </xf>
    <xf numFmtId="0" fontId="17" fillId="3" borderId="4" xfId="0" applyFont="1" applyFill="1" applyBorder="1" applyAlignment="1">
      <alignment horizontal="center"/>
    </xf>
    <xf numFmtId="0" fontId="17" fillId="11" borderId="4" xfId="0" applyFont="1" applyFill="1" applyBorder="1" applyAlignment="1">
      <alignment horizontal="center"/>
    </xf>
    <xf numFmtId="164" fontId="0" fillId="10" borderId="4" xfId="0" applyNumberFormat="1" applyFill="1" applyBorder="1" applyAlignment="1">
      <alignment horizontal="center" vertical="center"/>
    </xf>
    <xf numFmtId="14" fontId="4" fillId="0" borderId="4" xfId="0" applyNumberFormat="1" applyFont="1" applyBorder="1"/>
    <xf numFmtId="0" fontId="14" fillId="8" borderId="14" xfId="0" applyFont="1" applyFill="1" applyBorder="1"/>
    <xf numFmtId="164" fontId="4" fillId="8" borderId="14" xfId="0" applyNumberFormat="1" applyFont="1" applyFill="1" applyBorder="1" applyAlignment="1">
      <alignment horizontal="center" vertical="center"/>
    </xf>
    <xf numFmtId="0" fontId="0" fillId="0" borderId="4" xfId="0" applyFill="1" applyBorder="1"/>
    <xf numFmtId="0" fontId="0" fillId="0" borderId="1" xfId="0" applyFill="1" applyBorder="1"/>
    <xf numFmtId="14" fontId="0" fillId="7" borderId="4" xfId="0" applyNumberFormat="1" applyFill="1" applyBorder="1"/>
    <xf numFmtId="20" fontId="0" fillId="7" borderId="4" xfId="0" applyNumberFormat="1" applyFill="1" applyBorder="1"/>
    <xf numFmtId="20" fontId="0" fillId="0" borderId="4" xfId="0" applyNumberFormat="1" applyBorder="1"/>
    <xf numFmtId="0" fontId="0" fillId="7" borderId="4" xfId="0" applyFill="1" applyBorder="1"/>
    <xf numFmtId="164" fontId="0" fillId="7" borderId="4" xfId="0" applyNumberFormat="1" applyFill="1" applyBorder="1"/>
    <xf numFmtId="20" fontId="0" fillId="12" borderId="0" xfId="0" applyNumberFormat="1" applyFill="1"/>
    <xf numFmtId="0" fontId="0" fillId="0" borderId="6" xfId="0" applyBorder="1"/>
    <xf numFmtId="164" fontId="0" fillId="13" borderId="0" xfId="0" applyNumberFormat="1" applyFill="1"/>
    <xf numFmtId="0" fontId="0" fillId="0" borderId="0" xfId="0" applyFill="1"/>
    <xf numFmtId="0" fontId="0" fillId="0" borderId="0" xfId="0" applyFill="1" applyBorder="1"/>
    <xf numFmtId="164" fontId="8" fillId="0" borderId="0" xfId="0" applyNumberFormat="1" applyFont="1" applyFill="1"/>
    <xf numFmtId="164" fontId="0" fillId="0" borderId="0" xfId="0" applyNumberFormat="1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12" fillId="0" borderId="5" xfId="0" applyFont="1" applyFill="1" applyBorder="1" applyAlignment="1" applyProtection="1">
      <alignment vertical="center"/>
      <protection hidden="1"/>
    </xf>
    <xf numFmtId="0" fontId="1" fillId="0" borderId="0" xfId="0" applyFont="1" applyAlignment="1"/>
    <xf numFmtId="0" fontId="7" fillId="0" borderId="13" xfId="0" applyFont="1" applyFill="1" applyBorder="1" applyAlignment="1">
      <alignment horizontal="center"/>
    </xf>
    <xf numFmtId="0" fontId="12" fillId="0" borderId="5" xfId="0" applyFont="1" applyFill="1" applyBorder="1" applyAlignment="1" applyProtection="1">
      <alignment vertical="center"/>
      <protection hidden="1"/>
    </xf>
    <xf numFmtId="0" fontId="1" fillId="0" borderId="0" xfId="0" applyFont="1" applyAlignment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16" fillId="6" borderId="1" xfId="1" applyFont="1" applyBorder="1" applyAlignment="1">
      <alignment horizontal="center" wrapText="1"/>
    </xf>
  </cellXfs>
  <cellStyles count="2">
    <cellStyle name="Neutre" xfId="1" builtinId="28"/>
    <cellStyle name="Normal" xfId="0" builtinId="0"/>
  </cellStyles>
  <dxfs count="25">
    <dxf>
      <font>
        <color rgb="FF00B0F0"/>
      </font>
      <fill>
        <patternFill>
          <bgColor rgb="FF00B0F0"/>
        </patternFill>
      </fill>
    </dxf>
    <dxf>
      <font>
        <color theme="5"/>
      </font>
      <fill>
        <patternFill>
          <bgColor theme="5"/>
        </patternFill>
      </fill>
    </dxf>
    <dxf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C00000"/>
      </font>
    </dxf>
    <dxf>
      <font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rgb="FFFF0000"/>
      </font>
      <fill>
        <patternFill>
          <bgColor theme="9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79998168889431442"/>
        </patternFill>
      </fill>
      <border>
        <left style="thin">
          <color auto="1"/>
        </left>
        <vertical/>
        <horizontal/>
      </border>
    </dxf>
    <dxf>
      <fill>
        <patternFill>
          <bgColor theme="7" tint="0.79998168889431442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C00000"/>
      </font>
    </dxf>
    <dxf>
      <font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rgb="FFFF0000"/>
      </font>
      <fill>
        <patternFill>
          <bgColor theme="9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79998168889431442"/>
        </patternFill>
      </fill>
      <border>
        <left style="thin">
          <color auto="1"/>
        </left>
        <vertical/>
        <horizontal/>
      </border>
    </dxf>
  </dxfs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</xdr:colOff>
          <xdr:row>0</xdr:row>
          <xdr:rowOff>371475</xdr:rowOff>
        </xdr:from>
        <xdr:to>
          <xdr:col>11</xdr:col>
          <xdr:colOff>161925</xdr:colOff>
          <xdr:row>3</xdr:row>
          <xdr:rowOff>180975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0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effacement des données du mois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1</xdr:row>
          <xdr:rowOff>9525</xdr:rowOff>
        </xdr:from>
        <xdr:to>
          <xdr:col>21</xdr:col>
          <xdr:colOff>0</xdr:colOff>
          <xdr:row>4</xdr:row>
          <xdr:rowOff>28575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0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aperçu avant impression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19050</xdr:colOff>
          <xdr:row>1</xdr:row>
          <xdr:rowOff>38100</xdr:rowOff>
        </xdr:from>
        <xdr:to>
          <xdr:col>31</xdr:col>
          <xdr:colOff>200025</xdr:colOff>
          <xdr:row>4</xdr:row>
          <xdr:rowOff>9525</xdr:rowOff>
        </xdr:to>
        <xdr:sp macro="" textlink="">
          <xdr:nvSpPr>
            <xdr:cNvPr id="4103" name="Button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0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enregistrement en PDF du mois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361950</xdr:rowOff>
        </xdr:from>
        <xdr:to>
          <xdr:col>7</xdr:col>
          <xdr:colOff>752475</xdr:colOff>
          <xdr:row>3</xdr:row>
          <xdr:rowOff>47625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Effacement des  données du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0</xdr:row>
          <xdr:rowOff>361950</xdr:rowOff>
        </xdr:from>
        <xdr:to>
          <xdr:col>17</xdr:col>
          <xdr:colOff>9525</xdr:colOff>
          <xdr:row>3</xdr:row>
          <xdr:rowOff>47625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1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Aperçu avant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0</xdr:row>
          <xdr:rowOff>361950</xdr:rowOff>
        </xdr:from>
        <xdr:to>
          <xdr:col>27</xdr:col>
          <xdr:colOff>19050</xdr:colOff>
          <xdr:row>3</xdr:row>
          <xdr:rowOff>114300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1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Enregistrement PDF du Mois 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ours%20feri&#233;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mod&#232;le%20deja%20finalis&#233;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3%20ORIG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scriptif1"/>
      <sheetName val="Descriptif2"/>
      <sheetName val="Planning"/>
      <sheetName val="JoursFetes"/>
      <sheetName val="ListeSalariés"/>
    </sheetNames>
    <sheetDataSet>
      <sheetData sheetId="0"/>
      <sheetData sheetId="1"/>
      <sheetData sheetId="2"/>
      <sheetData sheetId="3">
        <row r="1">
          <cell r="E1" t="str">
            <v>Année</v>
          </cell>
        </row>
        <row r="2">
          <cell r="E2">
            <v>2018</v>
          </cell>
        </row>
        <row r="3">
          <cell r="E3">
            <v>2019</v>
          </cell>
        </row>
        <row r="4">
          <cell r="E4">
            <v>2020</v>
          </cell>
        </row>
        <row r="5">
          <cell r="E5">
            <v>2021</v>
          </cell>
        </row>
        <row r="6">
          <cell r="E6">
            <v>2022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JoursFetes"/>
      <sheetName val="ListeSalariés"/>
    </sheetNames>
    <sheetDataSet>
      <sheetData sheetId="0"/>
      <sheetData sheetId="1">
        <row r="1">
          <cell r="E1" t="str">
            <v>Année</v>
          </cell>
        </row>
        <row r="2">
          <cell r="E2">
            <v>2018</v>
          </cell>
        </row>
        <row r="3">
          <cell r="E3">
            <v>2019</v>
          </cell>
        </row>
        <row r="4">
          <cell r="E4">
            <v>2020</v>
          </cell>
        </row>
        <row r="5">
          <cell r="E5">
            <v>2021</v>
          </cell>
        </row>
        <row r="6">
          <cell r="E6">
            <v>2022</v>
          </cell>
        </row>
      </sheetData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scriptif1"/>
      <sheetName val="Descriptif2"/>
      <sheetName val="Planning"/>
      <sheetName val="JoursFetes"/>
      <sheetName val="ListeSalariés"/>
    </sheetNames>
    <sheetDataSet>
      <sheetData sheetId="0"/>
      <sheetData sheetId="1"/>
      <sheetData sheetId="2"/>
      <sheetData sheetId="3">
        <row r="1">
          <cell r="E1" t="str">
            <v>Année</v>
          </cell>
        </row>
        <row r="2">
          <cell r="E2">
            <v>2018</v>
          </cell>
        </row>
        <row r="3">
          <cell r="E3">
            <v>2019</v>
          </cell>
        </row>
        <row r="4">
          <cell r="E4">
            <v>2020</v>
          </cell>
        </row>
        <row r="5">
          <cell r="E5">
            <v>2021</v>
          </cell>
        </row>
        <row r="6">
          <cell r="E6">
            <v>2022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940647-B0F8-4F25-B6E6-35B61DF811D4}">
  <sheetPr codeName="Feuil1">
    <pageSetUpPr fitToPage="1"/>
  </sheetPr>
  <dimension ref="A1:AQ22"/>
  <sheetViews>
    <sheetView tabSelected="1" zoomScaleNormal="100" workbookViewId="0">
      <selection activeCell="Q24" sqref="Q24"/>
    </sheetView>
  </sheetViews>
  <sheetFormatPr baseColWidth="10" defaultRowHeight="15" x14ac:dyDescent="0.25"/>
  <cols>
    <col min="1" max="1" width="12.28515625" bestFit="1" customWidth="1"/>
    <col min="2" max="2" width="14.42578125" customWidth="1"/>
    <col min="9" max="9" width="3" bestFit="1" customWidth="1"/>
    <col min="10" max="10" width="3.42578125" bestFit="1" customWidth="1"/>
    <col min="11" max="11" width="3.42578125" customWidth="1"/>
    <col min="12" max="12" width="3.42578125" bestFit="1" customWidth="1"/>
    <col min="13" max="27" width="3.42578125" customWidth="1"/>
    <col min="28" max="28" width="4.140625" bestFit="1" customWidth="1"/>
    <col min="29" max="29" width="3.42578125" customWidth="1"/>
    <col min="30" max="34" width="4" bestFit="1" customWidth="1"/>
    <col min="35" max="35" width="4.140625" bestFit="1" customWidth="1"/>
    <col min="36" max="38" width="4" bestFit="1" customWidth="1"/>
    <col min="39" max="40" width="3.42578125" customWidth="1"/>
  </cols>
  <sheetData>
    <row r="1" spans="1:43" ht="29.25" thickBot="1" x14ac:dyDescent="0.5">
      <c r="B1" s="56" t="s">
        <v>54</v>
      </c>
      <c r="C1" s="57"/>
      <c r="D1" s="57"/>
      <c r="E1" s="12" t="str">
        <f>TEXT(C4,"mmmm")</f>
        <v>janvier</v>
      </c>
      <c r="AQ1" s="46"/>
    </row>
    <row r="4" spans="1:43" x14ac:dyDescent="0.25">
      <c r="B4" s="1" t="s">
        <v>0</v>
      </c>
      <c r="C4" s="9">
        <v>43831</v>
      </c>
    </row>
    <row r="5" spans="1:43" x14ac:dyDescent="0.25">
      <c r="B5" s="1" t="s">
        <v>1</v>
      </c>
      <c r="C5" s="2">
        <f>EOMONTH(C4,0)</f>
        <v>43861</v>
      </c>
    </row>
    <row r="6" spans="1:43" ht="16.5" x14ac:dyDescent="0.25">
      <c r="C6" s="2">
        <f ca="1">TODAY()</f>
        <v>43859</v>
      </c>
      <c r="I6" s="27" t="str">
        <f t="shared" ref="I6:AM6" si="0">IFERROR(IF(VLOOKUP(I7,datferiés,1,FALSE),"F",""),"")</f>
        <v>F</v>
      </c>
      <c r="J6" s="27" t="str">
        <f t="shared" si="0"/>
        <v/>
      </c>
      <c r="K6" s="27" t="str">
        <f t="shared" si="0"/>
        <v/>
      </c>
      <c r="L6" s="27" t="str">
        <f t="shared" si="0"/>
        <v/>
      </c>
      <c r="M6" s="27" t="str">
        <f t="shared" si="0"/>
        <v/>
      </c>
      <c r="N6" s="27" t="str">
        <f t="shared" si="0"/>
        <v/>
      </c>
      <c r="O6" s="27" t="str">
        <f t="shared" si="0"/>
        <v/>
      </c>
      <c r="P6" s="27" t="str">
        <f t="shared" si="0"/>
        <v/>
      </c>
      <c r="Q6" s="27" t="str">
        <f t="shared" si="0"/>
        <v/>
      </c>
      <c r="R6" s="27" t="str">
        <f t="shared" si="0"/>
        <v/>
      </c>
      <c r="S6" s="27" t="str">
        <f t="shared" si="0"/>
        <v/>
      </c>
      <c r="T6" s="27" t="str">
        <f t="shared" si="0"/>
        <v/>
      </c>
      <c r="U6" s="27" t="str">
        <f t="shared" si="0"/>
        <v/>
      </c>
      <c r="V6" s="27" t="str">
        <f t="shared" si="0"/>
        <v/>
      </c>
      <c r="W6" s="27" t="str">
        <f t="shared" si="0"/>
        <v/>
      </c>
      <c r="X6" s="27" t="str">
        <f t="shared" si="0"/>
        <v/>
      </c>
      <c r="Y6" s="27" t="str">
        <f t="shared" si="0"/>
        <v/>
      </c>
      <c r="Z6" s="27" t="str">
        <f t="shared" si="0"/>
        <v/>
      </c>
      <c r="AA6" s="27" t="str">
        <f t="shared" si="0"/>
        <v/>
      </c>
      <c r="AB6" s="27" t="str">
        <f t="shared" si="0"/>
        <v/>
      </c>
      <c r="AC6" s="27" t="str">
        <f t="shared" si="0"/>
        <v/>
      </c>
      <c r="AD6" s="27" t="str">
        <f t="shared" si="0"/>
        <v/>
      </c>
      <c r="AE6" s="27" t="str">
        <f t="shared" si="0"/>
        <v/>
      </c>
      <c r="AF6" s="27" t="str">
        <f t="shared" si="0"/>
        <v/>
      </c>
      <c r="AG6" s="27" t="str">
        <f t="shared" si="0"/>
        <v/>
      </c>
      <c r="AH6" s="27" t="str">
        <f t="shared" si="0"/>
        <v/>
      </c>
      <c r="AI6" s="27" t="str">
        <f t="shared" si="0"/>
        <v/>
      </c>
      <c r="AJ6" s="27" t="str">
        <f t="shared" si="0"/>
        <v/>
      </c>
      <c r="AK6" s="27" t="str">
        <f t="shared" si="0"/>
        <v/>
      </c>
      <c r="AL6" s="27" t="str">
        <f t="shared" si="0"/>
        <v/>
      </c>
      <c r="AM6" s="27" t="str">
        <f t="shared" si="0"/>
        <v/>
      </c>
    </row>
    <row r="7" spans="1:43" ht="47.25" x14ac:dyDescent="0.25">
      <c r="I7" s="10">
        <f>C4</f>
        <v>43831</v>
      </c>
      <c r="J7" s="11">
        <f>I7+1</f>
        <v>43832</v>
      </c>
      <c r="K7" s="11">
        <f>J7+1</f>
        <v>43833</v>
      </c>
      <c r="L7" s="11">
        <f t="shared" ref="L7:X7" si="1">K7+1</f>
        <v>43834</v>
      </c>
      <c r="M7" s="11">
        <f t="shared" si="1"/>
        <v>43835</v>
      </c>
      <c r="N7" s="11">
        <f t="shared" si="1"/>
        <v>43836</v>
      </c>
      <c r="O7" s="11">
        <f t="shared" si="1"/>
        <v>43837</v>
      </c>
      <c r="P7" s="11">
        <f t="shared" si="1"/>
        <v>43838</v>
      </c>
      <c r="Q7" s="11">
        <f t="shared" si="1"/>
        <v>43839</v>
      </c>
      <c r="R7" s="11">
        <f t="shared" si="1"/>
        <v>43840</v>
      </c>
      <c r="S7" s="11">
        <f t="shared" si="1"/>
        <v>43841</v>
      </c>
      <c r="T7" s="11">
        <f t="shared" si="1"/>
        <v>43842</v>
      </c>
      <c r="U7" s="11">
        <f t="shared" si="1"/>
        <v>43843</v>
      </c>
      <c r="V7" s="11">
        <f t="shared" si="1"/>
        <v>43844</v>
      </c>
      <c r="W7" s="11">
        <f t="shared" si="1"/>
        <v>43845</v>
      </c>
      <c r="X7" s="11">
        <f t="shared" si="1"/>
        <v>43846</v>
      </c>
      <c r="Y7" s="11">
        <f t="shared" ref="Y7" si="2">X7+1</f>
        <v>43847</v>
      </c>
      <c r="Z7" s="11">
        <f t="shared" ref="Z7" si="3">Y7+1</f>
        <v>43848</v>
      </c>
      <c r="AA7" s="11">
        <f t="shared" ref="AA7" si="4">Z7+1</f>
        <v>43849</v>
      </c>
      <c r="AB7" s="11">
        <f t="shared" ref="AB7" si="5">AA7+1</f>
        <v>43850</v>
      </c>
      <c r="AC7" s="11">
        <f t="shared" ref="AC7" si="6">AB7+1</f>
        <v>43851</v>
      </c>
      <c r="AD7" s="11">
        <f t="shared" ref="AD7" si="7">AC7+1</f>
        <v>43852</v>
      </c>
      <c r="AE7" s="11">
        <f t="shared" ref="AE7" si="8">AD7+1</f>
        <v>43853</v>
      </c>
      <c r="AF7" s="11">
        <f t="shared" ref="AF7" si="9">AE7+1</f>
        <v>43854</v>
      </c>
      <c r="AG7" s="11">
        <f t="shared" ref="AG7" si="10">AF7+1</f>
        <v>43855</v>
      </c>
      <c r="AH7" s="11">
        <f t="shared" ref="AH7" si="11">AG7+1</f>
        <v>43856</v>
      </c>
      <c r="AI7" s="11">
        <f t="shared" ref="AI7" si="12">AH7+1</f>
        <v>43857</v>
      </c>
      <c r="AJ7" s="11">
        <f>IFERROR(IF(AI7+1&gt;C5,"",AI7+1),"")</f>
        <v>43858</v>
      </c>
      <c r="AK7" s="11">
        <f>IFERROR(IF(AJ7+1&gt;C5,"",AJ7+1),"")</f>
        <v>43859</v>
      </c>
      <c r="AL7" s="11">
        <f>IFERROR(IF(AK7+1&gt;C5,"",AK7+1),"")</f>
        <v>43860</v>
      </c>
      <c r="AM7" s="11">
        <f>IFERROR(IF(AL7+1&gt;C5,"",AL7+1),"")</f>
        <v>43861</v>
      </c>
      <c r="AN7" s="11"/>
    </row>
    <row r="9" spans="1:43" x14ac:dyDescent="0.25">
      <c r="I9" t="str">
        <f>IF(I11="L","S"&amp;WEEKNUM(I7),"")</f>
        <v/>
      </c>
      <c r="J9" t="str">
        <f t="shared" ref="J9:AJ9" si="13">IF(J11="L","S"&amp;WEEKNUM(J7),"")</f>
        <v/>
      </c>
      <c r="K9" t="str">
        <f t="shared" si="13"/>
        <v/>
      </c>
      <c r="L9" t="str">
        <f t="shared" si="13"/>
        <v/>
      </c>
      <c r="M9" t="str">
        <f t="shared" si="13"/>
        <v/>
      </c>
      <c r="N9" t="str">
        <f t="shared" si="13"/>
        <v>S2</v>
      </c>
      <c r="O9" t="str">
        <f t="shared" si="13"/>
        <v/>
      </c>
      <c r="P9" t="str">
        <f t="shared" si="13"/>
        <v/>
      </c>
      <c r="Q9" t="str">
        <f t="shared" si="13"/>
        <v/>
      </c>
      <c r="R9" t="str">
        <f t="shared" si="13"/>
        <v/>
      </c>
      <c r="S9" t="str">
        <f t="shared" si="13"/>
        <v/>
      </c>
      <c r="T9" t="str">
        <f t="shared" si="13"/>
        <v/>
      </c>
      <c r="U9" t="str">
        <f t="shared" si="13"/>
        <v>S3</v>
      </c>
      <c r="V9" t="str">
        <f t="shared" si="13"/>
        <v/>
      </c>
      <c r="W9" t="str">
        <f t="shared" si="13"/>
        <v/>
      </c>
      <c r="X9" t="str">
        <f t="shared" si="13"/>
        <v/>
      </c>
      <c r="Y9" t="str">
        <f t="shared" si="13"/>
        <v/>
      </c>
      <c r="Z9" t="str">
        <f t="shared" si="13"/>
        <v/>
      </c>
      <c r="AA9" t="str">
        <f t="shared" si="13"/>
        <v/>
      </c>
      <c r="AB9" t="str">
        <f t="shared" si="13"/>
        <v>S4</v>
      </c>
      <c r="AC9" t="str">
        <f t="shared" si="13"/>
        <v/>
      </c>
      <c r="AD9" t="str">
        <f t="shared" si="13"/>
        <v/>
      </c>
      <c r="AE9" t="str">
        <f t="shared" si="13"/>
        <v/>
      </c>
      <c r="AF9" t="str">
        <f t="shared" si="13"/>
        <v/>
      </c>
      <c r="AG9" t="str">
        <f t="shared" si="13"/>
        <v/>
      </c>
      <c r="AH9" t="str">
        <f t="shared" si="13"/>
        <v/>
      </c>
      <c r="AI9" t="str">
        <f t="shared" si="13"/>
        <v>S5</v>
      </c>
      <c r="AJ9" t="str">
        <f t="shared" si="13"/>
        <v/>
      </c>
      <c r="AK9" t="str">
        <f>IFERROR(IF(AK11="L","S"&amp;WEEKNUM(AK7),""),"")</f>
        <v/>
      </c>
      <c r="AL9" t="str">
        <f>IFERROR(IF(AL11="L","S"&amp;WEEKNUM(AL7),""),"")</f>
        <v/>
      </c>
      <c r="AM9" t="str">
        <f>IFERROR(IF(AM11="L","S"&amp;WEEKNUM(AM7),""),"")</f>
        <v/>
      </c>
    </row>
    <row r="10" spans="1:43" x14ac:dyDescent="0.25">
      <c r="A10" t="s">
        <v>18</v>
      </c>
      <c r="C10" s="58" t="s">
        <v>13</v>
      </c>
      <c r="D10" s="59"/>
      <c r="E10" s="58" t="s">
        <v>14</v>
      </c>
      <c r="F10" s="60"/>
      <c r="G10" s="58" t="s">
        <v>15</v>
      </c>
      <c r="H10" s="60"/>
      <c r="I10" s="3">
        <f>DAY(I7)</f>
        <v>1</v>
      </c>
      <c r="J10" s="3">
        <f t="shared" ref="J10:AJ10" si="14">DAY(J7)</f>
        <v>2</v>
      </c>
      <c r="K10" s="3">
        <f t="shared" si="14"/>
        <v>3</v>
      </c>
      <c r="L10" s="3">
        <f t="shared" si="14"/>
        <v>4</v>
      </c>
      <c r="M10" s="3">
        <f t="shared" si="14"/>
        <v>5</v>
      </c>
      <c r="N10" s="3">
        <f t="shared" si="14"/>
        <v>6</v>
      </c>
      <c r="O10" s="3">
        <f t="shared" si="14"/>
        <v>7</v>
      </c>
      <c r="P10" s="3">
        <f t="shared" si="14"/>
        <v>8</v>
      </c>
      <c r="Q10" s="3">
        <f t="shared" si="14"/>
        <v>9</v>
      </c>
      <c r="R10" s="3">
        <f t="shared" si="14"/>
        <v>10</v>
      </c>
      <c r="S10" s="3">
        <f t="shared" si="14"/>
        <v>11</v>
      </c>
      <c r="T10" s="3">
        <f t="shared" si="14"/>
        <v>12</v>
      </c>
      <c r="U10" s="3">
        <f t="shared" si="14"/>
        <v>13</v>
      </c>
      <c r="V10" s="3">
        <f t="shared" si="14"/>
        <v>14</v>
      </c>
      <c r="W10" s="3">
        <f t="shared" si="14"/>
        <v>15</v>
      </c>
      <c r="X10" s="3">
        <f t="shared" si="14"/>
        <v>16</v>
      </c>
      <c r="Y10" s="3">
        <f t="shared" si="14"/>
        <v>17</v>
      </c>
      <c r="Z10" s="3">
        <f t="shared" si="14"/>
        <v>18</v>
      </c>
      <c r="AA10" s="3">
        <f t="shared" si="14"/>
        <v>19</v>
      </c>
      <c r="AB10" s="3">
        <f t="shared" si="14"/>
        <v>20</v>
      </c>
      <c r="AC10" s="3">
        <f t="shared" si="14"/>
        <v>21</v>
      </c>
      <c r="AD10" s="3">
        <f t="shared" si="14"/>
        <v>22</v>
      </c>
      <c r="AE10" s="3">
        <f t="shared" si="14"/>
        <v>23</v>
      </c>
      <c r="AF10" s="3">
        <f t="shared" si="14"/>
        <v>24</v>
      </c>
      <c r="AG10" s="3">
        <f t="shared" si="14"/>
        <v>25</v>
      </c>
      <c r="AH10" s="3">
        <f t="shared" si="14"/>
        <v>26</v>
      </c>
      <c r="AI10" s="3">
        <f t="shared" si="14"/>
        <v>27</v>
      </c>
      <c r="AJ10" s="3">
        <f t="shared" si="14"/>
        <v>28</v>
      </c>
      <c r="AK10" s="3">
        <f>IFERROR(DAY(AK7),"")</f>
        <v>29</v>
      </c>
      <c r="AL10" s="3">
        <f>IFERROR(DAY(AL7),"")</f>
        <v>30</v>
      </c>
      <c r="AM10" s="3">
        <f>IFERROR(DAY(AM7),"")</f>
        <v>31</v>
      </c>
      <c r="AN10" s="3"/>
    </row>
    <row r="11" spans="1:43" x14ac:dyDescent="0.25">
      <c r="A11" s="13" t="s">
        <v>16</v>
      </c>
      <c r="B11" s="13" t="s">
        <v>17</v>
      </c>
      <c r="C11" s="5" t="s">
        <v>2</v>
      </c>
      <c r="D11" s="5" t="s">
        <v>3</v>
      </c>
      <c r="E11" s="5" t="s">
        <v>4</v>
      </c>
      <c r="F11" s="6" t="s">
        <v>3</v>
      </c>
      <c r="G11" s="5" t="s">
        <v>4</v>
      </c>
      <c r="H11" s="6" t="s">
        <v>3</v>
      </c>
      <c r="I11" s="3" t="str">
        <f>CHOOSE(WEEKDAY(I7),"D","L","M","M","J","V","S")</f>
        <v>M</v>
      </c>
      <c r="J11" s="3" t="str">
        <f t="shared" ref="J11:AJ11" si="15">CHOOSE(WEEKDAY(J7),"D","L","M","M","J","V","S")</f>
        <v>J</v>
      </c>
      <c r="K11" s="3" t="str">
        <f t="shared" si="15"/>
        <v>V</v>
      </c>
      <c r="L11" s="3" t="str">
        <f t="shared" si="15"/>
        <v>S</v>
      </c>
      <c r="M11" s="3" t="str">
        <f t="shared" si="15"/>
        <v>D</v>
      </c>
      <c r="N11" s="3" t="str">
        <f t="shared" si="15"/>
        <v>L</v>
      </c>
      <c r="O11" s="3" t="str">
        <f t="shared" si="15"/>
        <v>M</v>
      </c>
      <c r="P11" s="3" t="str">
        <f t="shared" si="15"/>
        <v>M</v>
      </c>
      <c r="Q11" s="3" t="str">
        <f t="shared" si="15"/>
        <v>J</v>
      </c>
      <c r="R11" s="3" t="str">
        <f t="shared" si="15"/>
        <v>V</v>
      </c>
      <c r="S11" s="3" t="str">
        <f t="shared" si="15"/>
        <v>S</v>
      </c>
      <c r="T11" s="3" t="str">
        <f t="shared" si="15"/>
        <v>D</v>
      </c>
      <c r="U11" s="3" t="str">
        <f t="shared" si="15"/>
        <v>L</v>
      </c>
      <c r="V11" s="3" t="str">
        <f t="shared" si="15"/>
        <v>M</v>
      </c>
      <c r="W11" s="3" t="str">
        <f t="shared" si="15"/>
        <v>M</v>
      </c>
      <c r="X11" s="3" t="str">
        <f t="shared" si="15"/>
        <v>J</v>
      </c>
      <c r="Y11" s="3" t="str">
        <f t="shared" si="15"/>
        <v>V</v>
      </c>
      <c r="Z11" s="3" t="str">
        <f t="shared" si="15"/>
        <v>S</v>
      </c>
      <c r="AA11" s="3" t="str">
        <f t="shared" si="15"/>
        <v>D</v>
      </c>
      <c r="AB11" s="3" t="str">
        <f t="shared" si="15"/>
        <v>L</v>
      </c>
      <c r="AC11" s="3" t="str">
        <f t="shared" si="15"/>
        <v>M</v>
      </c>
      <c r="AD11" s="3" t="str">
        <f t="shared" si="15"/>
        <v>M</v>
      </c>
      <c r="AE11" s="3" t="str">
        <f t="shared" si="15"/>
        <v>J</v>
      </c>
      <c r="AF11" s="3" t="str">
        <f t="shared" si="15"/>
        <v>V</v>
      </c>
      <c r="AG11" s="3" t="str">
        <f t="shared" si="15"/>
        <v>S</v>
      </c>
      <c r="AH11" s="3" t="str">
        <f t="shared" si="15"/>
        <v>D</v>
      </c>
      <c r="AI11" s="3" t="str">
        <f t="shared" si="15"/>
        <v>L</v>
      </c>
      <c r="AJ11" s="3" t="str">
        <f t="shared" si="15"/>
        <v>M</v>
      </c>
      <c r="AK11" s="3" t="str">
        <f>IFERROR(CHOOSE(WEEKDAY(AK7),"D","L","M","M","J","V","S"),"")</f>
        <v>M</v>
      </c>
      <c r="AL11" s="3" t="str">
        <f>IFERROR(CHOOSE(WEEKDAY(AL7),"D","L","M","M","J","V","S"),"")</f>
        <v>J</v>
      </c>
      <c r="AM11" s="3" t="str">
        <f>IFERROR(CHOOSE(WEEKDAY(AM7),"D","L","M","M","J","V","S"),"")</f>
        <v>V</v>
      </c>
      <c r="AN11" s="3"/>
    </row>
    <row r="12" spans="1:43" x14ac:dyDescent="0.25">
      <c r="A12" s="1" t="s">
        <v>68</v>
      </c>
      <c r="B12" s="1" t="str">
        <f t="shared" ref="B12:B19" si="16">IFERROR(VLOOKUP(A12,PRENOM,2,FALSE),"")</f>
        <v>NATHALIE</v>
      </c>
      <c r="C12" s="1">
        <v>14</v>
      </c>
      <c r="D12" s="1">
        <v>21</v>
      </c>
      <c r="E12" s="1"/>
      <c r="F12" s="4"/>
      <c r="G12" s="1"/>
      <c r="H12" s="4"/>
      <c r="I12" s="14" t="str">
        <f>IF(OR(AND(I$10&gt;=$C12,I$10&lt;=$D12),AND(I$10&gt;=$E12,I$10&lt;=$F12),AND(I$10&gt;=$G12,I$10&lt;=$H12)),1,"")</f>
        <v/>
      </c>
      <c r="J12" s="14" t="str">
        <f t="shared" ref="J12:AK13" si="17">IF(OR(AND(J$10&gt;=$C12,J$10&lt;=$D12),AND(J$10&gt;=$E12,J$10&lt;=$F12),AND(J$10&gt;=$G12,J$10&lt;=$H12)),1,"")</f>
        <v/>
      </c>
      <c r="K12" s="14" t="str">
        <f t="shared" si="17"/>
        <v/>
      </c>
      <c r="L12" s="14" t="str">
        <f t="shared" si="17"/>
        <v/>
      </c>
      <c r="M12" s="14" t="str">
        <f t="shared" si="17"/>
        <v/>
      </c>
      <c r="N12" s="14" t="str">
        <f t="shared" si="17"/>
        <v/>
      </c>
      <c r="O12" s="14" t="str">
        <f t="shared" si="17"/>
        <v/>
      </c>
      <c r="P12" s="14" t="str">
        <f t="shared" si="17"/>
        <v/>
      </c>
      <c r="Q12" s="14" t="str">
        <f t="shared" si="17"/>
        <v/>
      </c>
      <c r="R12" s="14" t="str">
        <f t="shared" si="17"/>
        <v/>
      </c>
      <c r="S12" s="14" t="str">
        <f t="shared" si="17"/>
        <v/>
      </c>
      <c r="T12" s="14" t="str">
        <f t="shared" si="17"/>
        <v/>
      </c>
      <c r="U12" s="14" t="str">
        <f t="shared" si="17"/>
        <v/>
      </c>
      <c r="V12" s="14">
        <f t="shared" si="17"/>
        <v>1</v>
      </c>
      <c r="W12" s="14">
        <f t="shared" si="17"/>
        <v>1</v>
      </c>
      <c r="X12" s="14">
        <f t="shared" si="17"/>
        <v>1</v>
      </c>
      <c r="Y12" s="14">
        <f t="shared" si="17"/>
        <v>1</v>
      </c>
      <c r="Z12" s="14">
        <f t="shared" si="17"/>
        <v>1</v>
      </c>
      <c r="AA12" s="14">
        <f t="shared" si="17"/>
        <v>1</v>
      </c>
      <c r="AB12" s="14">
        <f t="shared" si="17"/>
        <v>1</v>
      </c>
      <c r="AC12" s="14">
        <f t="shared" si="17"/>
        <v>1</v>
      </c>
      <c r="AD12" s="14" t="str">
        <f t="shared" si="17"/>
        <v/>
      </c>
      <c r="AE12" s="14" t="str">
        <f t="shared" si="17"/>
        <v/>
      </c>
      <c r="AF12" s="14" t="str">
        <f t="shared" si="17"/>
        <v/>
      </c>
      <c r="AG12" s="14" t="str">
        <f t="shared" si="17"/>
        <v/>
      </c>
      <c r="AH12" s="14" t="str">
        <f t="shared" si="17"/>
        <v/>
      </c>
      <c r="AI12" s="14" t="str">
        <f t="shared" si="17"/>
        <v/>
      </c>
      <c r="AJ12" s="14" t="str">
        <f t="shared" si="17"/>
        <v/>
      </c>
      <c r="AK12" s="14" t="str">
        <f t="shared" si="17"/>
        <v/>
      </c>
      <c r="AL12" s="14" t="str">
        <f t="shared" ref="AL12:AM19" si="18">IF(OR(AND(AL$10&gt;=$C12,AL$10&lt;=$D12),AND(AL$10&gt;=$E12,AL$10&lt;=$F12)),"","")</f>
        <v/>
      </c>
      <c r="AM12" s="14" t="str">
        <f t="shared" si="18"/>
        <v/>
      </c>
      <c r="AN12" s="3"/>
    </row>
    <row r="13" spans="1:43" x14ac:dyDescent="0.25">
      <c r="A13" s="1" t="s">
        <v>68</v>
      </c>
      <c r="B13" s="1" t="str">
        <f t="shared" si="16"/>
        <v>NATHALIE</v>
      </c>
      <c r="C13" s="1">
        <v>14</v>
      </c>
      <c r="D13" s="1">
        <v>21</v>
      </c>
      <c r="E13" s="1"/>
      <c r="F13" s="4"/>
      <c r="G13" s="1"/>
      <c r="H13" s="4"/>
      <c r="I13" s="14" t="str">
        <f>IF(OR(AND(I$10&gt;=$C13,I$10&lt;=$D13),AND(I$10&gt;=$E13,I$10&lt;=$F13),AND(I$10&gt;=$G13,I$10&lt;=$H13)),1,"")</f>
        <v/>
      </c>
      <c r="J13" s="14" t="str">
        <f t="shared" si="17"/>
        <v/>
      </c>
      <c r="K13" s="14" t="str">
        <f t="shared" si="17"/>
        <v/>
      </c>
      <c r="L13" s="14" t="str">
        <f t="shared" si="17"/>
        <v/>
      </c>
      <c r="M13" s="14" t="str">
        <f t="shared" si="17"/>
        <v/>
      </c>
      <c r="N13" s="14" t="str">
        <f t="shared" si="17"/>
        <v/>
      </c>
      <c r="O13" s="14" t="str">
        <f t="shared" si="17"/>
        <v/>
      </c>
      <c r="P13" s="14" t="str">
        <f t="shared" si="17"/>
        <v/>
      </c>
      <c r="Q13" s="14" t="str">
        <f t="shared" si="17"/>
        <v/>
      </c>
      <c r="R13" s="14" t="str">
        <f t="shared" si="17"/>
        <v/>
      </c>
      <c r="S13" s="14" t="str">
        <f t="shared" si="17"/>
        <v/>
      </c>
      <c r="T13" s="14" t="str">
        <f t="shared" si="17"/>
        <v/>
      </c>
      <c r="U13" s="14" t="str">
        <f t="shared" si="17"/>
        <v/>
      </c>
      <c r="V13" s="14">
        <f t="shared" si="17"/>
        <v>1</v>
      </c>
      <c r="W13" s="14">
        <f t="shared" si="17"/>
        <v>1</v>
      </c>
      <c r="X13" s="14">
        <f t="shared" si="17"/>
        <v>1</v>
      </c>
      <c r="Y13" s="14">
        <f t="shared" si="17"/>
        <v>1</v>
      </c>
      <c r="Z13" s="14">
        <f t="shared" si="17"/>
        <v>1</v>
      </c>
      <c r="AA13" s="14">
        <f t="shared" si="17"/>
        <v>1</v>
      </c>
      <c r="AB13" s="14">
        <f t="shared" si="17"/>
        <v>1</v>
      </c>
      <c r="AC13" s="14">
        <f t="shared" si="17"/>
        <v>1</v>
      </c>
      <c r="AD13" s="14" t="str">
        <f t="shared" si="17"/>
        <v/>
      </c>
      <c r="AE13" s="14" t="str">
        <f t="shared" si="17"/>
        <v/>
      </c>
      <c r="AF13" s="14" t="str">
        <f t="shared" si="17"/>
        <v/>
      </c>
      <c r="AG13" s="14" t="str">
        <f t="shared" si="17"/>
        <v/>
      </c>
      <c r="AH13" s="14" t="str">
        <f t="shared" si="17"/>
        <v/>
      </c>
      <c r="AI13" s="14" t="str">
        <f t="shared" si="17"/>
        <v/>
      </c>
      <c r="AJ13" s="14" t="str">
        <f t="shared" si="17"/>
        <v/>
      </c>
      <c r="AK13" s="14" t="str">
        <f t="shared" si="17"/>
        <v/>
      </c>
      <c r="AL13" s="14" t="str">
        <f t="shared" si="18"/>
        <v/>
      </c>
      <c r="AM13" s="14" t="str">
        <f t="shared" si="18"/>
        <v/>
      </c>
      <c r="AN13" s="3"/>
    </row>
    <row r="14" spans="1:43" x14ac:dyDescent="0.25">
      <c r="A14" s="1" t="s">
        <v>68</v>
      </c>
      <c r="B14" s="1" t="str">
        <f t="shared" si="16"/>
        <v>NATHALIE</v>
      </c>
      <c r="C14" s="1">
        <v>14</v>
      </c>
      <c r="D14" s="1">
        <v>21</v>
      </c>
      <c r="E14" s="1"/>
      <c r="F14" s="4"/>
      <c r="G14" s="1"/>
      <c r="H14" s="4"/>
      <c r="I14" s="14" t="str">
        <f t="shared" ref="I14:X19" si="19">IF(OR(AND(I$10&gt;=$C14,I$10&lt;=$D14),AND(I$10&gt;=$E14,I$10&lt;=$F14)),1,"")</f>
        <v/>
      </c>
      <c r="J14" s="14" t="str">
        <f t="shared" ref="J14:AJ19" si="20">IF(OR(AND(J$10&gt;=$C14,J$10&lt;=$D14),AND(J$10&gt;=$E14,J$10&lt;=$F14)),1,"")</f>
        <v/>
      </c>
      <c r="K14" s="14" t="str">
        <f t="shared" si="20"/>
        <v/>
      </c>
      <c r="L14" s="14" t="str">
        <f t="shared" si="20"/>
        <v/>
      </c>
      <c r="M14" s="14" t="str">
        <f t="shared" si="20"/>
        <v/>
      </c>
      <c r="N14" s="14" t="str">
        <f t="shared" si="20"/>
        <v/>
      </c>
      <c r="O14" s="14" t="str">
        <f t="shared" si="20"/>
        <v/>
      </c>
      <c r="P14" s="14" t="str">
        <f t="shared" si="20"/>
        <v/>
      </c>
      <c r="Q14" s="14" t="str">
        <f t="shared" si="20"/>
        <v/>
      </c>
      <c r="R14" s="14" t="str">
        <f t="shared" si="20"/>
        <v/>
      </c>
      <c r="S14" s="14" t="str">
        <f t="shared" si="20"/>
        <v/>
      </c>
      <c r="T14" s="14" t="str">
        <f t="shared" si="20"/>
        <v/>
      </c>
      <c r="U14" s="14" t="str">
        <f t="shared" si="20"/>
        <v/>
      </c>
      <c r="V14" s="14">
        <f t="shared" si="20"/>
        <v>1</v>
      </c>
      <c r="W14" s="14">
        <f t="shared" si="20"/>
        <v>1</v>
      </c>
      <c r="X14" s="14">
        <f t="shared" si="20"/>
        <v>1</v>
      </c>
      <c r="Y14" s="14">
        <f t="shared" si="20"/>
        <v>1</v>
      </c>
      <c r="Z14" s="14">
        <f t="shared" si="20"/>
        <v>1</v>
      </c>
      <c r="AA14" s="14">
        <f t="shared" si="20"/>
        <v>1</v>
      </c>
      <c r="AB14" s="14">
        <f t="shared" si="20"/>
        <v>1</v>
      </c>
      <c r="AC14" s="14">
        <f t="shared" si="20"/>
        <v>1</v>
      </c>
      <c r="AD14" s="14" t="str">
        <f t="shared" si="20"/>
        <v/>
      </c>
      <c r="AE14" s="14" t="str">
        <f t="shared" si="20"/>
        <v/>
      </c>
      <c r="AF14" s="14" t="str">
        <f t="shared" si="20"/>
        <v/>
      </c>
      <c r="AG14" s="14" t="str">
        <f t="shared" si="20"/>
        <v/>
      </c>
      <c r="AH14" s="14" t="str">
        <f t="shared" si="20"/>
        <v/>
      </c>
      <c r="AI14" s="14" t="str">
        <f t="shared" si="20"/>
        <v/>
      </c>
      <c r="AJ14" s="14" t="str">
        <f t="shared" si="20"/>
        <v/>
      </c>
      <c r="AK14" s="14" t="str">
        <f t="shared" ref="AK14:AK19" si="21">IF(OR(AND(AK$10&gt;=$C14,AK$10&lt;=$D14),AND(AK$10&gt;=$E14,AK$10&lt;=$F14)),"","")</f>
        <v/>
      </c>
      <c r="AL14" s="14" t="str">
        <f t="shared" si="18"/>
        <v/>
      </c>
      <c r="AM14" s="14" t="str">
        <f t="shared" si="18"/>
        <v/>
      </c>
      <c r="AN14" s="3"/>
    </row>
    <row r="15" spans="1:43" x14ac:dyDescent="0.25">
      <c r="A15" s="1" t="s">
        <v>68</v>
      </c>
      <c r="B15" s="1" t="str">
        <f t="shared" si="16"/>
        <v>NATHALIE</v>
      </c>
      <c r="C15" s="1">
        <v>14</v>
      </c>
      <c r="D15" s="1">
        <v>21</v>
      </c>
      <c r="E15" s="1"/>
      <c r="F15" s="4"/>
      <c r="G15" s="1"/>
      <c r="H15" s="4"/>
      <c r="I15" s="14" t="str">
        <f t="shared" si="19"/>
        <v/>
      </c>
      <c r="J15" s="14" t="str">
        <f t="shared" si="20"/>
        <v/>
      </c>
      <c r="K15" s="14" t="str">
        <f t="shared" si="20"/>
        <v/>
      </c>
      <c r="L15" s="14" t="str">
        <f t="shared" si="20"/>
        <v/>
      </c>
      <c r="M15" s="14" t="str">
        <f t="shared" si="20"/>
        <v/>
      </c>
      <c r="N15" s="14" t="str">
        <f t="shared" si="20"/>
        <v/>
      </c>
      <c r="O15" s="14" t="str">
        <f t="shared" si="20"/>
        <v/>
      </c>
      <c r="P15" s="14" t="str">
        <f t="shared" si="20"/>
        <v/>
      </c>
      <c r="Q15" s="14" t="str">
        <f t="shared" si="20"/>
        <v/>
      </c>
      <c r="R15" s="14" t="str">
        <f t="shared" si="20"/>
        <v/>
      </c>
      <c r="S15" s="14" t="str">
        <f t="shared" si="20"/>
        <v/>
      </c>
      <c r="T15" s="14" t="str">
        <f t="shared" si="20"/>
        <v/>
      </c>
      <c r="U15" s="14" t="str">
        <f t="shared" si="20"/>
        <v/>
      </c>
      <c r="V15" s="14">
        <f t="shared" si="20"/>
        <v>1</v>
      </c>
      <c r="W15" s="14">
        <f t="shared" si="20"/>
        <v>1</v>
      </c>
      <c r="X15" s="14">
        <f t="shared" si="20"/>
        <v>1</v>
      </c>
      <c r="Y15" s="14">
        <f t="shared" si="20"/>
        <v>1</v>
      </c>
      <c r="Z15" s="14">
        <f t="shared" si="20"/>
        <v>1</v>
      </c>
      <c r="AA15" s="14">
        <f t="shared" si="20"/>
        <v>1</v>
      </c>
      <c r="AB15" s="14">
        <f t="shared" si="20"/>
        <v>1</v>
      </c>
      <c r="AC15" s="14">
        <f t="shared" si="20"/>
        <v>1</v>
      </c>
      <c r="AD15" s="14" t="str">
        <f t="shared" si="20"/>
        <v/>
      </c>
      <c r="AE15" s="14" t="str">
        <f t="shared" si="20"/>
        <v/>
      </c>
      <c r="AF15" s="14" t="str">
        <f t="shared" si="20"/>
        <v/>
      </c>
      <c r="AG15" s="14" t="str">
        <f t="shared" si="20"/>
        <v/>
      </c>
      <c r="AH15" s="14" t="str">
        <f t="shared" si="20"/>
        <v/>
      </c>
      <c r="AI15" s="14" t="str">
        <f t="shared" si="20"/>
        <v/>
      </c>
      <c r="AJ15" s="14" t="str">
        <f t="shared" si="20"/>
        <v/>
      </c>
      <c r="AK15" s="14" t="str">
        <f t="shared" si="21"/>
        <v/>
      </c>
      <c r="AL15" s="14" t="str">
        <f t="shared" si="18"/>
        <v/>
      </c>
      <c r="AM15" s="14" t="str">
        <f t="shared" si="18"/>
        <v/>
      </c>
      <c r="AN15" s="3"/>
    </row>
    <row r="16" spans="1:43" x14ac:dyDescent="0.25">
      <c r="A16" s="1" t="s">
        <v>67</v>
      </c>
      <c r="B16" s="1" t="str">
        <f t="shared" si="16"/>
        <v>CLEMENCE</v>
      </c>
      <c r="C16" s="1">
        <v>14</v>
      </c>
      <c r="D16" s="1">
        <v>21</v>
      </c>
      <c r="E16" s="1"/>
      <c r="F16" s="4"/>
      <c r="G16" s="1"/>
      <c r="H16" s="4"/>
      <c r="I16" s="14" t="str">
        <f t="shared" si="19"/>
        <v/>
      </c>
      <c r="J16" s="14" t="str">
        <f t="shared" si="19"/>
        <v/>
      </c>
      <c r="K16" s="14" t="str">
        <f t="shared" si="19"/>
        <v/>
      </c>
      <c r="L16" s="14" t="str">
        <f t="shared" si="19"/>
        <v/>
      </c>
      <c r="M16" s="14" t="str">
        <f t="shared" si="19"/>
        <v/>
      </c>
      <c r="N16" s="14" t="str">
        <f t="shared" si="19"/>
        <v/>
      </c>
      <c r="O16" s="14" t="str">
        <f t="shared" si="19"/>
        <v/>
      </c>
      <c r="P16" s="14" t="str">
        <f t="shared" si="19"/>
        <v/>
      </c>
      <c r="Q16" s="14" t="str">
        <f t="shared" si="19"/>
        <v/>
      </c>
      <c r="R16" s="14" t="str">
        <f t="shared" si="19"/>
        <v/>
      </c>
      <c r="S16" s="14" t="str">
        <f t="shared" si="19"/>
        <v/>
      </c>
      <c r="T16" s="14" t="str">
        <f t="shared" si="19"/>
        <v/>
      </c>
      <c r="U16" s="14" t="str">
        <f t="shared" si="19"/>
        <v/>
      </c>
      <c r="V16" s="14">
        <f t="shared" si="19"/>
        <v>1</v>
      </c>
      <c r="W16" s="14">
        <f t="shared" si="19"/>
        <v>1</v>
      </c>
      <c r="X16" s="14">
        <f t="shared" si="19"/>
        <v>1</v>
      </c>
      <c r="Y16" s="14">
        <f t="shared" si="20"/>
        <v>1</v>
      </c>
      <c r="Z16" s="14">
        <f t="shared" si="20"/>
        <v>1</v>
      </c>
      <c r="AA16" s="14">
        <f t="shared" si="20"/>
        <v>1</v>
      </c>
      <c r="AB16" s="14">
        <f t="shared" si="20"/>
        <v>1</v>
      </c>
      <c r="AC16" s="14">
        <f t="shared" si="20"/>
        <v>1</v>
      </c>
      <c r="AD16" s="14" t="str">
        <f t="shared" si="20"/>
        <v/>
      </c>
      <c r="AE16" s="14" t="str">
        <f t="shared" si="20"/>
        <v/>
      </c>
      <c r="AF16" s="14" t="str">
        <f t="shared" si="20"/>
        <v/>
      </c>
      <c r="AG16" s="14" t="str">
        <f t="shared" si="20"/>
        <v/>
      </c>
      <c r="AH16" s="14" t="str">
        <f t="shared" si="20"/>
        <v/>
      </c>
      <c r="AI16" s="14" t="str">
        <f t="shared" si="20"/>
        <v/>
      </c>
      <c r="AJ16" s="14" t="str">
        <f t="shared" si="20"/>
        <v/>
      </c>
      <c r="AK16" s="14" t="str">
        <f t="shared" si="21"/>
        <v/>
      </c>
      <c r="AL16" s="14" t="str">
        <f t="shared" si="18"/>
        <v/>
      </c>
      <c r="AM16" s="14" t="str">
        <f t="shared" si="18"/>
        <v/>
      </c>
      <c r="AN16" s="3"/>
    </row>
    <row r="17" spans="1:40" x14ac:dyDescent="0.25">
      <c r="A17" s="1" t="s">
        <v>70</v>
      </c>
      <c r="B17" s="1" t="str">
        <f t="shared" si="16"/>
        <v>VICTOR</v>
      </c>
      <c r="C17" s="1">
        <v>14</v>
      </c>
      <c r="D17" s="1">
        <v>21</v>
      </c>
      <c r="E17" s="1"/>
      <c r="F17" s="4"/>
      <c r="G17" s="1"/>
      <c r="H17" s="4"/>
      <c r="I17" s="14" t="str">
        <f t="shared" si="19"/>
        <v/>
      </c>
      <c r="J17" s="14" t="str">
        <f t="shared" si="20"/>
        <v/>
      </c>
      <c r="K17" s="14" t="str">
        <f t="shared" si="20"/>
        <v/>
      </c>
      <c r="L17" s="14" t="str">
        <f t="shared" si="20"/>
        <v/>
      </c>
      <c r="M17" s="14" t="str">
        <f t="shared" si="20"/>
        <v/>
      </c>
      <c r="N17" s="14" t="str">
        <f t="shared" si="20"/>
        <v/>
      </c>
      <c r="O17" s="14" t="str">
        <f t="shared" si="20"/>
        <v/>
      </c>
      <c r="P17" s="14" t="str">
        <f t="shared" si="20"/>
        <v/>
      </c>
      <c r="Q17" s="14" t="str">
        <f t="shared" si="20"/>
        <v/>
      </c>
      <c r="R17" s="14" t="str">
        <f t="shared" si="20"/>
        <v/>
      </c>
      <c r="S17" s="14" t="str">
        <f t="shared" si="20"/>
        <v/>
      </c>
      <c r="T17" s="14" t="str">
        <f t="shared" si="20"/>
        <v/>
      </c>
      <c r="U17" s="14" t="str">
        <f t="shared" si="20"/>
        <v/>
      </c>
      <c r="V17" s="14">
        <f t="shared" si="20"/>
        <v>1</v>
      </c>
      <c r="W17" s="14">
        <f t="shared" si="20"/>
        <v>1</v>
      </c>
      <c r="X17" s="14">
        <f t="shared" si="20"/>
        <v>1</v>
      </c>
      <c r="Y17" s="14">
        <f t="shared" si="20"/>
        <v>1</v>
      </c>
      <c r="Z17" s="14">
        <f t="shared" si="20"/>
        <v>1</v>
      </c>
      <c r="AA17" s="14">
        <f t="shared" si="20"/>
        <v>1</v>
      </c>
      <c r="AB17" s="14">
        <f t="shared" si="20"/>
        <v>1</v>
      </c>
      <c r="AC17" s="14">
        <f t="shared" si="20"/>
        <v>1</v>
      </c>
      <c r="AD17" s="14" t="str">
        <f t="shared" si="20"/>
        <v/>
      </c>
      <c r="AE17" s="14" t="str">
        <f t="shared" si="20"/>
        <v/>
      </c>
      <c r="AF17" s="14" t="str">
        <f t="shared" si="20"/>
        <v/>
      </c>
      <c r="AG17" s="14" t="str">
        <f t="shared" si="20"/>
        <v/>
      </c>
      <c r="AH17" s="14" t="str">
        <f t="shared" si="20"/>
        <v/>
      </c>
      <c r="AI17" s="14" t="str">
        <f t="shared" si="20"/>
        <v/>
      </c>
      <c r="AJ17" s="14" t="str">
        <f t="shared" si="20"/>
        <v/>
      </c>
      <c r="AK17" s="14" t="str">
        <f t="shared" si="21"/>
        <v/>
      </c>
      <c r="AL17" s="14" t="str">
        <f t="shared" si="18"/>
        <v/>
      </c>
      <c r="AM17" s="14" t="str">
        <f t="shared" si="18"/>
        <v/>
      </c>
      <c r="AN17" s="3"/>
    </row>
    <row r="18" spans="1:40" x14ac:dyDescent="0.25">
      <c r="A18" s="1"/>
      <c r="B18" s="1" t="str">
        <f t="shared" si="16"/>
        <v/>
      </c>
      <c r="C18" s="1"/>
      <c r="D18" s="1"/>
      <c r="E18" s="1"/>
      <c r="F18" s="1"/>
      <c r="G18" s="1"/>
      <c r="H18" s="1"/>
      <c r="I18" s="14" t="str">
        <f t="shared" si="19"/>
        <v/>
      </c>
      <c r="J18" s="14" t="str">
        <f t="shared" si="19"/>
        <v/>
      </c>
      <c r="K18" s="14" t="str">
        <f t="shared" si="19"/>
        <v/>
      </c>
      <c r="L18" s="14" t="str">
        <f t="shared" si="19"/>
        <v/>
      </c>
      <c r="M18" s="14" t="str">
        <f t="shared" si="19"/>
        <v/>
      </c>
      <c r="N18" s="14" t="str">
        <f t="shared" si="19"/>
        <v/>
      </c>
      <c r="O18" s="14" t="str">
        <f t="shared" si="19"/>
        <v/>
      </c>
      <c r="P18" s="14" t="str">
        <f t="shared" si="19"/>
        <v/>
      </c>
      <c r="Q18" s="14" t="str">
        <f t="shared" si="19"/>
        <v/>
      </c>
      <c r="R18" s="14" t="str">
        <f t="shared" si="19"/>
        <v/>
      </c>
      <c r="S18" s="14" t="str">
        <f t="shared" si="19"/>
        <v/>
      </c>
      <c r="T18" s="14" t="str">
        <f t="shared" si="19"/>
        <v/>
      </c>
      <c r="U18" s="14" t="str">
        <f t="shared" si="19"/>
        <v/>
      </c>
      <c r="V18" s="14" t="str">
        <f t="shared" si="19"/>
        <v/>
      </c>
      <c r="W18" s="14" t="str">
        <f t="shared" si="19"/>
        <v/>
      </c>
      <c r="X18" s="14" t="str">
        <f t="shared" si="19"/>
        <v/>
      </c>
      <c r="Y18" s="14" t="str">
        <f t="shared" si="20"/>
        <v/>
      </c>
      <c r="Z18" s="14" t="str">
        <f t="shared" si="20"/>
        <v/>
      </c>
      <c r="AA18" s="14" t="str">
        <f t="shared" si="20"/>
        <v/>
      </c>
      <c r="AB18" s="14" t="str">
        <f t="shared" si="20"/>
        <v/>
      </c>
      <c r="AC18" s="14" t="str">
        <f t="shared" si="20"/>
        <v/>
      </c>
      <c r="AD18" s="14" t="str">
        <f t="shared" si="20"/>
        <v/>
      </c>
      <c r="AE18" s="14" t="str">
        <f t="shared" si="20"/>
        <v/>
      </c>
      <c r="AF18" s="14" t="str">
        <f t="shared" si="20"/>
        <v/>
      </c>
      <c r="AG18" s="14" t="str">
        <f t="shared" si="20"/>
        <v/>
      </c>
      <c r="AH18" s="14" t="str">
        <f t="shared" si="20"/>
        <v/>
      </c>
      <c r="AI18" s="14" t="str">
        <f t="shared" si="20"/>
        <v/>
      </c>
      <c r="AJ18" s="14" t="str">
        <f t="shared" si="20"/>
        <v/>
      </c>
      <c r="AK18" s="14" t="str">
        <f t="shared" ref="AK18:AM18" si="22">IF(OR(AND(AK$10&gt;=$C18,AK$10&lt;=$D18),AND(AK$10&gt;=$E18,AK$10&lt;=$F18)),1,"")</f>
        <v/>
      </c>
      <c r="AL18" s="14" t="str">
        <f t="shared" si="22"/>
        <v/>
      </c>
      <c r="AM18" s="14" t="str">
        <f t="shared" si="22"/>
        <v/>
      </c>
      <c r="AN18" s="3"/>
    </row>
    <row r="19" spans="1:40" x14ac:dyDescent="0.25">
      <c r="A19" s="1"/>
      <c r="B19" s="1" t="str">
        <f t="shared" si="16"/>
        <v/>
      </c>
      <c r="C19" s="1"/>
      <c r="D19" s="1"/>
      <c r="E19" s="1"/>
      <c r="F19" s="1"/>
      <c r="G19" s="1"/>
      <c r="H19" s="1"/>
      <c r="I19" s="14" t="str">
        <f t="shared" si="19"/>
        <v/>
      </c>
      <c r="J19" s="14" t="str">
        <f t="shared" si="20"/>
        <v/>
      </c>
      <c r="K19" s="14" t="str">
        <f t="shared" si="20"/>
        <v/>
      </c>
      <c r="L19" s="14" t="str">
        <f t="shared" si="20"/>
        <v/>
      </c>
      <c r="M19" s="14" t="str">
        <f t="shared" si="20"/>
        <v/>
      </c>
      <c r="N19" s="14" t="str">
        <f t="shared" si="20"/>
        <v/>
      </c>
      <c r="O19" s="14" t="str">
        <f t="shared" si="20"/>
        <v/>
      </c>
      <c r="P19" s="14" t="str">
        <f t="shared" si="20"/>
        <v/>
      </c>
      <c r="Q19" s="14" t="str">
        <f t="shared" si="20"/>
        <v/>
      </c>
      <c r="R19" s="14" t="str">
        <f t="shared" si="20"/>
        <v/>
      </c>
      <c r="S19" s="14" t="str">
        <f t="shared" si="20"/>
        <v/>
      </c>
      <c r="T19" s="14" t="str">
        <f t="shared" si="20"/>
        <v/>
      </c>
      <c r="U19" s="14" t="str">
        <f t="shared" si="20"/>
        <v/>
      </c>
      <c r="V19" s="14" t="str">
        <f t="shared" si="20"/>
        <v/>
      </c>
      <c r="W19" s="14" t="str">
        <f t="shared" si="20"/>
        <v/>
      </c>
      <c r="X19" s="14" t="str">
        <f t="shared" si="20"/>
        <v/>
      </c>
      <c r="Y19" s="14" t="str">
        <f t="shared" si="20"/>
        <v/>
      </c>
      <c r="Z19" s="14" t="str">
        <f t="shared" si="20"/>
        <v/>
      </c>
      <c r="AA19" s="14" t="str">
        <f t="shared" si="20"/>
        <v/>
      </c>
      <c r="AB19" s="14" t="str">
        <f t="shared" si="20"/>
        <v/>
      </c>
      <c r="AC19" s="14" t="str">
        <f t="shared" si="20"/>
        <v/>
      </c>
      <c r="AD19" s="14" t="str">
        <f t="shared" si="20"/>
        <v/>
      </c>
      <c r="AE19" s="14" t="str">
        <f t="shared" si="20"/>
        <v/>
      </c>
      <c r="AF19" s="14" t="str">
        <f t="shared" si="20"/>
        <v/>
      </c>
      <c r="AG19" s="14" t="str">
        <f t="shared" si="20"/>
        <v/>
      </c>
      <c r="AH19" s="14" t="str">
        <f t="shared" si="20"/>
        <v/>
      </c>
      <c r="AI19" s="14" t="str">
        <f t="shared" si="20"/>
        <v/>
      </c>
      <c r="AJ19" s="14" t="str">
        <f t="shared" si="20"/>
        <v/>
      </c>
      <c r="AK19" s="14" t="str">
        <f t="shared" si="21"/>
        <v/>
      </c>
      <c r="AL19" s="14" t="str">
        <f t="shared" si="18"/>
        <v/>
      </c>
      <c r="AM19" s="14" t="str">
        <f t="shared" si="18"/>
        <v/>
      </c>
      <c r="AN19" s="3"/>
    </row>
    <row r="20" spans="1:40" x14ac:dyDescent="0.25">
      <c r="D20" t="s">
        <v>11</v>
      </c>
      <c r="I20" s="7">
        <f>SUM(I13:I19)</f>
        <v>0</v>
      </c>
      <c r="J20" s="7">
        <f t="shared" ref="J20:W20" si="23">SUM(J13:J19)</f>
        <v>0</v>
      </c>
      <c r="K20" s="7">
        <f t="shared" si="23"/>
        <v>0</v>
      </c>
      <c r="L20" s="7">
        <f t="shared" si="23"/>
        <v>0</v>
      </c>
      <c r="M20" s="7">
        <f t="shared" si="23"/>
        <v>0</v>
      </c>
      <c r="N20" s="7">
        <f t="shared" si="23"/>
        <v>0</v>
      </c>
      <c r="O20" s="7">
        <f t="shared" si="23"/>
        <v>0</v>
      </c>
      <c r="P20" s="7">
        <f t="shared" si="23"/>
        <v>0</v>
      </c>
      <c r="Q20" s="7">
        <f t="shared" si="23"/>
        <v>0</v>
      </c>
      <c r="R20" s="7">
        <f t="shared" si="23"/>
        <v>0</v>
      </c>
      <c r="S20" s="7">
        <f t="shared" si="23"/>
        <v>0</v>
      </c>
      <c r="T20" s="7">
        <f t="shared" si="23"/>
        <v>0</v>
      </c>
      <c r="U20" s="7">
        <f t="shared" si="23"/>
        <v>0</v>
      </c>
      <c r="V20" s="7">
        <f t="shared" si="23"/>
        <v>5</v>
      </c>
      <c r="W20" s="7">
        <f t="shared" si="23"/>
        <v>5</v>
      </c>
      <c r="X20" s="7">
        <f t="shared" ref="X20" si="24">SUM(X13:X19)</f>
        <v>5</v>
      </c>
      <c r="Y20" s="7">
        <f t="shared" ref="Y20" si="25">SUM(Y13:Y19)</f>
        <v>5</v>
      </c>
      <c r="Z20" s="7">
        <f t="shared" ref="Z20" si="26">SUM(Z13:Z19)</f>
        <v>5</v>
      </c>
      <c r="AA20" s="7">
        <f t="shared" ref="AA20" si="27">SUM(AA13:AA19)</f>
        <v>5</v>
      </c>
      <c r="AB20" s="7">
        <f t="shared" ref="AB20" si="28">SUM(AB13:AB19)</f>
        <v>5</v>
      </c>
      <c r="AC20" s="7">
        <f t="shared" ref="AC20" si="29">SUM(AC13:AC19)</f>
        <v>5</v>
      </c>
      <c r="AD20" s="7">
        <f t="shared" ref="AD20" si="30">SUM(AD13:AD19)</f>
        <v>0</v>
      </c>
      <c r="AE20" s="7">
        <f t="shared" ref="AE20" si="31">SUM(AE13:AE19)</f>
        <v>0</v>
      </c>
      <c r="AF20" s="7">
        <f t="shared" ref="AF20:AK20" si="32">SUM(AF13:AF19)</f>
        <v>0</v>
      </c>
      <c r="AG20" s="7">
        <f t="shared" si="32"/>
        <v>0</v>
      </c>
      <c r="AH20" s="7">
        <f t="shared" si="32"/>
        <v>0</v>
      </c>
      <c r="AI20" s="7">
        <f t="shared" si="32"/>
        <v>0</v>
      </c>
      <c r="AJ20" s="7">
        <f t="shared" si="32"/>
        <v>0</v>
      </c>
      <c r="AK20" s="7">
        <f t="shared" si="32"/>
        <v>0</v>
      </c>
      <c r="AL20" s="7">
        <f t="shared" ref="AL20:AM20" si="33">SUM(AL13:AL19)</f>
        <v>0</v>
      </c>
      <c r="AM20" s="7">
        <f t="shared" si="33"/>
        <v>0</v>
      </c>
      <c r="AN20" s="7"/>
    </row>
    <row r="21" spans="1:40" x14ac:dyDescent="0.25">
      <c r="I21" s="15" t="str">
        <f>IF(I20&gt;4,"L","")</f>
        <v/>
      </c>
      <c r="J21" s="15" t="str">
        <f t="shared" ref="J21:AL21" si="34">IF(J20&gt;4,"L","")</f>
        <v/>
      </c>
      <c r="K21" s="15" t="str">
        <f t="shared" si="34"/>
        <v/>
      </c>
      <c r="L21" s="15" t="str">
        <f t="shared" si="34"/>
        <v/>
      </c>
      <c r="M21" s="15" t="str">
        <f t="shared" si="34"/>
        <v/>
      </c>
      <c r="N21" s="15" t="str">
        <f t="shared" si="34"/>
        <v/>
      </c>
      <c r="O21" s="15" t="str">
        <f t="shared" si="34"/>
        <v/>
      </c>
      <c r="P21" s="15" t="str">
        <f t="shared" si="34"/>
        <v/>
      </c>
      <c r="Q21" s="15" t="str">
        <f t="shared" si="34"/>
        <v/>
      </c>
      <c r="R21" s="15" t="str">
        <f t="shared" si="34"/>
        <v/>
      </c>
      <c r="S21" s="15" t="str">
        <f t="shared" si="34"/>
        <v/>
      </c>
      <c r="T21" s="15" t="str">
        <f t="shared" si="34"/>
        <v/>
      </c>
      <c r="U21" s="15" t="str">
        <f t="shared" si="34"/>
        <v/>
      </c>
      <c r="V21" s="15" t="str">
        <f t="shared" si="34"/>
        <v>L</v>
      </c>
      <c r="W21" s="15" t="str">
        <f t="shared" si="34"/>
        <v>L</v>
      </c>
      <c r="X21" s="15" t="str">
        <f t="shared" si="34"/>
        <v>L</v>
      </c>
      <c r="Y21" s="15" t="str">
        <f t="shared" si="34"/>
        <v>L</v>
      </c>
      <c r="Z21" s="15" t="str">
        <f t="shared" si="34"/>
        <v>L</v>
      </c>
      <c r="AA21" s="15" t="str">
        <f t="shared" si="34"/>
        <v>L</v>
      </c>
      <c r="AB21" s="15" t="str">
        <f t="shared" si="34"/>
        <v>L</v>
      </c>
      <c r="AC21" s="15" t="str">
        <f t="shared" si="34"/>
        <v>L</v>
      </c>
      <c r="AD21" s="15" t="str">
        <f t="shared" si="34"/>
        <v/>
      </c>
      <c r="AE21" s="15" t="str">
        <f t="shared" si="34"/>
        <v/>
      </c>
      <c r="AF21" s="15" t="str">
        <f t="shared" si="34"/>
        <v/>
      </c>
      <c r="AG21" s="15" t="str">
        <f t="shared" si="34"/>
        <v/>
      </c>
      <c r="AH21" s="15" t="str">
        <f t="shared" si="34"/>
        <v/>
      </c>
      <c r="AI21" s="15" t="str">
        <f t="shared" si="34"/>
        <v/>
      </c>
      <c r="AJ21" s="15" t="str">
        <f t="shared" si="34"/>
        <v/>
      </c>
      <c r="AK21" s="15" t="str">
        <f t="shared" si="34"/>
        <v/>
      </c>
      <c r="AL21" s="15" t="str">
        <f t="shared" si="34"/>
        <v/>
      </c>
      <c r="AM21" s="15"/>
      <c r="AN21" s="8"/>
    </row>
    <row r="22" spans="1:40" x14ac:dyDescent="0.25">
      <c r="B22" t="s">
        <v>12</v>
      </c>
    </row>
  </sheetData>
  <mergeCells count="4">
    <mergeCell ref="B1:D1"/>
    <mergeCell ref="C10:D10"/>
    <mergeCell ref="E10:F10"/>
    <mergeCell ref="G10:H10"/>
  </mergeCells>
  <conditionalFormatting sqref="I9:AN9">
    <cfRule type="containsText" dxfId="24" priority="33" operator="containsText" text="S">
      <formula>NOT(ISERROR(SEARCH("S",I9)))</formula>
    </cfRule>
  </conditionalFormatting>
  <conditionalFormatting sqref="I11:AN11 AN12">
    <cfRule type="containsText" dxfId="23" priority="30" operator="containsText" text="D">
      <formula>NOT(ISERROR(SEARCH("D",I11)))</formula>
    </cfRule>
    <cfRule type="containsText" dxfId="22" priority="31" operator="containsText" text="S">
      <formula>NOT(ISERROR(SEARCH("S",I11)))</formula>
    </cfRule>
    <cfRule type="containsText" dxfId="21" priority="32" operator="containsText" text="S.D">
      <formula>NOT(ISERROR(SEARCH("S.D",I11)))</formula>
    </cfRule>
  </conditionalFormatting>
  <conditionalFormatting sqref="I7:AN7">
    <cfRule type="expression" dxfId="20" priority="23">
      <formula>OR(I7=joursfetes)</formula>
    </cfRule>
  </conditionalFormatting>
  <conditionalFormatting sqref="I6:AM6">
    <cfRule type="expression" dxfId="19" priority="9">
      <formula>I6="F"</formula>
    </cfRule>
  </conditionalFormatting>
  <conditionalFormatting sqref="I7:AM7">
    <cfRule type="cellIs" dxfId="18" priority="7" operator="equal">
      <formula>$C$6</formula>
    </cfRule>
    <cfRule type="cellIs" dxfId="17" priority="8" operator="equal">
      <formula>$C$6</formula>
    </cfRule>
  </conditionalFormatting>
  <conditionalFormatting sqref="I12:AM19">
    <cfRule type="cellIs" dxfId="16" priority="1" operator="between">
      <formula>2</formula>
      <formula>31</formula>
    </cfRule>
    <cfRule type="cellIs" dxfId="15" priority="2" operator="equal">
      <formula>1</formula>
    </cfRule>
  </conditionalFormatting>
  <dataValidations count="1">
    <dataValidation type="list" allowBlank="1" showInputMessage="1" showErrorMessage="1" sqref="A12:A19" xr:uid="{9CD679F5-52D4-48AC-9807-6C2E7476A3BD}">
      <formula1>nomsalaries</formula1>
    </dataValidation>
  </dataValidations>
  <pageMargins left="0.70866141732283472" right="0.70866141732283472" top="0.74803149606299213" bottom="0.74803149606299213" header="0.31496062992125984" footer="0.31496062992125984"/>
  <pageSetup paperSize="9" scale="6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0" r:id="rId4" name="Button 4">
              <controlPr defaultSize="0" print="0" autoFill="0" autoPict="0" macro="[0]!effacementdesdonnéesdumopis">
                <anchor moveWithCells="1" sizeWithCells="1">
                  <from>
                    <xdr:col>7</xdr:col>
                    <xdr:colOff>38100</xdr:colOff>
                    <xdr:row>0</xdr:row>
                    <xdr:rowOff>371475</xdr:rowOff>
                  </from>
                  <to>
                    <xdr:col>11</xdr:col>
                    <xdr:colOff>161925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5" name="Button 6">
              <controlPr defaultSize="0" print="0" autoFill="0" autoPict="0" macro="[0]!Bouton6_Cliquer">
                <anchor moveWithCells="1" sizeWithCells="1">
                  <from>
                    <xdr:col>13</xdr:col>
                    <xdr:colOff>38100</xdr:colOff>
                    <xdr:row>1</xdr:row>
                    <xdr:rowOff>9525</xdr:rowOff>
                  </from>
                  <to>
                    <xdr:col>21</xdr:col>
                    <xdr:colOff>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6" name="Button 7">
              <controlPr defaultSize="0" print="0" autoFill="0" autoPict="0" macro="[0]!Bouton7_Cliquer">
                <anchor moveWithCells="1" sizeWithCells="1">
                  <from>
                    <xdr:col>23</xdr:col>
                    <xdr:colOff>19050</xdr:colOff>
                    <xdr:row>1</xdr:row>
                    <xdr:rowOff>38100</xdr:rowOff>
                  </from>
                  <to>
                    <xdr:col>31</xdr:col>
                    <xdr:colOff>200025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8743B3-B1BD-4DC8-B8A2-906A65BEF376}">
  <sheetPr codeName="Feuil2">
    <pageSetUpPr fitToPage="1"/>
  </sheetPr>
  <dimension ref="A1:AS42"/>
  <sheetViews>
    <sheetView zoomScaleNormal="100" workbookViewId="0">
      <selection activeCell="A19" sqref="A19"/>
    </sheetView>
  </sheetViews>
  <sheetFormatPr baseColWidth="10" defaultRowHeight="15" x14ac:dyDescent="0.25"/>
  <cols>
    <col min="1" max="1" width="12.28515625" bestFit="1" customWidth="1"/>
    <col min="2" max="2" width="25.140625" customWidth="1"/>
    <col min="9" max="9" width="3.5703125" bestFit="1" customWidth="1"/>
    <col min="10" max="10" width="3.42578125" bestFit="1" customWidth="1"/>
    <col min="11" max="11" width="3.42578125" customWidth="1"/>
    <col min="12" max="12" width="3.42578125" bestFit="1" customWidth="1"/>
    <col min="13" max="37" width="3.42578125" customWidth="1"/>
    <col min="38" max="38" width="3.42578125" bestFit="1" customWidth="1"/>
    <col min="39" max="41" width="3.42578125" customWidth="1"/>
    <col min="42" max="42" width="10.7109375" bestFit="1" customWidth="1"/>
    <col min="43" max="45" width="5.5703125" bestFit="1" customWidth="1"/>
  </cols>
  <sheetData>
    <row r="1" spans="1:45" ht="29.25" thickBot="1" x14ac:dyDescent="0.5">
      <c r="B1" s="53" t="s">
        <v>54</v>
      </c>
      <c r="C1" s="54"/>
      <c r="D1" s="54"/>
      <c r="E1" s="12" t="str">
        <f>TEXT(C4,"mmmm")</f>
        <v>janvier</v>
      </c>
      <c r="AP1" s="1"/>
      <c r="AQ1" s="61" t="s">
        <v>61</v>
      </c>
      <c r="AR1" s="60"/>
      <c r="AS1" s="59"/>
    </row>
    <row r="2" spans="1:45" x14ac:dyDescent="0.25">
      <c r="AP2" s="1"/>
      <c r="AQ2" s="28" t="s">
        <v>56</v>
      </c>
      <c r="AR2" s="30" t="s">
        <v>58</v>
      </c>
      <c r="AS2" s="31" t="s">
        <v>59</v>
      </c>
    </row>
    <row r="3" spans="1:45" x14ac:dyDescent="0.25">
      <c r="AP3" s="38">
        <v>43840</v>
      </c>
      <c r="AQ3" s="39"/>
      <c r="AR3" s="39">
        <v>8.3333333333333329E-2</v>
      </c>
      <c r="AS3" s="39"/>
    </row>
    <row r="4" spans="1:45" x14ac:dyDescent="0.25">
      <c r="B4" s="1" t="s">
        <v>0</v>
      </c>
      <c r="C4" s="9">
        <v>43831</v>
      </c>
      <c r="AP4" s="2">
        <v>43847</v>
      </c>
      <c r="AQ4" s="1"/>
      <c r="AR4" s="1"/>
      <c r="AS4" s="40">
        <v>8.3333333333333329E-2</v>
      </c>
    </row>
    <row r="5" spans="1:45" x14ac:dyDescent="0.25">
      <c r="B5" s="1" t="s">
        <v>1</v>
      </c>
      <c r="C5" s="2">
        <f>EOMONTH(C4,0)</f>
        <v>43861</v>
      </c>
      <c r="AP5" s="38">
        <v>43854</v>
      </c>
      <c r="AQ5" s="41"/>
      <c r="AR5" s="42"/>
      <c r="AS5" s="39">
        <v>8.3333333333333329E-2</v>
      </c>
    </row>
    <row r="6" spans="1:45" x14ac:dyDescent="0.25">
      <c r="C6" s="2">
        <f ca="1">TODAY()</f>
        <v>43859</v>
      </c>
      <c r="I6" s="27" t="str">
        <f t="shared" ref="I6:AM6" si="0">IFERROR(IF(VLOOKUP(I7,datferiés,1,FALSE),"F",""),"")</f>
        <v>F</v>
      </c>
      <c r="J6" s="27" t="str">
        <f t="shared" si="0"/>
        <v/>
      </c>
      <c r="K6" s="27" t="str">
        <f t="shared" si="0"/>
        <v/>
      </c>
      <c r="L6" s="27" t="str">
        <f t="shared" si="0"/>
        <v/>
      </c>
      <c r="M6" s="27" t="str">
        <f t="shared" si="0"/>
        <v/>
      </c>
      <c r="N6" s="27" t="str">
        <f t="shared" si="0"/>
        <v/>
      </c>
      <c r="O6" s="27" t="str">
        <f t="shared" si="0"/>
        <v/>
      </c>
      <c r="P6" s="27" t="str">
        <f t="shared" si="0"/>
        <v/>
      </c>
      <c r="Q6" s="27" t="str">
        <f t="shared" si="0"/>
        <v/>
      </c>
      <c r="R6" s="27" t="str">
        <f t="shared" si="0"/>
        <v/>
      </c>
      <c r="S6" s="27" t="str">
        <f t="shared" si="0"/>
        <v/>
      </c>
      <c r="T6" s="27" t="str">
        <f t="shared" si="0"/>
        <v/>
      </c>
      <c r="U6" s="27" t="str">
        <f t="shared" si="0"/>
        <v/>
      </c>
      <c r="V6" s="27" t="str">
        <f t="shared" si="0"/>
        <v/>
      </c>
      <c r="W6" s="27" t="str">
        <f t="shared" si="0"/>
        <v/>
      </c>
      <c r="X6" s="27" t="str">
        <f t="shared" si="0"/>
        <v/>
      </c>
      <c r="Y6" s="27" t="str">
        <f t="shared" si="0"/>
        <v/>
      </c>
      <c r="Z6" s="27" t="str">
        <f t="shared" si="0"/>
        <v/>
      </c>
      <c r="AA6" s="27" t="str">
        <f t="shared" si="0"/>
        <v/>
      </c>
      <c r="AB6" s="27" t="str">
        <f t="shared" si="0"/>
        <v/>
      </c>
      <c r="AC6" s="27" t="str">
        <f t="shared" si="0"/>
        <v/>
      </c>
      <c r="AD6" s="27" t="str">
        <f t="shared" si="0"/>
        <v/>
      </c>
      <c r="AE6" s="27" t="str">
        <f t="shared" si="0"/>
        <v/>
      </c>
      <c r="AF6" s="27" t="str">
        <f t="shared" si="0"/>
        <v/>
      </c>
      <c r="AG6" s="27" t="str">
        <f t="shared" si="0"/>
        <v/>
      </c>
      <c r="AH6" s="27" t="str">
        <f t="shared" si="0"/>
        <v/>
      </c>
      <c r="AI6" s="27" t="str">
        <f t="shared" si="0"/>
        <v/>
      </c>
      <c r="AJ6" s="27" t="str">
        <f t="shared" si="0"/>
        <v/>
      </c>
      <c r="AK6" s="27" t="str">
        <f t="shared" si="0"/>
        <v/>
      </c>
      <c r="AL6" s="27" t="str">
        <f t="shared" si="0"/>
        <v/>
      </c>
      <c r="AM6" s="27" t="str">
        <f t="shared" si="0"/>
        <v/>
      </c>
      <c r="AP6" s="2"/>
      <c r="AQ6" s="40"/>
      <c r="AR6" s="1"/>
      <c r="AS6" s="1"/>
    </row>
    <row r="7" spans="1:45" ht="47.25" x14ac:dyDescent="0.25">
      <c r="I7" s="10">
        <f>C4</f>
        <v>43831</v>
      </c>
      <c r="J7" s="11">
        <f>I7+1</f>
        <v>43832</v>
      </c>
      <c r="K7" s="11">
        <f t="shared" ref="K7:AN7" si="1">J7+1</f>
        <v>43833</v>
      </c>
      <c r="L7" s="11">
        <f t="shared" si="1"/>
        <v>43834</v>
      </c>
      <c r="M7" s="11">
        <f t="shared" si="1"/>
        <v>43835</v>
      </c>
      <c r="N7" s="11">
        <f t="shared" si="1"/>
        <v>43836</v>
      </c>
      <c r="O7" s="11">
        <f t="shared" si="1"/>
        <v>43837</v>
      </c>
      <c r="P7" s="11">
        <f t="shared" si="1"/>
        <v>43838</v>
      </c>
      <c r="Q7" s="11">
        <f t="shared" si="1"/>
        <v>43839</v>
      </c>
      <c r="R7" s="11">
        <f t="shared" si="1"/>
        <v>43840</v>
      </c>
      <c r="S7" s="11">
        <f t="shared" si="1"/>
        <v>43841</v>
      </c>
      <c r="T7" s="11">
        <f t="shared" si="1"/>
        <v>43842</v>
      </c>
      <c r="U7" s="11">
        <f t="shared" si="1"/>
        <v>43843</v>
      </c>
      <c r="V7" s="11">
        <f t="shared" si="1"/>
        <v>43844</v>
      </c>
      <c r="W7" s="11">
        <f t="shared" si="1"/>
        <v>43845</v>
      </c>
      <c r="X7" s="11">
        <f t="shared" si="1"/>
        <v>43846</v>
      </c>
      <c r="Y7" s="11">
        <f t="shared" si="1"/>
        <v>43847</v>
      </c>
      <c r="Z7" s="11">
        <f t="shared" si="1"/>
        <v>43848</v>
      </c>
      <c r="AA7" s="11">
        <f t="shared" si="1"/>
        <v>43849</v>
      </c>
      <c r="AB7" s="11">
        <f t="shared" si="1"/>
        <v>43850</v>
      </c>
      <c r="AC7" s="11">
        <f t="shared" si="1"/>
        <v>43851</v>
      </c>
      <c r="AD7" s="11">
        <f t="shared" si="1"/>
        <v>43852</v>
      </c>
      <c r="AE7" s="11">
        <f t="shared" si="1"/>
        <v>43853</v>
      </c>
      <c r="AF7" s="11">
        <f t="shared" si="1"/>
        <v>43854</v>
      </c>
      <c r="AG7" s="11">
        <f t="shared" si="1"/>
        <v>43855</v>
      </c>
      <c r="AH7" s="11">
        <f t="shared" si="1"/>
        <v>43856</v>
      </c>
      <c r="AI7" s="11">
        <f t="shared" si="1"/>
        <v>43857</v>
      </c>
      <c r="AJ7" s="11">
        <f t="shared" si="1"/>
        <v>43858</v>
      </c>
      <c r="AK7" s="11">
        <f t="shared" si="1"/>
        <v>43859</v>
      </c>
      <c r="AL7" s="11">
        <f t="shared" si="1"/>
        <v>43860</v>
      </c>
      <c r="AM7" s="11">
        <f t="shared" si="1"/>
        <v>43861</v>
      </c>
      <c r="AN7" s="11">
        <f t="shared" si="1"/>
        <v>43862</v>
      </c>
      <c r="AO7" s="11"/>
      <c r="AP7" s="38"/>
      <c r="AQ7" s="41"/>
      <c r="AR7" s="41"/>
      <c r="AS7" s="41"/>
    </row>
    <row r="8" spans="1:45" x14ac:dyDescent="0.25">
      <c r="I8" s="20"/>
      <c r="J8" s="20"/>
      <c r="K8" s="20"/>
      <c r="AP8" s="2"/>
      <c r="AQ8" s="1"/>
      <c r="AR8" s="1"/>
      <c r="AS8" s="1"/>
    </row>
    <row r="9" spans="1:45" x14ac:dyDescent="0.25">
      <c r="I9" t="str">
        <f>IF(I11="L","S"&amp;WEEKNUM(I7),"")</f>
        <v/>
      </c>
      <c r="J9" t="str">
        <f t="shared" ref="J9:AN9" si="2">IF(J11="L","S"&amp;WEEKNUM(J7),"")</f>
        <v/>
      </c>
      <c r="K9" t="str">
        <f t="shared" si="2"/>
        <v/>
      </c>
      <c r="L9" t="str">
        <f t="shared" si="2"/>
        <v/>
      </c>
      <c r="M9" t="str">
        <f t="shared" si="2"/>
        <v/>
      </c>
      <c r="N9" t="str">
        <f t="shared" si="2"/>
        <v>S2</v>
      </c>
      <c r="O9" t="str">
        <f t="shared" si="2"/>
        <v/>
      </c>
      <c r="P9" t="str">
        <f t="shared" si="2"/>
        <v/>
      </c>
      <c r="Q9" t="str">
        <f t="shared" si="2"/>
        <v/>
      </c>
      <c r="R9" t="str">
        <f t="shared" si="2"/>
        <v/>
      </c>
      <c r="S9" t="str">
        <f t="shared" si="2"/>
        <v/>
      </c>
      <c r="T9" t="str">
        <f t="shared" si="2"/>
        <v/>
      </c>
      <c r="U9" t="str">
        <f t="shared" si="2"/>
        <v>S3</v>
      </c>
      <c r="V9" t="str">
        <f t="shared" si="2"/>
        <v/>
      </c>
      <c r="W9" t="str">
        <f t="shared" si="2"/>
        <v/>
      </c>
      <c r="X9" t="str">
        <f t="shared" si="2"/>
        <v/>
      </c>
      <c r="Y9" t="str">
        <f t="shared" si="2"/>
        <v/>
      </c>
      <c r="Z9" t="str">
        <f t="shared" si="2"/>
        <v/>
      </c>
      <c r="AA9" t="str">
        <f t="shared" si="2"/>
        <v/>
      </c>
      <c r="AB9" t="str">
        <f t="shared" si="2"/>
        <v>S4</v>
      </c>
      <c r="AC9" t="str">
        <f t="shared" si="2"/>
        <v/>
      </c>
      <c r="AD9" t="str">
        <f t="shared" si="2"/>
        <v/>
      </c>
      <c r="AE9" t="str">
        <f t="shared" si="2"/>
        <v/>
      </c>
      <c r="AF9" t="str">
        <f t="shared" si="2"/>
        <v/>
      </c>
      <c r="AG9" t="str">
        <f t="shared" si="2"/>
        <v/>
      </c>
      <c r="AH9" t="str">
        <f t="shared" si="2"/>
        <v/>
      </c>
      <c r="AI9" t="str">
        <f t="shared" si="2"/>
        <v>S5</v>
      </c>
      <c r="AJ9" t="str">
        <f t="shared" si="2"/>
        <v/>
      </c>
      <c r="AK9" t="str">
        <f t="shared" si="2"/>
        <v/>
      </c>
      <c r="AL9" t="str">
        <f t="shared" si="2"/>
        <v/>
      </c>
      <c r="AM9" t="str">
        <f t="shared" si="2"/>
        <v/>
      </c>
      <c r="AN9" t="str">
        <f t="shared" si="2"/>
        <v/>
      </c>
      <c r="AP9" s="38"/>
      <c r="AQ9" s="41"/>
      <c r="AR9" s="41"/>
      <c r="AS9" s="41"/>
    </row>
    <row r="10" spans="1:45" x14ac:dyDescent="0.25">
      <c r="A10" t="s">
        <v>18</v>
      </c>
      <c r="C10" s="58" t="s">
        <v>60</v>
      </c>
      <c r="D10" s="59"/>
      <c r="E10" s="58" t="s">
        <v>60</v>
      </c>
      <c r="F10" s="60"/>
      <c r="G10" s="58" t="s">
        <v>60</v>
      </c>
      <c r="H10" s="60"/>
      <c r="I10" s="3">
        <f>DAY(I7)</f>
        <v>1</v>
      </c>
      <c r="J10" s="3">
        <f>DAY(J7+1)</f>
        <v>3</v>
      </c>
      <c r="K10" s="3">
        <f t="shared" ref="K10:AN10" si="3">DAY(K7-1)</f>
        <v>2</v>
      </c>
      <c r="L10" s="3">
        <f t="shared" si="3"/>
        <v>3</v>
      </c>
      <c r="M10" s="3">
        <f t="shared" si="3"/>
        <v>4</v>
      </c>
      <c r="N10" s="3">
        <f t="shared" si="3"/>
        <v>5</v>
      </c>
      <c r="O10" s="3">
        <f t="shared" si="3"/>
        <v>6</v>
      </c>
      <c r="P10" s="3">
        <f t="shared" si="3"/>
        <v>7</v>
      </c>
      <c r="Q10" s="3">
        <f t="shared" si="3"/>
        <v>8</v>
      </c>
      <c r="R10" s="3">
        <f t="shared" si="3"/>
        <v>9</v>
      </c>
      <c r="S10" s="3">
        <f t="shared" si="3"/>
        <v>10</v>
      </c>
      <c r="T10" s="3">
        <f t="shared" si="3"/>
        <v>11</v>
      </c>
      <c r="U10" s="3">
        <f t="shared" si="3"/>
        <v>12</v>
      </c>
      <c r="V10" s="3">
        <f t="shared" si="3"/>
        <v>13</v>
      </c>
      <c r="W10" s="3">
        <f t="shared" si="3"/>
        <v>14</v>
      </c>
      <c r="X10" s="3">
        <f t="shared" si="3"/>
        <v>15</v>
      </c>
      <c r="Y10" s="3">
        <f t="shared" si="3"/>
        <v>16</v>
      </c>
      <c r="Z10" s="3">
        <f t="shared" si="3"/>
        <v>17</v>
      </c>
      <c r="AA10" s="3">
        <f t="shared" si="3"/>
        <v>18</v>
      </c>
      <c r="AB10" s="3">
        <f t="shared" si="3"/>
        <v>19</v>
      </c>
      <c r="AC10" s="3">
        <f t="shared" si="3"/>
        <v>20</v>
      </c>
      <c r="AD10" s="3">
        <f t="shared" si="3"/>
        <v>21</v>
      </c>
      <c r="AE10" s="3">
        <f t="shared" si="3"/>
        <v>22</v>
      </c>
      <c r="AF10" s="3">
        <f t="shared" si="3"/>
        <v>23</v>
      </c>
      <c r="AG10" s="3">
        <f t="shared" si="3"/>
        <v>24</v>
      </c>
      <c r="AH10" s="3">
        <f t="shared" si="3"/>
        <v>25</v>
      </c>
      <c r="AI10" s="3">
        <f t="shared" si="3"/>
        <v>26</v>
      </c>
      <c r="AJ10" s="3">
        <f t="shared" si="3"/>
        <v>27</v>
      </c>
      <c r="AK10" s="3">
        <f t="shared" si="3"/>
        <v>28</v>
      </c>
      <c r="AL10" s="3">
        <f t="shared" si="3"/>
        <v>29</v>
      </c>
      <c r="AM10" s="3">
        <f t="shared" si="3"/>
        <v>30</v>
      </c>
      <c r="AN10" s="3">
        <f t="shared" si="3"/>
        <v>31</v>
      </c>
      <c r="AO10" s="3"/>
      <c r="AP10" s="2"/>
      <c r="AQ10" s="1"/>
      <c r="AR10" s="1"/>
      <c r="AS10" s="1"/>
    </row>
    <row r="11" spans="1:45" x14ac:dyDescent="0.25">
      <c r="A11" s="13" t="s">
        <v>16</v>
      </c>
      <c r="B11" s="13" t="s">
        <v>17</v>
      </c>
      <c r="C11" s="5" t="s">
        <v>2</v>
      </c>
      <c r="D11" s="5" t="s">
        <v>3</v>
      </c>
      <c r="E11" s="5" t="s">
        <v>4</v>
      </c>
      <c r="F11" s="6" t="s">
        <v>3</v>
      </c>
      <c r="G11" s="5" t="s">
        <v>4</v>
      </c>
      <c r="H11" s="6" t="s">
        <v>3</v>
      </c>
      <c r="I11" s="3" t="str">
        <f>CHOOSE(WEEKDAY(I7),"D","L","M","M","J","V","S")</f>
        <v>M</v>
      </c>
      <c r="J11" s="3" t="str">
        <f t="shared" ref="J11:AJ11" si="4">CHOOSE(WEEKDAY(J7),"D","L","M","M","J","V","S")</f>
        <v>J</v>
      </c>
      <c r="K11" s="3" t="str">
        <f t="shared" si="4"/>
        <v>V</v>
      </c>
      <c r="L11" s="3" t="str">
        <f t="shared" si="4"/>
        <v>S</v>
      </c>
      <c r="M11" s="3" t="str">
        <f t="shared" si="4"/>
        <v>D</v>
      </c>
      <c r="N11" s="3" t="str">
        <f t="shared" si="4"/>
        <v>L</v>
      </c>
      <c r="O11" s="3" t="str">
        <f t="shared" si="4"/>
        <v>M</v>
      </c>
      <c r="P11" s="3" t="str">
        <f t="shared" si="4"/>
        <v>M</v>
      </c>
      <c r="Q11" s="3" t="str">
        <f t="shared" si="4"/>
        <v>J</v>
      </c>
      <c r="R11" s="3" t="str">
        <f t="shared" si="4"/>
        <v>V</v>
      </c>
      <c r="S11" s="3" t="str">
        <f t="shared" si="4"/>
        <v>S</v>
      </c>
      <c r="T11" s="3" t="str">
        <f t="shared" si="4"/>
        <v>D</v>
      </c>
      <c r="U11" s="3" t="str">
        <f t="shared" si="4"/>
        <v>L</v>
      </c>
      <c r="V11" s="3" t="str">
        <f t="shared" si="4"/>
        <v>M</v>
      </c>
      <c r="W11" s="3" t="str">
        <f t="shared" si="4"/>
        <v>M</v>
      </c>
      <c r="X11" s="3" t="str">
        <f t="shared" si="4"/>
        <v>J</v>
      </c>
      <c r="Y11" s="3" t="str">
        <f t="shared" si="4"/>
        <v>V</v>
      </c>
      <c r="Z11" s="3" t="str">
        <f t="shared" si="4"/>
        <v>S</v>
      </c>
      <c r="AA11" s="3" t="str">
        <f t="shared" si="4"/>
        <v>D</v>
      </c>
      <c r="AB11" s="3" t="str">
        <f t="shared" si="4"/>
        <v>L</v>
      </c>
      <c r="AC11" s="3" t="str">
        <f t="shared" si="4"/>
        <v>M</v>
      </c>
      <c r="AD11" s="3" t="str">
        <f t="shared" si="4"/>
        <v>M</v>
      </c>
      <c r="AE11" s="3" t="str">
        <f t="shared" si="4"/>
        <v>J</v>
      </c>
      <c r="AF11" s="3" t="str">
        <f t="shared" si="4"/>
        <v>V</v>
      </c>
      <c r="AG11" s="3" t="str">
        <f t="shared" si="4"/>
        <v>S</v>
      </c>
      <c r="AH11" s="3" t="str">
        <f t="shared" si="4"/>
        <v>D</v>
      </c>
      <c r="AI11" s="3" t="str">
        <f t="shared" si="4"/>
        <v>L</v>
      </c>
      <c r="AJ11" s="3" t="str">
        <f t="shared" si="4"/>
        <v>M</v>
      </c>
      <c r="AK11" s="3" t="str">
        <f>IFERROR(CHOOSE(WEEKDAY(AK7),"D","L","M","M","J","V","S"),"")</f>
        <v>M</v>
      </c>
      <c r="AL11" s="3" t="str">
        <f>IFERROR(CHOOSE(WEEKDAY(AL7),"D","L","M","M","J","V","S"),"")</f>
        <v>J</v>
      </c>
      <c r="AM11" s="3" t="str">
        <f>IFERROR(CHOOSE(WEEKDAY(AM7),"D","L","M","M","J","V","S"),"")</f>
        <v>V</v>
      </c>
      <c r="AN11" s="3" t="str">
        <f>IFERROR(CHOOSE(WEEKDAY(AN7),"D","L","M","M","J","V","S"),"")</f>
        <v>S</v>
      </c>
      <c r="AO11" s="3"/>
      <c r="AP11" s="38"/>
      <c r="AQ11" s="41"/>
      <c r="AR11" s="41"/>
      <c r="AS11" s="41"/>
    </row>
    <row r="12" spans="1:45" x14ac:dyDescent="0.25">
      <c r="A12" s="1" t="s">
        <v>66</v>
      </c>
      <c r="B12" s="1" t="str">
        <f t="shared" ref="B12:B16" si="5">IFERROR(VLOOKUP(A12,PRENOM,2,FALSE),"")</f>
        <v>LAURENCE</v>
      </c>
      <c r="C12" s="36">
        <v>1</v>
      </c>
      <c r="D12" s="36">
        <v>1</v>
      </c>
      <c r="E12" s="36">
        <v>14</v>
      </c>
      <c r="F12" s="37">
        <v>21</v>
      </c>
      <c r="G12" s="36"/>
      <c r="H12" s="37"/>
      <c r="I12" s="14">
        <f>IF(OR(AND(I$10&gt;=$C12,I$10&lt;=$D12),AND(I$10&gt;=$E12,I$10&lt;=$F12),AND(I$10&gt;=$G12,I$10&lt;=$H12)),1,"")</f>
        <v>1</v>
      </c>
      <c r="J12" s="14" t="str">
        <f t="shared" ref="J12:AM12" si="6">IF(OR(AND(J$10&gt;=$C12,J$10&lt;=$D12),AND(J$10&gt;=$E12,J$10&lt;=$F12),AND(J$10&gt;=$G12,J$10&lt;=$H12)),1,"")</f>
        <v/>
      </c>
      <c r="K12" s="14" t="str">
        <f t="shared" si="6"/>
        <v/>
      </c>
      <c r="L12" s="14" t="str">
        <f t="shared" si="6"/>
        <v/>
      </c>
      <c r="M12" s="14" t="str">
        <f t="shared" si="6"/>
        <v/>
      </c>
      <c r="N12" s="14" t="str">
        <f t="shared" si="6"/>
        <v/>
      </c>
      <c r="O12" s="14" t="str">
        <f t="shared" si="6"/>
        <v/>
      </c>
      <c r="P12" s="14" t="str">
        <f t="shared" si="6"/>
        <v/>
      </c>
      <c r="Q12" s="14" t="str">
        <f t="shared" si="6"/>
        <v/>
      </c>
      <c r="R12" s="14" t="str">
        <f t="shared" si="6"/>
        <v/>
      </c>
      <c r="S12" s="14" t="str">
        <f t="shared" si="6"/>
        <v/>
      </c>
      <c r="T12" s="14" t="str">
        <f t="shared" si="6"/>
        <v/>
      </c>
      <c r="U12" s="14" t="str">
        <f t="shared" si="6"/>
        <v/>
      </c>
      <c r="V12" s="14" t="str">
        <f t="shared" si="6"/>
        <v/>
      </c>
      <c r="W12" s="14">
        <f t="shared" si="6"/>
        <v>1</v>
      </c>
      <c r="X12" s="14">
        <f t="shared" si="6"/>
        <v>1</v>
      </c>
      <c r="Y12" s="14">
        <f t="shared" si="6"/>
        <v>1</v>
      </c>
      <c r="Z12" s="14">
        <f t="shared" si="6"/>
        <v>1</v>
      </c>
      <c r="AA12" s="14">
        <f t="shared" si="6"/>
        <v>1</v>
      </c>
      <c r="AB12" s="14">
        <f t="shared" si="6"/>
        <v>1</v>
      </c>
      <c r="AC12" s="14">
        <f t="shared" si="6"/>
        <v>1</v>
      </c>
      <c r="AD12" s="14">
        <f t="shared" si="6"/>
        <v>1</v>
      </c>
      <c r="AE12" s="14" t="str">
        <f t="shared" si="6"/>
        <v/>
      </c>
      <c r="AF12" s="14" t="str">
        <f t="shared" si="6"/>
        <v/>
      </c>
      <c r="AG12" s="14" t="str">
        <f t="shared" si="6"/>
        <v/>
      </c>
      <c r="AH12" s="14" t="str">
        <f t="shared" si="6"/>
        <v/>
      </c>
      <c r="AI12" s="14" t="str">
        <f t="shared" si="6"/>
        <v/>
      </c>
      <c r="AJ12" s="14" t="str">
        <f t="shared" si="6"/>
        <v/>
      </c>
      <c r="AK12" s="14" t="str">
        <f t="shared" si="6"/>
        <v/>
      </c>
      <c r="AL12" s="14" t="str">
        <f t="shared" si="6"/>
        <v/>
      </c>
      <c r="AM12" s="14" t="str">
        <f t="shared" si="6"/>
        <v/>
      </c>
      <c r="AN12" s="3"/>
      <c r="AO12" s="3"/>
      <c r="AP12" s="2"/>
      <c r="AQ12" s="1"/>
      <c r="AR12" s="1"/>
      <c r="AS12" s="40"/>
    </row>
    <row r="13" spans="1:45" x14ac:dyDescent="0.25">
      <c r="A13" s="1" t="s">
        <v>66</v>
      </c>
      <c r="B13" s="1" t="str">
        <f t="shared" si="5"/>
        <v>LAURENCE</v>
      </c>
      <c r="C13" s="1">
        <v>1</v>
      </c>
      <c r="D13" s="1">
        <v>1</v>
      </c>
      <c r="E13" s="1">
        <v>14</v>
      </c>
      <c r="F13" s="4">
        <v>21</v>
      </c>
      <c r="G13" s="1">
        <v>28</v>
      </c>
      <c r="H13" s="4">
        <v>28</v>
      </c>
      <c r="I13" s="14">
        <f>IF(OR(AND(I$10&gt;=$C13,I$10&lt;=$D13),AND(I$10&gt;=$E13,I$10&lt;=$F13),AND(I$10&gt;=$G13,I$10&lt;=$H13)),1,"")</f>
        <v>1</v>
      </c>
      <c r="J13" s="14" t="str">
        <f t="shared" ref="J13:AK13" si="7">IF(OR(AND(J$10&gt;=$C13,J$10&lt;=$D13),AND(J$10&gt;=$E13,J$10&lt;=$F13),AND(J$10&gt;=$G13,J$10&lt;=$H13)),1,"")</f>
        <v/>
      </c>
      <c r="K13" s="14" t="str">
        <f t="shared" si="7"/>
        <v/>
      </c>
      <c r="L13" s="14" t="str">
        <f t="shared" si="7"/>
        <v/>
      </c>
      <c r="M13" s="14" t="str">
        <f t="shared" si="7"/>
        <v/>
      </c>
      <c r="N13" s="14" t="str">
        <f t="shared" si="7"/>
        <v/>
      </c>
      <c r="O13" s="14" t="str">
        <f t="shared" si="7"/>
        <v/>
      </c>
      <c r="P13" s="14" t="str">
        <f t="shared" si="7"/>
        <v/>
      </c>
      <c r="Q13" s="14" t="str">
        <f t="shared" si="7"/>
        <v/>
      </c>
      <c r="R13" s="14" t="str">
        <f t="shared" si="7"/>
        <v/>
      </c>
      <c r="S13" s="14" t="str">
        <f t="shared" si="7"/>
        <v/>
      </c>
      <c r="T13" s="14" t="str">
        <f t="shared" si="7"/>
        <v/>
      </c>
      <c r="U13" s="14" t="str">
        <f t="shared" si="7"/>
        <v/>
      </c>
      <c r="V13" s="14" t="str">
        <f t="shared" si="7"/>
        <v/>
      </c>
      <c r="W13" s="14">
        <f t="shared" si="7"/>
        <v>1</v>
      </c>
      <c r="X13" s="14">
        <f t="shared" si="7"/>
        <v>1</v>
      </c>
      <c r="Y13" s="14">
        <f t="shared" si="7"/>
        <v>1</v>
      </c>
      <c r="Z13" s="14">
        <f t="shared" si="7"/>
        <v>1</v>
      </c>
      <c r="AA13" s="14">
        <f t="shared" si="7"/>
        <v>1</v>
      </c>
      <c r="AB13" s="14">
        <f t="shared" si="7"/>
        <v>1</v>
      </c>
      <c r="AC13" s="14">
        <f t="shared" si="7"/>
        <v>1</v>
      </c>
      <c r="AD13" s="14">
        <f t="shared" si="7"/>
        <v>1</v>
      </c>
      <c r="AE13" s="14" t="str">
        <f t="shared" si="7"/>
        <v/>
      </c>
      <c r="AF13" s="14" t="str">
        <f t="shared" si="7"/>
        <v/>
      </c>
      <c r="AG13" s="14" t="str">
        <f t="shared" si="7"/>
        <v/>
      </c>
      <c r="AH13" s="14" t="str">
        <f t="shared" si="7"/>
        <v/>
      </c>
      <c r="AI13" s="14" t="str">
        <f t="shared" si="7"/>
        <v/>
      </c>
      <c r="AJ13" s="14" t="str">
        <f t="shared" si="7"/>
        <v/>
      </c>
      <c r="AK13" s="14">
        <f t="shared" si="7"/>
        <v>1</v>
      </c>
      <c r="AL13" s="14" t="str">
        <f t="shared" ref="AL13:AM16" si="8">IF(OR(AND(AL$10&gt;=$C13,AL$10&lt;=$D13),AND(AL$10&gt;=$E13,AL$10&lt;=$F13)),"","")</f>
        <v/>
      </c>
      <c r="AM13" s="14" t="str">
        <f t="shared" si="8"/>
        <v/>
      </c>
      <c r="AN13" s="3"/>
      <c r="AO13" s="3"/>
      <c r="AP13" s="38"/>
      <c r="AQ13" s="41"/>
      <c r="AR13" s="41"/>
      <c r="AS13" s="41"/>
    </row>
    <row r="14" spans="1:45" x14ac:dyDescent="0.25">
      <c r="A14" s="1" t="s">
        <v>66</v>
      </c>
      <c r="B14" s="1" t="str">
        <f t="shared" si="5"/>
        <v>LAURENCE</v>
      </c>
      <c r="C14" s="1">
        <v>7</v>
      </c>
      <c r="D14" s="1">
        <v>7</v>
      </c>
      <c r="E14" s="1">
        <v>14</v>
      </c>
      <c r="F14" s="4">
        <v>21</v>
      </c>
      <c r="G14" s="1">
        <v>28</v>
      </c>
      <c r="H14" s="4">
        <v>28</v>
      </c>
      <c r="I14" s="14" t="str">
        <f t="shared" ref="I14:X16" si="9">IF(OR(AND(I$10&gt;=$C14,I$10&lt;=$D14),AND(I$10&gt;=$E14,I$10&lt;=$F14)),1,"")</f>
        <v/>
      </c>
      <c r="J14" s="14" t="str">
        <f t="shared" si="9"/>
        <v/>
      </c>
      <c r="K14" s="14" t="str">
        <f t="shared" si="9"/>
        <v/>
      </c>
      <c r="L14" s="14" t="str">
        <f t="shared" si="9"/>
        <v/>
      </c>
      <c r="M14" s="14" t="str">
        <f t="shared" si="9"/>
        <v/>
      </c>
      <c r="N14" s="14" t="str">
        <f t="shared" si="9"/>
        <v/>
      </c>
      <c r="O14" s="14" t="str">
        <f t="shared" si="9"/>
        <v/>
      </c>
      <c r="P14" s="14">
        <f t="shared" si="9"/>
        <v>1</v>
      </c>
      <c r="Q14" s="14" t="str">
        <f t="shared" si="9"/>
        <v/>
      </c>
      <c r="R14" s="14" t="str">
        <f t="shared" si="9"/>
        <v/>
      </c>
      <c r="S14" s="14" t="str">
        <f t="shared" si="9"/>
        <v/>
      </c>
      <c r="T14" s="14" t="str">
        <f t="shared" si="9"/>
        <v/>
      </c>
      <c r="U14" s="14" t="str">
        <f t="shared" si="9"/>
        <v/>
      </c>
      <c r="V14" s="14" t="str">
        <f t="shared" si="9"/>
        <v/>
      </c>
      <c r="W14" s="14">
        <f t="shared" si="9"/>
        <v>1</v>
      </c>
      <c r="X14" s="14">
        <f t="shared" si="9"/>
        <v>1</v>
      </c>
      <c r="Y14" s="14">
        <f t="shared" ref="Y14:AJ16" si="10">IF(OR(AND(Y$10&gt;=$C14,Y$10&lt;=$D14),AND(Y$10&gt;=$E14,Y$10&lt;=$F14)),1,"")</f>
        <v>1</v>
      </c>
      <c r="Z14" s="14">
        <f t="shared" si="10"/>
        <v>1</v>
      </c>
      <c r="AA14" s="14">
        <f t="shared" si="10"/>
        <v>1</v>
      </c>
      <c r="AB14" s="14">
        <f t="shared" si="10"/>
        <v>1</v>
      </c>
      <c r="AC14" s="14">
        <f t="shared" si="10"/>
        <v>1</v>
      </c>
      <c r="AD14" s="14">
        <f t="shared" si="10"/>
        <v>1</v>
      </c>
      <c r="AE14" s="14" t="str">
        <f t="shared" si="10"/>
        <v/>
      </c>
      <c r="AF14" s="14" t="str">
        <f t="shared" si="10"/>
        <v/>
      </c>
      <c r="AG14" s="14" t="str">
        <f t="shared" si="10"/>
        <v/>
      </c>
      <c r="AH14" s="14" t="str">
        <f t="shared" si="10"/>
        <v/>
      </c>
      <c r="AI14" s="14" t="str">
        <f t="shared" si="10"/>
        <v/>
      </c>
      <c r="AJ14" s="14" t="str">
        <f t="shared" si="10"/>
        <v/>
      </c>
      <c r="AK14" s="14" t="str">
        <f t="shared" ref="AK14:AK16" si="11">IF(OR(AND(AK$10&gt;=$C14,AK$10&lt;=$D14),AND(AK$10&gt;=$E14,AK$10&lt;=$F14)),"","")</f>
        <v/>
      </c>
      <c r="AL14" s="14" t="str">
        <f t="shared" si="8"/>
        <v/>
      </c>
      <c r="AM14" s="14" t="str">
        <f t="shared" si="8"/>
        <v/>
      </c>
      <c r="AN14" s="3"/>
      <c r="AO14" s="3"/>
      <c r="AP14" s="2"/>
      <c r="AQ14" s="1"/>
      <c r="AR14" s="1"/>
      <c r="AS14" s="1"/>
    </row>
    <row r="15" spans="1:45" x14ac:dyDescent="0.25">
      <c r="A15" s="1" t="s">
        <v>68</v>
      </c>
      <c r="B15" s="1" t="str">
        <f t="shared" si="5"/>
        <v>NATHALIE</v>
      </c>
      <c r="C15" s="1">
        <v>14</v>
      </c>
      <c r="D15" s="1">
        <v>14</v>
      </c>
      <c r="E15" s="1">
        <v>14</v>
      </c>
      <c r="F15" s="4">
        <v>21</v>
      </c>
      <c r="G15" s="1"/>
      <c r="H15" s="4"/>
      <c r="I15" s="14" t="str">
        <f t="shared" si="9"/>
        <v/>
      </c>
      <c r="J15" s="14" t="str">
        <f t="shared" si="9"/>
        <v/>
      </c>
      <c r="K15" s="14" t="str">
        <f t="shared" si="9"/>
        <v/>
      </c>
      <c r="L15" s="14" t="str">
        <f t="shared" si="9"/>
        <v/>
      </c>
      <c r="M15" s="14" t="str">
        <f t="shared" si="9"/>
        <v/>
      </c>
      <c r="N15" s="14" t="str">
        <f t="shared" si="9"/>
        <v/>
      </c>
      <c r="O15" s="14" t="str">
        <f t="shared" si="9"/>
        <v/>
      </c>
      <c r="P15" s="14" t="str">
        <f t="shared" si="9"/>
        <v/>
      </c>
      <c r="Q15" s="14" t="str">
        <f t="shared" si="9"/>
        <v/>
      </c>
      <c r="R15" s="14" t="str">
        <f t="shared" si="9"/>
        <v/>
      </c>
      <c r="S15" s="14" t="str">
        <f t="shared" si="9"/>
        <v/>
      </c>
      <c r="T15" s="14" t="str">
        <f t="shared" si="9"/>
        <v/>
      </c>
      <c r="U15" s="14" t="str">
        <f t="shared" si="9"/>
        <v/>
      </c>
      <c r="V15" s="14" t="str">
        <f t="shared" si="9"/>
        <v/>
      </c>
      <c r="W15" s="14">
        <f t="shared" si="9"/>
        <v>1</v>
      </c>
      <c r="X15" s="14">
        <f t="shared" si="9"/>
        <v>1</v>
      </c>
      <c r="Y15" s="14">
        <f t="shared" si="10"/>
        <v>1</v>
      </c>
      <c r="Z15" s="14">
        <f t="shared" si="10"/>
        <v>1</v>
      </c>
      <c r="AA15" s="14">
        <f t="shared" si="10"/>
        <v>1</v>
      </c>
      <c r="AB15" s="14">
        <f t="shared" si="10"/>
        <v>1</v>
      </c>
      <c r="AC15" s="14">
        <f t="shared" si="10"/>
        <v>1</v>
      </c>
      <c r="AD15" s="14">
        <f t="shared" si="10"/>
        <v>1</v>
      </c>
      <c r="AE15" s="14" t="str">
        <f t="shared" si="10"/>
        <v/>
      </c>
      <c r="AF15" s="14" t="str">
        <f t="shared" si="10"/>
        <v/>
      </c>
      <c r="AG15" s="14" t="str">
        <f t="shared" si="10"/>
        <v/>
      </c>
      <c r="AH15" s="14" t="str">
        <f t="shared" si="10"/>
        <v/>
      </c>
      <c r="AI15" s="14" t="str">
        <f t="shared" si="10"/>
        <v/>
      </c>
      <c r="AJ15" s="14" t="str">
        <f t="shared" si="10"/>
        <v/>
      </c>
      <c r="AK15" s="14" t="str">
        <f t="shared" si="11"/>
        <v/>
      </c>
      <c r="AL15" s="14" t="str">
        <f t="shared" si="8"/>
        <v/>
      </c>
      <c r="AM15" s="14" t="str">
        <f t="shared" si="8"/>
        <v/>
      </c>
      <c r="AN15" s="3"/>
      <c r="AO15" s="3"/>
      <c r="AP15" s="38"/>
      <c r="AQ15" s="41"/>
      <c r="AR15" s="41"/>
      <c r="AS15" s="41"/>
    </row>
    <row r="16" spans="1:45" x14ac:dyDescent="0.25">
      <c r="A16" s="1" t="s">
        <v>70</v>
      </c>
      <c r="B16" s="1" t="str">
        <f t="shared" si="5"/>
        <v>VICTOR</v>
      </c>
      <c r="C16" s="1"/>
      <c r="D16" s="1"/>
      <c r="E16" s="1">
        <v>14</v>
      </c>
      <c r="F16" s="4">
        <v>21</v>
      </c>
      <c r="G16" s="1"/>
      <c r="H16" s="4"/>
      <c r="I16" s="14" t="str">
        <f t="shared" si="9"/>
        <v/>
      </c>
      <c r="J16" s="14" t="str">
        <f t="shared" si="9"/>
        <v/>
      </c>
      <c r="K16" s="14" t="str">
        <f t="shared" si="9"/>
        <v/>
      </c>
      <c r="L16" s="14" t="str">
        <f t="shared" si="9"/>
        <v/>
      </c>
      <c r="M16" s="14" t="str">
        <f t="shared" si="9"/>
        <v/>
      </c>
      <c r="N16" s="14" t="str">
        <f t="shared" si="9"/>
        <v/>
      </c>
      <c r="O16" s="14" t="str">
        <f t="shared" si="9"/>
        <v/>
      </c>
      <c r="P16" s="14" t="str">
        <f t="shared" si="9"/>
        <v/>
      </c>
      <c r="Q16" s="14" t="str">
        <f t="shared" si="9"/>
        <v/>
      </c>
      <c r="R16" s="14" t="str">
        <f t="shared" si="9"/>
        <v/>
      </c>
      <c r="S16" s="14" t="str">
        <f t="shared" si="9"/>
        <v/>
      </c>
      <c r="T16" s="14" t="str">
        <f t="shared" si="9"/>
        <v/>
      </c>
      <c r="U16" s="14" t="str">
        <f t="shared" si="9"/>
        <v/>
      </c>
      <c r="V16" s="14" t="str">
        <f t="shared" si="9"/>
        <v/>
      </c>
      <c r="W16" s="14">
        <f t="shared" si="9"/>
        <v>1</v>
      </c>
      <c r="X16" s="14">
        <f t="shared" si="9"/>
        <v>1</v>
      </c>
      <c r="Y16" s="14">
        <f t="shared" si="10"/>
        <v>1</v>
      </c>
      <c r="Z16" s="14">
        <f t="shared" si="10"/>
        <v>1</v>
      </c>
      <c r="AA16" s="14">
        <f t="shared" si="10"/>
        <v>1</v>
      </c>
      <c r="AB16" s="14">
        <f t="shared" si="10"/>
        <v>1</v>
      </c>
      <c r="AC16" s="14">
        <f t="shared" si="10"/>
        <v>1</v>
      </c>
      <c r="AD16" s="14">
        <f t="shared" si="10"/>
        <v>1</v>
      </c>
      <c r="AE16" s="14" t="str">
        <f t="shared" si="10"/>
        <v/>
      </c>
      <c r="AF16" s="14" t="str">
        <f t="shared" si="10"/>
        <v/>
      </c>
      <c r="AG16" s="14" t="str">
        <f t="shared" si="10"/>
        <v/>
      </c>
      <c r="AH16" s="14" t="str">
        <f t="shared" si="10"/>
        <v/>
      </c>
      <c r="AI16" s="14" t="str">
        <f t="shared" si="10"/>
        <v/>
      </c>
      <c r="AJ16" s="14" t="str">
        <f t="shared" si="10"/>
        <v/>
      </c>
      <c r="AK16" s="14" t="str">
        <f t="shared" si="11"/>
        <v/>
      </c>
      <c r="AL16" s="14" t="str">
        <f t="shared" si="8"/>
        <v/>
      </c>
      <c r="AM16" s="14" t="str">
        <f t="shared" si="8"/>
        <v/>
      </c>
      <c r="AN16" s="3"/>
      <c r="AO16" s="3"/>
      <c r="AP16" s="2"/>
      <c r="AQ16" s="1"/>
      <c r="AR16" s="1"/>
      <c r="AS16" s="1"/>
    </row>
    <row r="17" spans="2:45" x14ac:dyDescent="0.25">
      <c r="I17" s="7">
        <f>SUM(I12:I16)</f>
        <v>2</v>
      </c>
      <c r="J17" s="7">
        <f t="shared" ref="J17:AN17" si="12">SUM(J12:J16)</f>
        <v>0</v>
      </c>
      <c r="K17" s="7">
        <f t="shared" si="12"/>
        <v>0</v>
      </c>
      <c r="L17" s="7">
        <f t="shared" si="12"/>
        <v>0</v>
      </c>
      <c r="M17" s="7">
        <f t="shared" si="12"/>
        <v>0</v>
      </c>
      <c r="N17" s="7">
        <f t="shared" si="12"/>
        <v>0</v>
      </c>
      <c r="O17" s="7">
        <f t="shared" si="12"/>
        <v>0</v>
      </c>
      <c r="P17" s="7">
        <f t="shared" si="12"/>
        <v>1</v>
      </c>
      <c r="Q17" s="7">
        <f t="shared" si="12"/>
        <v>0</v>
      </c>
      <c r="R17" s="7">
        <f t="shared" si="12"/>
        <v>0</v>
      </c>
      <c r="S17" s="7">
        <f t="shared" si="12"/>
        <v>0</v>
      </c>
      <c r="T17" s="7">
        <f t="shared" si="12"/>
        <v>0</v>
      </c>
      <c r="U17" s="7">
        <f t="shared" si="12"/>
        <v>0</v>
      </c>
      <c r="V17" s="7">
        <f t="shared" si="12"/>
        <v>0</v>
      </c>
      <c r="W17" s="7">
        <f t="shared" si="12"/>
        <v>5</v>
      </c>
      <c r="X17" s="7">
        <f t="shared" si="12"/>
        <v>5</v>
      </c>
      <c r="Y17" s="7">
        <f t="shared" si="12"/>
        <v>5</v>
      </c>
      <c r="Z17" s="7">
        <f t="shared" si="12"/>
        <v>5</v>
      </c>
      <c r="AA17" s="7">
        <f t="shared" si="12"/>
        <v>5</v>
      </c>
      <c r="AB17" s="7">
        <f t="shared" si="12"/>
        <v>5</v>
      </c>
      <c r="AC17" s="7">
        <f t="shared" si="12"/>
        <v>5</v>
      </c>
      <c r="AD17" s="7">
        <f t="shared" si="12"/>
        <v>5</v>
      </c>
      <c r="AE17" s="7">
        <f t="shared" si="12"/>
        <v>0</v>
      </c>
      <c r="AF17" s="7">
        <f t="shared" si="12"/>
        <v>0</v>
      </c>
      <c r="AG17" s="7">
        <f t="shared" si="12"/>
        <v>0</v>
      </c>
      <c r="AH17" s="7">
        <f t="shared" si="12"/>
        <v>0</v>
      </c>
      <c r="AI17" s="7">
        <f t="shared" si="12"/>
        <v>0</v>
      </c>
      <c r="AJ17" s="7">
        <f t="shared" si="12"/>
        <v>0</v>
      </c>
      <c r="AK17" s="7">
        <f t="shared" si="12"/>
        <v>1</v>
      </c>
      <c r="AL17" s="7">
        <f t="shared" si="12"/>
        <v>0</v>
      </c>
      <c r="AM17" s="7">
        <f t="shared" si="12"/>
        <v>0</v>
      </c>
      <c r="AN17" s="7">
        <f t="shared" si="12"/>
        <v>0</v>
      </c>
      <c r="AO17" s="7"/>
      <c r="AP17" s="38"/>
      <c r="AQ17" s="41"/>
      <c r="AR17" s="41"/>
      <c r="AS17" s="41"/>
    </row>
    <row r="18" spans="2:45" x14ac:dyDescent="0.25">
      <c r="I18" s="15" t="str">
        <f>IF(I17&gt;4,"L","")</f>
        <v/>
      </c>
      <c r="J18" s="15" t="str">
        <f t="shared" ref="J18:AL18" si="13">IF(J17&gt;4,"L","")</f>
        <v/>
      </c>
      <c r="K18" s="15" t="str">
        <f t="shared" si="13"/>
        <v/>
      </c>
      <c r="L18" s="15" t="str">
        <f t="shared" si="13"/>
        <v/>
      </c>
      <c r="M18" s="15" t="str">
        <f t="shared" si="13"/>
        <v/>
      </c>
      <c r="N18" s="15" t="str">
        <f t="shared" si="13"/>
        <v/>
      </c>
      <c r="O18" s="15" t="str">
        <f t="shared" si="13"/>
        <v/>
      </c>
      <c r="P18" s="15" t="str">
        <f t="shared" si="13"/>
        <v/>
      </c>
      <c r="Q18" s="15" t="str">
        <f t="shared" si="13"/>
        <v/>
      </c>
      <c r="R18" s="15" t="str">
        <f t="shared" si="13"/>
        <v/>
      </c>
      <c r="S18" s="15" t="str">
        <f t="shared" si="13"/>
        <v/>
      </c>
      <c r="T18" s="15" t="str">
        <f t="shared" si="13"/>
        <v/>
      </c>
      <c r="U18" s="15" t="str">
        <f t="shared" si="13"/>
        <v/>
      </c>
      <c r="V18" s="15" t="str">
        <f t="shared" si="13"/>
        <v/>
      </c>
      <c r="W18" s="15" t="str">
        <f t="shared" si="13"/>
        <v>L</v>
      </c>
      <c r="X18" s="15" t="str">
        <f t="shared" si="13"/>
        <v>L</v>
      </c>
      <c r="Y18" s="15" t="str">
        <f t="shared" si="13"/>
        <v>L</v>
      </c>
      <c r="Z18" s="15" t="str">
        <f t="shared" si="13"/>
        <v>L</v>
      </c>
      <c r="AA18" s="15" t="str">
        <f t="shared" si="13"/>
        <v>L</v>
      </c>
      <c r="AB18" s="15" t="str">
        <f t="shared" si="13"/>
        <v>L</v>
      </c>
      <c r="AC18" s="15" t="str">
        <f t="shared" si="13"/>
        <v>L</v>
      </c>
      <c r="AD18" s="15" t="str">
        <f t="shared" si="13"/>
        <v>L</v>
      </c>
      <c r="AE18" s="15" t="str">
        <f t="shared" si="13"/>
        <v/>
      </c>
      <c r="AF18" s="15" t="str">
        <f t="shared" si="13"/>
        <v/>
      </c>
      <c r="AG18" s="15" t="str">
        <f t="shared" si="13"/>
        <v/>
      </c>
      <c r="AH18" s="15" t="str">
        <f t="shared" si="13"/>
        <v/>
      </c>
      <c r="AI18" s="15" t="str">
        <f t="shared" si="13"/>
        <v/>
      </c>
      <c r="AJ18" s="15" t="str">
        <f t="shared" si="13"/>
        <v/>
      </c>
      <c r="AK18" s="15" t="str">
        <f t="shared" si="13"/>
        <v/>
      </c>
      <c r="AL18" s="15" t="str">
        <f t="shared" si="13"/>
        <v/>
      </c>
      <c r="AM18" s="15"/>
      <c r="AN18" s="8"/>
      <c r="AO18" s="8"/>
      <c r="AP18" s="2"/>
      <c r="AQ18" s="1"/>
      <c r="AR18" s="1"/>
      <c r="AS18" s="1"/>
    </row>
    <row r="19" spans="2:45" x14ac:dyDescent="0.25">
      <c r="AP19" s="38"/>
      <c r="AQ19" s="41"/>
      <c r="AR19" s="41"/>
      <c r="AS19" s="41"/>
    </row>
    <row r="20" spans="2:45" ht="15.75" thickBot="1" x14ac:dyDescent="0.3">
      <c r="B20" t="s">
        <v>63</v>
      </c>
      <c r="C20" s="50"/>
      <c r="AP20" s="2"/>
      <c r="AQ20" s="1"/>
      <c r="AR20" s="1"/>
      <c r="AS20" s="1"/>
    </row>
    <row r="21" spans="2:45" ht="15.75" thickBot="1" x14ac:dyDescent="0.3">
      <c r="B21" s="44" t="s">
        <v>62</v>
      </c>
      <c r="C21" s="45">
        <f>'permanances mardi'!C30-AQ42</f>
        <v>0.125</v>
      </c>
      <c r="AP21" s="38"/>
      <c r="AQ21" s="41"/>
      <c r="AR21" s="41"/>
      <c r="AS21" s="41"/>
    </row>
    <row r="22" spans="2:45" x14ac:dyDescent="0.25">
      <c r="B22" s="3"/>
      <c r="C22" s="48"/>
      <c r="AP22" s="2"/>
      <c r="AQ22" s="1"/>
      <c r="AR22" s="1"/>
      <c r="AS22" s="1"/>
    </row>
    <row r="23" spans="2:45" ht="15.75" thickBot="1" x14ac:dyDescent="0.3">
      <c r="B23" t="s">
        <v>6</v>
      </c>
      <c r="C23" s="51"/>
      <c r="AP23" s="2"/>
      <c r="AQ23" s="1"/>
      <c r="AR23" s="1"/>
      <c r="AS23" s="1"/>
    </row>
    <row r="24" spans="2:45" ht="15.75" thickBot="1" x14ac:dyDescent="0.3">
      <c r="B24" s="44" t="s">
        <v>62</v>
      </c>
      <c r="C24" s="45">
        <f>'permanances mardi'!E30-AR42</f>
        <v>0.12499999999999999</v>
      </c>
      <c r="AP24" s="2"/>
      <c r="AQ24" s="1"/>
      <c r="AR24" s="1"/>
      <c r="AS24" s="1"/>
    </row>
    <row r="25" spans="2:45" x14ac:dyDescent="0.25">
      <c r="B25" s="3"/>
      <c r="C25" s="49"/>
      <c r="AP25" s="2"/>
      <c r="AQ25" s="1"/>
      <c r="AR25" s="1"/>
      <c r="AS25" s="1"/>
    </row>
    <row r="26" spans="2:45" ht="15.75" thickBot="1" x14ac:dyDescent="0.3">
      <c r="B26" s="47" t="s">
        <v>10</v>
      </c>
      <c r="C26" s="52"/>
      <c r="AP26" s="2"/>
      <c r="AQ26" s="1"/>
      <c r="AR26" s="1"/>
      <c r="AS26" s="1"/>
    </row>
    <row r="27" spans="2:45" ht="15.75" thickBot="1" x14ac:dyDescent="0.3">
      <c r="B27" s="44" t="s">
        <v>62</v>
      </c>
      <c r="C27" s="45">
        <f>'permanances mardi'!F30-AS42</f>
        <v>0</v>
      </c>
      <c r="AP27" s="2"/>
      <c r="AQ27" s="1"/>
      <c r="AR27" s="1"/>
      <c r="AS27" s="1"/>
    </row>
    <row r="28" spans="2:45" x14ac:dyDescent="0.25">
      <c r="AP28" s="2"/>
      <c r="AQ28" s="1"/>
      <c r="AR28" s="1"/>
      <c r="AS28" s="1"/>
    </row>
    <row r="29" spans="2:45" x14ac:dyDescent="0.25">
      <c r="AP29" s="2"/>
      <c r="AQ29" s="1"/>
      <c r="AR29" s="1"/>
      <c r="AS29" s="1"/>
    </row>
    <row r="30" spans="2:45" x14ac:dyDescent="0.25">
      <c r="AP30" s="2"/>
      <c r="AQ30" s="1"/>
      <c r="AR30" s="1"/>
      <c r="AS30" s="1"/>
    </row>
    <row r="31" spans="2:45" x14ac:dyDescent="0.25">
      <c r="AP31" s="2"/>
      <c r="AQ31" s="1"/>
      <c r="AR31" s="1"/>
      <c r="AS31" s="1"/>
    </row>
    <row r="32" spans="2:45" x14ac:dyDescent="0.25">
      <c r="AP32" s="2"/>
      <c r="AQ32" s="1"/>
      <c r="AR32" s="1"/>
      <c r="AS32" s="1"/>
    </row>
    <row r="33" spans="42:45" x14ac:dyDescent="0.25">
      <c r="AP33" s="2"/>
      <c r="AQ33" s="1"/>
      <c r="AR33" s="1"/>
      <c r="AS33" s="1"/>
    </row>
    <row r="34" spans="42:45" x14ac:dyDescent="0.25">
      <c r="AP34" s="2"/>
      <c r="AQ34" s="1"/>
      <c r="AR34" s="40"/>
      <c r="AS34" s="1"/>
    </row>
    <row r="35" spans="42:45" x14ac:dyDescent="0.25">
      <c r="AP35" s="2"/>
      <c r="AQ35" s="1"/>
      <c r="AR35" s="1"/>
      <c r="AS35" s="1"/>
    </row>
    <row r="36" spans="42:45" x14ac:dyDescent="0.25">
      <c r="AP36" s="2"/>
      <c r="AQ36" s="1"/>
      <c r="AR36" s="1"/>
      <c r="AS36" s="1"/>
    </row>
    <row r="37" spans="42:45" x14ac:dyDescent="0.25">
      <c r="AP37" s="2"/>
      <c r="AQ37" s="1"/>
      <c r="AR37" s="1"/>
      <c r="AS37" s="1"/>
    </row>
    <row r="38" spans="42:45" x14ac:dyDescent="0.25">
      <c r="AP38" s="2"/>
      <c r="AQ38" s="1"/>
      <c r="AR38" s="1"/>
      <c r="AS38" s="1"/>
    </row>
    <row r="39" spans="42:45" x14ac:dyDescent="0.25">
      <c r="AP39" s="38"/>
      <c r="AQ39" s="41"/>
      <c r="AR39" s="41"/>
      <c r="AS39" s="41"/>
    </row>
    <row r="40" spans="42:45" x14ac:dyDescent="0.25">
      <c r="AP40" s="1"/>
      <c r="AQ40" s="1"/>
      <c r="AR40" s="1"/>
      <c r="AS40" s="1"/>
    </row>
    <row r="42" spans="42:45" x14ac:dyDescent="0.25">
      <c r="AQ42" s="43">
        <f t="shared" ref="AQ42:AR42" si="14">SUM(AQ3:AQ41)</f>
        <v>0</v>
      </c>
      <c r="AR42" s="43">
        <f t="shared" si="14"/>
        <v>8.3333333333333329E-2</v>
      </c>
      <c r="AS42" s="43">
        <f>SUM(AS3:AS41)</f>
        <v>0.16666666666666666</v>
      </c>
    </row>
  </sheetData>
  <mergeCells count="4">
    <mergeCell ref="C10:D10"/>
    <mergeCell ref="E10:F10"/>
    <mergeCell ref="G10:H10"/>
    <mergeCell ref="AQ1:AS1"/>
  </mergeCells>
  <conditionalFormatting sqref="I9:AO9">
    <cfRule type="containsText" dxfId="14" priority="1" operator="containsText" text="S">
      <formula>NOT(ISERROR(SEARCH("S",I9)))</formula>
    </cfRule>
    <cfRule type="containsText" dxfId="13" priority="18" operator="containsText" text="S">
      <formula>NOT(ISERROR(SEARCH("S",I9)))</formula>
    </cfRule>
  </conditionalFormatting>
  <conditionalFormatting sqref="I11:AO11 AN11:AO12">
    <cfRule type="containsText" dxfId="12" priority="15" operator="containsText" text="D">
      <formula>NOT(ISERROR(SEARCH("D",I11)))</formula>
    </cfRule>
    <cfRule type="containsText" dxfId="11" priority="16" operator="containsText" text="S">
      <formula>NOT(ISERROR(SEARCH("S",I11)))</formula>
    </cfRule>
    <cfRule type="containsText" dxfId="10" priority="17" operator="containsText" text="S.D">
      <formula>NOT(ISERROR(SEARCH("S.D",I11)))</formula>
    </cfRule>
  </conditionalFormatting>
  <conditionalFormatting sqref="I7:AO7">
    <cfRule type="expression" dxfId="9" priority="14">
      <formula>OR(I7=joursfetes)</formula>
    </cfRule>
  </conditionalFormatting>
  <conditionalFormatting sqref="I6:AM6">
    <cfRule type="expression" dxfId="8" priority="13">
      <formula>I6="F"</formula>
    </cfRule>
  </conditionalFormatting>
  <conditionalFormatting sqref="I7:AO7">
    <cfRule type="cellIs" dxfId="7" priority="11" operator="equal">
      <formula>$C$6</formula>
    </cfRule>
    <cfRule type="cellIs" dxfId="6" priority="12" operator="equal">
      <formula>$C$6</formula>
    </cfRule>
  </conditionalFormatting>
  <conditionalFormatting sqref="I12:AM16">
    <cfRule type="cellIs" dxfId="5" priority="7" operator="equal">
      <formula>1</formula>
    </cfRule>
  </conditionalFormatting>
  <conditionalFormatting sqref="I9:AO9">
    <cfRule type="containsText" dxfId="4" priority="6" operator="containsText" text="s">
      <formula>NOT(ISERROR(SEARCH("s",I9)))</formula>
    </cfRule>
  </conditionalFormatting>
  <conditionalFormatting sqref="I13:AO13">
    <cfRule type="cellIs" dxfId="3" priority="4" operator="equal">
      <formula>1</formula>
    </cfRule>
    <cfRule type="cellIs" dxfId="2" priority="5" operator="equal">
      <formula>1</formula>
    </cfRule>
  </conditionalFormatting>
  <conditionalFormatting sqref="I14:AO14">
    <cfRule type="cellIs" dxfId="1" priority="3" operator="equal">
      <formula>1</formula>
    </cfRule>
  </conditionalFormatting>
  <conditionalFormatting sqref="I15:AO15">
    <cfRule type="cellIs" dxfId="0" priority="2" operator="equal">
      <formula>1</formula>
    </cfRule>
  </conditionalFormatting>
  <dataValidations count="1">
    <dataValidation type="list" allowBlank="1" showInputMessage="1" showErrorMessage="1" sqref="A12:A16" xr:uid="{7B6A117E-D9F9-4473-A832-325852DD863F}">
      <formula1>nomsalaries</formula1>
    </dataValidation>
  </dataValidations>
  <pageMargins left="0" right="0" top="0" bottom="0" header="0" footer="0"/>
  <pageSetup paperSize="9" scale="5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 macro="[0]!effacementdesdonnéesdumopis">
                <anchor moveWithCells="1" sizeWithCells="1">
                  <from>
                    <xdr:col>6</xdr:col>
                    <xdr:colOff>0</xdr:colOff>
                    <xdr:row>0</xdr:row>
                    <xdr:rowOff>361950</xdr:rowOff>
                  </from>
                  <to>
                    <xdr:col>7</xdr:col>
                    <xdr:colOff>752475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5" name="Button 5">
              <controlPr defaultSize="0" print="0" autoFill="0" autoPict="0" macro="[0]!AperçuFeuillePlanning">
                <anchor moveWithCells="1" sizeWithCells="1">
                  <from>
                    <xdr:col>10</xdr:col>
                    <xdr:colOff>0</xdr:colOff>
                    <xdr:row>0</xdr:row>
                    <xdr:rowOff>361950</xdr:rowOff>
                  </from>
                  <to>
                    <xdr:col>17</xdr:col>
                    <xdr:colOff>9525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6" name="Button 10">
              <controlPr defaultSize="0" print="0" autoFill="0" autoPict="0" macro="[0]!enregistrePlanning">
                <anchor moveWithCells="1" sizeWithCells="1">
                  <from>
                    <xdr:col>20</xdr:col>
                    <xdr:colOff>0</xdr:colOff>
                    <xdr:row>0</xdr:row>
                    <xdr:rowOff>361950</xdr:rowOff>
                  </from>
                  <to>
                    <xdr:col>27</xdr:col>
                    <xdr:colOff>19050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CC7202-887E-4A77-8D6A-F1F1BD76369F}">
  <sheetPr codeName="Feuil3"/>
  <dimension ref="B1:F30"/>
  <sheetViews>
    <sheetView workbookViewId="0">
      <selection activeCell="H14" sqref="H14"/>
    </sheetView>
  </sheetViews>
  <sheetFormatPr baseColWidth="10" defaultRowHeight="15" x14ac:dyDescent="0.25"/>
  <cols>
    <col min="3" max="6" width="4.5703125" bestFit="1" customWidth="1"/>
  </cols>
  <sheetData>
    <row r="1" spans="2:6" x14ac:dyDescent="0.25">
      <c r="B1" s="1"/>
      <c r="C1" s="61" t="s">
        <v>55</v>
      </c>
      <c r="D1" s="60"/>
      <c r="E1" s="60"/>
      <c r="F1" s="60"/>
    </row>
    <row r="2" spans="2:6" x14ac:dyDescent="0.25">
      <c r="B2" s="1"/>
      <c r="C2" s="28" t="s">
        <v>56</v>
      </c>
      <c r="D2" s="29" t="s">
        <v>57</v>
      </c>
      <c r="E2" s="30" t="s">
        <v>58</v>
      </c>
      <c r="F2" s="31" t="s">
        <v>59</v>
      </c>
    </row>
    <row r="3" spans="2:6" x14ac:dyDescent="0.25">
      <c r="B3" s="2">
        <v>43830</v>
      </c>
      <c r="C3" s="32">
        <v>4.1666666666666664E-2</v>
      </c>
      <c r="D3" s="32"/>
      <c r="E3" s="32">
        <v>4.1666666666666664E-2</v>
      </c>
      <c r="F3" s="32"/>
    </row>
    <row r="4" spans="2:6" x14ac:dyDescent="0.25">
      <c r="B4" s="33">
        <v>43837</v>
      </c>
      <c r="C4" s="32"/>
      <c r="D4" s="32">
        <v>8.3333333333333329E-2</v>
      </c>
      <c r="E4" s="32">
        <v>8.3333333333333329E-2</v>
      </c>
      <c r="F4" s="32"/>
    </row>
    <row r="5" spans="2:6" x14ac:dyDescent="0.25">
      <c r="B5" s="2">
        <v>43844</v>
      </c>
      <c r="C5" s="32">
        <v>8.3333333333333329E-2</v>
      </c>
      <c r="D5" s="32"/>
      <c r="E5" s="32"/>
      <c r="F5" s="32">
        <v>8.3333333333333329E-2</v>
      </c>
    </row>
    <row r="6" spans="2:6" x14ac:dyDescent="0.25">
      <c r="B6" s="2">
        <v>43851</v>
      </c>
      <c r="C6" s="32"/>
      <c r="D6" s="32">
        <v>8.3333333333333329E-2</v>
      </c>
      <c r="E6" s="32"/>
      <c r="F6" s="32">
        <v>8.3333333333333329E-2</v>
      </c>
    </row>
    <row r="7" spans="2:6" x14ac:dyDescent="0.25">
      <c r="B7" s="2">
        <v>43858</v>
      </c>
      <c r="C7" s="32"/>
      <c r="D7" s="32">
        <v>8.3333333333333329E-2</v>
      </c>
      <c r="E7" s="32">
        <v>8.3333333333333329E-2</v>
      </c>
      <c r="F7" s="32"/>
    </row>
    <row r="8" spans="2:6" x14ac:dyDescent="0.25">
      <c r="B8" s="2">
        <v>43865</v>
      </c>
      <c r="C8" s="32"/>
      <c r="D8" s="32"/>
      <c r="E8" s="32"/>
      <c r="F8" s="32"/>
    </row>
    <row r="9" spans="2:6" x14ac:dyDescent="0.25">
      <c r="B9" s="2">
        <v>43872</v>
      </c>
      <c r="C9" s="32"/>
      <c r="D9" s="32"/>
      <c r="E9" s="32"/>
      <c r="F9" s="32"/>
    </row>
    <row r="10" spans="2:6" x14ac:dyDescent="0.25">
      <c r="B10" s="2">
        <v>43879</v>
      </c>
      <c r="C10" s="32"/>
      <c r="D10" s="32"/>
      <c r="E10" s="32"/>
      <c r="F10" s="32"/>
    </row>
    <row r="11" spans="2:6" x14ac:dyDescent="0.25">
      <c r="B11" s="2">
        <v>43886</v>
      </c>
      <c r="C11" s="32"/>
      <c r="D11" s="32"/>
      <c r="E11" s="32"/>
      <c r="F11" s="32"/>
    </row>
    <row r="12" spans="2:6" x14ac:dyDescent="0.25">
      <c r="B12" s="2">
        <v>43893</v>
      </c>
      <c r="C12" s="32"/>
      <c r="D12" s="32"/>
      <c r="E12" s="32"/>
      <c r="F12" s="32"/>
    </row>
    <row r="13" spans="2:6" x14ac:dyDescent="0.25">
      <c r="B13" s="2">
        <v>43900</v>
      </c>
      <c r="C13" s="32"/>
      <c r="D13" s="32"/>
      <c r="E13" s="32"/>
      <c r="F13" s="32"/>
    </row>
    <row r="14" spans="2:6" x14ac:dyDescent="0.25">
      <c r="B14" s="2">
        <v>43907</v>
      </c>
      <c r="C14" s="32"/>
      <c r="D14" s="32"/>
      <c r="E14" s="32"/>
      <c r="F14" s="32"/>
    </row>
    <row r="15" spans="2:6" x14ac:dyDescent="0.25">
      <c r="B15" s="2">
        <v>43914</v>
      </c>
      <c r="C15" s="32"/>
      <c r="D15" s="32"/>
      <c r="E15" s="32"/>
      <c r="F15" s="32"/>
    </row>
    <row r="16" spans="2:6" x14ac:dyDescent="0.25">
      <c r="B16" s="2">
        <v>43921</v>
      </c>
      <c r="C16" s="32"/>
      <c r="D16" s="32"/>
      <c r="E16" s="32"/>
      <c r="F16" s="32"/>
    </row>
    <row r="17" spans="2:6" x14ac:dyDescent="0.25">
      <c r="B17" s="2">
        <v>43928</v>
      </c>
      <c r="C17" s="32"/>
      <c r="D17" s="32"/>
      <c r="E17" s="32"/>
      <c r="F17" s="32"/>
    </row>
    <row r="18" spans="2:6" x14ac:dyDescent="0.25">
      <c r="B18" s="2">
        <v>43935</v>
      </c>
      <c r="C18" s="32"/>
      <c r="D18" s="32"/>
      <c r="E18" s="32"/>
      <c r="F18" s="32"/>
    </row>
    <row r="19" spans="2:6" x14ac:dyDescent="0.25">
      <c r="B19" s="2">
        <v>43942</v>
      </c>
      <c r="C19" s="32"/>
      <c r="D19" s="32"/>
      <c r="E19" s="32"/>
      <c r="F19" s="32"/>
    </row>
    <row r="20" spans="2:6" x14ac:dyDescent="0.25">
      <c r="B20" s="2">
        <v>43949</v>
      </c>
      <c r="C20" s="32"/>
      <c r="D20" s="32"/>
      <c r="E20" s="32"/>
      <c r="F20" s="32"/>
    </row>
    <row r="21" spans="2:6" x14ac:dyDescent="0.25">
      <c r="B21" s="2">
        <v>43956</v>
      </c>
      <c r="C21" s="32"/>
      <c r="D21" s="32"/>
      <c r="E21" s="32"/>
      <c r="F21" s="32"/>
    </row>
    <row r="22" spans="2:6" x14ac:dyDescent="0.25">
      <c r="B22" s="2">
        <v>43963</v>
      </c>
      <c r="C22" s="32"/>
      <c r="D22" s="32"/>
      <c r="E22" s="32"/>
      <c r="F22" s="32"/>
    </row>
    <row r="23" spans="2:6" x14ac:dyDescent="0.25">
      <c r="B23" s="2">
        <v>43970</v>
      </c>
      <c r="C23" s="32"/>
      <c r="D23" s="32"/>
      <c r="E23" s="32"/>
      <c r="F23" s="32"/>
    </row>
    <row r="24" spans="2:6" x14ac:dyDescent="0.25">
      <c r="B24" s="2">
        <v>43977</v>
      </c>
      <c r="C24" s="32"/>
      <c r="D24" s="32"/>
      <c r="E24" s="32"/>
      <c r="F24" s="32"/>
    </row>
    <row r="25" spans="2:6" x14ac:dyDescent="0.25">
      <c r="B25" s="2">
        <v>43984</v>
      </c>
      <c r="C25" s="32"/>
      <c r="D25" s="32"/>
      <c r="E25" s="32"/>
      <c r="F25" s="32"/>
    </row>
    <row r="26" spans="2:6" x14ac:dyDescent="0.25">
      <c r="B26" s="2">
        <v>43991</v>
      </c>
      <c r="C26" s="32"/>
      <c r="D26" s="32"/>
      <c r="E26" s="32"/>
      <c r="F26" s="32"/>
    </row>
    <row r="27" spans="2:6" x14ac:dyDescent="0.25">
      <c r="B27" s="2">
        <v>43998</v>
      </c>
      <c r="C27" s="32"/>
      <c r="D27" s="32"/>
      <c r="E27" s="32"/>
      <c r="F27" s="32"/>
    </row>
    <row r="28" spans="2:6" x14ac:dyDescent="0.25">
      <c r="B28" s="2">
        <v>44005</v>
      </c>
      <c r="C28" s="32"/>
      <c r="D28" s="32"/>
      <c r="E28" s="32"/>
      <c r="F28" s="32"/>
    </row>
    <row r="29" spans="2:6" x14ac:dyDescent="0.25">
      <c r="B29" s="2">
        <v>44012</v>
      </c>
      <c r="C29" s="32"/>
      <c r="D29" s="32"/>
      <c r="E29" s="32"/>
      <c r="F29" s="32"/>
    </row>
    <row r="30" spans="2:6" x14ac:dyDescent="0.25">
      <c r="B30" s="34"/>
      <c r="C30" s="35">
        <f>SUM(C3:C29)</f>
        <v>0.125</v>
      </c>
      <c r="D30" s="35">
        <f>SUM(D3:D29)</f>
        <v>0.25</v>
      </c>
      <c r="E30" s="35">
        <f t="shared" ref="E30:F30" si="0">SUM(E3:E29)</f>
        <v>0.20833333333333331</v>
      </c>
      <c r="F30" s="35">
        <f t="shared" si="0"/>
        <v>0.16666666666666666</v>
      </c>
    </row>
  </sheetData>
  <mergeCells count="1">
    <mergeCell ref="C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D3FD68-518E-466D-AE7C-8E17FF472F8A}">
  <sheetPr codeName="Feuil4"/>
  <dimension ref="A1:C31"/>
  <sheetViews>
    <sheetView workbookViewId="0">
      <selection activeCell="E14" sqref="E14"/>
    </sheetView>
  </sheetViews>
  <sheetFormatPr baseColWidth="10" defaultRowHeight="15" x14ac:dyDescent="0.25"/>
  <cols>
    <col min="2" max="3" width="12.28515625" bestFit="1" customWidth="1"/>
  </cols>
  <sheetData>
    <row r="1" spans="1:3" x14ac:dyDescent="0.25">
      <c r="A1" t="s">
        <v>19</v>
      </c>
    </row>
    <row r="2" spans="1:3" x14ac:dyDescent="0.25">
      <c r="A2" s="1" t="s">
        <v>20</v>
      </c>
      <c r="B2" s="1" t="s">
        <v>16</v>
      </c>
      <c r="C2" s="1" t="s">
        <v>17</v>
      </c>
    </row>
    <row r="3" spans="1:3" x14ac:dyDescent="0.25">
      <c r="A3" s="1"/>
      <c r="B3" s="1" t="s">
        <v>65</v>
      </c>
      <c r="C3" s="1" t="s">
        <v>5</v>
      </c>
    </row>
    <row r="4" spans="1:3" x14ac:dyDescent="0.25">
      <c r="A4" s="1"/>
      <c r="B4" s="1" t="s">
        <v>66</v>
      </c>
      <c r="C4" s="1" t="s">
        <v>6</v>
      </c>
    </row>
    <row r="5" spans="1:3" x14ac:dyDescent="0.25">
      <c r="A5" s="1"/>
      <c r="B5" s="1" t="s">
        <v>67</v>
      </c>
      <c r="C5" s="1" t="s">
        <v>7</v>
      </c>
    </row>
    <row r="6" spans="1:3" x14ac:dyDescent="0.25">
      <c r="A6" s="1"/>
      <c r="B6" s="1" t="s">
        <v>68</v>
      </c>
      <c r="C6" s="1" t="s">
        <v>8</v>
      </c>
    </row>
    <row r="7" spans="1:3" x14ac:dyDescent="0.25">
      <c r="A7" s="1"/>
      <c r="B7" s="1" t="s">
        <v>69</v>
      </c>
      <c r="C7" s="1" t="s">
        <v>9</v>
      </c>
    </row>
    <row r="8" spans="1:3" x14ac:dyDescent="0.25">
      <c r="A8" s="1"/>
      <c r="B8" s="1" t="s">
        <v>70</v>
      </c>
      <c r="C8" s="1" t="s">
        <v>10</v>
      </c>
    </row>
    <row r="9" spans="1:3" x14ac:dyDescent="0.25">
      <c r="A9" s="1"/>
      <c r="B9" s="1" t="s">
        <v>71</v>
      </c>
      <c r="C9" s="1" t="s">
        <v>64</v>
      </c>
    </row>
    <row r="10" spans="1:3" x14ac:dyDescent="0.25">
      <c r="A10" s="1"/>
      <c r="B10" s="1"/>
      <c r="C10" s="1"/>
    </row>
    <row r="11" spans="1:3" x14ac:dyDescent="0.25">
      <c r="A11" s="1"/>
      <c r="B11" s="1"/>
      <c r="C11" s="1"/>
    </row>
    <row r="12" spans="1:3" x14ac:dyDescent="0.25">
      <c r="A12" s="1"/>
      <c r="B12" s="1"/>
      <c r="C12" s="1"/>
    </row>
    <row r="13" spans="1:3" x14ac:dyDescent="0.25">
      <c r="A13" s="1"/>
      <c r="B13" s="1"/>
      <c r="C13" s="1"/>
    </row>
    <row r="14" spans="1:3" x14ac:dyDescent="0.25">
      <c r="A14" s="1"/>
      <c r="B14" s="1"/>
      <c r="C14" s="1"/>
    </row>
    <row r="15" spans="1:3" x14ac:dyDescent="0.25">
      <c r="A15" s="1"/>
      <c r="B15" s="1"/>
      <c r="C15" s="1"/>
    </row>
    <row r="16" spans="1:3" x14ac:dyDescent="0.25">
      <c r="A16" s="1"/>
      <c r="B16" s="1"/>
      <c r="C16" s="1"/>
    </row>
    <row r="17" spans="1:3" x14ac:dyDescent="0.25">
      <c r="A17" s="1"/>
      <c r="B17" s="1"/>
      <c r="C17" s="1"/>
    </row>
    <row r="18" spans="1:3" x14ac:dyDescent="0.25">
      <c r="A18" s="1"/>
      <c r="B18" s="1"/>
      <c r="C18" s="1"/>
    </row>
    <row r="19" spans="1:3" x14ac:dyDescent="0.25">
      <c r="A19" s="1"/>
      <c r="B19" s="1"/>
      <c r="C19" s="1"/>
    </row>
    <row r="20" spans="1:3" x14ac:dyDescent="0.25">
      <c r="A20" s="1"/>
      <c r="B20" s="1"/>
      <c r="C20" s="1"/>
    </row>
    <row r="21" spans="1:3" x14ac:dyDescent="0.25">
      <c r="A21" s="1"/>
      <c r="B21" s="1"/>
      <c r="C21" s="1"/>
    </row>
    <row r="22" spans="1:3" x14ac:dyDescent="0.25">
      <c r="A22" s="1"/>
      <c r="B22" s="1"/>
      <c r="C22" s="1"/>
    </row>
    <row r="23" spans="1:3" x14ac:dyDescent="0.25">
      <c r="A23" s="1"/>
      <c r="B23" s="1"/>
      <c r="C23" s="1"/>
    </row>
    <row r="24" spans="1:3" x14ac:dyDescent="0.25">
      <c r="A24" s="1"/>
      <c r="B24" s="1"/>
      <c r="C24" s="1"/>
    </row>
    <row r="25" spans="1:3" x14ac:dyDescent="0.25">
      <c r="A25" s="1"/>
      <c r="B25" s="1"/>
      <c r="C25" s="1"/>
    </row>
    <row r="26" spans="1:3" x14ac:dyDescent="0.25">
      <c r="A26" s="1"/>
      <c r="B26" s="1"/>
      <c r="C26" s="1"/>
    </row>
    <row r="27" spans="1:3" x14ac:dyDescent="0.25">
      <c r="A27" s="1"/>
      <c r="B27" s="1"/>
      <c r="C27" s="1"/>
    </row>
    <row r="28" spans="1:3" x14ac:dyDescent="0.25">
      <c r="A28" s="1"/>
      <c r="B28" s="1"/>
      <c r="C28" s="1"/>
    </row>
    <row r="29" spans="1:3" x14ac:dyDescent="0.25">
      <c r="A29" s="1"/>
      <c r="B29" s="1"/>
      <c r="C29" s="1"/>
    </row>
    <row r="30" spans="1:3" x14ac:dyDescent="0.25">
      <c r="A30" s="1"/>
      <c r="B30" s="1"/>
      <c r="C30" s="1"/>
    </row>
    <row r="31" spans="1:3" x14ac:dyDescent="0.25">
      <c r="A31" s="1"/>
      <c r="B31" s="1"/>
      <c r="C31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2FFC24-728D-4152-B744-1B7CDC12EAF9}">
  <sheetPr codeName="Feuil5"/>
  <dimension ref="A1:I16"/>
  <sheetViews>
    <sheetView workbookViewId="0">
      <selection activeCell="G25" sqref="G25"/>
    </sheetView>
  </sheetViews>
  <sheetFormatPr baseColWidth="10" defaultRowHeight="15" x14ac:dyDescent="0.25"/>
  <cols>
    <col min="1" max="1" width="18" customWidth="1"/>
    <col min="3" max="3" width="18.28515625" bestFit="1" customWidth="1"/>
    <col min="7" max="7" width="17.28515625" customWidth="1"/>
    <col min="8" max="8" width="4.140625" customWidth="1"/>
    <col min="9" max="9" width="61.140625" customWidth="1"/>
  </cols>
  <sheetData>
    <row r="1" spans="1:9" ht="20.100000000000001" customHeight="1" x14ac:dyDescent="0.25">
      <c r="A1" s="16">
        <v>2020</v>
      </c>
      <c r="B1" s="2">
        <f>DATE(A1,1,1)</f>
        <v>43831</v>
      </c>
      <c r="C1" s="17" t="s">
        <v>21</v>
      </c>
      <c r="E1" s="18" t="s">
        <v>22</v>
      </c>
    </row>
    <row r="2" spans="1:9" ht="20.100000000000001" customHeight="1" x14ac:dyDescent="0.25">
      <c r="B2" s="2">
        <f>FLOOR(DAY(MINUTE(A1/38)/2+56)&amp;"/5/"&amp;A1,7)-34</f>
        <v>43933</v>
      </c>
      <c r="C2" s="17" t="s">
        <v>23</v>
      </c>
      <c r="E2" s="19">
        <v>2020</v>
      </c>
    </row>
    <row r="3" spans="1:9" ht="20.100000000000001" customHeight="1" thickBot="1" x14ac:dyDescent="0.3">
      <c r="B3" s="2">
        <f>B2+1</f>
        <v>43934</v>
      </c>
      <c r="C3" s="17" t="s">
        <v>24</v>
      </c>
      <c r="E3" s="19">
        <v>2021</v>
      </c>
    </row>
    <row r="4" spans="1:9" ht="20.100000000000001" customHeight="1" thickBot="1" x14ac:dyDescent="0.3">
      <c r="B4" s="2">
        <f>DATE(A1,5,1)</f>
        <v>43952</v>
      </c>
      <c r="C4" s="17" t="s">
        <v>25</v>
      </c>
      <c r="E4" s="19">
        <v>2022</v>
      </c>
      <c r="G4" s="21" t="s">
        <v>26</v>
      </c>
      <c r="H4" s="22" t="s">
        <v>27</v>
      </c>
      <c r="I4" s="23" t="s">
        <v>28</v>
      </c>
    </row>
    <row r="5" spans="1:9" ht="20.100000000000001" customHeight="1" thickBot="1" x14ac:dyDescent="0.3">
      <c r="B5" s="2">
        <f>DATE(A1,5,8)</f>
        <v>43959</v>
      </c>
      <c r="C5" s="17" t="s">
        <v>29</v>
      </c>
      <c r="E5" s="19">
        <v>2023</v>
      </c>
      <c r="G5" s="21" t="s">
        <v>30</v>
      </c>
      <c r="H5" s="22" t="s">
        <v>27</v>
      </c>
      <c r="I5" s="23" t="s">
        <v>31</v>
      </c>
    </row>
    <row r="6" spans="1:9" ht="20.100000000000001" customHeight="1" thickBot="1" x14ac:dyDescent="0.3">
      <c r="B6" s="2">
        <f>B2+39</f>
        <v>43972</v>
      </c>
      <c r="C6" s="17" t="s">
        <v>32</v>
      </c>
      <c r="E6" s="19">
        <v>2024</v>
      </c>
      <c r="G6" s="21" t="s">
        <v>24</v>
      </c>
      <c r="H6" s="22" t="s">
        <v>27</v>
      </c>
      <c r="I6" s="23" t="s">
        <v>33</v>
      </c>
    </row>
    <row r="7" spans="1:9" ht="20.100000000000001" customHeight="1" thickBot="1" x14ac:dyDescent="0.3">
      <c r="B7" s="2">
        <f>B2+49</f>
        <v>43982</v>
      </c>
      <c r="C7" s="17" t="s">
        <v>34</v>
      </c>
      <c r="E7" s="19">
        <v>2025</v>
      </c>
      <c r="G7" s="21" t="s">
        <v>25</v>
      </c>
      <c r="H7" s="22" t="s">
        <v>27</v>
      </c>
      <c r="I7" s="23" t="s">
        <v>35</v>
      </c>
    </row>
    <row r="8" spans="1:9" ht="20.100000000000001" customHeight="1" thickBot="1" x14ac:dyDescent="0.3">
      <c r="B8" s="2">
        <f>B2+50</f>
        <v>43983</v>
      </c>
      <c r="C8" s="17" t="s">
        <v>36</v>
      </c>
      <c r="E8" s="19">
        <v>2026</v>
      </c>
      <c r="G8" s="21" t="s">
        <v>37</v>
      </c>
      <c r="H8" s="22" t="s">
        <v>27</v>
      </c>
      <c r="I8" s="23" t="s">
        <v>38</v>
      </c>
    </row>
    <row r="9" spans="1:9" ht="20.100000000000001" customHeight="1" thickBot="1" x14ac:dyDescent="0.3">
      <c r="B9" s="2">
        <f>DATE(A1,7,14)</f>
        <v>44026</v>
      </c>
      <c r="C9" s="17" t="s">
        <v>39</v>
      </c>
      <c r="E9" s="19">
        <v>2027</v>
      </c>
      <c r="G9" s="21" t="s">
        <v>32</v>
      </c>
      <c r="H9" s="22" t="s">
        <v>27</v>
      </c>
      <c r="I9" s="23" t="s">
        <v>40</v>
      </c>
    </row>
    <row r="10" spans="1:9" ht="20.100000000000001" customHeight="1" thickBot="1" x14ac:dyDescent="0.3">
      <c r="B10" s="2">
        <f>DATE(A1,8,15)</f>
        <v>44058</v>
      </c>
      <c r="C10" s="17" t="s">
        <v>41</v>
      </c>
      <c r="E10" s="19">
        <v>2028</v>
      </c>
      <c r="G10" s="21" t="s">
        <v>34</v>
      </c>
      <c r="H10" s="22" t="s">
        <v>27</v>
      </c>
      <c r="I10" s="23" t="s">
        <v>42</v>
      </c>
    </row>
    <row r="11" spans="1:9" ht="20.100000000000001" customHeight="1" thickBot="1" x14ac:dyDescent="0.3">
      <c r="B11" s="2">
        <f>DATE(A1,11,1)</f>
        <v>44136</v>
      </c>
      <c r="C11" s="17" t="s">
        <v>43</v>
      </c>
      <c r="E11" s="19">
        <v>2029</v>
      </c>
      <c r="G11" s="21" t="s">
        <v>36</v>
      </c>
      <c r="H11" s="22" t="s">
        <v>27</v>
      </c>
      <c r="I11" s="23" t="s">
        <v>44</v>
      </c>
    </row>
    <row r="12" spans="1:9" ht="20.100000000000001" customHeight="1" thickBot="1" x14ac:dyDescent="0.3">
      <c r="B12" s="2">
        <f>DATE(A1,11,11)</f>
        <v>44146</v>
      </c>
      <c r="C12" s="17" t="s">
        <v>45</v>
      </c>
      <c r="E12" s="19">
        <v>2030</v>
      </c>
      <c r="G12" s="21" t="s">
        <v>46</v>
      </c>
      <c r="H12" s="22" t="s">
        <v>27</v>
      </c>
      <c r="I12" s="23" t="s">
        <v>47</v>
      </c>
    </row>
    <row r="13" spans="1:9" ht="20.100000000000001" customHeight="1" thickBot="1" x14ac:dyDescent="0.3">
      <c r="B13" s="2">
        <f>DATE(A1,12,25)</f>
        <v>44190</v>
      </c>
      <c r="C13" s="17" t="s">
        <v>48</v>
      </c>
      <c r="E13" s="19">
        <v>2031</v>
      </c>
      <c r="G13" s="21" t="s">
        <v>41</v>
      </c>
      <c r="H13" s="22" t="s">
        <v>27</v>
      </c>
      <c r="I13" s="23" t="s">
        <v>49</v>
      </c>
    </row>
    <row r="14" spans="1:9" ht="20.100000000000001" customHeight="1" thickBot="1" x14ac:dyDescent="0.3">
      <c r="B14" s="20"/>
      <c r="E14" s="19">
        <v>2032</v>
      </c>
      <c r="G14" s="21" t="s">
        <v>43</v>
      </c>
      <c r="H14" s="22" t="s">
        <v>27</v>
      </c>
      <c r="I14" s="23" t="s">
        <v>50</v>
      </c>
    </row>
    <row r="15" spans="1:9" ht="20.100000000000001" customHeight="1" thickBot="1" x14ac:dyDescent="0.3">
      <c r="B15" s="20"/>
      <c r="E15" s="55">
        <v>2033</v>
      </c>
      <c r="G15" s="21" t="s">
        <v>51</v>
      </c>
      <c r="H15" s="22" t="s">
        <v>27</v>
      </c>
      <c r="I15" s="23" t="s">
        <v>52</v>
      </c>
    </row>
    <row r="16" spans="1:9" ht="20.100000000000001" customHeight="1" thickBot="1" x14ac:dyDescent="0.3">
      <c r="B16" s="20"/>
      <c r="G16" s="24" t="s">
        <v>48</v>
      </c>
      <c r="H16" s="25" t="s">
        <v>27</v>
      </c>
      <c r="I16" s="26" t="s">
        <v>53</v>
      </c>
    </row>
  </sheetData>
  <dataValidations count="1">
    <dataValidation type="list" allowBlank="1" showInputMessage="1" showErrorMessage="1" sqref="A1" xr:uid="{527772F6-B38C-488C-A61D-FC9882E79F86}">
      <formula1>années1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les congés 2020</vt:lpstr>
      <vt:lpstr>heures mardis</vt:lpstr>
      <vt:lpstr>permanances mardi</vt:lpstr>
      <vt:lpstr>SALARIES</vt:lpstr>
      <vt:lpstr>joursfetes</vt:lpstr>
      <vt:lpstr>datferiés</vt:lpstr>
      <vt:lpstr>joursfetes</vt:lpstr>
      <vt:lpstr>PRENOM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GONCALVES</dc:creator>
  <cp:lastModifiedBy>Victor GONCALVES</cp:lastModifiedBy>
  <cp:lastPrinted>2020-01-29T07:46:13Z</cp:lastPrinted>
  <dcterms:created xsi:type="dcterms:W3CDTF">2020-01-20T15:31:26Z</dcterms:created>
  <dcterms:modified xsi:type="dcterms:W3CDTF">2020-01-29T07:56:26Z</dcterms:modified>
</cp:coreProperties>
</file>