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URKAER\Desktop\"/>
    </mc:Choice>
  </mc:AlternateContent>
  <xr:revisionPtr revIDLastSave="0" documentId="13_ncr:1_{4662052B-60CE-45CD-BAA9-9B04F7AEBD5E}" xr6:coauthVersionLast="44" xr6:coauthVersionMax="45" xr10:uidLastSave="{00000000-0000-0000-0000-000000000000}"/>
  <bookViews>
    <workbookView xWindow="-108" yWindow="-108" windowWidth="19416" windowHeight="10440" xr2:uid="{00000000-000D-0000-FFFF-FFFF00000000}"/>
  </bookViews>
  <sheets>
    <sheet name="Accueil" sheetId="10" r:id="rId1"/>
    <sheet name="Bon_Intervention" sheetId="1" r:id="rId2"/>
    <sheet name="Historique_BI" sheetId="15" r:id="rId3"/>
    <sheet name="Clients_Facturé" sheetId="13" r:id="rId4"/>
    <sheet name="Clients_Intervention" sheetId="14" r:id="rId5"/>
    <sheet name="Descriptions" sheetId="7" r:id="rId6"/>
    <sheet name="Produits" sheetId="9" r:id="rId7"/>
    <sheet name="Stock_Véhicule" sheetId="16" r:id="rId8"/>
  </sheets>
  <definedNames>
    <definedName name="Bon_champs" localSheetId="1">Bon_Intervention!$S$1,Bon_Intervention!$P$4,Bon_Intervention!$T$4,Bon_Intervention!$P$6,Bon_Intervention!$T$6,Bon_Intervention!$T$7,Bon_Intervention!$P$9,Bon_Intervention!$P$10,Bon_Intervention!$P$11,Bon_Intervention!$P$12,Bon_Intervention!$T$12,Bon_Intervention!$D$6,Bon_Intervention!$D$7,Bon_Intervention!$D$8,Bon_Intervention!$D$10,Bon_Intervention!$D$11,Bon_Intervention!$D$12,Bon_Intervention!$D$13,Bon_Intervention!$D$14,Bon_Intervention!$J$6,Bon_Intervention!$J$8,Bon_Intervention!$J$10,Bon_Intervention!$J$11,Bon_Intervention!$J$12,Bon_Intervention!$J$13,Bon_Intervention!$J$14,Bon_Intervention!$E$19,Bon_Intervention!$E$20,Bon_Intervention!$E$21,Bon_Intervention!$E$22,Bon_Intervention!$P$14,Bon_Intervention!$J$19,Bon_Intervention!$J$20,Bon_Intervention!$J$21,Bon_Intervention!$J$22,Bon_Intervention!$P$19,Bon_Intervention!$P$20,Bon_Intervention!$P$21,Bon_Intervention!$P$22,Bon_Intervention!$T$19,Bon_Intervention!$T$20,Bon_Intervention!$T$21,Bon_Intervention!$T$22,Bon_Intervention!$E$27,Bon_Intervention!$Q$27,Bon_Intervention!$E$28,Bon_Intervention!$Q$28,Bon_Intervention!$E$29,Bon_Intervention!$Q$29,Bon_Intervention!$E$30,Bon_Intervention!$Q$30,Bon_Intervention!$E$31,Bon_Intervention!$Q$31,Bon_Intervention!$E$36,Bon_Intervention!$E$37,Bon_Intervention!$E$38,Bon_Intervention!$E$39,Bon_Intervention!$E$40,Bon_Intervention!$P$36,Bon_Intervention!$P$37,Bon_Intervention!$P$38,Bon_Intervention!$P$39,Bon_Intervention!$P$40,Bon_Intervention!$E$45,Bon_Intervention!$E$46,Bon_Intervention!$I$49,Bon_Intervention!$E$52,Bon_Intervention!$E$57,Bon_Intervention!$E$58,Bon_Intervention!$E$63,Bon_Intervention!$E$77,Bon_Intervention!$E$64,Bon_Intervention!$F$64,Bon_Intervention!$Q$64,Bon_Intervention!$E$65,Bon_Intervention!$F$65,Bon_Intervention!$Q$65,Bon_Intervention!$E$66,Bon_Intervention!$F$66,Bon_Intervention!$Q$66,Bon_Intervention!$E$67,Bon_Intervention!$F$67,Bon_Intervention!$Q$67,Bon_Intervention!$E$68,Bon_Intervention!$F$68,Bon_Intervention!$Q$68,Bon_Intervention!$E$69,Bon_Intervention!$F$69,Bon_Intervention!$Q$69,Bon_Intervention!$E$70,Bon_Intervention!$F$70,Bon_Intervention!$Q$70,Bon_Intervention!$E$71,Bon_Intervention!$F$71,Bon_Intervention!$Q$71,Bon_Intervention!$E$72,Bon_Intervention!$F$72,Bon_Intervention!$Q$72,Bon_Intervention!$E$73,Bon_Intervention!$F$73,Bon_Intervention!$Q$73,Bon_Intervention!$E$74,Bon_Intervention!$F$74,Bon_Intervention!$Q$74,Bon_Intervention!$E$75,Bon_Intervention!$F$75,Bon_Intervention!$Q$75,Bon_Intervention!$E$76,Bon_Intervention!$T$61</definedName>
    <definedName name="Bon_responsable" localSheetId="1">Bon_Intervention!$C$81,Bon_Intervention!$C$83</definedName>
    <definedName name="colonneclientsfacturé">TableauClientsFacturé[Nom Client Facturé]</definedName>
    <definedName name="colonneclientsfacturéBI">TableauHistorique_BI[Nom Client Facturé]</definedName>
    <definedName name="colonneclientsintervention">TableauClientsIntervention[Nom Client Intervention]</definedName>
    <definedName name="colonneclientsinterventionBi">TableauHistorique_BI[Nom Client Intervention]</definedName>
    <definedName name="colonnepointprelevement">Descriptions!$I$2:$I$2</definedName>
    <definedName name="colonneposteintervention">Descriptions!$G$2:$G$2</definedName>
    <definedName name="colonnetechnicien">Descriptions!$B$2:$B$2</definedName>
    <definedName name="colonnetravaux">Descriptions!$H$2:$H$2</definedName>
    <definedName name="colonnevaleurprelevement">Descriptions!$J$2:$J$2</definedName>
    <definedName name="date_au" localSheetId="1">Bon_Intervention!$T$4</definedName>
    <definedName name="TableauMaterielReference">TableauStockVehicule[[Description]:[Référence]]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5" i="1" l="1"/>
  <c r="S54" i="1" l="1"/>
  <c r="V52" i="1" l="1"/>
  <c r="B52" i="1"/>
  <c r="V49" i="1"/>
  <c r="U49" i="1"/>
  <c r="V46" i="1"/>
  <c r="B46" i="1"/>
  <c r="V45" i="1"/>
  <c r="B45" i="1"/>
  <c r="V40" i="1"/>
  <c r="K40" i="1"/>
  <c r="B40" i="1"/>
  <c r="A40" i="1"/>
  <c r="V39" i="1"/>
  <c r="K39" i="1"/>
  <c r="B39" i="1"/>
  <c r="A39" i="1"/>
  <c r="V38" i="1"/>
  <c r="K38" i="1"/>
  <c r="B38" i="1"/>
  <c r="A38" i="1"/>
  <c r="V37" i="1"/>
  <c r="K37" i="1"/>
  <c r="B37" i="1"/>
  <c r="A37" i="1"/>
  <c r="V36" i="1"/>
  <c r="K36" i="1"/>
  <c r="B36" i="1"/>
  <c r="A36" i="1"/>
  <c r="L14" i="1"/>
  <c r="K14" i="1" s="1"/>
  <c r="L13" i="1"/>
  <c r="K13" i="1" s="1"/>
  <c r="L12" i="1"/>
  <c r="K12" i="1" s="1"/>
  <c r="L11" i="1"/>
  <c r="K11" i="1" s="1"/>
  <c r="L10" i="1"/>
  <c r="K10" i="1" s="1"/>
  <c r="L8" i="1"/>
  <c r="K8" i="1" s="1"/>
  <c r="F6" i="1"/>
  <c r="A45" i="1" l="1"/>
  <c r="A46" i="1"/>
  <c r="A52" i="1"/>
  <c r="F8" i="1"/>
  <c r="F12" i="1"/>
  <c r="F10" i="1"/>
  <c r="F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patrice</author>
  </authors>
  <commentList>
    <comment ref="S1" authorId="0" shapeId="0" xr:uid="{A46F541A-5547-4CB3-B68C-FF4C5FEB0E41}">
      <text>
        <r>
          <rPr>
            <sz val="9"/>
            <color indexed="81"/>
            <rFont val="Tahoma"/>
            <family val="2"/>
          </rPr>
          <t>N° de Rapport</t>
        </r>
      </text>
    </comment>
    <comment ref="P4" authorId="0" shapeId="0" xr:uid="{C9AEE28F-5A97-4841-ACB1-D0CBFACE3FA5}">
      <text>
        <r>
          <rPr>
            <sz val="9"/>
            <color indexed="81"/>
            <rFont val="Tahoma"/>
            <family val="2"/>
          </rPr>
          <t xml:space="preserve">Date du </t>
        </r>
      </text>
    </comment>
    <comment ref="T4" authorId="0" shapeId="0" xr:uid="{EBABA235-0ED4-49A4-8894-18C9E3E8BECB}">
      <text>
        <r>
          <rPr>
            <sz val="9"/>
            <color indexed="81"/>
            <rFont val="Tahoma"/>
            <family val="2"/>
          </rPr>
          <t>Date au</t>
        </r>
      </text>
    </comment>
    <comment ref="D6" authorId="0" shapeId="0" xr:uid="{49EF826C-58D0-4743-9EC2-BDA63F93257D}">
      <text>
        <r>
          <rPr>
            <sz val="9"/>
            <color indexed="81"/>
            <rFont val="Tahoma"/>
            <family val="2"/>
          </rPr>
          <t>Nom Client Facturé</t>
        </r>
      </text>
    </comment>
    <comment ref="J6" authorId="0" shapeId="0" xr:uid="{EBC08E9C-A706-4E6A-9549-EBD4FD311D50}">
      <text>
        <r>
          <rPr>
            <sz val="9"/>
            <color indexed="81"/>
            <rFont val="Tahoma"/>
            <family val="2"/>
          </rPr>
          <t>Nom Client Intervention</t>
        </r>
      </text>
    </comment>
    <comment ref="P6" authorId="0" shapeId="0" xr:uid="{D0899C5D-3524-4AD6-9352-E7CF02B1B088}">
      <text>
        <r>
          <rPr>
            <sz val="9"/>
            <color indexed="81"/>
            <rFont val="Tahoma"/>
            <family val="2"/>
          </rPr>
          <t>Main d'Œuvre Heures</t>
        </r>
      </text>
    </comment>
    <comment ref="T6" authorId="0" shapeId="0" xr:uid="{018C75B2-053D-4B11-AEA6-A97A108B2F4E}">
      <text>
        <r>
          <rPr>
            <sz val="9"/>
            <color indexed="81"/>
            <rFont val="Tahoma"/>
            <family val="2"/>
          </rPr>
          <t>Déplacement Heures</t>
        </r>
      </text>
    </comment>
    <comment ref="D7" authorId="0" shapeId="0" xr:uid="{3B08F6A8-A236-4143-AC7B-031A9FC661A5}">
      <text>
        <r>
          <rPr>
            <sz val="9"/>
            <color indexed="81"/>
            <rFont val="Tahoma"/>
            <family val="2"/>
          </rPr>
          <t>N° Client Facturé</t>
        </r>
      </text>
    </comment>
    <comment ref="T7" authorId="0" shapeId="0" xr:uid="{9E38B28E-703C-4DDE-AC56-981352E94E49}">
      <text>
        <r>
          <rPr>
            <sz val="9"/>
            <color indexed="81"/>
            <rFont val="Tahoma"/>
            <family val="2"/>
          </rPr>
          <t>Supplémént d'heure hors contrat</t>
        </r>
      </text>
    </comment>
    <comment ref="D8" authorId="0" shapeId="0" xr:uid="{93667D28-0037-485A-942F-1F3476F0141C}">
      <text>
        <r>
          <rPr>
            <sz val="9"/>
            <color indexed="81"/>
            <rFont val="Tahoma"/>
            <family val="2"/>
          </rPr>
          <t>Adresse Facturé</t>
        </r>
      </text>
    </comment>
    <comment ref="J8" authorId="0" shapeId="0" xr:uid="{50F0E9B6-7A08-4B77-A3A1-A369494C3309}">
      <text>
        <r>
          <rPr>
            <sz val="9"/>
            <color indexed="81"/>
            <rFont val="Tahoma"/>
            <family val="2"/>
          </rPr>
          <t>Adresse Intervention</t>
        </r>
      </text>
    </comment>
    <comment ref="P9" authorId="0" shapeId="0" xr:uid="{CA4D36A2-45BF-4709-8600-DB7B956F1D97}">
      <text>
        <r>
          <rPr>
            <sz val="9"/>
            <color indexed="81"/>
            <rFont val="Tahoma"/>
            <family val="2"/>
          </rPr>
          <t>Technicien 1
Nom / Prénom</t>
        </r>
      </text>
    </comment>
    <comment ref="D10" authorId="0" shapeId="0" xr:uid="{477A7B09-FE6A-45C4-AE31-F4163A84DAAF}">
      <text>
        <r>
          <rPr>
            <sz val="9"/>
            <color indexed="81"/>
            <rFont val="Tahoma"/>
            <family val="2"/>
          </rPr>
          <t>Code 
Postal Facturé</t>
        </r>
      </text>
    </comment>
    <comment ref="J10" authorId="0" shapeId="0" xr:uid="{A70235E7-E787-4EEE-9516-D882F9546498}">
      <text>
        <r>
          <rPr>
            <sz val="9"/>
            <color indexed="81"/>
            <rFont val="Tahoma"/>
            <family val="2"/>
          </rPr>
          <t>Code 
Postal Intervention</t>
        </r>
      </text>
    </comment>
    <comment ref="P10" authorId="0" shapeId="0" xr:uid="{780C7F2E-64DB-48EC-9CED-4F05EA4175DA}">
      <text>
        <r>
          <rPr>
            <sz val="9"/>
            <color indexed="81"/>
            <rFont val="Tahoma"/>
            <family val="2"/>
          </rPr>
          <t>Mobile Technicien</t>
        </r>
      </text>
    </comment>
    <comment ref="D11" authorId="0" shapeId="0" xr:uid="{996A8AA8-2011-4B41-92F3-7D2B219A1BA2}">
      <text>
        <r>
          <rPr>
            <sz val="9"/>
            <color indexed="81"/>
            <rFont val="Tahoma"/>
            <family val="2"/>
          </rPr>
          <t>Ville Facturé</t>
        </r>
      </text>
    </comment>
    <comment ref="J11" authorId="0" shapeId="0" xr:uid="{CF72E631-BDA3-4A4D-9825-2D7595BE64AE}">
      <text>
        <r>
          <rPr>
            <sz val="9"/>
            <color indexed="81"/>
            <rFont val="Tahoma"/>
            <family val="2"/>
          </rPr>
          <t>Ville Intervention</t>
        </r>
      </text>
    </comment>
    <comment ref="P11" authorId="0" shapeId="0" xr:uid="{9184EA3A-95A6-4020-891C-B9BE036B1A19}">
      <text>
        <r>
          <rPr>
            <sz val="9"/>
            <color indexed="81"/>
            <rFont val="Tahoma"/>
            <family val="2"/>
          </rPr>
          <t>Email Technicien</t>
        </r>
      </text>
    </comment>
    <comment ref="D12" authorId="0" shapeId="0" xr:uid="{A2BC063B-BAD6-4412-B6FA-983E635E3CBA}">
      <text>
        <r>
          <rPr>
            <sz val="9"/>
            <color indexed="81"/>
            <rFont val="Tahoma"/>
            <family val="2"/>
          </rPr>
          <t>Téléphone Facturé</t>
        </r>
      </text>
    </comment>
    <comment ref="J12" authorId="0" shapeId="0" xr:uid="{23C367F3-17A7-4BEF-A1A0-C49558BEE3DD}">
      <text>
        <r>
          <rPr>
            <sz val="9"/>
            <color indexed="81"/>
            <rFont val="Tahoma"/>
            <family val="2"/>
          </rPr>
          <t>Téléphone Intervention</t>
        </r>
      </text>
    </comment>
    <comment ref="P12" authorId="0" shapeId="0" xr:uid="{41E9A07C-871D-43A4-BEE1-BB718B4F9412}">
      <text>
        <r>
          <rPr>
            <sz val="9"/>
            <color indexed="81"/>
            <rFont val="Tahoma"/>
            <family val="2"/>
          </rPr>
          <t>Code Technicien</t>
        </r>
      </text>
    </comment>
    <comment ref="T12" authorId="0" shapeId="0" xr:uid="{EBB4B04D-4217-4BED-B052-031C0DED32D7}">
      <text>
        <r>
          <rPr>
            <sz val="9"/>
            <color indexed="81"/>
            <rFont val="Tahoma"/>
            <family val="2"/>
          </rPr>
          <t>Code Véhicule</t>
        </r>
      </text>
    </comment>
    <comment ref="D13" authorId="0" shapeId="0" xr:uid="{43B34852-D259-472A-B359-2563D289542C}">
      <text>
        <r>
          <rPr>
            <sz val="9"/>
            <color indexed="81"/>
            <rFont val="Tahoma"/>
            <family val="2"/>
          </rPr>
          <t>Nom Responsable Facturé</t>
        </r>
      </text>
    </comment>
    <comment ref="J13" authorId="0" shapeId="0" xr:uid="{EBEB280A-BD90-4D91-B572-B35F8A03F275}">
      <text>
        <r>
          <rPr>
            <sz val="9"/>
            <color indexed="81"/>
            <rFont val="Tahoma"/>
            <family val="2"/>
          </rPr>
          <t>Nom Contact Intervention</t>
        </r>
      </text>
    </comment>
    <comment ref="D14" authorId="0" shapeId="0" xr:uid="{3FD31E84-ACB9-496B-8ABA-68DB6D17C533}">
      <text>
        <r>
          <rPr>
            <sz val="9"/>
            <color indexed="81"/>
            <rFont val="Tahoma"/>
            <family val="2"/>
          </rPr>
          <t>Mobile Responsable Facturé</t>
        </r>
      </text>
    </comment>
    <comment ref="J14" authorId="0" shapeId="0" xr:uid="{BEDBAFD0-3C1F-4BD8-B491-4A9EF57F0F81}">
      <text>
        <r>
          <rPr>
            <sz val="9"/>
            <color indexed="81"/>
            <rFont val="Tahoma"/>
            <family val="2"/>
          </rPr>
          <t>Mobile Intervention</t>
        </r>
      </text>
    </comment>
    <comment ref="P14" authorId="0" shapeId="0" xr:uid="{7275D592-F35A-41B8-8EE4-B0E389CC2BB9}">
      <text>
        <r>
          <rPr>
            <sz val="9"/>
            <color indexed="81"/>
            <rFont val="Tahoma"/>
            <family val="2"/>
          </rPr>
          <t>Poste Intervention</t>
        </r>
      </text>
    </comment>
    <comment ref="E19" authorId="0" shapeId="0" xr:uid="{18DD8801-CC6B-4826-BBBE-2772999E0C32}">
      <text>
        <r>
          <rPr>
            <sz val="9"/>
            <color indexed="81"/>
            <rFont val="Tahoma"/>
            <family val="2"/>
          </rPr>
          <t>Cpt. In Install en M3</t>
        </r>
      </text>
    </comment>
    <comment ref="J19" authorId="0" shapeId="0" xr:uid="{B3307AA4-3B23-432A-B2F5-0F964320D4D0}">
      <text>
        <r>
          <rPr>
            <sz val="9"/>
            <color indexed="81"/>
            <rFont val="Tahoma"/>
            <family val="2"/>
          </rPr>
          <t>Travaux 1</t>
        </r>
      </text>
    </comment>
    <comment ref="P19" authorId="0" shapeId="0" xr:uid="{2801CEC3-8777-47FC-8F92-797DBC0A5C19}">
      <text>
        <r>
          <rPr>
            <sz val="9"/>
            <color indexed="81"/>
            <rFont val="Tahoma"/>
            <family val="2"/>
          </rPr>
          <t>TH en °F</t>
        </r>
      </text>
    </comment>
    <comment ref="T19" authorId="0" shapeId="0" xr:uid="{E46CD9B7-D1AE-42D2-B37D-0475D4DF6D88}">
      <text>
        <r>
          <rPr>
            <sz val="9"/>
            <color indexed="81"/>
            <rFont val="Tahoma"/>
            <family val="2"/>
          </rPr>
          <t>CONDUCT. En µs/cm</t>
        </r>
      </text>
    </comment>
    <comment ref="E20" authorId="0" shapeId="0" xr:uid="{D2A1BF3F-F6DB-4B36-9F64-473321DFCB68}">
      <text>
        <r>
          <rPr>
            <sz val="9"/>
            <color indexed="81"/>
            <rFont val="Tahoma"/>
            <family val="2"/>
          </rPr>
          <t>Cpt. OUT install 1 en M3</t>
        </r>
      </text>
    </comment>
    <comment ref="J20" authorId="0" shapeId="0" xr:uid="{3824EB6C-409D-4E7D-8265-EA017497BD41}">
      <text>
        <r>
          <rPr>
            <sz val="9"/>
            <color indexed="81"/>
            <rFont val="Tahoma"/>
            <family val="2"/>
          </rPr>
          <t>Travaux 2</t>
        </r>
      </text>
    </comment>
    <comment ref="P20" authorId="0" shapeId="0" xr:uid="{CF3D7F19-5992-42B7-B6A2-153AFC5ADFD8}">
      <text>
        <r>
          <rPr>
            <sz val="9"/>
            <color indexed="81"/>
            <rFont val="Tahoma"/>
            <family val="2"/>
          </rPr>
          <t>PH</t>
        </r>
      </text>
    </comment>
    <comment ref="T20" authorId="0" shapeId="0" xr:uid="{E09329D3-573C-4329-A2D3-FF3473DBDD71}">
      <text>
        <r>
          <rPr>
            <sz val="9"/>
            <color indexed="81"/>
            <rFont val="Tahoma"/>
            <family val="2"/>
          </rPr>
          <t>TEMPERATURE en °C</t>
        </r>
      </text>
    </comment>
    <comment ref="E21" authorId="0" shapeId="0" xr:uid="{7F2AD31B-DDD4-44BE-9800-9302CABDE2A6}">
      <text>
        <r>
          <rPr>
            <sz val="9"/>
            <color indexed="81"/>
            <rFont val="Tahoma"/>
            <family val="2"/>
          </rPr>
          <t>Cpt. OUT install 2 en M3</t>
        </r>
      </text>
    </comment>
    <comment ref="J21" authorId="0" shapeId="0" xr:uid="{09203FBB-57CD-4105-9A22-183CE1501ACF}">
      <text>
        <r>
          <rPr>
            <sz val="9"/>
            <color indexed="81"/>
            <rFont val="Tahoma"/>
            <family val="2"/>
          </rPr>
          <t>Travaux 3</t>
        </r>
      </text>
    </comment>
    <comment ref="P21" authorId="0" shapeId="0" xr:uid="{EB414D3F-986C-4995-B54E-F7AB935F2FEF}">
      <text>
        <r>
          <rPr>
            <sz val="9"/>
            <color indexed="81"/>
            <rFont val="Tahoma"/>
            <family val="2"/>
          </rPr>
          <t>CHLORE en mg/l</t>
        </r>
      </text>
    </comment>
    <comment ref="T21" authorId="0" shapeId="0" xr:uid="{D0566F41-1011-4789-9EC5-10FB3A40B455}">
      <text>
        <r>
          <rPr>
            <sz val="9"/>
            <color indexed="81"/>
            <rFont val="Tahoma"/>
            <family val="2"/>
          </rPr>
          <t>T.A. en °F</t>
        </r>
      </text>
    </comment>
    <comment ref="E22" authorId="0" shapeId="0" xr:uid="{668F91F7-0539-438A-895B-8EB794507C18}">
      <text>
        <r>
          <rPr>
            <sz val="9"/>
            <color indexed="81"/>
            <rFont val="Tahoma"/>
            <family val="2"/>
          </rPr>
          <t>Cpt. OUT install 3 en M3</t>
        </r>
      </text>
    </comment>
    <comment ref="J22" authorId="0" shapeId="0" xr:uid="{5ECF58E3-2D9F-4AE0-AB0E-B4C190D3F879}">
      <text>
        <r>
          <rPr>
            <sz val="9"/>
            <color indexed="81"/>
            <rFont val="Tahoma"/>
            <family val="2"/>
          </rPr>
          <t>Travaux 4</t>
        </r>
      </text>
    </comment>
    <comment ref="P22" authorId="0" shapeId="0" xr:uid="{A1459413-5FCD-4824-B1A8-D0DD53BFCCC7}">
      <text>
        <r>
          <rPr>
            <sz val="9"/>
            <color indexed="81"/>
            <rFont val="Tahoma"/>
            <family val="2"/>
          </rPr>
          <t>FER en mg/l</t>
        </r>
      </text>
    </comment>
    <comment ref="T22" authorId="0" shapeId="0" xr:uid="{A782E96B-BF32-45CB-9E66-1AE732BA1EBD}">
      <text>
        <r>
          <rPr>
            <sz val="9"/>
            <color indexed="81"/>
            <rFont val="Tahoma"/>
            <family val="2"/>
          </rPr>
          <t>T.A.C. en °F</t>
        </r>
      </text>
    </comment>
    <comment ref="E27" authorId="0" shapeId="0" xr:uid="{DF1DA303-D904-4690-99A5-9AD169522169}">
      <text>
        <r>
          <rPr>
            <sz val="9"/>
            <color indexed="81"/>
            <rFont val="Tahoma"/>
            <family val="2"/>
          </rPr>
          <t>Point Prélev. 1</t>
        </r>
      </text>
    </comment>
    <comment ref="Q27" authorId="0" shapeId="0" xr:uid="{ACC8F56E-6216-4FD9-88AF-4F069AE5112F}">
      <text>
        <r>
          <rPr>
            <sz val="9"/>
            <color indexed="81"/>
            <rFont val="Tahoma"/>
            <family val="2"/>
          </rPr>
          <t>Valeur Prélev. 1</t>
        </r>
      </text>
    </comment>
    <comment ref="E28" authorId="0" shapeId="0" xr:uid="{C4E2DB6F-4401-404E-A0CE-52ED11427CEB}">
      <text>
        <r>
          <rPr>
            <sz val="9"/>
            <color indexed="81"/>
            <rFont val="Tahoma"/>
            <family val="2"/>
          </rPr>
          <t>Point Prélev. 2</t>
        </r>
      </text>
    </comment>
    <comment ref="Q28" authorId="0" shapeId="0" xr:uid="{106F0369-A473-42F8-A46F-CD6785936380}">
      <text>
        <r>
          <rPr>
            <sz val="9"/>
            <color indexed="81"/>
            <rFont val="Tahoma"/>
            <family val="2"/>
          </rPr>
          <t>Valeur Prélev. 2</t>
        </r>
      </text>
    </comment>
    <comment ref="E29" authorId="0" shapeId="0" xr:uid="{A5B43CBE-53F4-4E80-B8E6-B356E49DE909}">
      <text>
        <r>
          <rPr>
            <sz val="9"/>
            <color indexed="81"/>
            <rFont val="Tahoma"/>
            <family val="2"/>
          </rPr>
          <t>Point Prélev. 3</t>
        </r>
      </text>
    </comment>
    <comment ref="Q29" authorId="0" shapeId="0" xr:uid="{B32469C7-0FA0-4977-8F99-EC42B9A39F4D}">
      <text>
        <r>
          <rPr>
            <sz val="9"/>
            <color indexed="81"/>
            <rFont val="Tahoma"/>
            <family val="2"/>
          </rPr>
          <t>Valeur Prélev. 3</t>
        </r>
      </text>
    </comment>
    <comment ref="E30" authorId="0" shapeId="0" xr:uid="{80E69F8E-E934-4F45-95B9-8F4F5919D0E7}">
      <text>
        <r>
          <rPr>
            <sz val="9"/>
            <color indexed="81"/>
            <rFont val="Tahoma"/>
            <family val="2"/>
          </rPr>
          <t>Point Prélev. 4</t>
        </r>
      </text>
    </comment>
    <comment ref="Q30" authorId="0" shapeId="0" xr:uid="{949E5EAE-011B-4C94-9C83-7D8277AA5C16}">
      <text>
        <r>
          <rPr>
            <sz val="9"/>
            <color indexed="81"/>
            <rFont val="Tahoma"/>
            <family val="2"/>
          </rPr>
          <t>Valeur Prélev. 4</t>
        </r>
      </text>
    </comment>
    <comment ref="E31" authorId="0" shapeId="0" xr:uid="{0B766969-C60F-4F9F-A087-EDD9C6287EAD}">
      <text>
        <r>
          <rPr>
            <sz val="9"/>
            <color indexed="81"/>
            <rFont val="Tahoma"/>
            <family val="2"/>
          </rPr>
          <t>Point Prélev. 5</t>
        </r>
      </text>
    </comment>
    <comment ref="Q31" authorId="0" shapeId="0" xr:uid="{AA9B8AC9-86B0-444D-B2C5-C2747A01F797}">
      <text>
        <r>
          <rPr>
            <sz val="9"/>
            <color indexed="81"/>
            <rFont val="Tahoma"/>
            <family val="2"/>
          </rPr>
          <t>Valeur Prélev. 5</t>
        </r>
      </text>
    </comment>
    <comment ref="E36" authorId="0" shapeId="0" xr:uid="{573FBD67-55EA-44DD-8956-973C070CB5CB}">
      <text>
        <r>
          <rPr>
            <sz val="9"/>
            <color indexed="81"/>
            <rFont val="Tahoma"/>
            <family val="2"/>
          </rPr>
          <t>Ensemble Dosage 1</t>
        </r>
      </text>
    </comment>
    <comment ref="P36" authorId="0" shapeId="0" xr:uid="{ACC5A074-EB70-4D10-B98F-34A61DAC7398}">
      <text>
        <r>
          <rPr>
            <sz val="9"/>
            <color indexed="81"/>
            <rFont val="Tahoma"/>
            <family val="2"/>
          </rPr>
          <t>Ensemble Dosage 2</t>
        </r>
      </text>
    </comment>
    <comment ref="E37" authorId="0" shapeId="0" xr:uid="{7C8F1080-672F-40EF-8E04-DB91B5DDA554}">
      <text>
        <r>
          <rPr>
            <sz val="9"/>
            <color indexed="81"/>
            <rFont val="Tahoma"/>
            <family val="2"/>
          </rPr>
          <t>Réactif Utilisé 1</t>
        </r>
      </text>
    </comment>
    <comment ref="P37" authorId="0" shapeId="0" xr:uid="{880618BB-0BCA-433A-8CDD-C5F8C0E9418D}">
      <text>
        <r>
          <rPr>
            <sz val="9"/>
            <color indexed="81"/>
            <rFont val="Tahoma"/>
            <family val="2"/>
          </rPr>
          <t>Réactif Utilisé 2</t>
        </r>
      </text>
    </comment>
    <comment ref="E38" authorId="0" shapeId="0" xr:uid="{76AB7746-D154-4128-B9F6-000B48162B8C}">
      <text>
        <r>
          <rPr>
            <sz val="9"/>
            <color indexed="81"/>
            <rFont val="Tahoma"/>
            <family val="2"/>
          </rPr>
          <t>Fréquence Impuls 1</t>
        </r>
      </text>
    </comment>
    <comment ref="P38" authorId="0" shapeId="0" xr:uid="{04F22658-EC6C-4DF6-B63C-CAAA63849E44}">
      <text>
        <r>
          <rPr>
            <sz val="9"/>
            <color indexed="81"/>
            <rFont val="Tahoma"/>
            <family val="2"/>
          </rPr>
          <t>Fréquence Impuls 2</t>
        </r>
      </text>
    </comment>
    <comment ref="E39" authorId="0" shapeId="0" xr:uid="{EABDD84D-CD6E-4D52-8425-42779391181E}">
      <text>
        <r>
          <rPr>
            <sz val="9"/>
            <color indexed="81"/>
            <rFont val="Tahoma"/>
            <family val="2"/>
          </rPr>
          <t>Dose Injection 1</t>
        </r>
      </text>
    </comment>
    <comment ref="P39" authorId="0" shapeId="0" xr:uid="{7090C3C1-C0CC-41D8-B16F-45268A56273D}">
      <text>
        <r>
          <rPr>
            <sz val="9"/>
            <color indexed="81"/>
            <rFont val="Tahoma"/>
            <family val="2"/>
          </rPr>
          <t>Dose Injection 2</t>
        </r>
      </text>
    </comment>
    <comment ref="E40" authorId="0" shapeId="0" xr:uid="{59163099-CE5C-49E1-B0D9-61C132DB02CF}">
      <text>
        <r>
          <rPr>
            <sz val="9"/>
            <color indexed="81"/>
            <rFont val="Tahoma"/>
            <family val="2"/>
          </rPr>
          <t>Autres 1</t>
        </r>
      </text>
    </comment>
    <comment ref="P40" authorId="0" shapeId="0" xr:uid="{12BEA88D-EBB3-4CCC-BDF7-6E62F4B32013}">
      <text>
        <r>
          <rPr>
            <sz val="9"/>
            <color indexed="81"/>
            <rFont val="Tahoma"/>
            <family val="2"/>
          </rPr>
          <t>Autres 2</t>
        </r>
      </text>
    </comment>
    <comment ref="E45" authorId="0" shapeId="0" xr:uid="{9D2CF4D3-4207-4B4E-A591-19A893FC3CA9}">
      <text>
        <r>
          <rPr>
            <sz val="9"/>
            <color indexed="81"/>
            <rFont val="Tahoma"/>
            <family val="2"/>
          </rPr>
          <t>Filtration</t>
        </r>
      </text>
    </comment>
    <comment ref="E46" authorId="0" shapeId="0" xr:uid="{CD42DEF8-5C22-420D-B1E5-A4FF35B42867}">
      <text>
        <r>
          <rPr>
            <sz val="9"/>
            <color indexed="81"/>
            <rFont val="Tahoma"/>
            <family val="2"/>
          </rPr>
          <t>Adoucisseur</t>
        </r>
      </text>
    </comment>
    <comment ref="I49" authorId="0" shapeId="0" xr:uid="{D6D4C4BC-4E76-4E58-BBC1-CEC00A80E068}">
      <text>
        <r>
          <rPr>
            <sz val="9"/>
            <color indexed="81"/>
            <rFont val="Tahoma"/>
            <family val="2"/>
          </rPr>
          <t>Cpt. Ext. 
K= en litre</t>
        </r>
      </text>
    </comment>
    <comment ref="E52" authorId="0" shapeId="0" xr:uid="{A0E1D2CC-1344-46EF-8DE8-AF9F1F7676FC}">
      <text>
        <r>
          <rPr>
            <sz val="9"/>
            <color indexed="81"/>
            <rFont val="Tahoma"/>
            <family val="2"/>
          </rPr>
          <t>Osmoseur</t>
        </r>
      </text>
    </comment>
    <comment ref="E57" authorId="0" shapeId="0" xr:uid="{7985EF42-A687-41F7-9267-D7BDCF6F6DFC}">
      <text>
        <r>
          <rPr>
            <sz val="9"/>
            <color indexed="81"/>
            <rFont val="Tahoma"/>
            <family val="2"/>
          </rPr>
          <t>Détails Intervention</t>
        </r>
      </text>
    </comment>
    <comment ref="E58" authorId="0" shapeId="0" xr:uid="{1E81CA34-466F-4ED7-BA2C-C4ACD0866117}">
      <text>
        <r>
          <rPr>
            <sz val="9"/>
            <color indexed="81"/>
            <rFont val="Tahoma"/>
            <family val="2"/>
          </rPr>
          <t>Observations Intervention</t>
        </r>
      </text>
    </comment>
    <comment ref="E63" authorId="0" shapeId="0" xr:uid="{7C820F0D-5605-4CAD-BCCF-6454E9EC35AC}">
      <text>
        <r>
          <rPr>
            <sz val="9"/>
            <color indexed="81"/>
            <rFont val="Tahoma"/>
            <family val="2"/>
          </rPr>
          <t>Matériels Facturé</t>
        </r>
      </text>
    </comment>
    <comment ref="E64" authorId="0" shapeId="0" xr:uid="{E003E66E-2DED-4B63-9726-CF66D6475ED9}">
      <text>
        <r>
          <rPr>
            <sz val="9"/>
            <color indexed="81"/>
            <rFont val="Tahoma"/>
            <family val="2"/>
          </rPr>
          <t>Qté 1</t>
        </r>
      </text>
    </comment>
    <comment ref="F64" authorId="0" shapeId="0" xr:uid="{24761D02-D98A-4B5E-8EE5-6D16FBC6E308}">
      <text>
        <r>
          <rPr>
            <sz val="9"/>
            <color indexed="81"/>
            <rFont val="Tahoma"/>
            <family val="2"/>
          </rPr>
          <t>Désignation 1</t>
        </r>
      </text>
    </comment>
    <comment ref="Q64" authorId="0" shapeId="0" xr:uid="{8C30061B-3671-4F55-871A-7C79D776FB6B}">
      <text>
        <r>
          <rPr>
            <sz val="9"/>
            <color indexed="81"/>
            <rFont val="Tahoma"/>
            <family val="2"/>
          </rPr>
          <t>Réf 1</t>
        </r>
      </text>
    </comment>
    <comment ref="E65" authorId="0" shapeId="0" xr:uid="{2572FE42-A385-4797-8066-17F1062561E0}">
      <text>
        <r>
          <rPr>
            <sz val="9"/>
            <color indexed="81"/>
            <rFont val="Tahoma"/>
            <family val="2"/>
          </rPr>
          <t>Qté 2</t>
        </r>
      </text>
    </comment>
    <comment ref="F65" authorId="0" shapeId="0" xr:uid="{D02293A6-87C1-43DE-B103-8C4093DFA0B4}">
      <text>
        <r>
          <rPr>
            <sz val="9"/>
            <color indexed="81"/>
            <rFont val="Tahoma"/>
            <family val="2"/>
          </rPr>
          <t>Désignation 2</t>
        </r>
      </text>
    </comment>
    <comment ref="Q65" authorId="0" shapeId="0" xr:uid="{2A503513-90FA-41D1-B7EF-25BF3A342B82}">
      <text>
        <r>
          <rPr>
            <sz val="9"/>
            <color indexed="81"/>
            <rFont val="Tahoma"/>
            <family val="2"/>
          </rPr>
          <t>Réf 2</t>
        </r>
      </text>
    </comment>
    <comment ref="E66" authorId="0" shapeId="0" xr:uid="{03895049-8129-4916-B6D3-7C4A87F00FAE}">
      <text>
        <r>
          <rPr>
            <sz val="9"/>
            <color indexed="81"/>
            <rFont val="Tahoma"/>
            <family val="2"/>
          </rPr>
          <t>Qté 3</t>
        </r>
      </text>
    </comment>
    <comment ref="F66" authorId="0" shapeId="0" xr:uid="{A63417F3-5930-4138-8663-674A2808295D}">
      <text>
        <r>
          <rPr>
            <sz val="9"/>
            <color indexed="81"/>
            <rFont val="Tahoma"/>
            <family val="2"/>
          </rPr>
          <t>Désignation 3</t>
        </r>
      </text>
    </comment>
    <comment ref="Q66" authorId="0" shapeId="0" xr:uid="{68E6CDEE-97EE-4156-AE3C-398460814B12}">
      <text>
        <r>
          <rPr>
            <sz val="9"/>
            <color indexed="81"/>
            <rFont val="Tahoma"/>
            <family val="2"/>
          </rPr>
          <t>Réf 3</t>
        </r>
      </text>
    </comment>
    <comment ref="E67" authorId="0" shapeId="0" xr:uid="{230F033E-E3F0-4641-97D7-106AF54584A0}">
      <text>
        <r>
          <rPr>
            <sz val="9"/>
            <color indexed="81"/>
            <rFont val="Tahoma"/>
            <family val="2"/>
          </rPr>
          <t>Qté 4</t>
        </r>
      </text>
    </comment>
    <comment ref="F67" authorId="0" shapeId="0" xr:uid="{42210111-ED03-46B6-9F41-DA579160627F}">
      <text>
        <r>
          <rPr>
            <sz val="9"/>
            <color indexed="81"/>
            <rFont val="Tahoma"/>
            <family val="2"/>
          </rPr>
          <t>Désignation 4</t>
        </r>
      </text>
    </comment>
    <comment ref="Q67" authorId="0" shapeId="0" xr:uid="{41811D79-48AC-44D3-BCBA-639D3545E01E}">
      <text>
        <r>
          <rPr>
            <sz val="9"/>
            <color indexed="81"/>
            <rFont val="Tahoma"/>
            <family val="2"/>
          </rPr>
          <t>Réf 4</t>
        </r>
      </text>
    </comment>
    <comment ref="E68" authorId="0" shapeId="0" xr:uid="{386CDF18-C68D-4C67-BBAC-E18C5A2C1AB8}">
      <text>
        <r>
          <rPr>
            <sz val="9"/>
            <color indexed="81"/>
            <rFont val="Tahoma"/>
            <family val="2"/>
          </rPr>
          <t>Qté 5</t>
        </r>
      </text>
    </comment>
    <comment ref="F68" authorId="0" shapeId="0" xr:uid="{41A18A04-CC74-4F88-B027-2615BCA69A1E}">
      <text>
        <r>
          <rPr>
            <sz val="9"/>
            <color indexed="81"/>
            <rFont val="Tahoma"/>
            <family val="2"/>
          </rPr>
          <t>Désignation 5</t>
        </r>
      </text>
    </comment>
    <comment ref="Q68" authorId="0" shapeId="0" xr:uid="{6FE33572-0ABB-461C-856D-0908D0DDFB81}">
      <text>
        <r>
          <rPr>
            <sz val="9"/>
            <color indexed="81"/>
            <rFont val="Tahoma"/>
            <family val="2"/>
          </rPr>
          <t>Réf 5</t>
        </r>
      </text>
    </comment>
    <comment ref="E69" authorId="0" shapeId="0" xr:uid="{D744ABC2-1F50-4762-A84D-CB725D565DD8}">
      <text>
        <r>
          <rPr>
            <sz val="9"/>
            <color indexed="81"/>
            <rFont val="Tahoma"/>
            <family val="2"/>
          </rPr>
          <t>Qté 6</t>
        </r>
      </text>
    </comment>
    <comment ref="F69" authorId="0" shapeId="0" xr:uid="{4689CAAA-7FFD-4E47-8C22-C96605D862FD}">
      <text>
        <r>
          <rPr>
            <sz val="9"/>
            <color indexed="81"/>
            <rFont val="Tahoma"/>
            <family val="2"/>
          </rPr>
          <t>Désignation 6</t>
        </r>
      </text>
    </comment>
    <comment ref="Q69" authorId="0" shapeId="0" xr:uid="{8C6AD3E9-5E06-4830-9EBD-C98CAB57B263}">
      <text>
        <r>
          <rPr>
            <sz val="9"/>
            <color indexed="81"/>
            <rFont val="Tahoma"/>
            <family val="2"/>
          </rPr>
          <t>Réf 6</t>
        </r>
      </text>
    </comment>
    <comment ref="E70" authorId="0" shapeId="0" xr:uid="{C47A18D6-10FD-45DF-BA18-58F2F80B61C8}">
      <text>
        <r>
          <rPr>
            <sz val="9"/>
            <color indexed="81"/>
            <rFont val="Tahoma"/>
            <family val="2"/>
          </rPr>
          <t>Qté 7</t>
        </r>
      </text>
    </comment>
    <comment ref="F70" authorId="0" shapeId="0" xr:uid="{F1F8D236-AFBA-4432-8936-ACC1A8D598A2}">
      <text>
        <r>
          <rPr>
            <sz val="9"/>
            <color indexed="81"/>
            <rFont val="Tahoma"/>
            <family val="2"/>
          </rPr>
          <t>Désignation 7</t>
        </r>
      </text>
    </comment>
    <comment ref="Q70" authorId="0" shapeId="0" xr:uid="{EE4F97F1-6121-4F89-8E00-A438CA5EC2EA}">
      <text>
        <r>
          <rPr>
            <sz val="9"/>
            <color indexed="81"/>
            <rFont val="Tahoma"/>
            <family val="2"/>
          </rPr>
          <t>Réf 7</t>
        </r>
      </text>
    </comment>
    <comment ref="E71" authorId="0" shapeId="0" xr:uid="{36BEC69B-F3F6-4038-9565-A8E8494800F1}">
      <text>
        <r>
          <rPr>
            <sz val="9"/>
            <color indexed="81"/>
            <rFont val="Tahoma"/>
            <family val="2"/>
          </rPr>
          <t>Qté 8</t>
        </r>
      </text>
    </comment>
    <comment ref="F71" authorId="0" shapeId="0" xr:uid="{BDD37E2D-2D08-4B92-BF14-6882568AD59C}">
      <text>
        <r>
          <rPr>
            <sz val="9"/>
            <color indexed="81"/>
            <rFont val="Tahoma"/>
            <family val="2"/>
          </rPr>
          <t>Désignation 8</t>
        </r>
      </text>
    </comment>
    <comment ref="Q71" authorId="0" shapeId="0" xr:uid="{07C410F7-9AE1-42E8-880B-3248A7026A93}">
      <text>
        <r>
          <rPr>
            <sz val="9"/>
            <color indexed="81"/>
            <rFont val="Tahoma"/>
            <family val="2"/>
          </rPr>
          <t>Réf 8</t>
        </r>
      </text>
    </comment>
    <comment ref="E72" authorId="0" shapeId="0" xr:uid="{946BC91A-D7BF-446D-9D52-EB67C5CBF6C8}">
      <text>
        <r>
          <rPr>
            <sz val="9"/>
            <color indexed="81"/>
            <rFont val="Tahoma"/>
            <family val="2"/>
          </rPr>
          <t>Qté 9</t>
        </r>
      </text>
    </comment>
    <comment ref="F72" authorId="0" shapeId="0" xr:uid="{1938CE7C-79B2-4F3C-BC44-CE411C1754AD}">
      <text>
        <r>
          <rPr>
            <sz val="9"/>
            <color indexed="81"/>
            <rFont val="Tahoma"/>
            <family val="2"/>
          </rPr>
          <t>Désignation 9</t>
        </r>
      </text>
    </comment>
    <comment ref="Q72" authorId="0" shapeId="0" xr:uid="{4DD93E81-7126-4A0F-8657-4B5C0245B53B}">
      <text>
        <r>
          <rPr>
            <sz val="9"/>
            <color indexed="81"/>
            <rFont val="Tahoma"/>
            <family val="2"/>
          </rPr>
          <t>Réf 9</t>
        </r>
      </text>
    </comment>
    <comment ref="E73" authorId="0" shapeId="0" xr:uid="{D811DDBB-D130-40A4-8639-A2FB54D37A70}">
      <text>
        <r>
          <rPr>
            <sz val="9"/>
            <color indexed="81"/>
            <rFont val="Tahoma"/>
            <family val="2"/>
          </rPr>
          <t>Qté 10</t>
        </r>
      </text>
    </comment>
    <comment ref="F73" authorId="0" shapeId="0" xr:uid="{46168B9F-AFB9-435B-B734-8E5A14438EF1}">
      <text>
        <r>
          <rPr>
            <sz val="9"/>
            <color indexed="81"/>
            <rFont val="Tahoma"/>
            <family val="2"/>
          </rPr>
          <t>Désignation 10</t>
        </r>
      </text>
    </comment>
    <comment ref="Q73" authorId="0" shapeId="0" xr:uid="{7F22E868-421B-4E26-9113-9420323578FB}">
      <text>
        <r>
          <rPr>
            <sz val="9"/>
            <color indexed="81"/>
            <rFont val="Tahoma"/>
            <family val="2"/>
          </rPr>
          <t>Réf 10</t>
        </r>
      </text>
    </comment>
    <comment ref="E74" authorId="0" shapeId="0" xr:uid="{D2DE7C42-FED0-4F73-88E8-601BBA32834A}">
      <text>
        <r>
          <rPr>
            <sz val="9"/>
            <color indexed="81"/>
            <rFont val="Tahoma"/>
            <family val="2"/>
          </rPr>
          <t>Qté 11</t>
        </r>
      </text>
    </comment>
    <comment ref="F74" authorId="0" shapeId="0" xr:uid="{8AA745D8-2630-4F35-A605-D5C9AB26F3BA}">
      <text>
        <r>
          <rPr>
            <sz val="9"/>
            <color indexed="81"/>
            <rFont val="Tahoma"/>
            <family val="2"/>
          </rPr>
          <t>Désignation 11</t>
        </r>
      </text>
    </comment>
    <comment ref="Q74" authorId="0" shapeId="0" xr:uid="{457D4308-6C37-4029-A5C5-089D42D2B4FB}">
      <text>
        <r>
          <rPr>
            <sz val="9"/>
            <color indexed="81"/>
            <rFont val="Tahoma"/>
            <family val="2"/>
          </rPr>
          <t>Réf 11</t>
        </r>
      </text>
    </comment>
    <comment ref="E75" authorId="0" shapeId="0" xr:uid="{7FE32AEC-02CC-432F-B62E-467E409C2C42}">
      <text>
        <r>
          <rPr>
            <sz val="9"/>
            <color indexed="81"/>
            <rFont val="Tahoma"/>
            <family val="2"/>
          </rPr>
          <t>Qté 12</t>
        </r>
      </text>
    </comment>
    <comment ref="F75" authorId="0" shapeId="0" xr:uid="{DCBF0B16-27FC-4831-AF1F-A9F7D0C82EF7}">
      <text>
        <r>
          <rPr>
            <sz val="9"/>
            <color indexed="81"/>
            <rFont val="Tahoma"/>
            <family val="2"/>
          </rPr>
          <t>Désignation 12</t>
        </r>
      </text>
    </comment>
    <comment ref="Q75" authorId="0" shapeId="0" xr:uid="{9C16245F-9974-4DB2-8B80-EBDB8E29CDED}">
      <text>
        <r>
          <rPr>
            <sz val="9"/>
            <color indexed="81"/>
            <rFont val="Tahoma"/>
            <family val="2"/>
          </rPr>
          <t>Réf 12</t>
        </r>
      </text>
    </comment>
    <comment ref="E76" authorId="0" shapeId="0" xr:uid="{5318E366-8095-4D93-A93D-22BE1B33BA84}">
      <text>
        <r>
          <rPr>
            <sz val="9"/>
            <color indexed="81"/>
            <rFont val="Tahoma"/>
            <family val="2"/>
          </rPr>
          <t>Autres Matériels</t>
        </r>
      </text>
    </comment>
    <comment ref="E77" authorId="0" shapeId="0" xr:uid="{00C485D0-98CB-416D-BCC2-CB1ECEB77AAA}">
      <text>
        <r>
          <rPr>
            <sz val="9"/>
            <color indexed="81"/>
            <rFont val="Tahoma"/>
            <family val="2"/>
          </rPr>
          <t>Devis</t>
        </r>
      </text>
    </comment>
    <comment ref="C81" authorId="0" shapeId="0" xr:uid="{BB394CAC-DF84-4E36-8147-1D71EFD2633B}">
      <text>
        <r>
          <rPr>
            <b/>
            <sz val="9"/>
            <color indexed="81"/>
            <rFont val="Tahoma"/>
            <charset val="1"/>
          </rPr>
          <t>Nom Responsable Facturé</t>
        </r>
      </text>
    </comment>
    <comment ref="C83" authorId="0" shapeId="0" xr:uid="{BBDB84E4-EB78-4765-8638-4CDF4303BF8E}">
      <text>
        <r>
          <rPr>
            <b/>
            <sz val="9"/>
            <color indexed="81"/>
            <rFont val="Tahoma"/>
            <charset val="1"/>
          </rPr>
          <t>Email Responsable Facturé</t>
        </r>
      </text>
    </comment>
  </commentList>
</comments>
</file>

<file path=xl/sharedStrings.xml><?xml version="1.0" encoding="utf-8"?>
<sst xmlns="http://schemas.openxmlformats.org/spreadsheetml/2006/main" count="430" uniqueCount="254">
  <si>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</si>
  <si>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</si>
  <si>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</si>
  <si>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</si>
  <si>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</si>
  <si>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</si>
  <si>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</si>
  <si>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</si>
  <si>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</si>
  <si>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</si>
  <si>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Technicien</t>
  </si>
  <si>
    <t>Email</t>
  </si>
  <si>
    <t>Poste Intervention</t>
  </si>
  <si>
    <t>m3</t>
  </si>
  <si>
    <t>°F</t>
  </si>
  <si>
    <t>mg/l</t>
  </si>
  <si>
    <t>µs/cm</t>
  </si>
  <si>
    <t>°C</t>
  </si>
  <si>
    <t>TH</t>
  </si>
  <si>
    <t>PH</t>
  </si>
  <si>
    <t>FER</t>
  </si>
  <si>
    <t>Conduc.</t>
  </si>
  <si>
    <t>Temp.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</si>
  <si>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</si>
  <si>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</si>
  <si>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</si>
  <si>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</si>
  <si>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</si>
  <si>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</si>
  <si>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</si>
  <si>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</si>
  <si>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</si>
  <si>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</si>
  <si>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Valeur Prélèvement 5</t>
  </si>
  <si>
    <t>Travaux</t>
  </si>
  <si>
    <t>Point de Prélèvement</t>
  </si>
  <si>
    <t>Compteur OUT install. 1</t>
  </si>
  <si>
    <t>Compteur OUT install. 2</t>
  </si>
  <si>
    <t>Compteur OUT install. 3</t>
  </si>
  <si>
    <t>Cpt. IN install.</t>
  </si>
  <si>
    <t>Relevé Compteur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</si>
  <si>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</si>
  <si>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</si>
  <si>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</si>
  <si>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</si>
  <si>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</si>
  <si>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</si>
  <si>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</si>
  <si>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</si>
  <si>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</si>
  <si>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</si>
  <si>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</si>
  <si>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</si>
  <si>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</si>
  <si>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</si>
  <si>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</si>
  <si>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</si>
  <si>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</si>
  <si>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</si>
  <si>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</si>
  <si>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</si>
  <si>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</si>
  <si>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</si>
  <si>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</si>
  <si>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</si>
  <si>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</si>
  <si>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</si>
  <si>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</si>
  <si>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</si>
  <si>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</si>
  <si>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 xml:space="preserve">Date du   </t>
  </si>
  <si>
    <t xml:space="preserve">        au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</si>
  <si>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</si>
  <si>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</si>
  <si>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</si>
  <si>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</si>
  <si>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</si>
  <si>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</si>
  <si>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</si>
  <si>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N° Client</t>
  </si>
  <si>
    <t>Date :</t>
  </si>
  <si>
    <t>Poste D'intervention</t>
  </si>
  <si>
    <t>Valeur 
Prélèvement</t>
  </si>
  <si>
    <t>Autres 1</t>
  </si>
  <si>
    <t>Autres 2</t>
  </si>
  <si>
    <t>Cpt. Ext. 
K= en litre</t>
  </si>
  <si>
    <t>Analyses d'eau entrée</t>
  </si>
  <si>
    <t>Matériels à Facturer
(Stock Véhicule)</t>
  </si>
  <si>
    <t>Matériels Facturé ou à Facturer / Devis</t>
  </si>
  <si>
    <t>CL libre</t>
  </si>
  <si>
    <t>Adresse Intervention</t>
  </si>
  <si>
    <t>Code 
Postal Intervention</t>
  </si>
  <si>
    <t>Ville Intervention</t>
  </si>
  <si>
    <t>Téléphone Intervention</t>
  </si>
  <si>
    <t>Mobile Intervention</t>
  </si>
  <si>
    <t>Email Contact Intervention</t>
  </si>
  <si>
    <t xml:space="preserve">Date du </t>
  </si>
  <si>
    <t>Date au</t>
  </si>
  <si>
    <t>Description</t>
  </si>
  <si>
    <t>Référence</t>
  </si>
  <si>
    <t>Quantité</t>
  </si>
  <si>
    <t>Main d'Œuvre Heures</t>
  </si>
  <si>
    <t>Déplacement Heures</t>
  </si>
  <si>
    <t>Supplémént d'heure hors contrat</t>
  </si>
  <si>
    <t>Technicien 1
Nom / Prénom</t>
  </si>
  <si>
    <t>Technicien 2
Nom / Prénom</t>
  </si>
  <si>
    <t>Code Technicien</t>
  </si>
  <si>
    <t>Code Véhicule</t>
  </si>
  <si>
    <t>N° Client Facturé</t>
  </si>
  <si>
    <t>Nom Client Facturé</t>
  </si>
  <si>
    <t>Adresse Facturé</t>
  </si>
  <si>
    <t>Code 
Postal Facturé</t>
  </si>
  <si>
    <t>Ville Facturé</t>
  </si>
  <si>
    <t>Téléphone Facturé</t>
  </si>
  <si>
    <t>Nom Responsable Facturé</t>
  </si>
  <si>
    <t>Mobile Responsable Facturé</t>
  </si>
  <si>
    <t>Nom Client Intervention</t>
  </si>
  <si>
    <t>Nom Contact Intervention</t>
  </si>
  <si>
    <t>Cpt. In Install en M3</t>
  </si>
  <si>
    <t>Cpt. OUT install 1 en M3</t>
  </si>
  <si>
    <t>Cpt. OUT install 2 en M3</t>
  </si>
  <si>
    <t>Cpt. OUT install 3 en M3</t>
  </si>
  <si>
    <t>Travaux 1</t>
  </si>
  <si>
    <t>Travaux 2</t>
  </si>
  <si>
    <t>Travaux 3</t>
  </si>
  <si>
    <t>Travaux 4</t>
  </si>
  <si>
    <t>TH en °F</t>
  </si>
  <si>
    <t>CHLORE en mg/l</t>
  </si>
  <si>
    <t>FER en mg/l</t>
  </si>
  <si>
    <t>CONDUCT. En µs/cm</t>
  </si>
  <si>
    <t>TEMPERATURE en °C</t>
  </si>
  <si>
    <t>T.A. en °F</t>
  </si>
  <si>
    <t>T.A.C. en °F</t>
  </si>
  <si>
    <t>Point Prélev. 1</t>
  </si>
  <si>
    <t>Point Prélev. 2</t>
  </si>
  <si>
    <t>Point Prélev. 3</t>
  </si>
  <si>
    <t>Point Prélev. 4</t>
  </si>
  <si>
    <t>Point Prélev. 5</t>
  </si>
  <si>
    <t>Valeur Prélev. 1</t>
  </si>
  <si>
    <t>Valeur Prélev. 2</t>
  </si>
  <si>
    <t>Symbole Prélev. 1</t>
  </si>
  <si>
    <t>Symbole Prélev. 2</t>
  </si>
  <si>
    <t>Valeur Prélev. 3</t>
  </si>
  <si>
    <t>Symbole Prélev. 3</t>
  </si>
  <si>
    <t>Valeur Prélev. 4</t>
  </si>
  <si>
    <t>Symbole Prélev. 4</t>
  </si>
  <si>
    <t>Valeur Prélev. 5</t>
  </si>
  <si>
    <t>Symbole Prélev. 5</t>
  </si>
  <si>
    <t>Fréquence Impuls 1</t>
  </si>
  <si>
    <t>Fréquence Impuls 2</t>
  </si>
  <si>
    <t>Désignation 1</t>
  </si>
  <si>
    <t>Désignation 2</t>
  </si>
  <si>
    <t>Qté 2</t>
  </si>
  <si>
    <t>Qté 1</t>
  </si>
  <si>
    <t>Qté 3</t>
  </si>
  <si>
    <t>Désignation 3</t>
  </si>
  <si>
    <t>Qté 4</t>
  </si>
  <si>
    <t>Désignation 4</t>
  </si>
  <si>
    <t>Qté 5</t>
  </si>
  <si>
    <t>Désignation 5</t>
  </si>
  <si>
    <t>Qté 6</t>
  </si>
  <si>
    <t>Désignation 6</t>
  </si>
  <si>
    <t>Qté 7</t>
  </si>
  <si>
    <t>Désignation 7</t>
  </si>
  <si>
    <t>Qté 8</t>
  </si>
  <si>
    <t>Désignation 8</t>
  </si>
  <si>
    <t>Qté 9</t>
  </si>
  <si>
    <t>Désignation 9</t>
  </si>
  <si>
    <t>Qté 10</t>
  </si>
  <si>
    <t>Désignation 10</t>
  </si>
  <si>
    <t>Qté 11</t>
  </si>
  <si>
    <t>Désignation 11</t>
  </si>
  <si>
    <t>Qté 12</t>
  </si>
  <si>
    <t>Désignation 12</t>
  </si>
  <si>
    <t>Autres Matériels</t>
  </si>
  <si>
    <t>Ancienne référence</t>
  </si>
  <si>
    <t xml:space="preserve">Responsable chantier 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</si>
  <si>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</si>
  <si>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</si>
  <si>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</si>
  <si>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</si>
  <si>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</si>
  <si>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</si>
  <si>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</si>
  <si>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</si>
  <si>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</si>
  <si>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</si>
  <si>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</si>
  <si>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</si>
  <si>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N° de Rapport</t>
  </si>
  <si>
    <t>Autres
(Stock Véhicule)</t>
  </si>
  <si>
    <t>CE22325465</t>
  </si>
  <si>
    <t>ENGIE</t>
  </si>
  <si>
    <t>2 rue des Ouvriers</t>
  </si>
  <si>
    <t>POITIERS</t>
  </si>
  <si>
    <t>MARTIN Jacques</t>
  </si>
  <si>
    <t>jacquesmartin@free.fr</t>
  </si>
  <si>
    <t>EHPAD</t>
  </si>
  <si>
    <t>28 avenue des Vieux</t>
  </si>
  <si>
    <t>DROUEN</t>
  </si>
  <si>
    <t>BINET Françoise</t>
  </si>
  <si>
    <t>francoisebinet@orange .fr</t>
  </si>
  <si>
    <t>Grundfos</t>
  </si>
  <si>
    <t>0,2mg/l</t>
  </si>
  <si>
    <t>Non</t>
  </si>
  <si>
    <t>Prominent</t>
  </si>
  <si>
    <t>0,6mg/l</t>
  </si>
  <si>
    <t>prévoir remplacement kit pompe</t>
  </si>
  <si>
    <t>cintropur NW 32 / 25µ</t>
  </si>
  <si>
    <t>1 NP 100 V Vanne 2750</t>
  </si>
  <si>
    <t>1 Double osmose 500 l/h</t>
  </si>
  <si>
    <t>JAVEL</t>
  </si>
  <si>
    <t>DESTOP</t>
  </si>
  <si>
    <t>04 56 78 90 56</t>
  </si>
  <si>
    <t>06 07 08 09 20</t>
  </si>
  <si>
    <t>DUPONT Marcel</t>
  </si>
  <si>
    <t>marcel.dupond@engie.com</t>
  </si>
  <si>
    <t>C23</t>
  </si>
  <si>
    <t>V023</t>
  </si>
  <si>
    <t>S/Station</t>
  </si>
  <si>
    <t>DEPANNAGE</t>
  </si>
  <si>
    <t>OUT ADOUCISSEUR</t>
  </si>
  <si>
    <t>Pochette Vlie NW 32 / 25µ</t>
  </si>
  <si>
    <t>05 05 05 05 05</t>
  </si>
  <si>
    <t>06 06 06 06 06</t>
  </si>
  <si>
    <t>T.A.</t>
  </si>
  <si>
    <t>T.A.C.</t>
  </si>
  <si>
    <t>06 07 08 09 10</t>
  </si>
  <si>
    <t>CH MAREUIL</t>
  </si>
  <si>
    <t>DALKIA</t>
  </si>
  <si>
    <t>ZA les Indépendants</t>
  </si>
  <si>
    <t>04 56 78 95 45</t>
  </si>
  <si>
    <t>GIRAUD Bertrand</t>
  </si>
  <si>
    <t>07 08 09 06 45</t>
  </si>
  <si>
    <t>bertrandgiraud@dalkia.com</t>
  </si>
  <si>
    <t>ST JUNIEN</t>
  </si>
  <si>
    <t>PISTON SAUMURAGE 1600</t>
  </si>
  <si>
    <t>E45678</t>
  </si>
  <si>
    <t>VENTURI VANNE 9000</t>
  </si>
  <si>
    <t>RE456</t>
  </si>
  <si>
    <t>MA234</t>
  </si>
  <si>
    <t>Mobile Technicien</t>
  </si>
  <si>
    <t>Email Technicien</t>
  </si>
  <si>
    <t>Email Responsable Facturé</t>
  </si>
  <si>
    <t>CE345</t>
  </si>
  <si>
    <t>12 RUE DES MARTYRS</t>
  </si>
  <si>
    <t>PERIGUEUX</t>
  </si>
  <si>
    <t>COFELY</t>
  </si>
  <si>
    <t>rue des fleurs</t>
  </si>
  <si>
    <t>LA ROCHELLE</t>
  </si>
  <si>
    <t>LES JARDINS D'IROISE</t>
  </si>
  <si>
    <t>CINTROPUR</t>
  </si>
  <si>
    <t>NP200</t>
  </si>
  <si>
    <t>500 L/H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</si>
</sst>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0#&quot; &quot;##&quot; &quot;##&quot; &quot;##&quot; &quot;##"/>
    <numFmt numFmtId="166" formatCode="00000"/>
  </numFmts>
  <fonts count="58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sz val="7"/>
      <color theme="1"/>
      <name val="Century Gothic"/>
      <family val="2"/>
    </font>
    <font>
      <i/>
      <sz val="9"/>
      <color rgb="FF0070C0"/>
      <name val="Century Gothic"/>
      <family val="2"/>
    </font>
    <font>
      <i/>
      <sz val="9"/>
      <color rgb="FFFF0000"/>
      <name val="Century Gothic"/>
      <family val="2"/>
    </font>
    <font>
      <i/>
      <sz val="9"/>
      <color theme="4" tint="-0.249977111117893"/>
      <name val="Century Gothic"/>
      <family val="2"/>
    </font>
    <font>
      <sz val="16"/>
      <color rgb="FF0070C0"/>
      <name val="Century Gothic"/>
      <family val="2"/>
    </font>
    <font>
      <sz val="11"/>
      <color rgb="FFFF0000"/>
      <name val="Century Gothic"/>
      <family val="2"/>
    </font>
    <font>
      <b/>
      <i/>
      <u/>
      <sz val="8"/>
      <color theme="8" tint="-0.499984740745262"/>
      <name val="Century Gothic"/>
      <family val="2"/>
    </font>
    <font>
      <b/>
      <i/>
      <u/>
      <sz val="8"/>
      <color rgb="FFFF0000"/>
      <name val="Century Gothic"/>
      <family val="2"/>
    </font>
    <font>
      <b/>
      <i/>
      <sz val="8"/>
      <color theme="8" tint="-0.499984740745262"/>
      <name val="Century Gothic"/>
      <family val="2"/>
    </font>
    <font>
      <b/>
      <sz val="8"/>
      <color theme="1"/>
      <name val="Century Gothic"/>
      <family val="2"/>
    </font>
    <font>
      <i/>
      <u/>
      <sz val="8"/>
      <color theme="1"/>
      <name val="Century Gothic"/>
      <family val="2"/>
    </font>
    <font>
      <i/>
      <u/>
      <sz val="8"/>
      <color theme="0"/>
      <name val="Century Gothic"/>
      <family val="2"/>
    </font>
    <font>
      <sz val="8"/>
      <color theme="0" tint="-0.34998626667073579"/>
      <name val="Century Gothic"/>
      <family val="2"/>
    </font>
    <font>
      <b/>
      <i/>
      <u/>
      <sz val="8"/>
      <color rgb="FF002060"/>
      <name val="Century Gothic"/>
      <family val="2"/>
    </font>
    <font>
      <b/>
      <sz val="8"/>
      <color rgb="FF002060"/>
      <name val="Century Gothic"/>
      <family val="2"/>
    </font>
    <font>
      <sz val="7"/>
      <color theme="0" tint="-0.34998626667073579"/>
      <name val="Century Gothic"/>
      <family val="2"/>
    </font>
    <font>
      <i/>
      <sz val="7"/>
      <color rgb="FFFF6969"/>
      <name val="Century Gothic"/>
      <family val="2"/>
    </font>
    <font>
      <i/>
      <sz val="11"/>
      <color rgb="FFFF6969"/>
      <name val="Century Gothic"/>
      <family val="2"/>
    </font>
    <font>
      <b/>
      <i/>
      <u/>
      <sz val="7"/>
      <color theme="8" tint="-0.499984740745262"/>
      <name val="Century Gothic"/>
      <family val="2"/>
    </font>
    <font>
      <b/>
      <i/>
      <u/>
      <sz val="11"/>
      <color theme="8" tint="-0.499984740745262"/>
      <name val="Century Gothic"/>
      <family val="2"/>
    </font>
    <font>
      <i/>
      <u/>
      <sz val="11"/>
      <color theme="8" tint="-0.499984740745262"/>
      <name val="Century Gothic"/>
      <family val="2"/>
    </font>
    <font>
      <sz val="8"/>
      <name val="Century Gothic"/>
      <family val="2"/>
    </font>
    <font>
      <sz val="8"/>
      <color theme="0" tint="-0.249977111117893"/>
      <name val="Century Gothic"/>
      <family val="2"/>
    </font>
    <font>
      <sz val="7"/>
      <color theme="0" tint="-0.249977111117893"/>
      <name val="Century Gothic"/>
      <family val="2"/>
    </font>
    <font>
      <sz val="11"/>
      <color theme="0" tint="-0.249977111117893"/>
      <name val="Century Gothic"/>
      <family val="2"/>
    </font>
    <font>
      <sz val="11"/>
      <color theme="0" tint="-0.34998626667073579"/>
      <name val="Century Gothic"/>
      <family val="2"/>
    </font>
    <font>
      <i/>
      <sz val="8"/>
      <color theme="0" tint="-0.34998626667073579"/>
      <name val="Century Gothic"/>
      <family val="2"/>
    </font>
    <font>
      <i/>
      <sz val="8"/>
      <color rgb="FFFF6969"/>
      <name val="Century Gothic"/>
      <family val="2"/>
    </font>
    <font>
      <sz val="11"/>
      <color rgb="FFFF6969"/>
      <name val="Century Gothic"/>
      <family val="2"/>
    </font>
    <font>
      <sz val="6"/>
      <color theme="4" tint="-0.249977111117893"/>
      <name val="Century Gothic"/>
      <family val="2"/>
    </font>
    <font>
      <b/>
      <i/>
      <sz val="8"/>
      <color theme="4" tint="-0.249977111117893"/>
      <name val="Century Gothic"/>
      <family val="2"/>
    </font>
    <font>
      <b/>
      <i/>
      <sz val="8"/>
      <color rgb="FF0070C0"/>
      <name val="Century Gothic"/>
      <family val="2"/>
    </font>
    <font>
      <b/>
      <i/>
      <sz val="11"/>
      <color rgb="FF0070C0"/>
      <name val="Century Gothic"/>
      <family val="2"/>
    </font>
    <font>
      <sz val="11"/>
      <name val="Century Gothic"/>
      <family val="2"/>
    </font>
    <font>
      <i/>
      <sz val="8"/>
      <color theme="4" tint="-0.249977111117893"/>
      <name val="Century Gothic"/>
      <family val="2"/>
    </font>
    <font>
      <i/>
      <sz val="11"/>
      <color theme="4" tint="-0.249977111117893"/>
      <name val="Century Gothic"/>
      <family val="2"/>
    </font>
    <font>
      <sz val="7"/>
      <name val="Century Gothic"/>
      <family val="2"/>
    </font>
    <font>
      <sz val="11"/>
      <name val="Calibri"/>
      <family val="2"/>
      <scheme val="minor"/>
    </font>
    <font>
      <sz val="7"/>
      <color theme="0"/>
      <name val="Century Gothic"/>
      <family val="2"/>
    </font>
    <font>
      <sz val="8"/>
      <color theme="0"/>
      <name val="Century Gothic"/>
      <family val="2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7"/>
      <name val="Calibri"/>
      <family val="2"/>
      <scheme val="minor"/>
    </font>
    <font>
      <sz val="11"/>
      <color theme="4" tint="-0.249977111117893"/>
      <name val="Century Gothic"/>
      <family val="2"/>
    </font>
    <font>
      <sz val="8"/>
      <name val="Calibri"/>
      <family val="2"/>
      <scheme val="minor"/>
    </font>
    <font>
      <b/>
      <i/>
      <sz val="11"/>
      <name val="Century Gothic"/>
      <family val="2"/>
    </font>
    <font>
      <sz val="11"/>
      <color rgb="FF0070C0"/>
      <name val="Century Gothic"/>
      <family val="2"/>
    </font>
    <font>
      <i/>
      <sz val="9"/>
      <color rgb="FF0070C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8"/>
      <color theme="2" tint="-0.249977111117893"/>
      <name val="Century Gothic"/>
      <family val="2"/>
    </font>
    <font>
      <sz val="9"/>
      <color indexed="81"/>
      <name val="Tahoma"/>
      <family val="2"/>
    </font>
    <font>
      <b/>
      <sz val="9"/>
      <color indexed="81"/>
      <name val="Tahoma"/>
      <charset val="1"/>
    </font>
  </fonts>
  <fills count="1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</fills>
  <borders count="42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4">
    <xf numFmtId="0" fontId="0" fillId="0" borderId="0" xfId="0"/>
    <xf numFmtId="1" fontId="9" fillId="0" borderId="0" xfId="0" applyNumberFormat="1" applyFont="1" applyAlignment="1" applyProtection="1">
      <alignment horizontal="center" vertical="top" shrinkToFit="1"/>
    </xf>
    <xf numFmtId="0" fontId="6" fillId="0" borderId="0" xfId="0" applyFont="1" applyAlignment="1" applyProtection="1">
      <alignment horizontal="left" vertical="top" wrapText="1" shrinkToFit="1"/>
    </xf>
    <xf numFmtId="0" fontId="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center" vertical="top" shrinkToFit="1"/>
    </xf>
    <xf numFmtId="0" fontId="6" fillId="0" borderId="10" xfId="0" applyFont="1" applyBorder="1" applyAlignment="1" applyProtection="1">
      <alignment horizontal="left" vertical="top" shrinkToFit="1"/>
    </xf>
    <xf numFmtId="0" fontId="6" fillId="0" borderId="11" xfId="0" applyFont="1" applyBorder="1" applyAlignment="1" applyProtection="1">
      <alignment horizontal="left" vertical="top" shrinkToFit="1"/>
    </xf>
    <xf numFmtId="0" fontId="6" fillId="0" borderId="5" xfId="0" applyFont="1" applyBorder="1" applyAlignment="1" applyProtection="1">
      <alignment horizontal="left" vertical="top" shrinkToFit="1"/>
    </xf>
    <xf numFmtId="0" fontId="16" fillId="0" borderId="0" xfId="0" applyFont="1" applyBorder="1" applyAlignment="1" applyProtection="1">
      <alignment horizontal="left" vertical="top" shrinkToFit="1"/>
    </xf>
    <xf numFmtId="0" fontId="6" fillId="0" borderId="3" xfId="0" applyFont="1" applyBorder="1" applyAlignment="1" applyProtection="1">
      <alignment horizontal="left" vertical="top" shrinkToFit="1"/>
    </xf>
    <xf numFmtId="0" fontId="6" fillId="0" borderId="4" xfId="0" applyFont="1" applyBorder="1" applyAlignment="1" applyProtection="1">
      <alignment horizontal="left" vertical="top" shrinkToFit="1"/>
    </xf>
    <xf numFmtId="0" fontId="6" fillId="0" borderId="6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center" vertical="center" shrinkToFit="1"/>
    </xf>
    <xf numFmtId="0" fontId="6" fillId="0" borderId="9" xfId="0" applyFont="1" applyBorder="1" applyAlignment="1" applyProtection="1">
      <alignment horizontal="left" vertical="top" shrinkToFit="1"/>
    </xf>
    <xf numFmtId="0" fontId="6" fillId="0" borderId="2" xfId="0" applyFont="1" applyBorder="1" applyAlignment="1" applyProtection="1">
      <alignment horizontal="left" vertical="top" shrinkToFit="1"/>
    </xf>
    <xf numFmtId="0" fontId="2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shrinkToFit="1"/>
    </xf>
    <xf numFmtId="0" fontId="2" fillId="0" borderId="3" xfId="0" applyFont="1" applyBorder="1" applyAlignment="1" applyProtection="1">
      <alignment horizontal="left" vertical="top" shrinkToFit="1"/>
    </xf>
    <xf numFmtId="0" fontId="29" fillId="0" borderId="6" xfId="0" applyFont="1" applyBorder="1" applyAlignment="1" applyProtection="1">
      <alignment horizontal="left" vertical="top" shrinkToFit="1"/>
    </xf>
    <xf numFmtId="0" fontId="30" fillId="0" borderId="0" xfId="0" applyFont="1" applyBorder="1" applyAlignment="1" applyProtection="1">
      <alignment horizontal="left" vertical="top" shrinkToFit="1"/>
    </xf>
    <xf numFmtId="0" fontId="30" fillId="0" borderId="5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 shrinkToFit="1"/>
    </xf>
    <xf numFmtId="0" fontId="1" fillId="0" borderId="8" xfId="0" applyFont="1" applyBorder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18" fillId="0" borderId="0" xfId="0" applyFont="1" applyAlignment="1" applyProtection="1">
      <alignment horizontal="left" vertical="top" shrinkToFit="1"/>
    </xf>
    <xf numFmtId="0" fontId="18" fillId="0" borderId="3" xfId="0" applyFont="1" applyBorder="1" applyAlignment="1" applyProtection="1">
      <alignment horizontal="left" vertical="top" shrinkToFit="1"/>
    </xf>
    <xf numFmtId="0" fontId="6" fillId="0" borderId="0" xfId="0" applyNumberFormat="1" applyFont="1" applyAlignment="1" applyProtection="1">
      <alignment horizontal="left" vertical="top" wrapText="1" shrinkToFit="1"/>
    </xf>
    <xf numFmtId="0" fontId="18" fillId="0" borderId="8" xfId="0" applyFont="1" applyBorder="1" applyAlignment="1" applyProtection="1">
      <alignment horizontal="left" vertical="top" shrinkToFit="1"/>
    </xf>
    <xf numFmtId="0" fontId="31" fillId="0" borderId="8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1" fontId="8" fillId="0" borderId="0" xfId="0" applyNumberFormat="1" applyFont="1" applyBorder="1" applyAlignment="1" applyProtection="1">
      <alignment horizontal="left" vertical="center" shrinkToFit="1"/>
    </xf>
    <xf numFmtId="0" fontId="8" fillId="0" borderId="0" xfId="0" applyFont="1" applyBorder="1" applyAlignment="1" applyProtection="1">
      <alignment horizontal="left" vertical="center" shrinkToFit="1"/>
    </xf>
    <xf numFmtId="0" fontId="32" fillId="0" borderId="15" xfId="0" applyFont="1" applyBorder="1" applyAlignment="1" applyProtection="1">
      <alignment horizontal="right" vertical="center" shrinkToFit="1"/>
    </xf>
    <xf numFmtId="0" fontId="32" fillId="0" borderId="16" xfId="0" applyFont="1" applyBorder="1" applyAlignment="1" applyProtection="1">
      <alignment horizontal="right" vertical="center" shrinkToFit="1"/>
    </xf>
    <xf numFmtId="0" fontId="12" fillId="0" borderId="0" xfId="0" applyFont="1" applyBorder="1" applyAlignment="1" applyProtection="1">
      <alignment horizontal="center" vertical="center" shrinkToFit="1"/>
    </xf>
    <xf numFmtId="0" fontId="1" fillId="0" borderId="19" xfId="0" applyFont="1" applyBorder="1" applyAlignment="1" applyProtection="1">
      <alignment horizontal="left" vertical="top" shrinkToFit="1"/>
    </xf>
    <xf numFmtId="0" fontId="1" fillId="0" borderId="20" xfId="0" applyFont="1" applyBorder="1" applyAlignment="1" applyProtection="1">
      <alignment horizontal="left" vertical="top" shrinkToFit="1"/>
    </xf>
    <xf numFmtId="0" fontId="1" fillId="0" borderId="21" xfId="0" applyFont="1" applyBorder="1" applyAlignment="1" applyProtection="1">
      <alignment horizontal="left" vertical="top" shrinkToFit="1"/>
    </xf>
    <xf numFmtId="0" fontId="1" fillId="0" borderId="17" xfId="0" applyFont="1" applyBorder="1" applyAlignment="1" applyProtection="1">
      <alignment horizontal="left" vertical="top" shrinkToFit="1"/>
    </xf>
    <xf numFmtId="0" fontId="1" fillId="0" borderId="22" xfId="0" applyFont="1" applyBorder="1" applyAlignment="1" applyProtection="1">
      <alignment horizontal="left" vertical="top" shrinkToFit="1"/>
    </xf>
    <xf numFmtId="0" fontId="1" fillId="0" borderId="23" xfId="0" applyFont="1" applyBorder="1" applyAlignment="1" applyProtection="1">
      <alignment horizontal="left" vertical="top" shrinkToFit="1"/>
    </xf>
    <xf numFmtId="0" fontId="1" fillId="0" borderId="16" xfId="0" applyFont="1" applyBorder="1" applyAlignment="1" applyProtection="1">
      <alignment horizontal="left" vertical="top" shrinkToFit="1"/>
    </xf>
    <xf numFmtId="0" fontId="1" fillId="0" borderId="24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1" fillId="0" borderId="2" xfId="0" applyFont="1" applyBorder="1" applyAlignment="1" applyProtection="1">
      <alignment horizontal="left" vertical="top" wrapText="1" shrinkToFit="1"/>
    </xf>
    <xf numFmtId="0" fontId="1" fillId="0" borderId="3" xfId="0" applyFont="1" applyBorder="1" applyAlignment="1" applyProtection="1">
      <alignment horizontal="left" vertical="top" wrapText="1" shrinkToFit="1"/>
    </xf>
    <xf numFmtId="0" fontId="1" fillId="0" borderId="4" xfId="0" applyFont="1" applyBorder="1" applyAlignment="1" applyProtection="1">
      <alignment horizontal="left" vertical="top" wrapText="1" shrinkToFit="1"/>
    </xf>
    <xf numFmtId="0" fontId="36" fillId="0" borderId="6" xfId="0" applyFont="1" applyBorder="1" applyAlignment="1" applyProtection="1">
      <alignment horizontal="right" vertical="center"/>
    </xf>
    <xf numFmtId="0" fontId="36" fillId="0" borderId="0" xfId="0" applyFont="1" applyBorder="1" applyAlignment="1" applyProtection="1">
      <alignment horizontal="left"/>
    </xf>
    <xf numFmtId="14" fontId="40" fillId="0" borderId="0" xfId="0" applyNumberFormat="1" applyFont="1" applyBorder="1" applyAlignment="1" applyProtection="1">
      <alignment horizontal="left"/>
    </xf>
    <xf numFmtId="0" fontId="41" fillId="0" borderId="0" xfId="0" applyFont="1" applyBorder="1" applyAlignment="1" applyProtection="1">
      <alignment horizontal="left" vertical="center"/>
    </xf>
    <xf numFmtId="0" fontId="37" fillId="0" borderId="8" xfId="0" applyFont="1" applyBorder="1" applyAlignment="1" applyProtection="1">
      <alignment horizontal="left" vertical="top"/>
    </xf>
    <xf numFmtId="0" fontId="11" fillId="0" borderId="0" xfId="0" applyFont="1" applyBorder="1" applyAlignment="1" applyProtection="1">
      <alignment vertical="top" shrinkToFit="1"/>
    </xf>
    <xf numFmtId="0" fontId="2" fillId="0" borderId="0" xfId="0" applyFont="1" applyBorder="1" applyAlignment="1" applyProtection="1">
      <alignment horizontal="center" vertical="top"/>
    </xf>
    <xf numFmtId="0" fontId="11" fillId="0" borderId="0" xfId="0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left" vertical="top" shrinkToFit="1"/>
    </xf>
    <xf numFmtId="0" fontId="17" fillId="0" borderId="3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center" wrapText="1" shrinkToFit="1"/>
    </xf>
    <xf numFmtId="0" fontId="44" fillId="0" borderId="0" xfId="0" applyFont="1" applyAlignment="1" applyProtection="1">
      <alignment horizontal="left" vertical="top" shrinkToFit="1"/>
    </xf>
    <xf numFmtId="0" fontId="44" fillId="0" borderId="6" xfId="0" applyFont="1" applyFill="1" applyBorder="1" applyAlignment="1" applyProtection="1">
      <alignment horizontal="left" vertical="top" shrinkToFit="1"/>
    </xf>
    <xf numFmtId="165" fontId="44" fillId="0" borderId="6" xfId="0" applyNumberFormat="1" applyFont="1" applyFill="1" applyBorder="1" applyAlignment="1" applyProtection="1">
      <alignment horizontal="left" vertical="top" shrinkToFit="1"/>
    </xf>
    <xf numFmtId="0" fontId="46" fillId="0" borderId="6" xfId="0" applyFont="1" applyBorder="1" applyAlignment="1" applyProtection="1">
      <alignment horizontal="left" vertical="top"/>
    </xf>
    <xf numFmtId="0" fontId="45" fillId="0" borderId="6" xfId="0" applyFont="1" applyBorder="1" applyAlignment="1" applyProtection="1">
      <alignment horizontal="left" vertical="center" wrapText="1"/>
    </xf>
    <xf numFmtId="0" fontId="46" fillId="0" borderId="6" xfId="0" applyFont="1" applyBorder="1" applyAlignment="1" applyProtection="1">
      <alignment horizontal="left"/>
    </xf>
    <xf numFmtId="0" fontId="45" fillId="0" borderId="0" xfId="0" applyFont="1" applyBorder="1" applyAlignment="1" applyProtection="1">
      <alignment horizontal="left" vertical="top" shrinkToFit="1"/>
    </xf>
    <xf numFmtId="0" fontId="45" fillId="0" borderId="6" xfId="0" applyFont="1" applyBorder="1" applyAlignment="1" applyProtection="1">
      <alignment horizontal="left" vertical="top" shrinkToFit="1"/>
    </xf>
    <xf numFmtId="0" fontId="45" fillId="0" borderId="0" xfId="0" applyFont="1" applyAlignment="1" applyProtection="1">
      <alignment horizontal="left" vertical="top" shrinkToFit="1"/>
    </xf>
    <xf numFmtId="0" fontId="45" fillId="0" borderId="5" xfId="0" applyFont="1" applyBorder="1" applyAlignment="1" applyProtection="1">
      <alignment horizontal="left" vertical="top" shrinkToFit="1"/>
    </xf>
    <xf numFmtId="0" fontId="45" fillId="0" borderId="5" xfId="0" applyNumberFormat="1" applyFont="1" applyBorder="1" applyAlignment="1" applyProtection="1">
      <alignment horizontal="left" vertical="top" wrapText="1" shrinkToFit="1"/>
    </xf>
    <xf numFmtId="0" fontId="45" fillId="0" borderId="5" xfId="0" applyFont="1" applyBorder="1" applyAlignment="1" applyProtection="1">
      <alignment horizontal="left" vertical="top" wrapText="1" shrinkToFit="1"/>
    </xf>
    <xf numFmtId="0" fontId="45" fillId="0" borderId="6" xfId="0" applyNumberFormat="1" applyFont="1" applyFill="1" applyBorder="1" applyAlignment="1" applyProtection="1">
      <alignment horizontal="left" vertical="top" textRotation="180"/>
    </xf>
    <xf numFmtId="0" fontId="45" fillId="0" borderId="6" xfId="0" applyNumberFormat="1" applyFont="1" applyFill="1" applyBorder="1" applyAlignment="1" applyProtection="1">
      <alignment horizontal="left" vertical="top" textRotation="180" wrapText="1" shrinkToFit="1"/>
    </xf>
    <xf numFmtId="0" fontId="47" fillId="0" borderId="0" xfId="0" applyFont="1" applyBorder="1" applyAlignment="1" applyProtection="1">
      <alignment horizontal="left" vertical="top" shrinkToFit="1"/>
    </xf>
    <xf numFmtId="0" fontId="45" fillId="0" borderId="6" xfId="0" applyFont="1" applyFill="1" applyBorder="1" applyAlignment="1" applyProtection="1">
      <alignment horizontal="left" vertical="top" textRotation="180" shrinkToFit="1"/>
    </xf>
    <xf numFmtId="0" fontId="45" fillId="0" borderId="0" xfId="0" applyNumberFormat="1" applyFont="1" applyBorder="1" applyAlignment="1" applyProtection="1">
      <alignment horizontal="left" vertical="top" wrapText="1" shrinkToFit="1"/>
    </xf>
    <xf numFmtId="0" fontId="45" fillId="0" borderId="0" xfId="0" applyFont="1" applyBorder="1" applyAlignment="1" applyProtection="1">
      <alignment horizontal="left" vertical="top" wrapText="1" shrinkToFit="1"/>
    </xf>
    <xf numFmtId="0" fontId="1" fillId="0" borderId="0" xfId="0" applyFont="1" applyAlignment="1" applyProtection="1">
      <alignment horizontal="left" vertical="center" shrinkToFit="1"/>
    </xf>
    <xf numFmtId="0" fontId="12" fillId="0" borderId="1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49" fillId="0" borderId="0" xfId="0" applyFont="1" applyBorder="1" applyAlignment="1" applyProtection="1">
      <alignment horizontal="center" vertical="center"/>
    </xf>
    <xf numFmtId="0" fontId="49" fillId="0" borderId="39" xfId="0" applyFont="1" applyBorder="1" applyAlignment="1" applyProtection="1">
      <alignment horizontal="center" vertical="center"/>
    </xf>
    <xf numFmtId="0" fontId="2" fillId="0" borderId="39" xfId="0" applyFont="1" applyBorder="1" applyAlignment="1" applyProtection="1">
      <alignment horizontal="left" vertical="center"/>
    </xf>
    <xf numFmtId="0" fontId="4" fillId="2" borderId="36" xfId="0" applyFont="1" applyFill="1" applyBorder="1" applyAlignment="1">
      <alignment horizontal="left" vertical="center" wrapText="1"/>
    </xf>
    <xf numFmtId="1" fontId="4" fillId="2" borderId="31" xfId="0" applyNumberFormat="1" applyFont="1" applyFill="1" applyBorder="1" applyAlignment="1">
      <alignment horizontal="left" vertical="center" wrapText="1"/>
    </xf>
    <xf numFmtId="166" fontId="4" fillId="2" borderId="31" xfId="0" applyNumberFormat="1" applyFont="1" applyFill="1" applyBorder="1" applyAlignment="1">
      <alignment horizontal="left" vertical="center" wrapText="1"/>
    </xf>
    <xf numFmtId="0" fontId="4" fillId="2" borderId="31" xfId="0" applyFont="1" applyFill="1" applyBorder="1" applyAlignment="1">
      <alignment horizontal="left" vertical="center" wrapText="1"/>
    </xf>
    <xf numFmtId="49" fontId="4" fillId="2" borderId="31" xfId="0" applyNumberFormat="1" applyFont="1" applyFill="1" applyBorder="1" applyAlignment="1">
      <alignment horizontal="left" vertical="center" wrapText="1"/>
    </xf>
    <xf numFmtId="0" fontId="4" fillId="4" borderId="31" xfId="0" applyFont="1" applyFill="1" applyBorder="1" applyAlignment="1">
      <alignment horizontal="left" vertical="center" wrapText="1"/>
    </xf>
    <xf numFmtId="166" fontId="4" fillId="3" borderId="31" xfId="0" applyNumberFormat="1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4" fillId="3" borderId="36" xfId="0" applyFont="1" applyFill="1" applyBorder="1" applyAlignment="1">
      <alignment horizontal="left" vertical="center" wrapText="1"/>
    </xf>
    <xf numFmtId="0" fontId="4" fillId="8" borderId="36" xfId="0" applyFont="1" applyFill="1" applyBorder="1" applyAlignment="1">
      <alignment horizontal="left" vertical="center" wrapText="1"/>
    </xf>
    <xf numFmtId="0" fontId="4" fillId="9" borderId="36" xfId="0" applyFont="1" applyFill="1" applyBorder="1" applyAlignment="1">
      <alignment horizontal="left" vertical="center" wrapText="1"/>
    </xf>
    <xf numFmtId="0" fontId="4" fillId="10" borderId="36" xfId="0" applyFont="1" applyFill="1" applyBorder="1" applyAlignment="1">
      <alignment horizontal="left" vertical="center" wrapText="1"/>
    </xf>
    <xf numFmtId="165" fontId="4" fillId="2" borderId="31" xfId="0" applyNumberFormat="1" applyFont="1" applyFill="1" applyBorder="1" applyAlignment="1">
      <alignment horizontal="left" vertical="center" wrapText="1"/>
    </xf>
    <xf numFmtId="165" fontId="4" fillId="3" borderId="31" xfId="0" applyNumberFormat="1" applyFont="1" applyFill="1" applyBorder="1" applyAlignment="1">
      <alignment horizontal="left" vertical="center" wrapText="1"/>
    </xf>
    <xf numFmtId="0" fontId="4" fillId="4" borderId="34" xfId="0" applyFont="1" applyFill="1" applyBorder="1" applyAlignment="1">
      <alignment horizontal="left" vertical="center" wrapText="1"/>
    </xf>
    <xf numFmtId="165" fontId="4" fillId="11" borderId="31" xfId="0" applyNumberFormat="1" applyFont="1" applyFill="1" applyBorder="1" applyAlignment="1">
      <alignment horizontal="left" vertical="center" wrapText="1"/>
    </xf>
    <xf numFmtId="165" fontId="51" fillId="12" borderId="31" xfId="0" applyNumberFormat="1" applyFont="1" applyFill="1" applyBorder="1" applyAlignment="1">
      <alignment horizontal="left" vertical="center" wrapText="1"/>
    </xf>
    <xf numFmtId="165" fontId="4" fillId="13" borderId="31" xfId="0" applyNumberFormat="1" applyFont="1" applyFill="1" applyBorder="1" applyAlignment="1">
      <alignment horizontal="left" vertical="center" wrapText="1"/>
    </xf>
    <xf numFmtId="165" fontId="51" fillId="6" borderId="31" xfId="0" applyNumberFormat="1" applyFont="1" applyFill="1" applyBorder="1" applyAlignment="1">
      <alignment horizontal="left" vertical="center" wrapText="1"/>
    </xf>
    <xf numFmtId="165" fontId="4" fillId="14" borderId="31" xfId="0" applyNumberFormat="1" applyFont="1" applyFill="1" applyBorder="1" applyAlignment="1">
      <alignment horizontal="left" vertical="center" wrapText="1"/>
    </xf>
    <xf numFmtId="0" fontId="4" fillId="15" borderId="31" xfId="0" applyFont="1" applyFill="1" applyBorder="1" applyAlignment="1">
      <alignment horizontal="left" vertical="center" wrapText="1"/>
    </xf>
    <xf numFmtId="0" fontId="4" fillId="11" borderId="34" xfId="0" applyFont="1" applyFill="1" applyBorder="1" applyAlignment="1">
      <alignment horizontal="left" vertical="center" wrapText="1"/>
    </xf>
    <xf numFmtId="0" fontId="4" fillId="8" borderId="34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 applyProtection="1">
      <alignment horizontal="left" vertical="center" wrapText="1"/>
      <protection locked="0"/>
    </xf>
    <xf numFmtId="165" fontId="2" fillId="0" borderId="30" xfId="0" applyNumberFormat="1" applyFont="1" applyFill="1" applyBorder="1" applyAlignment="1" applyProtection="1">
      <alignment horizontal="left" vertical="center"/>
      <protection locked="0"/>
    </xf>
    <xf numFmtId="0" fontId="3" fillId="0" borderId="30" xfId="1" applyFill="1" applyBorder="1" applyAlignment="1" applyProtection="1">
      <alignment horizontal="left" vertical="center"/>
      <protection locked="0"/>
    </xf>
    <xf numFmtId="49" fontId="2" fillId="0" borderId="30" xfId="0" applyNumberFormat="1" applyFont="1" applyFill="1" applyBorder="1" applyAlignment="1" applyProtection="1">
      <alignment horizontal="left" vertical="center"/>
      <protection locked="0"/>
    </xf>
    <xf numFmtId="0" fontId="2" fillId="0" borderId="30" xfId="0" applyFont="1" applyFill="1" applyBorder="1" applyAlignment="1" applyProtection="1">
      <alignment horizontal="left" vertical="center"/>
      <protection locked="0"/>
    </xf>
    <xf numFmtId="0" fontId="2" fillId="0" borderId="40" xfId="0" applyFont="1" applyFill="1" applyBorder="1" applyAlignment="1" applyProtection="1">
      <alignment horizontal="left" vertical="center"/>
      <protection locked="0"/>
    </xf>
    <xf numFmtId="0" fontId="51" fillId="0" borderId="32" xfId="0" applyFont="1" applyFill="1" applyBorder="1" applyAlignment="1" applyProtection="1">
      <alignment horizontal="left" vertical="center" wrapText="1"/>
    </xf>
    <xf numFmtId="0" fontId="51" fillId="0" borderId="32" xfId="0" applyFont="1" applyFill="1" applyBorder="1" applyAlignment="1" applyProtection="1">
      <alignment horizontal="left" vertical="center"/>
    </xf>
    <xf numFmtId="0" fontId="51" fillId="0" borderId="33" xfId="0" applyFont="1" applyFill="1" applyBorder="1" applyAlignment="1" applyProtection="1">
      <alignment horizontal="left" vertical="center" wrapText="1"/>
    </xf>
    <xf numFmtId="0" fontId="2" fillId="16" borderId="30" xfId="0" applyFont="1" applyFill="1" applyBorder="1" applyAlignment="1" applyProtection="1">
      <alignment horizontal="center" vertical="center"/>
    </xf>
    <xf numFmtId="0" fontId="47" fillId="17" borderId="39" xfId="0" applyFont="1" applyFill="1" applyBorder="1" applyAlignment="1" applyProtection="1">
      <alignment horizontal="center" vertical="center"/>
    </xf>
    <xf numFmtId="1" fontId="4" fillId="2" borderId="31" xfId="0" applyNumberFormat="1" applyFont="1" applyFill="1" applyBorder="1" applyAlignment="1">
      <alignment horizontal="center" vertical="center" wrapText="1"/>
    </xf>
    <xf numFmtId="166" fontId="4" fillId="2" borderId="31" xfId="0" applyNumberFormat="1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wrapText="1"/>
    </xf>
    <xf numFmtId="166" fontId="4" fillId="3" borderId="31" xfId="0" applyNumberFormat="1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1" fontId="4" fillId="8" borderId="34" xfId="0" applyNumberFormat="1" applyFont="1" applyFill="1" applyBorder="1" applyAlignment="1">
      <alignment horizontal="left" vertical="center" wrapText="1"/>
    </xf>
    <xf numFmtId="1" fontId="8" fillId="0" borderId="8" xfId="0" applyNumberFormat="1" applyFont="1" applyBorder="1" applyAlignment="1" applyProtection="1">
      <alignment horizontal="right" vertical="center" shrinkToFit="1"/>
    </xf>
    <xf numFmtId="0" fontId="6" fillId="0" borderId="8" xfId="0" applyFont="1" applyFill="1" applyBorder="1" applyAlignment="1" applyProtection="1">
      <alignment horizontal="left" vertical="top" shrinkToFit="1"/>
    </xf>
    <xf numFmtId="0" fontId="18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6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8" fillId="0" borderId="5" xfId="0" applyFont="1" applyBorder="1" applyAlignment="1" applyProtection="1">
      <alignment horizontal="left" vertical="center" shrinkToFit="1"/>
    </xf>
    <xf numFmtId="0" fontId="31" fillId="0" borderId="0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6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0" fillId="0" borderId="6" xfId="0" applyBorder="1" applyAlignment="1" applyProtection="1">
      <alignment horizontal="left" vertical="top"/>
    </xf>
    <xf numFmtId="0" fontId="28" fillId="0" borderId="0" xfId="0" applyFont="1" applyBorder="1" applyAlignment="1" applyProtection="1">
      <alignment horizontal="left" vertical="center" shrinkToFit="1"/>
    </xf>
    <xf numFmtId="0" fontId="18" fillId="0" borderId="6" xfId="0" applyFont="1" applyFill="1" applyBorder="1" applyAlignment="1" applyProtection="1">
      <alignment horizontal="left" vertical="top" shrinkToFit="1"/>
    </xf>
    <xf numFmtId="0" fontId="27" fillId="0" borderId="38" xfId="0" applyFont="1" applyFill="1" applyBorder="1" applyAlignment="1" applyProtection="1">
      <alignment horizontal="left" vertical="top" shrinkToFit="1"/>
      <protection locked="0"/>
    </xf>
    <xf numFmtId="0" fontId="42" fillId="0" borderId="38" xfId="0" applyFont="1" applyFill="1" applyBorder="1" applyAlignment="1" applyProtection="1">
      <alignment horizontal="left" vertical="center" shrinkToFit="1"/>
      <protection locked="0"/>
    </xf>
    <xf numFmtId="165" fontId="27" fillId="0" borderId="28" xfId="0" applyNumberFormat="1" applyFont="1" applyFill="1" applyBorder="1" applyAlignment="1" applyProtection="1">
      <alignment horizontal="left" vertical="top"/>
      <protection locked="0"/>
    </xf>
    <xf numFmtId="0" fontId="42" fillId="0" borderId="13" xfId="0" applyFont="1" applyBorder="1" applyAlignment="1" applyProtection="1">
      <alignment horizontal="left" vertical="center" wrapText="1"/>
      <protection locked="0"/>
    </xf>
    <xf numFmtId="165" fontId="27" fillId="0" borderId="1" xfId="0" applyNumberFormat="1" applyFont="1" applyBorder="1" applyAlignment="1" applyProtection="1">
      <alignment horizontal="left" vertical="center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2" xfId="0" applyNumberFormat="1" applyFont="1" applyBorder="1" applyAlignment="1" applyProtection="1">
      <alignment horizontal="center" vertical="center" shrinkToFit="1"/>
      <protection locked="0"/>
    </xf>
    <xf numFmtId="0" fontId="1" fillId="0" borderId="28" xfId="0" applyNumberFormat="1" applyFont="1" applyBorder="1" applyAlignment="1" applyProtection="1">
      <alignment horizontal="center" vertical="center" shrinkToFit="1"/>
      <protection locked="0"/>
    </xf>
    <xf numFmtId="0" fontId="1" fillId="0" borderId="11" xfId="0" applyNumberFormat="1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left" vertical="center" shrinkToFit="1"/>
      <protection locked="0"/>
    </xf>
    <xf numFmtId="0" fontId="27" fillId="0" borderId="1" xfId="0" applyFont="1" applyFill="1" applyBorder="1" applyAlignment="1" applyProtection="1">
      <alignment horizontal="left" vertical="center"/>
      <protection locked="0"/>
    </xf>
    <xf numFmtId="0" fontId="27" fillId="0" borderId="1" xfId="0" applyNumberFormat="1" applyFont="1" applyBorder="1" applyAlignment="1" applyProtection="1">
      <alignment horizontal="left"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 shrinkToFit="1"/>
      <protection locked="0"/>
    </xf>
    <xf numFmtId="0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5" xfId="0" applyNumberFormat="1" applyFont="1" applyBorder="1" applyAlignment="1" applyProtection="1">
      <alignment horizontal="center" vertical="center" wrapText="1"/>
      <protection locked="0"/>
    </xf>
    <xf numFmtId="0" fontId="1" fillId="0" borderId="7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2" fillId="0" borderId="0" xfId="0" applyFont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1" fontId="39" fillId="0" borderId="32" xfId="0" applyNumberFormat="1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166" fontId="39" fillId="0" borderId="32" xfId="0" applyNumberFormat="1" applyFont="1" applyBorder="1" applyAlignment="1">
      <alignment horizontal="center" vertical="center"/>
    </xf>
    <xf numFmtId="165" fontId="39" fillId="0" borderId="32" xfId="0" applyNumberFormat="1" applyFont="1" applyBorder="1" applyAlignment="1">
      <alignment horizontal="center" vertical="center"/>
    </xf>
    <xf numFmtId="0" fontId="39" fillId="0" borderId="32" xfId="0" applyNumberFormat="1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49" fontId="39" fillId="0" borderId="32" xfId="1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45" fillId="0" borderId="0" xfId="0" applyFont="1" applyAlignment="1">
      <alignment horizontal="center" vertical="center"/>
    </xf>
    <xf numFmtId="0" fontId="15" fillId="0" borderId="3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45" fillId="18" borderId="30" xfId="0" applyFont="1" applyFill="1" applyBorder="1" applyAlignment="1">
      <alignment horizontal="center" vertical="center"/>
    </xf>
    <xf numFmtId="49" fontId="1" fillId="0" borderId="30" xfId="0" applyNumberFormat="1" applyFont="1" applyBorder="1"/>
    <xf numFmtId="49" fontId="1" fillId="0" borderId="30" xfId="0" applyNumberFormat="1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39" fillId="0" borderId="35" xfId="0" applyFont="1" applyBorder="1"/>
    <xf numFmtId="14" fontId="39" fillId="0" borderId="35" xfId="0" applyNumberFormat="1" applyFont="1" applyBorder="1"/>
    <xf numFmtId="1" fontId="39" fillId="0" borderId="32" xfId="0" applyNumberFormat="1" applyFont="1" applyBorder="1"/>
    <xf numFmtId="0" fontId="39" fillId="0" borderId="32" xfId="0" applyFont="1" applyBorder="1"/>
    <xf numFmtId="166" fontId="39" fillId="0" borderId="32" xfId="0" applyNumberFormat="1" applyFont="1" applyBorder="1"/>
    <xf numFmtId="165" fontId="39" fillId="0" borderId="32" xfId="0" applyNumberFormat="1" applyFont="1" applyBorder="1"/>
    <xf numFmtId="49" fontId="39" fillId="0" borderId="32" xfId="0" applyNumberFormat="1" applyFont="1" applyBorder="1"/>
    <xf numFmtId="0" fontId="39" fillId="0" borderId="33" xfId="0" applyFont="1" applyBorder="1"/>
    <xf numFmtId="0" fontId="39" fillId="0" borderId="33" xfId="0" applyFont="1" applyBorder="1" applyAlignment="1">
      <alignment wrapText="1"/>
    </xf>
    <xf numFmtId="1" fontId="39" fillId="0" borderId="33" xfId="0" applyNumberFormat="1" applyFont="1" applyBorder="1"/>
    <xf numFmtId="0" fontId="2" fillId="0" borderId="0" xfId="0" applyFont="1"/>
    <xf numFmtId="166" fontId="2" fillId="0" borderId="0" xfId="0" applyNumberFormat="1" applyFont="1"/>
    <xf numFmtId="165" fontId="2" fillId="0" borderId="0" xfId="0" applyNumberFormat="1" applyFont="1"/>
    <xf numFmtId="1" fontId="2" fillId="0" borderId="0" xfId="0" applyNumberFormat="1" applyFont="1"/>
    <xf numFmtId="165" fontId="4" fillId="2" borderId="31" xfId="0" applyNumberFormat="1" applyFont="1" applyFill="1" applyBorder="1" applyAlignment="1">
      <alignment horizontal="center" vertical="center" wrapText="1"/>
    </xf>
    <xf numFmtId="165" fontId="4" fillId="3" borderId="31" xfId="0" applyNumberFormat="1" applyFont="1" applyFill="1" applyBorder="1" applyAlignment="1">
      <alignment horizontal="center" vertical="center" wrapText="1"/>
    </xf>
    <xf numFmtId="49" fontId="1" fillId="0" borderId="32" xfId="0" applyNumberFormat="1" applyFont="1" applyBorder="1"/>
    <xf numFmtId="49" fontId="1" fillId="0" borderId="32" xfId="0" applyNumberFormat="1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2" fillId="0" borderId="41" xfId="0" applyFont="1" applyBorder="1" applyAlignment="1" applyProtection="1">
      <alignment horizontal="left" vertical="center"/>
    </xf>
    <xf numFmtId="0" fontId="6" fillId="0" borderId="0" xfId="0" applyFont="1" applyAlignment="1" applyProtection="1">
      <alignment horizontal="left" vertical="top" shrinkToFit="1"/>
    </xf>
    <xf numFmtId="0" fontId="27" fillId="0" borderId="10" xfId="0" applyFont="1" applyBorder="1" applyAlignment="1" applyProtection="1">
      <alignment horizontal="left" vertical="center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1" fontId="1" fillId="0" borderId="0" xfId="0" applyNumberFormat="1" applyFont="1" applyBorder="1" applyAlignment="1" applyProtection="1">
      <alignment horizontal="center" vertical="center" wrapText="1"/>
      <protection locked="0"/>
    </xf>
    <xf numFmtId="1" fontId="1" fillId="0" borderId="6" xfId="0" applyNumberFormat="1" applyFont="1" applyBorder="1" applyAlignment="1" applyProtection="1">
      <alignment horizontal="center" vertical="center" wrapText="1"/>
      <protection locked="0"/>
    </xf>
    <xf numFmtId="1" fontId="1" fillId="0" borderId="8" xfId="0" applyNumberFormat="1" applyFont="1" applyBorder="1" applyAlignment="1" applyProtection="1">
      <alignment horizontal="center" vertical="center" wrapText="1"/>
      <protection locked="0"/>
    </xf>
    <xf numFmtId="1" fontId="1" fillId="0" borderId="9" xfId="0" applyNumberFormat="1" applyFont="1" applyBorder="1" applyAlignment="1" applyProtection="1">
      <alignment horizontal="center" vertical="center" wrapText="1"/>
      <protection locked="0"/>
    </xf>
    <xf numFmtId="49" fontId="1" fillId="0" borderId="7" xfId="0" applyNumberFormat="1" applyFont="1" applyBorder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55" fillId="0" borderId="0" xfId="0" applyFont="1" applyAlignment="1" applyProtection="1">
      <alignment horizontal="left" vertical="top" wrapText="1" shrinkToFit="1"/>
    </xf>
    <xf numFmtId="0" fontId="55" fillId="0" borderId="6" xfId="0" applyFont="1" applyBorder="1" applyAlignment="1" applyProtection="1">
      <alignment horizontal="left" vertical="top" shrinkToFit="1"/>
    </xf>
    <xf numFmtId="0" fontId="18" fillId="0" borderId="0" xfId="0" applyFont="1" applyBorder="1" applyAlignment="1" applyProtection="1">
      <alignment horizontal="left" vertical="top" wrapText="1" shrinkToFit="1"/>
    </xf>
    <xf numFmtId="0" fontId="0" fillId="0" borderId="0" xfId="0" applyBorder="1" applyAlignment="1" applyProtection="1">
      <alignment horizontal="left" vertical="top" shrinkToFit="1"/>
    </xf>
    <xf numFmtId="0" fontId="0" fillId="0" borderId="0" xfId="0" applyAlignment="1" applyProtection="1">
      <alignment horizontal="left" vertical="top" shrinkToFit="1"/>
    </xf>
    <xf numFmtId="49" fontId="1" fillId="0" borderId="3" xfId="0" applyNumberFormat="1" applyFont="1" applyBorder="1" applyAlignment="1" applyProtection="1">
      <alignment horizontal="left" vertical="center" wrapText="1"/>
      <protection locked="0"/>
    </xf>
    <xf numFmtId="49" fontId="0" fillId="0" borderId="3" xfId="0" applyNumberFormat="1" applyBorder="1" applyAlignment="1" applyProtection="1">
      <alignment horizontal="left" vertical="center" wrapText="1"/>
      <protection locked="0"/>
    </xf>
    <xf numFmtId="49" fontId="1" fillId="0" borderId="0" xfId="0" applyNumberFormat="1" applyFont="1" applyBorder="1" applyAlignment="1" applyProtection="1">
      <alignment horizontal="left" vertical="center" wrapText="1"/>
      <protection locked="0"/>
    </xf>
    <xf numFmtId="49" fontId="0" fillId="0" borderId="0" xfId="0" applyNumberFormat="1" applyBorder="1" applyAlignment="1" applyProtection="1">
      <alignment horizontal="left" vertical="center" wrapText="1"/>
      <protection locked="0"/>
    </xf>
    <xf numFmtId="49" fontId="1" fillId="0" borderId="8" xfId="0" applyNumberFormat="1" applyFont="1" applyBorder="1" applyAlignment="1" applyProtection="1">
      <alignment horizontal="left" vertical="center" wrapText="1"/>
      <protection locked="0"/>
    </xf>
    <xf numFmtId="49" fontId="0" fillId="0" borderId="8" xfId="0" applyNumberFormat="1" applyBorder="1" applyAlignment="1" applyProtection="1">
      <alignment horizontal="left" vertical="center" wrapText="1"/>
      <protection locked="0"/>
    </xf>
    <xf numFmtId="0" fontId="18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49" fontId="1" fillId="0" borderId="2" xfId="0" applyNumberFormat="1" applyFont="1" applyBorder="1" applyAlignment="1" applyProtection="1">
      <alignment horizontal="left" vertical="top" wrapText="1"/>
      <protection locked="0"/>
    </xf>
    <xf numFmtId="49" fontId="2" fillId="0" borderId="3" xfId="0" applyNumberFormat="1" applyFont="1" applyBorder="1" applyAlignment="1" applyProtection="1">
      <alignment horizontal="left" vertical="top" wrapText="1"/>
      <protection locked="0"/>
    </xf>
    <xf numFmtId="49" fontId="2" fillId="0" borderId="4" xfId="0" applyNumberFormat="1" applyFont="1" applyBorder="1" applyAlignment="1" applyProtection="1">
      <alignment horizontal="left" vertical="top" wrapText="1"/>
      <protection locked="0"/>
    </xf>
    <xf numFmtId="0" fontId="1" fillId="0" borderId="6" xfId="0" applyFont="1" applyBorder="1" applyAlignment="1" applyProtection="1">
      <alignment horizontal="left" vertical="center" shrinkToFit="1"/>
    </xf>
    <xf numFmtId="0" fontId="33" fillId="0" borderId="16" xfId="0" applyFont="1" applyBorder="1" applyAlignment="1" applyProtection="1">
      <alignment horizontal="right" vertical="center" shrinkToFit="1"/>
    </xf>
    <xf numFmtId="0" fontId="34" fillId="0" borderId="16" xfId="0" applyFont="1" applyBorder="1" applyAlignment="1" applyProtection="1">
      <alignment horizontal="right" vertical="center" shrinkToFit="1"/>
    </xf>
    <xf numFmtId="0" fontId="12" fillId="0" borderId="14" xfId="0" applyFont="1" applyBorder="1" applyAlignment="1" applyProtection="1">
      <alignment horizontal="left" vertical="center" shrinkToFit="1"/>
    </xf>
    <xf numFmtId="0" fontId="12" fillId="0" borderId="11" xfId="0" applyFont="1" applyBorder="1" applyAlignment="1" applyProtection="1">
      <alignment horizontal="left" vertical="center" shrinkToFit="1"/>
    </xf>
    <xf numFmtId="49" fontId="1" fillId="0" borderId="10" xfId="0" applyNumberFormat="1" applyFont="1" applyBorder="1" applyAlignment="1" applyProtection="1">
      <alignment horizontal="left" vertical="top" wrapText="1"/>
      <protection locked="0"/>
    </xf>
    <xf numFmtId="49" fontId="2" fillId="0" borderId="14" xfId="0" applyNumberFormat="1" applyFont="1" applyBorder="1" applyAlignment="1" applyProtection="1">
      <alignment horizontal="left" vertical="top" wrapText="1"/>
      <protection locked="0"/>
    </xf>
    <xf numFmtId="49" fontId="2" fillId="0" borderId="11" xfId="0" applyNumberFormat="1" applyFont="1" applyBorder="1" applyAlignment="1" applyProtection="1">
      <alignment horizontal="left" vertical="top" wrapText="1"/>
      <protection locked="0"/>
    </xf>
    <xf numFmtId="0" fontId="27" fillId="0" borderId="10" xfId="0" applyNumberFormat="1" applyFont="1" applyBorder="1" applyAlignment="1" applyProtection="1">
      <alignment horizontal="left" vertical="top" wrapText="1"/>
      <protection locked="0"/>
    </xf>
    <xf numFmtId="0" fontId="39" fillId="0" borderId="14" xfId="0" applyNumberFormat="1" applyFont="1" applyBorder="1" applyAlignment="1" applyProtection="1">
      <alignment horizontal="left" vertical="top" wrapText="1"/>
      <protection locked="0"/>
    </xf>
    <xf numFmtId="0" fontId="39" fillId="0" borderId="11" xfId="0" applyNumberFormat="1" applyFont="1" applyBorder="1" applyAlignment="1" applyProtection="1">
      <alignment horizontal="left" vertical="top" wrapText="1"/>
      <protection locked="0"/>
    </xf>
    <xf numFmtId="0" fontId="1" fillId="0" borderId="1" xfId="0" applyFont="1" applyBorder="1" applyAlignment="1" applyProtection="1">
      <alignment horizontal="left" vertical="center" shrinkToFit="1"/>
      <protection locked="0"/>
    </xf>
    <xf numFmtId="0" fontId="2" fillId="0" borderId="1" xfId="0" applyFont="1" applyBorder="1" applyAlignment="1" applyProtection="1">
      <alignment horizontal="left" vertical="center" shrinkToFit="1"/>
      <protection locked="0"/>
    </xf>
    <xf numFmtId="0" fontId="1" fillId="0" borderId="1" xfId="0" applyFont="1" applyFill="1" applyBorder="1" applyAlignment="1" applyProtection="1">
      <alignment horizontal="left" vertical="center" shrinkToFit="1"/>
      <protection locked="0"/>
    </xf>
    <xf numFmtId="0" fontId="2" fillId="0" borderId="1" xfId="0" applyFont="1" applyFill="1" applyBorder="1" applyAlignment="1" applyProtection="1">
      <alignment horizontal="left" vertical="center" shrinkToFit="1"/>
      <protection locked="0"/>
    </xf>
    <xf numFmtId="1" fontId="8" fillId="0" borderId="3" xfId="0" applyNumberFormat="1" applyFont="1" applyBorder="1" applyAlignment="1" applyProtection="1">
      <alignment horizontal="left" vertical="center" shrinkToFit="1"/>
      <protection locked="0"/>
    </xf>
    <xf numFmtId="0" fontId="54" fillId="0" borderId="3" xfId="0" applyFont="1" applyBorder="1" applyAlignment="1" applyProtection="1">
      <alignment horizontal="left" vertical="center" shrinkToFit="1"/>
      <protection locked="0"/>
    </xf>
    <xf numFmtId="0" fontId="54" fillId="0" borderId="8" xfId="0" applyFont="1" applyBorder="1" applyAlignment="1" applyProtection="1">
      <alignment horizontal="left" vertical="center" shrinkToFit="1"/>
      <protection locked="0"/>
    </xf>
    <xf numFmtId="0" fontId="18" fillId="0" borderId="5" xfId="0" applyFont="1" applyBorder="1" applyAlignment="1" applyProtection="1">
      <alignment horizontal="left" vertical="center" shrinkToFit="1"/>
    </xf>
    <xf numFmtId="0" fontId="2" fillId="0" borderId="0" xfId="0" applyFont="1" applyAlignment="1" applyProtection="1">
      <alignment horizontal="left" vertical="center" shrinkToFit="1"/>
    </xf>
    <xf numFmtId="0" fontId="2" fillId="0" borderId="6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shrinkToFit="1"/>
    </xf>
    <xf numFmtId="0" fontId="31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wrapText="1" shrinkToFit="1"/>
    </xf>
    <xf numFmtId="0" fontId="18" fillId="0" borderId="0" xfId="0" applyNumberFormat="1" applyFont="1" applyBorder="1" applyAlignment="1" applyProtection="1">
      <alignment horizontal="left" vertical="top" wrapText="1" shrinkToFit="1"/>
    </xf>
    <xf numFmtId="0" fontId="2" fillId="0" borderId="0" xfId="0" applyNumberFormat="1" applyFont="1" applyBorder="1" applyAlignment="1" applyProtection="1">
      <alignment horizontal="left" vertical="top" wrapText="1" shrinkToFit="1"/>
    </xf>
    <xf numFmtId="0" fontId="28" fillId="0" borderId="0" xfId="0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 vertical="center" shrinkToFit="1"/>
    </xf>
    <xf numFmtId="0" fontId="27" fillId="0" borderId="1" xfId="0" applyFont="1" applyFill="1" applyBorder="1" applyAlignment="1" applyProtection="1">
      <alignment horizontal="left" vertical="center" shrinkToFit="1"/>
      <protection locked="0"/>
    </xf>
    <xf numFmtId="0" fontId="7" fillId="0" borderId="8" xfId="0" applyFont="1" applyBorder="1" applyAlignment="1" applyProtection="1">
      <alignment horizontal="right" vertical="top" shrinkToFit="1"/>
    </xf>
    <xf numFmtId="0" fontId="53" fillId="0" borderId="8" xfId="0" applyFont="1" applyBorder="1" applyAlignment="1" applyProtection="1">
      <alignment horizontal="right" vertical="top" shrinkToFit="1"/>
    </xf>
    <xf numFmtId="1" fontId="1" fillId="0" borderId="3" xfId="0" applyNumberFormat="1" applyFont="1" applyBorder="1" applyAlignment="1" applyProtection="1">
      <alignment horizontal="center" vertical="center" wrapText="1"/>
      <protection locked="0"/>
    </xf>
    <xf numFmtId="1" fontId="1" fillId="0" borderId="4" xfId="0" applyNumberFormat="1" applyFont="1" applyBorder="1" applyAlignment="1" applyProtection="1">
      <alignment horizontal="center" vertical="center" wrapText="1"/>
      <protection locked="0"/>
    </xf>
    <xf numFmtId="0" fontId="14" fillId="0" borderId="0" xfId="0" applyFont="1" applyBorder="1" applyAlignment="1" applyProtection="1">
      <alignment horizontal="left" vertical="top" shrinkToFit="1"/>
    </xf>
    <xf numFmtId="14" fontId="1" fillId="0" borderId="8" xfId="0" applyNumberFormat="1" applyFont="1" applyBorder="1" applyAlignment="1" applyProtection="1">
      <alignment horizontal="left" vertical="top"/>
      <protection locked="0"/>
    </xf>
    <xf numFmtId="14" fontId="2" fillId="0" borderId="8" xfId="0" applyNumberFormat="1" applyFont="1" applyBorder="1" applyAlignment="1" applyProtection="1">
      <alignment horizontal="left" vertical="top"/>
      <protection locked="0"/>
    </xf>
    <xf numFmtId="0" fontId="10" fillId="0" borderId="0" xfId="0" applyFont="1" applyBorder="1" applyAlignment="1" applyProtection="1">
      <alignment horizontal="center" vertical="top" shrinkToFit="1"/>
    </xf>
    <xf numFmtId="0" fontId="2" fillId="0" borderId="0" xfId="0" applyFont="1" applyBorder="1" applyAlignment="1" applyProtection="1">
      <alignment horizontal="center" vertical="top" shrinkToFit="1"/>
    </xf>
    <xf numFmtId="0" fontId="27" fillId="0" borderId="0" xfId="0" applyFont="1" applyBorder="1" applyAlignment="1" applyProtection="1">
      <alignment horizontal="left" vertical="center" shrinkToFit="1"/>
    </xf>
    <xf numFmtId="0" fontId="12" fillId="0" borderId="3" xfId="0" applyFont="1" applyBorder="1" applyAlignment="1" applyProtection="1">
      <alignment horizontal="left" vertical="center" shrinkToFit="1"/>
    </xf>
    <xf numFmtId="0" fontId="12" fillId="0" borderId="4" xfId="0" applyFont="1" applyBorder="1" applyAlignment="1" applyProtection="1">
      <alignment horizontal="left" vertical="center" shrinkToFit="1"/>
    </xf>
    <xf numFmtId="0" fontId="1" fillId="0" borderId="3" xfId="0" applyFont="1" applyBorder="1" applyAlignment="1" applyProtection="1">
      <alignment horizontal="left" vertical="top" shrinkToFit="1"/>
    </xf>
    <xf numFmtId="0" fontId="6" fillId="0" borderId="8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2" fillId="0" borderId="2" xfId="0" applyFont="1" applyBorder="1" applyAlignment="1" applyProtection="1">
      <alignment horizontal="left" vertical="center" shrinkToFit="1"/>
    </xf>
    <xf numFmtId="0" fontId="2" fillId="0" borderId="4" xfId="0" applyFont="1" applyBorder="1" applyAlignment="1" applyProtection="1">
      <alignment horizontal="left" vertical="center" shrinkToFit="1"/>
    </xf>
    <xf numFmtId="0" fontId="14" fillId="0" borderId="0" xfId="0" applyFont="1" applyBorder="1" applyAlignment="1" applyProtection="1">
      <alignment horizontal="right" vertical="top" shrinkToFit="1"/>
    </xf>
    <xf numFmtId="0" fontId="15" fillId="0" borderId="6" xfId="0" applyFont="1" applyBorder="1" applyAlignment="1" applyProtection="1">
      <alignment horizontal="right" vertical="top" shrinkToFit="1"/>
    </xf>
    <xf numFmtId="0" fontId="19" fillId="0" borderId="0" xfId="0" applyFont="1" applyBorder="1" applyAlignment="1" applyProtection="1">
      <alignment horizontal="right" vertical="center" shrinkToFit="1"/>
    </xf>
    <xf numFmtId="0" fontId="20" fillId="0" borderId="6" xfId="0" applyFont="1" applyBorder="1" applyAlignment="1" applyProtection="1">
      <alignment horizontal="right" vertical="center" shrinkToFit="1"/>
    </xf>
    <xf numFmtId="0" fontId="42" fillId="7" borderId="12" xfId="0" applyFont="1" applyFill="1" applyBorder="1" applyAlignment="1" applyProtection="1">
      <alignment horizontal="left" vertical="top" wrapText="1"/>
      <protection locked="0"/>
    </xf>
    <xf numFmtId="0" fontId="48" fillId="7" borderId="37" xfId="0" applyFont="1" applyFill="1" applyBorder="1" applyAlignment="1" applyProtection="1">
      <alignment horizontal="left" vertical="top" wrapText="1"/>
      <protection locked="0"/>
    </xf>
    <xf numFmtId="0" fontId="18" fillId="0" borderId="14" xfId="0" applyFont="1" applyBorder="1" applyAlignment="1" applyProtection="1">
      <alignment horizontal="left" vertical="center" shrinkToFit="1"/>
    </xf>
    <xf numFmtId="0" fontId="15" fillId="0" borderId="11" xfId="0" applyFont="1" applyBorder="1" applyAlignment="1" applyProtection="1">
      <alignment horizontal="left" vertical="center" shrinkToFit="1"/>
    </xf>
    <xf numFmtId="14" fontId="1" fillId="0" borderId="10" xfId="0" applyNumberFormat="1" applyFont="1" applyBorder="1" applyAlignment="1" applyProtection="1">
      <alignment horizontal="center" vertical="center" shrinkToFit="1"/>
      <protection locked="0"/>
    </xf>
    <xf numFmtId="14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2" fillId="0" borderId="0" xfId="0" applyFont="1" applyBorder="1" applyAlignment="1" applyProtection="1">
      <alignment horizontal="right" vertical="center" shrinkToFit="1"/>
    </xf>
    <xf numFmtId="0" fontId="12" fillId="0" borderId="0" xfId="0" applyFont="1" applyAlignment="1" applyProtection="1">
      <alignment horizontal="right" vertical="center" shrinkToFit="1"/>
    </xf>
    <xf numFmtId="0" fontId="18" fillId="0" borderId="5" xfId="0" applyFont="1" applyFill="1" applyBorder="1" applyAlignment="1" applyProtection="1">
      <alignment horizontal="left" vertical="top" shrinkToFit="1"/>
      <protection locked="0"/>
    </xf>
    <xf numFmtId="0" fontId="0" fillId="0" borderId="0" xfId="0" applyFill="1" applyBorder="1" applyAlignment="1" applyProtection="1">
      <alignment horizontal="left" vertical="top" shrinkToFit="1"/>
      <protection locked="0"/>
    </xf>
    <xf numFmtId="49" fontId="27" fillId="0" borderId="1" xfId="0" applyNumberFormat="1" applyFont="1" applyBorder="1" applyAlignment="1" applyProtection="1">
      <alignment horizontal="center" vertical="center" shrinkToFit="1"/>
      <protection locked="0"/>
    </xf>
    <xf numFmtId="0" fontId="7" fillId="0" borderId="0" xfId="0" applyFont="1" applyAlignment="1" applyProtection="1">
      <alignment horizontal="right" vertical="top"/>
    </xf>
    <xf numFmtId="0" fontId="52" fillId="0" borderId="0" xfId="0" applyFont="1" applyAlignment="1" applyProtection="1">
      <alignment horizontal="right" vertical="top"/>
    </xf>
    <xf numFmtId="0" fontId="6" fillId="0" borderId="10" xfId="0" applyFont="1" applyFill="1" applyBorder="1" applyAlignment="1" applyProtection="1">
      <alignment horizontal="left" vertical="center" wrapText="1"/>
      <protection locked="0"/>
    </xf>
    <xf numFmtId="0" fontId="6" fillId="0" borderId="11" xfId="0" applyFont="1" applyFill="1" applyBorder="1" applyAlignment="1" applyProtection="1">
      <alignment horizontal="left" vertical="center" wrapText="1"/>
      <protection locked="0"/>
    </xf>
    <xf numFmtId="0" fontId="1" fillId="0" borderId="10" xfId="0" applyNumberFormat="1" applyFont="1" applyBorder="1" applyAlignment="1" applyProtection="1">
      <alignment horizontal="left" vertical="center" wrapText="1"/>
      <protection locked="0"/>
    </xf>
    <xf numFmtId="0" fontId="1" fillId="0" borderId="11" xfId="0" applyNumberFormat="1" applyFont="1" applyBorder="1" applyAlignment="1" applyProtection="1">
      <alignment horizontal="left" vertical="center" wrapText="1"/>
      <protection locked="0"/>
    </xf>
    <xf numFmtId="0" fontId="6" fillId="0" borderId="2" xfId="0" applyFont="1" applyBorder="1" applyAlignment="1" applyProtection="1">
      <alignment horizontal="left" vertical="top" wrapText="1"/>
      <protection locked="0"/>
    </xf>
    <xf numFmtId="0" fontId="6" fillId="0" borderId="4" xfId="0" applyFont="1" applyBorder="1" applyAlignment="1" applyProtection="1">
      <alignment horizontal="left" vertical="top" wrapText="1"/>
      <protection locked="0"/>
    </xf>
    <xf numFmtId="0" fontId="6" fillId="0" borderId="7" xfId="0" applyFont="1" applyBorder="1" applyAlignment="1" applyProtection="1">
      <alignment horizontal="left" vertical="top" wrapText="1"/>
      <protection locked="0"/>
    </xf>
    <xf numFmtId="0" fontId="6" fillId="0" borderId="9" xfId="0" applyFont="1" applyBorder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left" vertical="center" wrapText="1"/>
      <protection locked="0"/>
    </xf>
    <xf numFmtId="0" fontId="6" fillId="0" borderId="10" xfId="0" applyFont="1" applyBorder="1" applyAlignment="1" applyProtection="1">
      <alignment horizontal="left" vertical="center" wrapText="1"/>
      <protection locked="0"/>
    </xf>
    <xf numFmtId="0" fontId="6" fillId="0" borderId="11" xfId="0" applyFont="1" applyBorder="1" applyAlignment="1" applyProtection="1">
      <alignment horizontal="left" vertical="center" wrapText="1"/>
      <protection locked="0"/>
    </xf>
    <xf numFmtId="165" fontId="1" fillId="0" borderId="5" xfId="0" applyNumberFormat="1" applyFont="1" applyBorder="1" applyAlignment="1" applyProtection="1">
      <alignment horizontal="left" vertical="center"/>
      <protection locked="0"/>
    </xf>
    <xf numFmtId="165" fontId="1" fillId="0" borderId="6" xfId="0" applyNumberFormat="1" applyFont="1" applyBorder="1" applyAlignment="1" applyProtection="1">
      <alignment horizontal="left" vertical="center"/>
      <protection locked="0"/>
    </xf>
    <xf numFmtId="165" fontId="1" fillId="0" borderId="7" xfId="0" applyNumberFormat="1" applyFont="1" applyBorder="1" applyAlignment="1" applyProtection="1">
      <alignment horizontal="left" vertical="center"/>
      <protection locked="0"/>
    </xf>
    <xf numFmtId="165" fontId="1" fillId="0" borderId="9" xfId="0" applyNumberFormat="1" applyFont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right" vertical="center" shrinkToFit="1"/>
    </xf>
    <xf numFmtId="0" fontId="23" fillId="0" borderId="0" xfId="0" applyFont="1" applyAlignment="1" applyProtection="1">
      <alignment horizontal="right" vertical="center" shrinkToFit="1"/>
    </xf>
    <xf numFmtId="0" fontId="23" fillId="0" borderId="29" xfId="0" applyFont="1" applyBorder="1" applyAlignment="1" applyProtection="1">
      <alignment horizontal="right" vertical="center" shrinkToFit="1"/>
    </xf>
    <xf numFmtId="0" fontId="12" fillId="0" borderId="14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0" fontId="18" fillId="0" borderId="6" xfId="0" applyFont="1" applyBorder="1" applyAlignment="1" applyProtection="1">
      <alignment horizontal="left" vertical="top" shrinkToFit="1"/>
    </xf>
    <xf numFmtId="1" fontId="8" fillId="0" borderId="0" xfId="0" applyNumberFormat="1" applyFont="1" applyFill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 vertical="top"/>
      <protection locked="0"/>
    </xf>
    <xf numFmtId="164" fontId="13" fillId="0" borderId="8" xfId="0" applyNumberFormat="1" applyFont="1" applyBorder="1" applyAlignment="1" applyProtection="1">
      <alignment horizontal="center" vertical="top" shrinkToFit="1"/>
    </xf>
    <xf numFmtId="164" fontId="11" fillId="0" borderId="8" xfId="0" applyNumberFormat="1" applyFont="1" applyBorder="1" applyAlignment="1" applyProtection="1">
      <alignment horizontal="center" vertical="top" shrinkToFit="1"/>
    </xf>
    <xf numFmtId="165" fontId="2" fillId="0" borderId="0" xfId="0" applyNumberFormat="1" applyFont="1" applyBorder="1" applyAlignment="1" applyProtection="1">
      <alignment horizontal="left" vertical="center"/>
      <protection locked="0"/>
    </xf>
    <xf numFmtId="165" fontId="2" fillId="0" borderId="6" xfId="0" applyNumberFormat="1" applyFont="1" applyBorder="1" applyAlignment="1" applyProtection="1">
      <alignment horizontal="left" vertical="center"/>
      <protection locked="0"/>
    </xf>
    <xf numFmtId="14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42" fillId="0" borderId="14" xfId="0" applyFont="1" applyBorder="1" applyAlignment="1" applyProtection="1">
      <alignment horizontal="left" vertical="top"/>
    </xf>
    <xf numFmtId="0" fontId="43" fillId="0" borderId="14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/>
      <protection locked="0"/>
    </xf>
    <xf numFmtId="0" fontId="1" fillId="0" borderId="8" xfId="0" applyFont="1" applyBorder="1" applyAlignment="1" applyProtection="1">
      <alignment horizontal="left" vertical="top"/>
      <protection locked="0"/>
    </xf>
    <xf numFmtId="0" fontId="1" fillId="0" borderId="9" xfId="0" applyFont="1" applyBorder="1" applyAlignment="1" applyProtection="1">
      <alignment horizontal="left" vertical="top"/>
      <protection locked="0"/>
    </xf>
    <xf numFmtId="0" fontId="18" fillId="0" borderId="8" xfId="0" applyFont="1" applyBorder="1" applyAlignment="1" applyProtection="1">
      <alignment horizontal="left" vertical="center"/>
    </xf>
    <xf numFmtId="0" fontId="0" fillId="0" borderId="8" xfId="0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top" shrinkToFit="1"/>
    </xf>
    <xf numFmtId="0" fontId="42" fillId="0" borderId="12" xfId="0" applyFont="1" applyBorder="1" applyAlignment="1" applyProtection="1">
      <alignment horizontal="left" vertical="top" wrapText="1"/>
      <protection locked="0"/>
    </xf>
    <xf numFmtId="0" fontId="48" fillId="0" borderId="37" xfId="0" applyFont="1" applyBorder="1" applyAlignment="1" applyProtection="1">
      <alignment horizontal="left" vertical="top" wrapText="1"/>
      <protection locked="0"/>
    </xf>
    <xf numFmtId="0" fontId="24" fillId="0" borderId="14" xfId="0" applyFont="1" applyBorder="1" applyAlignment="1" applyProtection="1">
      <alignment horizontal="left" vertical="center" shrinkToFit="1"/>
    </xf>
    <xf numFmtId="0" fontId="25" fillId="0" borderId="11" xfId="0" applyFont="1" applyBorder="1" applyAlignment="1" applyProtection="1">
      <alignment horizontal="left" vertical="center" shrinkToFit="1"/>
    </xf>
    <xf numFmtId="0" fontId="6" fillId="0" borderId="7" xfId="0" applyFont="1" applyBorder="1" applyAlignment="1" applyProtection="1">
      <alignment horizontal="left" vertical="top" shrinkToFit="1"/>
    </xf>
    <xf numFmtId="0" fontId="1" fillId="0" borderId="11" xfId="0" applyFont="1" applyFill="1" applyBorder="1" applyAlignment="1" applyProtection="1">
      <alignment horizontal="left" vertical="center" shrinkToFit="1"/>
      <protection locked="0"/>
    </xf>
    <xf numFmtId="0" fontId="1" fillId="0" borderId="14" xfId="0" applyNumberFormat="1" applyFont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2" fillId="0" borderId="4" xfId="0" applyFont="1" applyFill="1" applyBorder="1" applyAlignment="1" applyProtection="1">
      <alignment horizontal="left" vertical="center"/>
      <protection locked="0"/>
    </xf>
    <xf numFmtId="0" fontId="39" fillId="0" borderId="14" xfId="0" applyFont="1" applyBorder="1" applyAlignment="1" applyProtection="1">
      <alignment horizontal="left" vertical="center"/>
      <protection locked="0"/>
    </xf>
    <xf numFmtId="0" fontId="39" fillId="0" borderId="11" xfId="0" applyFont="1" applyBorder="1" applyAlignment="1" applyProtection="1">
      <alignment horizontal="left" vertical="center"/>
      <protection locked="0"/>
    </xf>
    <xf numFmtId="0" fontId="9" fillId="0" borderId="8" xfId="0" applyFont="1" applyBorder="1" applyAlignment="1" applyProtection="1">
      <alignment horizontal="right" vertical="center" shrinkToFit="1"/>
    </xf>
    <xf numFmtId="0" fontId="2" fillId="0" borderId="8" xfId="0" applyFont="1" applyBorder="1" applyAlignment="1" applyProtection="1">
      <alignment shrinkToFit="1"/>
    </xf>
    <xf numFmtId="0" fontId="2" fillId="0" borderId="14" xfId="0" applyFont="1" applyBorder="1" applyAlignment="1" applyProtection="1">
      <alignment horizontal="left" vertical="center" shrinkToFit="1"/>
    </xf>
    <xf numFmtId="0" fontId="2" fillId="0" borderId="11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wrapText="1"/>
    </xf>
    <xf numFmtId="0" fontId="31" fillId="0" borderId="0" xfId="0" applyFont="1" applyBorder="1" applyAlignment="1" applyProtection="1">
      <alignment horizontal="left" vertical="top" wrapText="1"/>
    </xf>
    <xf numFmtId="0" fontId="36" fillId="0" borderId="3" xfId="0" applyFont="1" applyBorder="1" applyAlignment="1" applyProtection="1">
      <alignment horizontal="left" wrapText="1"/>
    </xf>
    <xf numFmtId="0" fontId="5" fillId="0" borderId="3" xfId="0" applyFont="1" applyBorder="1" applyAlignment="1" applyProtection="1">
      <alignment horizontal="left" wrapText="1"/>
    </xf>
    <xf numFmtId="0" fontId="12" fillId="0" borderId="25" xfId="0" applyFont="1" applyBorder="1" applyAlignment="1" applyProtection="1">
      <alignment horizontal="left" vertical="top" shrinkToFit="1"/>
    </xf>
    <xf numFmtId="0" fontId="2" fillId="0" borderId="26" xfId="0" applyFont="1" applyBorder="1" applyAlignment="1" applyProtection="1">
      <alignment horizontal="left" vertical="top" shrinkToFit="1"/>
    </xf>
    <xf numFmtId="0" fontId="2" fillId="0" borderId="27" xfId="0" applyFont="1" applyBorder="1" applyAlignment="1" applyProtection="1">
      <alignment horizontal="left" vertical="top" shrinkToFit="1"/>
    </xf>
    <xf numFmtId="0" fontId="12" fillId="0" borderId="10" xfId="0" applyFont="1" applyBorder="1" applyAlignment="1" applyProtection="1">
      <alignment horizontal="left" vertical="center" shrinkToFit="1"/>
    </xf>
    <xf numFmtId="0" fontId="37" fillId="0" borderId="0" xfId="0" applyFont="1" applyBorder="1" applyAlignment="1" applyProtection="1">
      <alignment horizontal="left"/>
    </xf>
    <xf numFmtId="0" fontId="38" fillId="0" borderId="0" xfId="0" applyFont="1" applyBorder="1" applyAlignment="1" applyProtection="1">
      <alignment horizontal="left"/>
    </xf>
    <xf numFmtId="0" fontId="1" fillId="0" borderId="2" xfId="0" applyNumberFormat="1" applyFont="1" applyBorder="1" applyAlignment="1" applyProtection="1">
      <alignment horizontal="left" vertical="top" shrinkToFit="1"/>
      <protection locked="0"/>
    </xf>
    <xf numFmtId="0" fontId="2" fillId="0" borderId="3" xfId="0" applyNumberFormat="1" applyFont="1" applyBorder="1" applyAlignment="1" applyProtection="1">
      <alignment horizontal="left" vertical="top" shrinkToFit="1"/>
      <protection locked="0"/>
    </xf>
    <xf numFmtId="0" fontId="2" fillId="0" borderId="4" xfId="0" applyNumberFormat="1" applyFont="1" applyBorder="1" applyAlignment="1" applyProtection="1">
      <alignment horizontal="left" vertical="top" shrinkToFit="1"/>
      <protection locked="0"/>
    </xf>
    <xf numFmtId="0" fontId="2" fillId="0" borderId="5" xfId="0" applyNumberFormat="1" applyFont="1" applyBorder="1" applyAlignment="1" applyProtection="1">
      <alignment horizontal="left" vertical="top" shrinkToFit="1"/>
      <protection locked="0"/>
    </xf>
    <xf numFmtId="0" fontId="2" fillId="0" borderId="0" xfId="0" applyNumberFormat="1" applyFont="1" applyAlignment="1" applyProtection="1">
      <alignment horizontal="left" vertical="top" shrinkToFit="1"/>
      <protection locked="0"/>
    </xf>
    <xf numFmtId="0" fontId="2" fillId="0" borderId="6" xfId="0" applyNumberFormat="1" applyFont="1" applyBorder="1" applyAlignment="1" applyProtection="1">
      <alignment horizontal="left" vertical="top" shrinkToFit="1"/>
      <protection locked="0"/>
    </xf>
    <xf numFmtId="0" fontId="2" fillId="0" borderId="7" xfId="0" applyNumberFormat="1" applyFont="1" applyBorder="1" applyAlignment="1" applyProtection="1">
      <alignment horizontal="left" vertical="top" shrinkToFit="1"/>
      <protection locked="0"/>
    </xf>
    <xf numFmtId="0" fontId="2" fillId="0" borderId="8" xfId="0" applyNumberFormat="1" applyFont="1" applyBorder="1" applyAlignment="1" applyProtection="1">
      <alignment horizontal="left" vertical="top" shrinkToFit="1"/>
      <protection locked="0"/>
    </xf>
    <xf numFmtId="0" fontId="2" fillId="0" borderId="9" xfId="0" applyNumberFormat="1" applyFont="1" applyBorder="1" applyAlignment="1" applyProtection="1">
      <alignment horizontal="left" vertical="top" shrinkToFit="1"/>
      <protection locked="0"/>
    </xf>
    <xf numFmtId="0" fontId="35" fillId="0" borderId="0" xfId="0" applyFont="1" applyBorder="1" applyAlignment="1" applyProtection="1">
      <alignment horizontal="center" vertical="center" wrapText="1" shrinkToFit="1"/>
    </xf>
    <xf numFmtId="0" fontId="35" fillId="0" borderId="0" xfId="0" applyFont="1" applyBorder="1" applyAlignment="1" applyProtection="1">
      <alignment horizontal="center" vertical="center" shrinkToFit="1"/>
    </xf>
    <xf numFmtId="0" fontId="25" fillId="0" borderId="4" xfId="0" applyFont="1" applyBorder="1" applyAlignment="1" applyProtection="1">
      <alignment horizontal="left" vertical="center" shrinkToFit="1"/>
    </xf>
    <xf numFmtId="0" fontId="18" fillId="0" borderId="5" xfId="0" applyFont="1" applyBorder="1" applyAlignment="1" applyProtection="1">
      <alignment horizontal="left" vertical="top" shrinkToFit="1"/>
    </xf>
    <xf numFmtId="0" fontId="2" fillId="0" borderId="6" xfId="0" applyFont="1" applyBorder="1" applyAlignment="1" applyProtection="1">
      <alignment horizontal="left" vertical="top" shrinkToFit="1"/>
    </xf>
  </cellXfs>
  <cellStyles count="2">
    <cellStyle name="Lien hypertexte" xfId="1" builtinId="8"/>
    <cellStyle name="Normal" xfId="0" builtinId="0"/>
  </cellStyles>
  <dxfs count="199"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-0.249977111117893"/>
        </top>
        <bottom style="thin">
          <color theme="4" tint="-0.249977111117893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6969"/>
      <color rgb="FFFF0066"/>
      <color rgb="FFFF7C8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151449</xdr:colOff>
      <xdr:row>0</xdr:row>
      <xdr:rowOff>178596</xdr:rowOff>
    </xdr:from>
    <xdr:to>
      <xdr:col>2</xdr:col>
      <xdr:colOff>657462</xdr:colOff>
      <xdr:row>4</xdr:row>
      <xdr:rowOff>121920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51449" y="178596"/>
          <a:ext cx="2090973" cy="6748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050" b="0" i="1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Programme</a:t>
          </a:r>
          <a:r>
            <a:rPr lang="fr-FR" sz="1050" b="0" i="1" baseline="0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 technicien, gestion suivi client et stock véhicule.</a:t>
          </a:r>
          <a:endParaRPr lang="fr-FR" sz="1050" b="0" i="1">
            <a:ln>
              <a:noFill/>
            </a:ln>
            <a:solidFill>
              <a:srgbClr val="0070C0"/>
            </a:solidFill>
            <a:latin typeface="Century Gothic" pitchFamily="34" charset="0"/>
          </a:endParaRPr>
        </a:p>
      </xdr:txBody>
    </xdr:sp>
    <xdr:clientData/>
  </xdr:twoCellAnchor>
  <xdr:twoCellAnchor editAs="absolute">
    <xdr:from>
      <xdr:col>7</xdr:col>
      <xdr:colOff>677594</xdr:colOff>
      <xdr:row>1</xdr:row>
      <xdr:rowOff>143606</xdr:rowOff>
    </xdr:from>
    <xdr:to>
      <xdr:col>9</xdr:col>
      <xdr:colOff>534978</xdr:colOff>
      <xdr:row>4</xdr:row>
      <xdr:rowOff>138483</xdr:rowOff>
    </xdr:to>
    <xdr:pic macro="[0]!SaisieClientsIntervention"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4954" y="326486"/>
          <a:ext cx="1442344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782663</xdr:colOff>
      <xdr:row>6</xdr:row>
      <xdr:rowOff>110784</xdr:rowOff>
    </xdr:from>
    <xdr:to>
      <xdr:col>10</xdr:col>
      <xdr:colOff>621474</xdr:colOff>
      <xdr:row>9</xdr:row>
      <xdr:rowOff>105661</xdr:rowOff>
    </xdr:to>
    <xdr:pic macro="[0]!EditBonIntervention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2503" y="1208064"/>
          <a:ext cx="1423771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60318</xdr:colOff>
      <xdr:row>17</xdr:row>
      <xdr:rowOff>150274</xdr:rowOff>
    </xdr:from>
    <xdr:to>
      <xdr:col>9</xdr:col>
      <xdr:colOff>710658</xdr:colOff>
      <xdr:row>20</xdr:row>
      <xdr:rowOff>145151</xdr:rowOff>
    </xdr:to>
    <xdr:pic macro="[0]!SaisieProduits"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1568" y="3388774"/>
          <a:ext cx="1424246" cy="566377"/>
        </a:xfrm>
        <a:prstGeom prst="rect">
          <a:avLst/>
        </a:prstGeom>
      </xdr:spPr>
    </xdr:pic>
    <xdr:clientData/>
  </xdr:twoCellAnchor>
  <xdr:twoCellAnchor editAs="absolute">
    <xdr:from>
      <xdr:col>9</xdr:col>
      <xdr:colOff>24802</xdr:colOff>
      <xdr:row>13</xdr:row>
      <xdr:rowOff>38869</xdr:rowOff>
    </xdr:from>
    <xdr:to>
      <xdr:col>10</xdr:col>
      <xdr:colOff>664445</xdr:colOff>
      <xdr:row>16</xdr:row>
      <xdr:rowOff>33746</xdr:rowOff>
    </xdr:to>
    <xdr:pic macro="[0]!SaisieStockVéhicule">
      <xdr:nvPicPr>
        <xdr:cNvPr id="20" name="Imag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7122" y="2416309"/>
          <a:ext cx="1432123" cy="543517"/>
        </a:xfrm>
        <a:prstGeom prst="rect">
          <a:avLst/>
        </a:prstGeom>
      </xdr:spPr>
    </xdr:pic>
    <xdr:clientData/>
  </xdr:twoCellAnchor>
  <xdr:twoCellAnchor editAs="absolute">
    <xdr:from>
      <xdr:col>5</xdr:col>
      <xdr:colOff>369378</xdr:colOff>
      <xdr:row>4</xdr:row>
      <xdr:rowOff>62617</xdr:rowOff>
    </xdr:from>
    <xdr:to>
      <xdr:col>9</xdr:col>
      <xdr:colOff>79458</xdr:colOff>
      <xdr:row>20</xdr:row>
      <xdr:rowOff>16537</xdr:rowOff>
    </xdr:to>
    <xdr:sp macro="" textlink="">
      <xdr:nvSpPr>
        <xdr:cNvPr id="31" name="Soleil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 rot="1269676">
          <a:off x="4331778" y="794137"/>
          <a:ext cx="2880000" cy="2880000"/>
        </a:xfrm>
        <a:prstGeom prst="sun">
          <a:avLst/>
        </a:prstGeom>
        <a:pattFill prst="sphere">
          <a:fgClr>
            <a:schemeClr val="accent1">
              <a:lumMod val="40000"/>
              <a:lumOff val="60000"/>
            </a:schemeClr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609600</xdr:colOff>
      <xdr:row>18</xdr:row>
      <xdr:rowOff>0</xdr:rowOff>
    </xdr:from>
    <xdr:to>
      <xdr:col>6</xdr:col>
      <xdr:colOff>464640</xdr:colOff>
      <xdr:row>20</xdr:row>
      <xdr:rowOff>174240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9520" y="329184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4</xdr:col>
      <xdr:colOff>632460</xdr:colOff>
      <xdr:row>2</xdr:row>
      <xdr:rowOff>0</xdr:rowOff>
    </xdr:from>
    <xdr:to>
      <xdr:col>6</xdr:col>
      <xdr:colOff>487500</xdr:colOff>
      <xdr:row>4</xdr:row>
      <xdr:rowOff>174240</xdr:rowOff>
    </xdr:to>
    <xdr:pic macro="[0]!SaisieClientsFacturé">
      <xdr:nvPicPr>
        <xdr:cNvPr id="36" name="Imag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2380" y="36576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3</xdr:col>
      <xdr:colOff>606028</xdr:colOff>
      <xdr:row>13</xdr:row>
      <xdr:rowOff>106680</xdr:rowOff>
    </xdr:from>
    <xdr:to>
      <xdr:col>5</xdr:col>
      <xdr:colOff>461068</xdr:colOff>
      <xdr:row>16</xdr:row>
      <xdr:rowOff>98040</xdr:rowOff>
    </xdr:to>
    <xdr:pic macro="[0]!SelectDescriptions">
      <xdr:nvPicPr>
        <xdr:cNvPr id="38" name="Imag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7747" y="2583180"/>
          <a:ext cx="1402852" cy="562860"/>
        </a:xfrm>
        <a:prstGeom prst="rect">
          <a:avLst/>
        </a:prstGeom>
      </xdr:spPr>
    </xdr:pic>
    <xdr:clientData/>
  </xdr:twoCellAnchor>
  <xdr:twoCellAnchor editAs="absolute">
    <xdr:from>
      <xdr:col>3</xdr:col>
      <xdr:colOff>567928</xdr:colOff>
      <xdr:row>7</xdr:row>
      <xdr:rowOff>0</xdr:rowOff>
    </xdr:from>
    <xdr:to>
      <xdr:col>5</xdr:col>
      <xdr:colOff>422968</xdr:colOff>
      <xdr:row>9</xdr:row>
      <xdr:rowOff>174240</xdr:rowOff>
    </xdr:to>
    <xdr:pic macro="[0]!SaisieBonIntervention">
      <xdr:nvPicPr>
        <xdr:cNvPr id="40" name="Imag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9647" y="1333500"/>
          <a:ext cx="1402852" cy="555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190780</xdr:colOff>
      <xdr:row>0</xdr:row>
      <xdr:rowOff>252132</xdr:rowOff>
    </xdr:from>
    <xdr:to>
      <xdr:col>16</xdr:col>
      <xdr:colOff>5145</xdr:colOff>
      <xdr:row>1</xdr:row>
      <xdr:rowOff>218794</xdr:rowOff>
    </xdr:to>
    <xdr:pic macro="[0]!Raz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280" y="252132"/>
          <a:ext cx="239526" cy="242887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358057</xdr:colOff>
      <xdr:row>3</xdr:row>
      <xdr:rowOff>10483</xdr:rowOff>
    </xdr:from>
    <xdr:to>
      <xdr:col>4</xdr:col>
      <xdr:colOff>865</xdr:colOff>
      <xdr:row>4</xdr:row>
      <xdr:rowOff>951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62920" y="643896"/>
          <a:ext cx="127717" cy="165728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828675</xdr:colOff>
      <xdr:row>3</xdr:row>
      <xdr:rowOff>14289</xdr:rowOff>
    </xdr:from>
    <xdr:to>
      <xdr:col>11</xdr:col>
      <xdr:colOff>1299</xdr:colOff>
      <xdr:row>3</xdr:row>
      <xdr:rowOff>171451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4738" y="647702"/>
          <a:ext cx="157162" cy="157162"/>
        </a:xfrm>
        <a:prstGeom prst="rect">
          <a:avLst/>
        </a:prstGeom>
      </xdr:spPr>
    </xdr:pic>
    <xdr:clientData fPrintsWithSheet="0"/>
  </xdr:twoCellAnchor>
  <xdr:twoCellAnchor editAs="absolute">
    <xdr:from>
      <xdr:col>18</xdr:col>
      <xdr:colOff>76201</xdr:colOff>
      <xdr:row>1</xdr:row>
      <xdr:rowOff>0</xdr:rowOff>
    </xdr:from>
    <xdr:to>
      <xdr:col>18</xdr:col>
      <xdr:colOff>288272</xdr:colOff>
      <xdr:row>1</xdr:row>
      <xdr:rowOff>219074</xdr:rowOff>
    </xdr:to>
    <xdr:pic macro="[0]!pdfmacro"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1" y="276225"/>
          <a:ext cx="212071" cy="219074"/>
        </a:xfrm>
        <a:prstGeom prst="rect">
          <a:avLst/>
        </a:prstGeom>
      </xdr:spPr>
    </xdr:pic>
    <xdr:clientData fPrintsWithSheet="0"/>
  </xdr:twoCellAnchor>
  <xdr:twoCellAnchor editAs="absolute">
    <xdr:from>
      <xdr:col>16</xdr:col>
      <xdr:colOff>123824</xdr:colOff>
      <xdr:row>0</xdr:row>
      <xdr:rowOff>256871</xdr:rowOff>
    </xdr:from>
    <xdr:to>
      <xdr:col>17</xdr:col>
      <xdr:colOff>157162</xdr:colOff>
      <xdr:row>1</xdr:row>
      <xdr:rowOff>218771</xdr:rowOff>
    </xdr:to>
    <xdr:pic macro="[0]!SaisieRecherches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712" y="256871"/>
          <a:ext cx="238125" cy="238125"/>
        </a:xfrm>
        <a:prstGeom prst="rect">
          <a:avLst/>
        </a:prstGeom>
      </xdr:spPr>
    </xdr:pic>
    <xdr:clientData fPrintsWithSheet="0"/>
  </xdr:twoCellAnchor>
  <xdr:twoCellAnchor editAs="absolute">
    <xdr:from>
      <xdr:col>19</xdr:col>
      <xdr:colOff>338137</xdr:colOff>
      <xdr:row>0</xdr:row>
      <xdr:rowOff>257173</xdr:rowOff>
    </xdr:from>
    <xdr:to>
      <xdr:col>20</xdr:col>
      <xdr:colOff>138113</xdr:colOff>
      <xdr:row>1</xdr:row>
      <xdr:rowOff>214311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257173"/>
          <a:ext cx="233363" cy="233363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0</xdr:col>
      <xdr:colOff>480060</xdr:colOff>
      <xdr:row>0</xdr:row>
      <xdr:rowOff>480060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457200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13253</xdr:colOff>
      <xdr:row>0</xdr:row>
      <xdr:rowOff>13253</xdr:rowOff>
    </xdr:from>
    <xdr:to>
      <xdr:col>0</xdr:col>
      <xdr:colOff>371062</xdr:colOff>
      <xdr:row>1</xdr:row>
      <xdr:rowOff>1</xdr:rowOff>
    </xdr:to>
    <xdr:pic macro="[0]!RetourAccueil.RetourAccueil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3" y="13253"/>
          <a:ext cx="357809" cy="3578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7620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7620</xdr:rowOff>
    </xdr:to>
    <xdr:pic macro="[0]!RetourAccueil.RetourAccueil">
      <xdr:nvPicPr>
        <xdr:cNvPr id="4" name="Image 3">
          <a:extLst>
            <a:ext uri="{FF2B5EF4-FFF2-40B4-BE49-F238E27FC236}">
              <a16:creationId xmlns:a16="http://schemas.microsoft.com/office/drawing/2014/main" id="{1CA1FC1F-E1AB-4636-9B0B-394E74326A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7675" cy="4552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Historique_BI" displayName="TableauHistorique_BI" ref="A1:DL5" totalsRowShown="0" headerRowDxfId="198" dataDxfId="196" headerRowBorderDxfId="197" tableBorderDxfId="195" totalsRowBorderDxfId="194">
  <autoFilter ref="A1:DL5" xr:uid="{23E1BF00-772B-4758-AF6F-74956E0AC7B2}"/>
  <tableColumns count="116">
    <tableColumn id="1" xr3:uid="{00000000-0010-0000-0000-000001000000}" name="N° de Rapport" dataDxfId="193"/>
    <tableColumn id="26" xr3:uid="{00000000-0010-0000-0000-00001A000000}" name="Date du " dataDxfId="192"/>
    <tableColumn id="34" xr3:uid="{00000000-0010-0000-0000-000022000000}" name="Date au" dataDxfId="191"/>
    <tableColumn id="10" xr3:uid="{00000000-0010-0000-0000-00000A000000}" name="Main d'Œuvre Heures" dataDxfId="190"/>
    <tableColumn id="28" xr3:uid="{00000000-0010-0000-0000-00001C000000}" name="Déplacement Heures" dataDxfId="189"/>
    <tableColumn id="29" xr3:uid="{00000000-0010-0000-0000-00001D000000}" name="Supplémént d'heure hors contrat" dataDxfId="188"/>
    <tableColumn id="30" xr3:uid="{00000000-0010-0000-0000-00001E000000}" name="Technicien 1_x000a_Nom / Prénom" dataDxfId="187"/>
    <tableColumn id="31" xr3:uid="{00000000-0010-0000-0000-00001F000000}" name="Technicien 2_x000a_Nom / Prénom" dataDxfId="186"/>
    <tableColumn id="32" xr3:uid="{00000000-0010-0000-0000-000020000000}" name="Mobile Technicien" dataDxfId="185"/>
    <tableColumn id="33" xr3:uid="{00000000-0010-0000-0000-000021000000}" name="Email Technicien" dataDxfId="184"/>
    <tableColumn id="35" xr3:uid="{00000000-0010-0000-0000-000023000000}" name="Code Technicien" dataDxfId="183"/>
    <tableColumn id="36" xr3:uid="{00000000-0010-0000-0000-000024000000}" name="Code Véhicule" dataDxfId="182"/>
    <tableColumn id="24" xr3:uid="{00000000-0010-0000-0000-000018000000}" name="Nom Client Facturé" dataDxfId="181"/>
    <tableColumn id="2" xr3:uid="{00000000-0010-0000-0000-000002000000}" name="N° Client Facturé" dataDxfId="180"/>
    <tableColumn id="3" xr3:uid="{00000000-0010-0000-0000-000003000000}" name="Adresse Facturé" dataDxfId="179"/>
    <tableColumn id="4" xr3:uid="{00000000-0010-0000-0000-000004000000}" name="Code _x000a_Postal Facturé" dataDxfId="178"/>
    <tableColumn id="5" xr3:uid="{00000000-0010-0000-0000-000005000000}" name="Ville Facturé" dataDxfId="177"/>
    <tableColumn id="6" xr3:uid="{00000000-0010-0000-0000-000006000000}" name="Téléphone Facturé" dataDxfId="176"/>
    <tableColumn id="7" xr3:uid="{00000000-0010-0000-0000-000007000000}" name="Nom Responsable Facturé" dataDxfId="175"/>
    <tableColumn id="8" xr3:uid="{00000000-0010-0000-0000-000008000000}" name="Mobile Responsable Facturé" dataDxfId="174"/>
    <tableColumn id="9" xr3:uid="{00000000-0010-0000-0000-000009000000}" name="Email Responsable Facturé" dataDxfId="173"/>
    <tableColumn id="25" xr3:uid="{00000000-0010-0000-0000-000019000000}" name="Nom Client Intervention" dataDxfId="172"/>
    <tableColumn id="11" xr3:uid="{00000000-0010-0000-0000-00000B000000}" name="Adresse Intervention" dataDxfId="171"/>
    <tableColumn id="12" xr3:uid="{00000000-0010-0000-0000-00000C000000}" name="Code _x000a_Postal Intervention" dataDxfId="170"/>
    <tableColumn id="13" xr3:uid="{00000000-0010-0000-0000-00000D000000}" name="Ville Intervention" dataDxfId="169"/>
    <tableColumn id="14" xr3:uid="{00000000-0010-0000-0000-00000E000000}" name="Téléphone Intervention" dataDxfId="168"/>
    <tableColumn id="15" xr3:uid="{00000000-0010-0000-0000-00000F000000}" name="Nom Contact Intervention" dataDxfId="167"/>
    <tableColumn id="16" xr3:uid="{00000000-0010-0000-0000-000010000000}" name="Mobile Intervention" dataDxfId="166"/>
    <tableColumn id="17" xr3:uid="{00000000-0010-0000-0000-000011000000}" name="Email Contact Intervention" dataDxfId="165"/>
    <tableColumn id="37" xr3:uid="{00000000-0010-0000-0000-000025000000}" name="Cpt. In Install en M3" dataDxfId="164"/>
    <tableColumn id="38" xr3:uid="{00000000-0010-0000-0000-000026000000}" name="Cpt. OUT install 1 en M3" dataDxfId="163"/>
    <tableColumn id="39" xr3:uid="{00000000-0010-0000-0000-000027000000}" name="Cpt. OUT install 2 en M3" dataDxfId="162"/>
    <tableColumn id="40" xr3:uid="{00000000-0010-0000-0000-000028000000}" name="Cpt. OUT install 3 en M3" dataDxfId="161"/>
    <tableColumn id="54" xr3:uid="{00000000-0010-0000-0000-000036000000}" name="Poste Intervention" dataDxfId="160"/>
    <tableColumn id="41" xr3:uid="{00000000-0010-0000-0000-000029000000}" name="Travaux 1" dataDxfId="159"/>
    <tableColumn id="42" xr3:uid="{00000000-0010-0000-0000-00002A000000}" name="Travaux 2" dataDxfId="158"/>
    <tableColumn id="43" xr3:uid="{00000000-0010-0000-0000-00002B000000}" name="Travaux 3" dataDxfId="157"/>
    <tableColumn id="44" xr3:uid="{00000000-0010-0000-0000-00002C000000}" name="Travaux 4" dataDxfId="156"/>
    <tableColumn id="46" xr3:uid="{00000000-0010-0000-0000-00002E000000}" name="TH en °F" dataDxfId="155"/>
    <tableColumn id="47" xr3:uid="{00000000-0010-0000-0000-00002F000000}" name="PH" dataDxfId="154"/>
    <tableColumn id="48" xr3:uid="{00000000-0010-0000-0000-000030000000}" name="CHLORE en mg/l" dataDxfId="153"/>
    <tableColumn id="50" xr3:uid="{00000000-0010-0000-0000-000032000000}" name="FER en mg/l" dataDxfId="152"/>
    <tableColumn id="51" xr3:uid="{00000000-0010-0000-0000-000033000000}" name="CONDUCT. En µs/cm" dataDxfId="151"/>
    <tableColumn id="52" xr3:uid="{00000000-0010-0000-0000-000034000000}" name="TEMPERATURE en °C" dataDxfId="150"/>
    <tableColumn id="53" xr3:uid="{00000000-0010-0000-0000-000035000000}" name="T.A. en °F" dataDxfId="149"/>
    <tableColumn id="49" xr3:uid="{00000000-0010-0000-0000-000031000000}" name="T.A.C. en °F" dataDxfId="148"/>
    <tableColumn id="55" xr3:uid="{00000000-0010-0000-0000-000037000000}" name="Point Prélev. 1" dataDxfId="147"/>
    <tableColumn id="61" xr3:uid="{00000000-0010-0000-0000-00003D000000}" name="Valeur Prélev. 1" dataDxfId="146"/>
    <tableColumn id="62" xr3:uid="{00000000-0010-0000-0000-00003E000000}" name="Symbole Prélev. 1" dataDxfId="145"/>
    <tableColumn id="56" xr3:uid="{00000000-0010-0000-0000-000038000000}" name="Point Prélev. 2" dataDxfId="144"/>
    <tableColumn id="63" xr3:uid="{00000000-0010-0000-0000-00003F000000}" name="Valeur Prélev. 2" dataDxfId="143"/>
    <tableColumn id="64" xr3:uid="{00000000-0010-0000-0000-000040000000}" name="Symbole Prélev. 2" dataDxfId="142"/>
    <tableColumn id="57" xr3:uid="{00000000-0010-0000-0000-000039000000}" name="Point Prélev. 3" dataDxfId="141"/>
    <tableColumn id="66" xr3:uid="{00000000-0010-0000-0000-000042000000}" name="Valeur Prélev. 3" dataDxfId="140"/>
    <tableColumn id="65" xr3:uid="{00000000-0010-0000-0000-000041000000}" name="Symbole Prélev. 3" dataDxfId="139"/>
    <tableColumn id="58" xr3:uid="{00000000-0010-0000-0000-00003A000000}" name="Point Prélev. 4" dataDxfId="138"/>
    <tableColumn id="67" xr3:uid="{00000000-0010-0000-0000-000043000000}" name="Valeur Prélev. 4" dataDxfId="137"/>
    <tableColumn id="68" xr3:uid="{00000000-0010-0000-0000-000044000000}" name="Symbole Prélev. 4" dataDxfId="136"/>
    <tableColumn id="60" xr3:uid="{00000000-0010-0000-0000-00003C000000}" name="Point Prélev. 5" dataDxfId="135"/>
    <tableColumn id="69" xr3:uid="{00000000-0010-0000-0000-000045000000}" name="Valeur Prélev. 5" dataDxfId="134"/>
    <tableColumn id="70" xr3:uid="{00000000-0010-0000-0000-000046000000}" name="Symbole Prélev. 5" dataDxfId="133"/>
    <tableColumn id="18" xr3:uid="{00000000-0010-0000-0000-000012000000}" name="Ensemble Dosage 1" dataDxfId="132"/>
    <tableColumn id="71" xr3:uid="{00000000-0010-0000-0000-000047000000}" name="Réactif Utilisé 1" dataDxfId="131"/>
    <tableColumn id="72" xr3:uid="{00000000-0010-0000-0000-000048000000}" name="Fréquence Impuls 1" dataDxfId="130"/>
    <tableColumn id="77" xr3:uid="{00000000-0010-0000-0000-00004D000000}" name="Dose Injection 1" dataDxfId="129"/>
    <tableColumn id="78" xr3:uid="{00000000-0010-0000-0000-00004E000000}" name="Autres 1" dataDxfId="128"/>
    <tableColumn id="76" xr3:uid="{00000000-0010-0000-0000-00004C000000}" name="Ensemble Dosage 2" dataDxfId="127"/>
    <tableColumn id="75" xr3:uid="{00000000-0010-0000-0000-00004B000000}" name="Réactif Utilisé 2" dataDxfId="126"/>
    <tableColumn id="74" xr3:uid="{00000000-0010-0000-0000-00004A000000}" name="Fréquence Impuls 2" dataDxfId="125"/>
    <tableColumn id="73" xr3:uid="{00000000-0010-0000-0000-000049000000}" name="Dose Injection 2" dataDxfId="124"/>
    <tableColumn id="19" xr3:uid="{00000000-0010-0000-0000-000013000000}" name="Autres 2" dataDxfId="123"/>
    <tableColumn id="20" xr3:uid="{00000000-0010-0000-0000-000014000000}" name="Filtration" dataDxfId="122"/>
    <tableColumn id="21" xr3:uid="{00000000-0010-0000-0000-000015000000}" name="Adoucisseur" dataDxfId="121"/>
    <tableColumn id="22" xr3:uid="{00000000-0010-0000-0000-000016000000}" name="Cpt. Ext. _x000a_K= en litre" dataDxfId="120"/>
    <tableColumn id="80" xr3:uid="{00000000-0010-0000-0000-000050000000}" name="Osmoseur" dataDxfId="119"/>
    <tableColumn id="82" xr3:uid="{00000000-0010-0000-0000-000052000000}" name="Détails Intervention" dataDxfId="118"/>
    <tableColumn id="86" xr3:uid="{00000000-0010-0000-0000-000056000000}" name="Observations Intervention" dataDxfId="117"/>
    <tableColumn id="85" xr3:uid="{00000000-0010-0000-0000-000055000000}" name="Matériels Facturé" dataDxfId="116"/>
    <tableColumn id="84" xr3:uid="{00000000-0010-0000-0000-000054000000}" name="Devis" dataDxfId="115"/>
    <tableColumn id="83" xr3:uid="{00000000-0010-0000-0000-000053000000}" name="Qté 1" dataDxfId="114"/>
    <tableColumn id="81" xr3:uid="{00000000-0010-0000-0000-000051000000}" name="Désignation 1" dataDxfId="113"/>
    <tableColumn id="27" xr3:uid="{00000000-0010-0000-0000-00001B000000}" name="Réf 1" dataDxfId="112"/>
    <tableColumn id="79" xr3:uid="{00000000-0010-0000-0000-00004F000000}" name="Qté 2" dataDxfId="111"/>
    <tableColumn id="87" xr3:uid="{00000000-0010-0000-0000-000057000000}" name="Désignation 2" dataDxfId="110"/>
    <tableColumn id="45" xr3:uid="{00000000-0010-0000-0000-00002D000000}" name="Réf 2" dataDxfId="109"/>
    <tableColumn id="89" xr3:uid="{00000000-0010-0000-0000-000059000000}" name="Qté 3" dataDxfId="108"/>
    <tableColumn id="92" xr3:uid="{00000000-0010-0000-0000-00005C000000}" name="Désignation 3" dataDxfId="107"/>
    <tableColumn id="59" xr3:uid="{00000000-0010-0000-0000-00003B000000}" name="Réf 3" dataDxfId="106"/>
    <tableColumn id="91" xr3:uid="{00000000-0010-0000-0000-00005B000000}" name="Qté 4" dataDxfId="105"/>
    <tableColumn id="90" xr3:uid="{00000000-0010-0000-0000-00005A000000}" name="Désignation 4" dataDxfId="104"/>
    <tableColumn id="108" xr3:uid="{00000000-0010-0000-0000-00006C000000}" name="Réf 4" dataDxfId="103"/>
    <tableColumn id="88" xr3:uid="{00000000-0010-0000-0000-000058000000}" name="Qté 5" dataDxfId="102"/>
    <tableColumn id="94" xr3:uid="{00000000-0010-0000-0000-00005E000000}" name="Désignation 5" dataDxfId="101"/>
    <tableColumn id="109" xr3:uid="{00000000-0010-0000-0000-00006D000000}" name="Réf 5" dataDxfId="100"/>
    <tableColumn id="97" xr3:uid="{00000000-0010-0000-0000-000061000000}" name="Qté 6" dataDxfId="99"/>
    <tableColumn id="96" xr3:uid="{00000000-0010-0000-0000-000060000000}" name="Désignation 6" dataDxfId="98"/>
    <tableColumn id="110" xr3:uid="{00000000-0010-0000-0000-00006E000000}" name="Réf 6" dataDxfId="97"/>
    <tableColumn id="95" xr3:uid="{00000000-0010-0000-0000-00005F000000}" name="Qté 7" dataDxfId="96"/>
    <tableColumn id="93" xr3:uid="{00000000-0010-0000-0000-00005D000000}" name="Désignation 7" dataDxfId="95"/>
    <tableColumn id="111" xr3:uid="{00000000-0010-0000-0000-00006F000000}" name="Réf 7" dataDxfId="94"/>
    <tableColumn id="106" xr3:uid="{00000000-0010-0000-0000-00006A000000}" name="Qté 8" dataDxfId="93"/>
    <tableColumn id="105" xr3:uid="{00000000-0010-0000-0000-000069000000}" name="Désignation 8" dataDxfId="92"/>
    <tableColumn id="112" xr3:uid="{00000000-0010-0000-0000-000070000000}" name="Réf 8" dataDxfId="91"/>
    <tableColumn id="104" xr3:uid="{00000000-0010-0000-0000-000068000000}" name="Qté 9" dataDxfId="90"/>
    <tableColumn id="103" xr3:uid="{00000000-0010-0000-0000-000067000000}" name="Désignation 9" dataDxfId="89"/>
    <tableColumn id="113" xr3:uid="{00000000-0010-0000-0000-000071000000}" name="Réf 9" dataDxfId="88"/>
    <tableColumn id="102" xr3:uid="{00000000-0010-0000-0000-000066000000}" name="Qté 10" dataDxfId="87"/>
    <tableColumn id="101" xr3:uid="{00000000-0010-0000-0000-000065000000}" name="Désignation 10" dataDxfId="86"/>
    <tableColumn id="114" xr3:uid="{00000000-0010-0000-0000-000072000000}" name="Réf 10" dataDxfId="85"/>
    <tableColumn id="100" xr3:uid="{00000000-0010-0000-0000-000064000000}" name="Qté 11" dataDxfId="84"/>
    <tableColumn id="99" xr3:uid="{00000000-0010-0000-0000-000063000000}" name="Désignation 11" dataDxfId="83"/>
    <tableColumn id="115" xr3:uid="{00000000-0010-0000-0000-000073000000}" name="Réf 11" dataDxfId="82"/>
    <tableColumn id="98" xr3:uid="{00000000-0010-0000-0000-000062000000}" name="Qté 12" dataDxfId="81"/>
    <tableColumn id="107" xr3:uid="{00000000-0010-0000-0000-00006B000000}" name="Désignation 12" dataDxfId="80"/>
    <tableColumn id="116" xr3:uid="{00000000-0010-0000-0000-000074000000}" name="Réf 12" dataDxfId="79"/>
    <tableColumn id="23" xr3:uid="{00000000-0010-0000-0000-000017000000}" name="Autres Matériels" dataDxfId="78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ClientsFacturé" displayName="TableauClientsFacturé" ref="A1:W2" totalsRowShown="0" headerRowDxfId="77" dataDxfId="75" headerRowBorderDxfId="76" tableBorderDxfId="74" totalsRowBorderDxfId="73">
  <autoFilter ref="A1:W2" xr:uid="{00000000-0009-0000-0100-000001000000}"/>
  <tableColumns count="23">
    <tableColumn id="1" xr3:uid="{00000000-0010-0000-0100-000001000000}" name="N° Client Facturé" dataDxfId="72"/>
    <tableColumn id="2" xr3:uid="{00000000-0010-0000-0100-000002000000}" name="Nom Client Facturé" dataDxfId="71"/>
    <tableColumn id="3" xr3:uid="{00000000-0010-0000-0100-000003000000}" name="Adresse Facturé" dataDxfId="70"/>
    <tableColumn id="4" xr3:uid="{00000000-0010-0000-0100-000004000000}" name="Code _x000a_Postal Facturé" dataDxfId="69"/>
    <tableColumn id="5" xr3:uid="{00000000-0010-0000-0100-000005000000}" name="Ville Facturé" dataDxfId="68"/>
    <tableColumn id="6" xr3:uid="{00000000-0010-0000-0100-000006000000}" name="Téléphone Facturé" dataDxfId="67"/>
    <tableColumn id="7" xr3:uid="{00000000-0010-0000-0100-000007000000}" name="Nom Responsable Facturé" dataDxfId="66"/>
    <tableColumn id="8" xr3:uid="{00000000-0010-0000-0100-000008000000}" name="Mobile Responsable Facturé" dataDxfId="65"/>
    <tableColumn id="9" xr3:uid="{00000000-0010-0000-0100-000009000000}" name="Email Responsable Facturé" dataDxfId="64"/>
    <tableColumn id="10" xr3:uid="{00000000-0010-0000-0100-00000A000000}" name="Ensemble Dosage 1" dataDxfId="63"/>
    <tableColumn id="11" xr3:uid="{00000000-0010-0000-0100-00000B000000}" name="Réactif Utilisé 1" dataDxfId="62"/>
    <tableColumn id="12" xr3:uid="{00000000-0010-0000-0100-00000C000000}" name="Fréquence Impuls 1" dataDxfId="61"/>
    <tableColumn id="13" xr3:uid="{00000000-0010-0000-0100-00000D000000}" name="Dose Injection 1" dataDxfId="60"/>
    <tableColumn id="14" xr3:uid="{00000000-0010-0000-0100-00000E000000}" name="Autres 1" dataDxfId="59"/>
    <tableColumn id="15" xr3:uid="{00000000-0010-0000-0100-00000F000000}" name="Ensemble Dosage 2" dataDxfId="58"/>
    <tableColumn id="16" xr3:uid="{00000000-0010-0000-0100-000010000000}" name="Réactif Utilisé 2" dataDxfId="57"/>
    <tableColumn id="17" xr3:uid="{00000000-0010-0000-0100-000011000000}" name="Fréquence Impuls 2" dataDxfId="56"/>
    <tableColumn id="18" xr3:uid="{00000000-0010-0000-0100-000012000000}" name="Dose Injection 2" dataDxfId="55"/>
    <tableColumn id="19" xr3:uid="{00000000-0010-0000-0100-000013000000}" name="Autres 2" dataDxfId="54"/>
    <tableColumn id="20" xr3:uid="{00000000-0010-0000-0100-000014000000}" name="Filtration" dataDxfId="53"/>
    <tableColumn id="21" xr3:uid="{00000000-0010-0000-0100-000015000000}" name="Adoucisseur" dataDxfId="52"/>
    <tableColumn id="22" xr3:uid="{00000000-0010-0000-0100-000016000000}" name="Cpt. Ext. _x000a_K= en litre" dataDxfId="51"/>
    <tableColumn id="23" xr3:uid="{00000000-0010-0000-0100-000017000000}" name="Osmoseur" dataDxfId="50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ClientsIntervention" displayName="TableauClientsIntervention" ref="A1:W3" totalsRowShown="0" headerRowDxfId="49" dataDxfId="47" headerRowBorderDxfId="48" tableBorderDxfId="46" totalsRowBorderDxfId="45">
  <autoFilter ref="A1:W3" xr:uid="{00000000-0009-0000-0100-000004000000}"/>
  <tableColumns count="23">
    <tableColumn id="1" xr3:uid="{00000000-0010-0000-0200-000001000000}" name="Nom Client Intervention" dataDxfId="44"/>
    <tableColumn id="2" xr3:uid="{00000000-0010-0000-0200-000002000000}" name="Nom Client Facturé" dataDxfId="43"/>
    <tableColumn id="3" xr3:uid="{00000000-0010-0000-0200-000003000000}" name="Adresse Intervention" dataDxfId="42"/>
    <tableColumn id="4" xr3:uid="{00000000-0010-0000-0200-000004000000}" name="Code _x000a_Postal Intervention" dataDxfId="41"/>
    <tableColumn id="5" xr3:uid="{00000000-0010-0000-0200-000005000000}" name="Ville Intervention" dataDxfId="40"/>
    <tableColumn id="6" xr3:uid="{00000000-0010-0000-0200-000006000000}" name="Téléphone Intervention" dataDxfId="39"/>
    <tableColumn id="7" xr3:uid="{00000000-0010-0000-0200-000007000000}" name="Nom Contact Intervention" dataDxfId="38"/>
    <tableColumn id="9" xr3:uid="{00000000-0010-0000-0200-000009000000}" name="Mobile Intervention" dataDxfId="37"/>
    <tableColumn id="8" xr3:uid="{00000000-0010-0000-0200-000008000000}" name="Email Contact Intervention" dataDxfId="36"/>
    <tableColumn id="10" xr3:uid="{00000000-0010-0000-0200-00000A000000}" name="Ensemble Dosage 1" dataDxfId="35"/>
    <tableColumn id="11" xr3:uid="{00000000-0010-0000-0200-00000B000000}" name="Réactif Utilisé 1" dataDxfId="34"/>
    <tableColumn id="12" xr3:uid="{00000000-0010-0000-0200-00000C000000}" name="Fréquence Impuls 1" dataDxfId="33"/>
    <tableColumn id="13" xr3:uid="{00000000-0010-0000-0200-00000D000000}" name="Dose Injection 1" dataDxfId="32"/>
    <tableColumn id="14" xr3:uid="{00000000-0010-0000-0200-00000E000000}" name="Autres 1" dataDxfId="31"/>
    <tableColumn id="15" xr3:uid="{00000000-0010-0000-0200-00000F000000}" name="Ensemble Dosage 2" dataDxfId="30"/>
    <tableColumn id="16" xr3:uid="{00000000-0010-0000-0200-000010000000}" name="Réactif Utilisé 2" dataDxfId="29"/>
    <tableColumn id="17" xr3:uid="{00000000-0010-0000-0200-000011000000}" name="Fréquence Impuls 2" dataDxfId="28"/>
    <tableColumn id="18" xr3:uid="{00000000-0010-0000-0200-000012000000}" name="Dose Injection 2" dataDxfId="27"/>
    <tableColumn id="19" xr3:uid="{00000000-0010-0000-0200-000013000000}" name="Autres 2" dataDxfId="26"/>
    <tableColumn id="20" xr3:uid="{00000000-0010-0000-0200-000014000000}" name="Filtration" dataDxfId="25"/>
    <tableColumn id="21" xr3:uid="{00000000-0010-0000-0200-000015000000}" name="Adoucisseur" dataDxfId="24"/>
    <tableColumn id="22" xr3:uid="{00000000-0010-0000-0200-000016000000}" name="Cpt. Ext. _x000a_K= en litre" dataDxfId="23"/>
    <tableColumn id="23" xr3:uid="{00000000-0010-0000-0200-000017000000}" name="Osmoseur" dataDxfId="22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Descriptions" displayName="TableauDescriptions" ref="B1:J2" totalsRowShown="0" headerRowDxfId="21" dataDxfId="20" tableBorderDxfId="19">
  <autoFilter ref="B1:J2" xr:uid="{00000000-0009-0000-0100-000006000000}"/>
  <tableColumns count="9">
    <tableColumn id="2" xr3:uid="{00000000-0010-0000-0300-000002000000}" name="Technicien" dataDxfId="18"/>
    <tableColumn id="3" xr3:uid="{00000000-0010-0000-0300-000003000000}" name="Mobile Technicien" dataDxfId="17"/>
    <tableColumn id="4" xr3:uid="{00000000-0010-0000-0300-000004000000}" name="Email Technicien" dataDxfId="16"/>
    <tableColumn id="5" xr3:uid="{00000000-0010-0000-0300-000005000000}" name="Code Technicien" dataDxfId="15"/>
    <tableColumn id="6" xr3:uid="{00000000-0010-0000-0300-000006000000}" name="Code Véhicule" dataDxfId="14"/>
    <tableColumn id="7" xr3:uid="{00000000-0010-0000-0300-000007000000}" name="Poste D'intervention" dataDxfId="13"/>
    <tableColumn id="8" xr3:uid="{00000000-0010-0000-0300-000008000000}" name="Travaux" dataDxfId="12"/>
    <tableColumn id="9" xr3:uid="{00000000-0010-0000-0300-000009000000}" name="Point de Prélèvement" dataDxfId="11"/>
    <tableColumn id="10" xr3:uid="{00000000-0010-0000-0300-00000A000000}" name="Valeur _x000a_Prélèvement" dataDxfId="10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Produits" displayName="TableauProduits" ref="B1:B2" totalsRowShown="0" headerRowDxfId="9" dataDxfId="8">
  <autoFilter ref="B1:B2" xr:uid="{00000000-0009-0000-0100-000003000000}"/>
  <tableColumns count="1">
    <tableColumn id="1" xr3:uid="{00000000-0010-0000-0400-000001000000}" name="Description" dataDxfId="7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StockVehicule" displayName="TableauStockVehicule" ref="B1:E3" totalsRowShown="0" headerRowDxfId="6" headerRowBorderDxfId="5" tableBorderDxfId="4">
  <autoFilter ref="B1:E3" xr:uid="{00000000-0009-0000-0100-000005000000}"/>
  <tableColumns count="4">
    <tableColumn id="1" xr3:uid="{00000000-0010-0000-0500-000001000000}" name="Description" dataDxfId="3"/>
    <tableColumn id="3" xr3:uid="{00000000-0010-0000-0500-000003000000}" name="Référence" dataDxfId="2"/>
    <tableColumn id="2" xr3:uid="{00000000-0010-0000-0500-000002000000}" name="Ancienne référence" dataDxfId="1"/>
    <tableColumn id="4" xr3:uid="{00000000-0010-0000-0500-000004000000}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hyperlink" Target="mailto:marcel.dupond@engie.co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00B0F0"/>
  </sheetPr>
  <dimension ref="A1"/>
  <sheetViews>
    <sheetView showGridLines="0" showRowColHeaders="0" tabSelected="1" zoomScaleNormal="100" zoomScalePageLayoutView="115" workbookViewId="0">
      <selection activeCell="N20" sqref="N20"/>
    </sheetView>
  </sheetViews>
  <sheetFormatPr baseColWidth="10" defaultColWidth="11.5546875" defaultRowHeight="14.4" x14ac:dyDescent="0.3"/>
  <cols>
    <col min="1" max="16384" width="11.5546875" style="168"/>
  </cols>
  <sheetData/>
  <sheetProtection selectLockedCells="1" selectUnlockedCells="1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YN86"/>
  <sheetViews>
    <sheetView showGridLines="0" showZeros="0" showRuler="0" showWhiteSpace="0" zoomScale="160" zoomScaleNormal="160" zoomScaleSheetLayoutView="115" zoomScalePageLayoutView="160" workbookViewId="0">
      <pane ySplit="2" topLeftCell="A3" activePane="bottomLeft" state="frozen"/>
      <selection pane="bottomLeft" activeCell="D6" sqref="D6:E6"/>
    </sheetView>
  </sheetViews>
  <sheetFormatPr baseColWidth="10" defaultColWidth="11.5546875" defaultRowHeight="11.4" x14ac:dyDescent="0.3"/>
  <cols>
    <col min="1" max="2" width="1.33203125" style="147" customWidth="1"/>
    <col min="3" max="3" width="9.33203125" style="147" customWidth="1"/>
    <col min="4" max="5" width="7.33203125" style="147" customWidth="1"/>
    <col min="6" max="6" width="0.6640625" style="147" customWidth="1"/>
    <col min="7" max="7" width="0.88671875" style="147" customWidth="1"/>
    <col min="8" max="8" width="0.6640625" style="147" customWidth="1"/>
    <col min="9" max="9" width="11.88671875" style="147" customWidth="1"/>
    <col min="10" max="10" width="13.6640625" style="147" customWidth="1"/>
    <col min="11" max="11" width="0.6640625" style="147" customWidth="1"/>
    <col min="12" max="12" width="0.88671875" style="147" customWidth="1"/>
    <col min="13" max="13" width="0.6640625" style="147" customWidth="1"/>
    <col min="14" max="14" width="6.6640625" style="147" customWidth="1"/>
    <col min="15" max="15" width="6" style="147" customWidth="1"/>
    <col min="16" max="16" width="6.33203125" style="147" customWidth="1"/>
    <col min="17" max="17" width="3" style="147" customWidth="1"/>
    <col min="18" max="18" width="2.88671875" style="147" customWidth="1"/>
    <col min="19" max="20" width="6.33203125" style="147" customWidth="1"/>
    <col min="21" max="21" width="2.6640625" style="147" customWidth="1"/>
    <col min="22" max="22" width="2" style="147" customWidth="1"/>
    <col min="23" max="663" width="11.5546875" style="147"/>
    <col min="664" max="664" width="11.5546875" style="147" customWidth="1"/>
    <col min="665" max="16384" width="11.5546875" style="147"/>
  </cols>
  <sheetData>
    <row r="1" spans="2:664" ht="21.6" customHeight="1" x14ac:dyDescent="0.3">
      <c r="N1" s="302" t="s">
        <v>65</v>
      </c>
      <c r="O1" s="303"/>
      <c r="P1" s="303"/>
      <c r="Q1" s="303"/>
      <c r="R1" s="303"/>
      <c r="S1" s="327"/>
      <c r="T1" s="328"/>
      <c r="U1" s="328"/>
      <c r="V1" s="1"/>
      <c r="YN1" s="2"/>
    </row>
    <row r="2" spans="2:664" ht="18" customHeight="1" x14ac:dyDescent="0.3">
      <c r="F2" s="275" t="s">
        <v>77</v>
      </c>
      <c r="G2" s="276"/>
      <c r="H2" s="276"/>
      <c r="I2" s="276"/>
      <c r="J2" s="276"/>
      <c r="K2" s="276"/>
      <c r="L2" s="276"/>
      <c r="M2" s="276"/>
      <c r="N2" s="276"/>
      <c r="O2" s="276"/>
      <c r="P2" s="59"/>
      <c r="Q2" s="59"/>
      <c r="R2" s="60"/>
      <c r="S2" s="60"/>
      <c r="T2" s="61"/>
      <c r="U2" s="60"/>
      <c r="V2" s="3"/>
      <c r="W2" s="3"/>
    </row>
    <row r="3" spans="2:664" ht="10.65" customHeight="1" x14ac:dyDescent="0.3">
      <c r="B3" s="3"/>
      <c r="C3" s="3"/>
      <c r="D3" s="3"/>
      <c r="E3" s="3"/>
      <c r="F3" s="3"/>
      <c r="G3" s="3"/>
      <c r="M3" s="3"/>
      <c r="N3" s="4"/>
      <c r="O3" s="4"/>
      <c r="P3" s="329"/>
      <c r="Q3" s="330"/>
      <c r="R3" s="4"/>
      <c r="S3" s="4"/>
      <c r="T3" s="4"/>
      <c r="U3" s="4"/>
      <c r="V3" s="4"/>
    </row>
    <row r="4" spans="2:664" ht="13.95" customHeight="1" x14ac:dyDescent="0.3">
      <c r="B4" s="5"/>
      <c r="C4" s="323" t="s">
        <v>0</v>
      </c>
      <c r="D4" s="324"/>
      <c r="E4" s="3"/>
      <c r="F4" s="3"/>
      <c r="G4" s="3"/>
      <c r="H4" s="5"/>
      <c r="I4" s="323" t="s">
        <v>4</v>
      </c>
      <c r="J4" s="325"/>
      <c r="K4" s="6"/>
      <c r="M4" s="3"/>
      <c r="N4" s="287" t="s">
        <v>70</v>
      </c>
      <c r="O4" s="288"/>
      <c r="P4" s="333"/>
      <c r="Q4" s="333"/>
      <c r="R4" s="272" t="s">
        <v>71</v>
      </c>
      <c r="S4" s="272"/>
      <c r="T4" s="295"/>
      <c r="U4" s="296"/>
      <c r="V4" s="7"/>
    </row>
    <row r="5" spans="2:664" ht="5.4" customHeight="1" x14ac:dyDescent="0.3">
      <c r="B5" s="7"/>
      <c r="C5" s="8"/>
      <c r="D5" s="334"/>
      <c r="E5" s="335"/>
      <c r="F5" s="10"/>
      <c r="G5" s="3"/>
      <c r="H5" s="15"/>
      <c r="I5" s="63" t="b">
        <v>0</v>
      </c>
      <c r="J5" s="9"/>
      <c r="K5" s="10"/>
      <c r="M5" s="3"/>
      <c r="N5" s="8"/>
      <c r="O5" s="8"/>
      <c r="P5" s="3"/>
      <c r="Q5" s="3"/>
      <c r="R5" s="3"/>
      <c r="S5" s="3"/>
      <c r="T5" s="146"/>
    </row>
    <row r="6" spans="2:664" ht="19.95" customHeight="1" x14ac:dyDescent="0.3">
      <c r="B6" s="7"/>
      <c r="C6" s="136" t="s">
        <v>0</v>
      </c>
      <c r="D6" s="304"/>
      <c r="E6" s="305"/>
      <c r="F6" s="66">
        <f>D6</f>
        <v>0</v>
      </c>
      <c r="G6" s="3"/>
      <c r="H6" s="7"/>
      <c r="I6" s="138" t="s">
        <v>4</v>
      </c>
      <c r="J6" s="291"/>
      <c r="K6" s="148"/>
      <c r="M6" s="3"/>
      <c r="N6" s="289" t="s">
        <v>64</v>
      </c>
      <c r="O6" s="290"/>
      <c r="P6" s="156"/>
      <c r="Q6" s="137" t="s">
        <v>5</v>
      </c>
      <c r="R6" s="297" t="s">
        <v>63</v>
      </c>
      <c r="S6" s="298"/>
      <c r="T6" s="157"/>
      <c r="U6" s="83" t="s">
        <v>5</v>
      </c>
    </row>
    <row r="7" spans="2:664" ht="14.4" customHeight="1" x14ac:dyDescent="0.3">
      <c r="B7" s="7"/>
      <c r="C7" s="136" t="s">
        <v>79</v>
      </c>
      <c r="D7" s="306"/>
      <c r="E7" s="307"/>
      <c r="F7" s="66"/>
      <c r="G7" s="3"/>
      <c r="H7" s="7"/>
      <c r="I7" s="138"/>
      <c r="J7" s="292"/>
      <c r="K7" s="148"/>
      <c r="M7" s="3"/>
      <c r="N7" s="12"/>
      <c r="O7" s="12"/>
      <c r="P7" s="320" t="s">
        <v>78</v>
      </c>
      <c r="Q7" s="321"/>
      <c r="R7" s="321"/>
      <c r="S7" s="322"/>
      <c r="T7" s="158"/>
      <c r="U7" s="83" t="s">
        <v>5</v>
      </c>
    </row>
    <row r="8" spans="2:664" ht="10.95" customHeight="1" x14ac:dyDescent="0.3">
      <c r="B8" s="7"/>
      <c r="C8" s="326" t="s">
        <v>1</v>
      </c>
      <c r="D8" s="308"/>
      <c r="E8" s="309"/>
      <c r="F8" s="66">
        <f>D8</f>
        <v>0</v>
      </c>
      <c r="G8" s="3"/>
      <c r="H8" s="7"/>
      <c r="I8" s="260" t="s">
        <v>1</v>
      </c>
      <c r="J8" s="342"/>
      <c r="K8" s="68" t="str">
        <f>L8</f>
        <v/>
      </c>
      <c r="L8" s="65" t="str">
        <f>IFERROR(VLOOKUP($J$6,#REF!,3,0),"")</f>
        <v/>
      </c>
      <c r="M8" s="5"/>
      <c r="N8" s="344" t="s">
        <v>176</v>
      </c>
      <c r="O8" s="344"/>
      <c r="P8" s="345"/>
      <c r="Q8" s="346"/>
      <c r="R8" s="282"/>
      <c r="S8" s="282"/>
      <c r="T8" s="3"/>
      <c r="U8" s="3"/>
      <c r="V8" s="3"/>
    </row>
    <row r="9" spans="2:664" ht="10.199999999999999" customHeight="1" x14ac:dyDescent="0.3">
      <c r="B9" s="7"/>
      <c r="C9" s="326"/>
      <c r="D9" s="310"/>
      <c r="E9" s="311"/>
      <c r="F9" s="66"/>
      <c r="G9" s="3"/>
      <c r="H9" s="7"/>
      <c r="I9" s="341"/>
      <c r="J9" s="343"/>
      <c r="K9" s="68"/>
      <c r="L9" s="65"/>
      <c r="M9" s="7"/>
      <c r="N9" s="234" t="s">
        <v>10</v>
      </c>
      <c r="O9" s="234"/>
      <c r="P9" s="351"/>
      <c r="Q9" s="352"/>
      <c r="R9" s="352"/>
      <c r="S9" s="352"/>
      <c r="T9" s="352"/>
      <c r="U9" s="352"/>
      <c r="V9" s="353"/>
    </row>
    <row r="10" spans="2:664" ht="11.4" customHeight="1" x14ac:dyDescent="0.3">
      <c r="B10" s="7"/>
      <c r="C10" s="136" t="s">
        <v>2</v>
      </c>
      <c r="D10" s="312"/>
      <c r="E10" s="313"/>
      <c r="F10" s="66">
        <f>D10</f>
        <v>0</v>
      </c>
      <c r="G10" s="3"/>
      <c r="H10" s="7"/>
      <c r="I10" s="136" t="s">
        <v>2</v>
      </c>
      <c r="J10" s="151"/>
      <c r="K10" s="69" t="str">
        <f>L10</f>
        <v/>
      </c>
      <c r="L10" s="65" t="str">
        <f>IFERROR(VLOOKUP($J$6,#REF!,4,0),"")</f>
        <v/>
      </c>
      <c r="M10" s="7"/>
      <c r="N10" s="234" t="s">
        <v>7</v>
      </c>
      <c r="O10" s="234"/>
      <c r="P10" s="316"/>
      <c r="Q10" s="331"/>
      <c r="R10" s="331"/>
      <c r="S10" s="331"/>
      <c r="T10" s="331"/>
      <c r="U10" s="331"/>
      <c r="V10" s="332"/>
    </row>
    <row r="11" spans="2:664" ht="22.2" customHeight="1" x14ac:dyDescent="0.3">
      <c r="B11" s="7"/>
      <c r="C11" s="136" t="s">
        <v>3</v>
      </c>
      <c r="D11" s="314"/>
      <c r="E11" s="315"/>
      <c r="F11" s="66">
        <f>D11</f>
        <v>0</v>
      </c>
      <c r="G11" s="3"/>
      <c r="H11" s="7"/>
      <c r="I11" s="136" t="s">
        <v>3</v>
      </c>
      <c r="J11" s="152"/>
      <c r="K11" s="66" t="str">
        <f>L11</f>
        <v/>
      </c>
      <c r="L11" s="65" t="str">
        <f>IFERROR(VLOOKUP($J$6,#REF!,5,0),"")</f>
        <v/>
      </c>
      <c r="M11" s="7"/>
      <c r="N11" s="260" t="s">
        <v>11</v>
      </c>
      <c r="O11" s="326"/>
      <c r="P11" s="336"/>
      <c r="Q11" s="337"/>
      <c r="R11" s="337"/>
      <c r="S11" s="337"/>
      <c r="T11" s="337"/>
      <c r="U11" s="337"/>
      <c r="V11" s="338"/>
    </row>
    <row r="12" spans="2:664" ht="10.95" customHeight="1" x14ac:dyDescent="0.3">
      <c r="B12" s="7"/>
      <c r="C12" s="136" t="s">
        <v>8</v>
      </c>
      <c r="D12" s="316"/>
      <c r="E12" s="317"/>
      <c r="F12" s="67">
        <f>D12</f>
        <v>0</v>
      </c>
      <c r="G12" s="3"/>
      <c r="H12" s="7"/>
      <c r="I12" s="136" t="s">
        <v>8</v>
      </c>
      <c r="J12" s="153"/>
      <c r="K12" s="67" t="str">
        <f>L12</f>
        <v/>
      </c>
      <c r="L12" s="65" t="str">
        <f>IFERROR(VLOOKUP($J$6,#REF!,6,0),"")</f>
        <v/>
      </c>
      <c r="M12" s="5"/>
      <c r="N12" s="293" t="s">
        <v>75</v>
      </c>
      <c r="O12" s="293"/>
      <c r="P12" s="159"/>
      <c r="Q12" s="339" t="s">
        <v>76</v>
      </c>
      <c r="R12" s="340"/>
      <c r="S12" s="340"/>
      <c r="T12" s="348"/>
      <c r="U12" s="349"/>
      <c r="V12" s="350"/>
    </row>
    <row r="13" spans="2:664" ht="22.2" customHeight="1" x14ac:dyDescent="0.3">
      <c r="B13" s="7"/>
      <c r="C13" s="64" t="s">
        <v>6</v>
      </c>
      <c r="D13" s="314"/>
      <c r="E13" s="315"/>
      <c r="F13" s="11"/>
      <c r="G13" s="3"/>
      <c r="H13" s="7"/>
      <c r="I13" s="64" t="s">
        <v>9</v>
      </c>
      <c r="J13" s="154"/>
      <c r="K13" s="70" t="str">
        <f>L13</f>
        <v/>
      </c>
      <c r="L13" s="65" t="str">
        <f>IFERROR(VLOOKUP($J$6,#REF!,7,0),"")</f>
        <v/>
      </c>
      <c r="M13" s="3"/>
      <c r="N13" s="12"/>
      <c r="O13" s="12"/>
      <c r="P13" s="3"/>
      <c r="Q13" s="141"/>
      <c r="R13" s="142"/>
      <c r="S13" s="141"/>
      <c r="T13" s="142"/>
      <c r="U13" s="141"/>
      <c r="V13" s="146"/>
    </row>
    <row r="14" spans="2:664" ht="10.95" customHeight="1" x14ac:dyDescent="0.3">
      <c r="B14" s="7"/>
      <c r="C14" s="136" t="s">
        <v>7</v>
      </c>
      <c r="D14" s="318"/>
      <c r="E14" s="319"/>
      <c r="F14" s="11"/>
      <c r="G14" s="3"/>
      <c r="H14" s="7"/>
      <c r="I14" s="136" t="s">
        <v>7</v>
      </c>
      <c r="J14" s="155"/>
      <c r="K14" s="70" t="str">
        <f>L14</f>
        <v/>
      </c>
      <c r="L14" s="65" t="str">
        <f>IFERROR(VLOOKUP($J$6,#REF!,8,0),"")</f>
        <v/>
      </c>
      <c r="M14" s="5"/>
      <c r="N14" s="242" t="s">
        <v>12</v>
      </c>
      <c r="O14" s="294"/>
      <c r="P14" s="347"/>
      <c r="Q14" s="252"/>
      <c r="R14" s="252"/>
      <c r="S14" s="252"/>
      <c r="T14" s="252"/>
      <c r="U14" s="252"/>
      <c r="V14" s="252"/>
    </row>
    <row r="15" spans="2:664" ht="4.2" customHeight="1" x14ac:dyDescent="0.3">
      <c r="B15" s="140"/>
      <c r="C15" s="146"/>
      <c r="D15" s="146"/>
      <c r="E15" s="146"/>
      <c r="F15" s="14"/>
      <c r="H15" s="140"/>
      <c r="I15" s="146"/>
      <c r="J15" s="146"/>
      <c r="K15" s="14"/>
    </row>
    <row r="16" spans="2:664" ht="4.2" customHeight="1" x14ac:dyDescent="0.3"/>
    <row r="17" spans="2:22" ht="13.95" customHeight="1" x14ac:dyDescent="0.3">
      <c r="B17" s="15"/>
      <c r="C17" s="278" t="s">
        <v>40</v>
      </c>
      <c r="D17" s="279"/>
      <c r="E17" s="16"/>
      <c r="G17" s="17"/>
      <c r="H17" s="17"/>
      <c r="I17" s="84" t="s">
        <v>34</v>
      </c>
      <c r="J17" s="3"/>
      <c r="O17" s="285" t="s">
        <v>86</v>
      </c>
      <c r="P17" s="278"/>
      <c r="Q17" s="286"/>
    </row>
    <row r="18" spans="2:22" ht="2.4" customHeight="1" x14ac:dyDescent="0.3">
      <c r="B18" s="15"/>
      <c r="C18" s="145"/>
      <c r="D18" s="145"/>
      <c r="E18" s="9"/>
      <c r="F18" s="9"/>
      <c r="G18" s="9"/>
      <c r="H18" s="9"/>
      <c r="I18" s="15"/>
      <c r="J18" s="9"/>
      <c r="K18" s="10"/>
      <c r="L18" s="3"/>
      <c r="M18" s="3"/>
      <c r="N18" s="3"/>
      <c r="O18" s="15"/>
      <c r="P18" s="9"/>
      <c r="Q18" s="9"/>
      <c r="R18" s="9"/>
      <c r="S18" s="9"/>
      <c r="T18" s="9"/>
      <c r="U18" s="9"/>
      <c r="V18" s="10"/>
    </row>
    <row r="19" spans="2:22" ht="10.95" customHeight="1" x14ac:dyDescent="0.3">
      <c r="B19" s="7"/>
      <c r="C19" s="234" t="s">
        <v>39</v>
      </c>
      <c r="D19" s="234"/>
      <c r="E19" s="160"/>
      <c r="F19" s="277" t="s">
        <v>13</v>
      </c>
      <c r="G19" s="277"/>
      <c r="H19" s="277"/>
      <c r="I19" s="143" t="s">
        <v>66</v>
      </c>
      <c r="J19" s="161"/>
      <c r="K19" s="11"/>
      <c r="L19" s="18"/>
      <c r="M19" s="18"/>
      <c r="N19" s="18"/>
      <c r="O19" s="143" t="s">
        <v>18</v>
      </c>
      <c r="P19" s="162"/>
      <c r="Q19" s="137" t="s">
        <v>14</v>
      </c>
      <c r="R19" s="3"/>
      <c r="S19" s="136" t="s">
        <v>21</v>
      </c>
      <c r="T19" s="160"/>
      <c r="U19" s="235" t="s">
        <v>16</v>
      </c>
      <c r="V19" s="239"/>
    </row>
    <row r="20" spans="2:22" ht="10.95" customHeight="1" x14ac:dyDescent="0.3">
      <c r="B20" s="7"/>
      <c r="C20" s="234" t="s">
        <v>36</v>
      </c>
      <c r="D20" s="234"/>
      <c r="E20" s="160"/>
      <c r="F20" s="277" t="s">
        <v>13</v>
      </c>
      <c r="G20" s="277"/>
      <c r="H20" s="277"/>
      <c r="I20" s="143" t="s">
        <v>67</v>
      </c>
      <c r="J20" s="161"/>
      <c r="K20" s="11"/>
      <c r="L20" s="18"/>
      <c r="M20" s="18"/>
      <c r="N20" s="18"/>
      <c r="O20" s="143" t="s">
        <v>19</v>
      </c>
      <c r="P20" s="162"/>
      <c r="Q20" s="137"/>
      <c r="R20" s="3"/>
      <c r="S20" s="136" t="s">
        <v>22</v>
      </c>
      <c r="T20" s="160"/>
      <c r="U20" s="235" t="s">
        <v>17</v>
      </c>
      <c r="V20" s="239"/>
    </row>
    <row r="21" spans="2:22" ht="10.95" customHeight="1" x14ac:dyDescent="0.3">
      <c r="B21" s="7"/>
      <c r="C21" s="234" t="s">
        <v>37</v>
      </c>
      <c r="D21" s="234"/>
      <c r="E21" s="160"/>
      <c r="F21" s="277" t="s">
        <v>13</v>
      </c>
      <c r="G21" s="277"/>
      <c r="H21" s="277"/>
      <c r="I21" s="143" t="s">
        <v>68</v>
      </c>
      <c r="J21" s="161"/>
      <c r="K21" s="11"/>
      <c r="L21" s="18"/>
      <c r="M21" s="18"/>
      <c r="N21" s="18"/>
      <c r="O21" s="143" t="s">
        <v>89</v>
      </c>
      <c r="P21" s="162"/>
      <c r="Q21" s="137" t="s">
        <v>15</v>
      </c>
      <c r="R21" s="3"/>
      <c r="S21" s="149" t="s">
        <v>225</v>
      </c>
      <c r="T21" s="160"/>
      <c r="U21" s="235" t="s">
        <v>14</v>
      </c>
      <c r="V21" s="239"/>
    </row>
    <row r="22" spans="2:22" ht="10.95" customHeight="1" x14ac:dyDescent="0.3">
      <c r="B22" s="7"/>
      <c r="C22" s="234" t="s">
        <v>38</v>
      </c>
      <c r="D22" s="234"/>
      <c r="E22" s="160"/>
      <c r="F22" s="277" t="s">
        <v>13</v>
      </c>
      <c r="G22" s="277"/>
      <c r="H22" s="277"/>
      <c r="I22" s="143" t="s">
        <v>69</v>
      </c>
      <c r="J22" s="161"/>
      <c r="K22" s="11"/>
      <c r="L22" s="18"/>
      <c r="M22" s="18"/>
      <c r="N22" s="18"/>
      <c r="O22" s="143" t="s">
        <v>20</v>
      </c>
      <c r="P22" s="162"/>
      <c r="Q22" s="137" t="s">
        <v>15</v>
      </c>
      <c r="R22" s="3"/>
      <c r="S22" s="149" t="s">
        <v>226</v>
      </c>
      <c r="T22" s="160"/>
      <c r="U22" s="235" t="s">
        <v>14</v>
      </c>
      <c r="V22" s="239"/>
    </row>
    <row r="23" spans="2:22" ht="3" customHeight="1" x14ac:dyDescent="0.3">
      <c r="B23" s="140"/>
      <c r="C23" s="281"/>
      <c r="D23" s="282"/>
      <c r="E23" s="141"/>
      <c r="F23" s="146"/>
      <c r="G23" s="146"/>
      <c r="H23" s="146"/>
      <c r="I23" s="140"/>
      <c r="J23" s="146"/>
      <c r="K23" s="14"/>
      <c r="L23" s="3"/>
      <c r="M23" s="3"/>
      <c r="N23" s="3"/>
      <c r="O23" s="140"/>
      <c r="P23" s="146"/>
      <c r="Q23" s="146"/>
      <c r="R23" s="146"/>
      <c r="S23" s="146"/>
      <c r="T23" s="146"/>
      <c r="U23" s="146"/>
      <c r="V23" s="14"/>
    </row>
    <row r="24" spans="2:22" ht="4.2" customHeight="1" x14ac:dyDescent="0.3">
      <c r="C24" s="283"/>
      <c r="D24" s="284"/>
      <c r="E24" s="142"/>
    </row>
    <row r="25" spans="2:22" ht="13.95" customHeight="1" x14ac:dyDescent="0.3">
      <c r="B25" s="15"/>
      <c r="C25" s="278" t="s">
        <v>23</v>
      </c>
      <c r="D25" s="279"/>
      <c r="E25" s="18"/>
      <c r="F25" s="3"/>
      <c r="G25" s="3"/>
      <c r="H25" s="3"/>
      <c r="I25" s="3"/>
      <c r="J25" s="3"/>
      <c r="K25" s="3"/>
      <c r="L25" s="3"/>
      <c r="M25" s="15"/>
      <c r="N25" s="278" t="s">
        <v>41</v>
      </c>
      <c r="O25" s="278"/>
      <c r="P25" s="286"/>
      <c r="Q25" s="3"/>
      <c r="R25" s="3"/>
      <c r="S25" s="3"/>
      <c r="T25" s="3"/>
      <c r="U25" s="3"/>
    </row>
    <row r="26" spans="2:22" ht="2.4" customHeight="1" x14ac:dyDescent="0.3">
      <c r="B26" s="15"/>
      <c r="C26" s="280"/>
      <c r="D26" s="280"/>
      <c r="E26" s="19"/>
      <c r="F26" s="9"/>
      <c r="G26" s="9"/>
      <c r="H26" s="9"/>
      <c r="I26" s="9"/>
      <c r="J26" s="9"/>
      <c r="K26" s="10"/>
      <c r="L26" s="3"/>
      <c r="M26" s="15"/>
      <c r="N26" s="9"/>
      <c r="O26" s="9"/>
      <c r="P26" s="9"/>
      <c r="Q26" s="9"/>
      <c r="R26" s="9"/>
      <c r="S26" s="9"/>
      <c r="T26" s="9"/>
      <c r="U26" s="9"/>
      <c r="V26" s="10"/>
    </row>
    <row r="27" spans="2:22" ht="10.95" customHeight="1" x14ac:dyDescent="0.3">
      <c r="B27" s="7"/>
      <c r="C27" s="234" t="s">
        <v>24</v>
      </c>
      <c r="D27" s="235"/>
      <c r="E27" s="267"/>
      <c r="F27" s="267"/>
      <c r="G27" s="267"/>
      <c r="H27" s="267"/>
      <c r="I27" s="267"/>
      <c r="J27" s="267"/>
      <c r="K27" s="20"/>
      <c r="L27" s="21"/>
      <c r="M27" s="22"/>
      <c r="N27" s="265" t="s">
        <v>28</v>
      </c>
      <c r="O27" s="266"/>
      <c r="P27" s="266"/>
      <c r="Q27" s="301"/>
      <c r="R27" s="301"/>
      <c r="S27" s="301"/>
      <c r="T27" s="299">
        <v>0</v>
      </c>
      <c r="U27" s="300"/>
      <c r="V27" s="150"/>
    </row>
    <row r="28" spans="2:22" ht="10.95" customHeight="1" x14ac:dyDescent="0.3">
      <c r="B28" s="7"/>
      <c r="C28" s="234" t="s">
        <v>25</v>
      </c>
      <c r="D28" s="235"/>
      <c r="E28" s="267"/>
      <c r="F28" s="267"/>
      <c r="G28" s="267"/>
      <c r="H28" s="267"/>
      <c r="I28" s="267"/>
      <c r="J28" s="267"/>
      <c r="K28" s="20"/>
      <c r="L28" s="21"/>
      <c r="M28" s="22"/>
      <c r="N28" s="265" t="s">
        <v>29</v>
      </c>
      <c r="O28" s="266"/>
      <c r="P28" s="266"/>
      <c r="Q28" s="301"/>
      <c r="R28" s="301"/>
      <c r="S28" s="301"/>
      <c r="T28" s="299">
        <v>0</v>
      </c>
      <c r="U28" s="300"/>
      <c r="V28" s="150"/>
    </row>
    <row r="29" spans="2:22" ht="10.95" customHeight="1" x14ac:dyDescent="0.3">
      <c r="B29" s="7"/>
      <c r="C29" s="234" t="s">
        <v>26</v>
      </c>
      <c r="D29" s="235"/>
      <c r="E29" s="267"/>
      <c r="F29" s="267"/>
      <c r="G29" s="267"/>
      <c r="H29" s="267"/>
      <c r="I29" s="267"/>
      <c r="J29" s="267"/>
      <c r="K29" s="20"/>
      <c r="L29" s="21"/>
      <c r="M29" s="22"/>
      <c r="N29" s="265" t="s">
        <v>30</v>
      </c>
      <c r="O29" s="266"/>
      <c r="P29" s="266"/>
      <c r="Q29" s="301"/>
      <c r="R29" s="301"/>
      <c r="S29" s="301"/>
      <c r="T29" s="299">
        <v>0</v>
      </c>
      <c r="U29" s="300"/>
      <c r="V29" s="150"/>
    </row>
    <row r="30" spans="2:22" ht="10.95" customHeight="1" x14ac:dyDescent="0.3">
      <c r="B30" s="7"/>
      <c r="C30" s="234" t="s">
        <v>27</v>
      </c>
      <c r="D30" s="235"/>
      <c r="E30" s="267"/>
      <c r="F30" s="267"/>
      <c r="G30" s="267"/>
      <c r="H30" s="267"/>
      <c r="I30" s="267"/>
      <c r="J30" s="267"/>
      <c r="K30" s="20"/>
      <c r="L30" s="21"/>
      <c r="M30" s="22"/>
      <c r="N30" s="265" t="s">
        <v>31</v>
      </c>
      <c r="O30" s="266"/>
      <c r="P30" s="266"/>
      <c r="Q30" s="301"/>
      <c r="R30" s="301"/>
      <c r="S30" s="301"/>
      <c r="T30" s="299">
        <v>0</v>
      </c>
      <c r="U30" s="300"/>
      <c r="V30" s="150"/>
    </row>
    <row r="31" spans="2:22" ht="10.95" customHeight="1" x14ac:dyDescent="0.3">
      <c r="B31" s="7"/>
      <c r="C31" s="234" t="s">
        <v>32</v>
      </c>
      <c r="D31" s="235"/>
      <c r="E31" s="267"/>
      <c r="F31" s="267"/>
      <c r="G31" s="267"/>
      <c r="H31" s="267"/>
      <c r="I31" s="267"/>
      <c r="J31" s="267"/>
      <c r="K31" s="11"/>
      <c r="L31" s="3"/>
      <c r="M31" s="7"/>
      <c r="N31" s="265" t="s">
        <v>33</v>
      </c>
      <c r="O31" s="266"/>
      <c r="P31" s="266"/>
      <c r="Q31" s="301"/>
      <c r="R31" s="301"/>
      <c r="S31" s="301"/>
      <c r="T31" s="299">
        <v>0</v>
      </c>
      <c r="U31" s="300"/>
      <c r="V31" s="150"/>
    </row>
    <row r="32" spans="2:22" ht="3.6" customHeight="1" x14ac:dyDescent="0.3">
      <c r="B32" s="140"/>
      <c r="C32" s="146"/>
      <c r="D32" s="146"/>
      <c r="E32" s="135">
        <v>0</v>
      </c>
      <c r="F32" s="135"/>
      <c r="G32" s="135"/>
      <c r="H32" s="135"/>
      <c r="I32" s="135"/>
      <c r="J32" s="135"/>
      <c r="K32" s="14"/>
      <c r="L32" s="3"/>
      <c r="M32" s="140"/>
      <c r="N32" s="146"/>
      <c r="O32" s="146"/>
      <c r="P32" s="146"/>
      <c r="Q32" s="146">
        <v>0</v>
      </c>
      <c r="R32" s="146"/>
      <c r="S32" s="146"/>
      <c r="T32" s="146">
        <v>0</v>
      </c>
      <c r="U32" s="146"/>
      <c r="V32" s="14"/>
    </row>
    <row r="33" spans="1:22" ht="4.2" customHeight="1" x14ac:dyDescent="0.3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2" ht="13.95" customHeight="1" x14ac:dyDescent="0.3">
      <c r="B34" s="5"/>
      <c r="C34" s="242" t="s">
        <v>43</v>
      </c>
      <c r="D34" s="24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2" ht="3.6" customHeight="1" x14ac:dyDescent="0.3">
      <c r="A35" s="23"/>
      <c r="B35" s="24"/>
      <c r="C35" s="139"/>
      <c r="D35" s="139"/>
      <c r="E35" s="145"/>
      <c r="F35" s="145"/>
      <c r="G35" s="145"/>
      <c r="H35" s="145"/>
      <c r="I35" s="145"/>
      <c r="J35" s="145"/>
      <c r="K35" s="145"/>
      <c r="L35" s="25"/>
      <c r="M35" s="145"/>
      <c r="N35" s="145"/>
      <c r="O35" s="145"/>
      <c r="P35" s="145"/>
      <c r="Q35" s="145"/>
      <c r="R35" s="145"/>
      <c r="S35" s="145"/>
      <c r="T35" s="145"/>
      <c r="U35" s="145"/>
      <c r="V35" s="26"/>
    </row>
    <row r="36" spans="1:22" ht="10.95" customHeight="1" x14ac:dyDescent="0.3">
      <c r="A36" s="73" t="str">
        <f>IFERROR(VLOOKUP(J6,#REF!,9,0),"")</f>
        <v/>
      </c>
      <c r="B36" s="74" t="str">
        <f>IFERROR(VLOOKUP(J6,#REF!,14,0),"")</f>
        <v/>
      </c>
      <c r="C36" s="234" t="s">
        <v>44</v>
      </c>
      <c r="D36" s="234"/>
      <c r="E36" s="250"/>
      <c r="F36" s="251"/>
      <c r="G36" s="251"/>
      <c r="H36" s="251"/>
      <c r="I36" s="251"/>
      <c r="J36" s="251"/>
      <c r="K36" s="71" t="str">
        <f>IFERROR(VLOOKUP(D6,#REF!,10,0),"")</f>
        <v/>
      </c>
      <c r="L36" s="257" t="s">
        <v>49</v>
      </c>
      <c r="M36" s="258"/>
      <c r="N36" s="258"/>
      <c r="O36" s="259"/>
      <c r="P36" s="250"/>
      <c r="Q36" s="251"/>
      <c r="R36" s="251"/>
      <c r="S36" s="251"/>
      <c r="T36" s="251"/>
      <c r="U36" s="251"/>
      <c r="V36" s="72" t="str">
        <f>IFERROR(VLOOKUP(D6,#REF!,15,0),"")</f>
        <v/>
      </c>
    </row>
    <row r="37" spans="1:22" ht="10.95" customHeight="1" x14ac:dyDescent="0.3">
      <c r="A37" s="73" t="str">
        <f>IFERROR(VLOOKUP(J6,#REF!,10,0),"")</f>
        <v/>
      </c>
      <c r="B37" s="74" t="str">
        <f>IFERROR(VLOOKUP(J6,#REF!,15,0),"")</f>
        <v/>
      </c>
      <c r="C37" s="234" t="s">
        <v>45</v>
      </c>
      <c r="D37" s="234"/>
      <c r="E37" s="252"/>
      <c r="F37" s="253"/>
      <c r="G37" s="253"/>
      <c r="H37" s="253"/>
      <c r="I37" s="253"/>
      <c r="J37" s="253"/>
      <c r="K37" s="71" t="str">
        <f>IFERROR(VLOOKUP(D6,#REF!,11,0),"")</f>
        <v/>
      </c>
      <c r="L37" s="257" t="s">
        <v>50</v>
      </c>
      <c r="M37" s="258"/>
      <c r="N37" s="258"/>
      <c r="O37" s="259"/>
      <c r="P37" s="250"/>
      <c r="Q37" s="251"/>
      <c r="R37" s="251"/>
      <c r="S37" s="251"/>
      <c r="T37" s="251"/>
      <c r="U37" s="251"/>
      <c r="V37" s="72" t="str">
        <f>IFERROR(VLOOKUP(D6,#REF!,16,0),"")</f>
        <v/>
      </c>
    </row>
    <row r="38" spans="1:22" ht="10.95" customHeight="1" x14ac:dyDescent="0.3">
      <c r="A38" s="73" t="str">
        <f>IFERROR(VLOOKUP(J6,#REF!,11,0),"")</f>
        <v/>
      </c>
      <c r="B38" s="74" t="str">
        <f>IFERROR(VLOOKUP(J6,#REF!,16,0),"")</f>
        <v/>
      </c>
      <c r="C38" s="234" t="s">
        <v>46</v>
      </c>
      <c r="D38" s="234"/>
      <c r="E38" s="252"/>
      <c r="F38" s="253"/>
      <c r="G38" s="253"/>
      <c r="H38" s="253"/>
      <c r="I38" s="253"/>
      <c r="J38" s="253"/>
      <c r="K38" s="71" t="str">
        <f>IFERROR(VLOOKUP(D6,#REF!,12,0),"")</f>
        <v/>
      </c>
      <c r="L38" s="257" t="s">
        <v>51</v>
      </c>
      <c r="M38" s="258"/>
      <c r="N38" s="258"/>
      <c r="O38" s="259"/>
      <c r="P38" s="250"/>
      <c r="Q38" s="251"/>
      <c r="R38" s="251"/>
      <c r="S38" s="251"/>
      <c r="T38" s="251"/>
      <c r="U38" s="251"/>
      <c r="V38" s="72" t="str">
        <f>IFERROR(VLOOKUP(D6,#REF!,17,0),"")</f>
        <v/>
      </c>
    </row>
    <row r="39" spans="1:22" ht="10.95" customHeight="1" x14ac:dyDescent="0.3">
      <c r="A39" s="73" t="str">
        <f>IFERROR(VLOOKUP(J6,#REF!,12,0),"")</f>
        <v/>
      </c>
      <c r="B39" s="74" t="str">
        <f>IFERROR(VLOOKUP(J6,#REF!,17,0),"")</f>
        <v/>
      </c>
      <c r="C39" s="234" t="s">
        <v>47</v>
      </c>
      <c r="D39" s="234"/>
      <c r="E39" s="252"/>
      <c r="F39" s="253"/>
      <c r="G39" s="253"/>
      <c r="H39" s="253"/>
      <c r="I39" s="253"/>
      <c r="J39" s="253"/>
      <c r="K39" s="71" t="str">
        <f>IFERROR(VLOOKUP(D6,#REF!,13,0),"")</f>
        <v/>
      </c>
      <c r="L39" s="257" t="s">
        <v>52</v>
      </c>
      <c r="M39" s="258"/>
      <c r="N39" s="258"/>
      <c r="O39" s="259"/>
      <c r="P39" s="250"/>
      <c r="Q39" s="251"/>
      <c r="R39" s="251"/>
      <c r="S39" s="251"/>
      <c r="T39" s="251"/>
      <c r="U39" s="251"/>
      <c r="V39" s="72" t="str">
        <f>IFERROR(VLOOKUP(D6,#REF!,18,0),"")</f>
        <v/>
      </c>
    </row>
    <row r="40" spans="1:22" ht="22.2" customHeight="1" x14ac:dyDescent="0.3">
      <c r="A40" s="73" t="str">
        <f>IFERROR(VLOOKUP(J6,#REF!,13,0),"")</f>
        <v/>
      </c>
      <c r="B40" s="74" t="str">
        <f>IFERROR(VLOOKUP(J6,#REF!,18,0),"")</f>
        <v/>
      </c>
      <c r="C40" s="260" t="s">
        <v>48</v>
      </c>
      <c r="D40" s="260"/>
      <c r="E40" s="252"/>
      <c r="F40" s="253"/>
      <c r="G40" s="253"/>
      <c r="H40" s="253"/>
      <c r="I40" s="253"/>
      <c r="J40" s="253"/>
      <c r="K40" s="71" t="str">
        <f>IFERROR(VLOOKUP(D6,#REF!,14,0),"")</f>
        <v/>
      </c>
      <c r="L40" s="382" t="s">
        <v>53</v>
      </c>
      <c r="M40" s="284"/>
      <c r="N40" s="284"/>
      <c r="O40" s="383"/>
      <c r="P40" s="250"/>
      <c r="Q40" s="251"/>
      <c r="R40" s="251"/>
      <c r="S40" s="251"/>
      <c r="T40" s="251"/>
      <c r="U40" s="251"/>
      <c r="V40" s="72" t="str">
        <f>IFERROR(VLOOKUP(D6,#REF!,19,0),"")</f>
        <v/>
      </c>
    </row>
    <row r="41" spans="1:22" ht="3" customHeight="1" x14ac:dyDescent="0.3">
      <c r="A41" s="23"/>
      <c r="B41" s="28"/>
      <c r="C41" s="29"/>
      <c r="D41" s="29"/>
      <c r="E41" s="29">
        <v>0</v>
      </c>
      <c r="F41" s="29"/>
      <c r="G41" s="29"/>
      <c r="H41" s="29"/>
      <c r="I41" s="29"/>
      <c r="J41" s="29"/>
      <c r="K41" s="29"/>
      <c r="L41" s="28"/>
      <c r="M41" s="29"/>
      <c r="N41" s="29"/>
      <c r="O41" s="29"/>
      <c r="P41" s="29">
        <v>0</v>
      </c>
      <c r="Q41" s="29"/>
      <c r="R41" s="29"/>
      <c r="S41" s="29"/>
      <c r="T41" s="29"/>
      <c r="U41" s="29"/>
      <c r="V41" s="30"/>
    </row>
    <row r="42" spans="1:22" ht="4.2" customHeight="1" x14ac:dyDescent="0.3">
      <c r="A42" s="23"/>
      <c r="B42" s="23"/>
      <c r="C42" s="23"/>
      <c r="D42" s="23"/>
      <c r="E42" s="23"/>
      <c r="F42" s="23"/>
      <c r="G42" s="23"/>
      <c r="H42" s="23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23"/>
      <c r="V42" s="23"/>
    </row>
    <row r="43" spans="1:22" ht="13.8" x14ac:dyDescent="0.3">
      <c r="A43" s="23"/>
      <c r="B43" s="25"/>
      <c r="C43" s="278" t="s">
        <v>42</v>
      </c>
      <c r="D43" s="381"/>
      <c r="E43" s="31"/>
      <c r="F43" s="31"/>
      <c r="G43" s="31"/>
      <c r="H43" s="31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23"/>
      <c r="V43" s="23"/>
    </row>
    <row r="44" spans="1:22" ht="4.2" customHeight="1" x14ac:dyDescent="0.3">
      <c r="A44" s="23"/>
      <c r="B44" s="25"/>
      <c r="C44" s="32"/>
      <c r="D44" s="32"/>
      <c r="E44" s="32"/>
      <c r="F44" s="32"/>
      <c r="G44" s="32"/>
      <c r="H44" s="32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62"/>
      <c r="V44" s="26"/>
    </row>
    <row r="45" spans="1:22" s="33" customFormat="1" ht="42.6" customHeight="1" x14ac:dyDescent="0.3">
      <c r="A45" s="81" t="str">
        <f>IF(J6=D6,V45,B45)</f>
        <v/>
      </c>
      <c r="B45" s="75" t="str">
        <f>IFERROR(VLOOKUP(J6,#REF!,19,0),"")</f>
        <v/>
      </c>
      <c r="C45" s="263" t="s">
        <v>54</v>
      </c>
      <c r="D45" s="264"/>
      <c r="E45" s="247"/>
      <c r="F45" s="248"/>
      <c r="G45" s="248"/>
      <c r="H45" s="248"/>
      <c r="I45" s="248"/>
      <c r="J45" s="248"/>
      <c r="K45" s="248"/>
      <c r="L45" s="248"/>
      <c r="M45" s="248"/>
      <c r="N45" s="248"/>
      <c r="O45" s="248"/>
      <c r="P45" s="248"/>
      <c r="Q45" s="248"/>
      <c r="R45" s="248"/>
      <c r="S45" s="248"/>
      <c r="T45" s="248"/>
      <c r="U45" s="249"/>
      <c r="V45" s="77" t="str">
        <f>IFERROR(VLOOKUP(D6,#REF!,20,0),"")</f>
        <v/>
      </c>
    </row>
    <row r="46" spans="1:22" s="2" customFormat="1" ht="60" customHeight="1" x14ac:dyDescent="0.3">
      <c r="A46" s="82" t="str">
        <f>IF(J6=D6,V46,B46)</f>
        <v/>
      </c>
      <c r="B46" s="76" t="str">
        <f>IFERROR(VLOOKUP(J6,#REF!,20,0),"")</f>
        <v/>
      </c>
      <c r="C46" s="225" t="s">
        <v>55</v>
      </c>
      <c r="D46" s="262"/>
      <c r="E46" s="247"/>
      <c r="F46" s="248"/>
      <c r="G46" s="248"/>
      <c r="H46" s="248"/>
      <c r="I46" s="248"/>
      <c r="J46" s="248"/>
      <c r="K46" s="248"/>
      <c r="L46" s="248"/>
      <c r="M46" s="248"/>
      <c r="N46" s="248"/>
      <c r="O46" s="248"/>
      <c r="P46" s="248"/>
      <c r="Q46" s="248"/>
      <c r="R46" s="248"/>
      <c r="S46" s="248"/>
      <c r="T46" s="248"/>
      <c r="U46" s="249"/>
      <c r="V46" s="78" t="str">
        <f>IFERROR(VLOOKUP(D6,#REF!,21,0),"")</f>
        <v/>
      </c>
    </row>
    <row r="47" spans="1:22" ht="3.6" customHeight="1" x14ac:dyDescent="0.3">
      <c r="A47" s="139"/>
      <c r="B47" s="28"/>
      <c r="C47" s="34"/>
      <c r="D47" s="141"/>
      <c r="E47" s="35">
        <v>0</v>
      </c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30"/>
    </row>
    <row r="48" spans="1:22" ht="3.6" customHeight="1" x14ac:dyDescent="0.3">
      <c r="A48" s="139"/>
      <c r="B48" s="139"/>
      <c r="C48" s="138"/>
      <c r="D48" s="18"/>
      <c r="E48" s="144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39"/>
    </row>
    <row r="49" spans="1:22" ht="13.2" customHeight="1" x14ac:dyDescent="0.3">
      <c r="A49" s="139"/>
      <c r="B49" s="36"/>
      <c r="C49" s="293" t="s">
        <v>56</v>
      </c>
      <c r="D49" s="358"/>
      <c r="E49" s="358"/>
      <c r="F49" s="358"/>
      <c r="G49" s="358"/>
      <c r="H49" s="359"/>
      <c r="I49" s="163"/>
      <c r="J49" s="136" t="s">
        <v>62</v>
      </c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79" t="str">
        <f>IFERROR(VLOOKUP(J6,#REF!,21,0),"")</f>
        <v/>
      </c>
      <c r="V49" s="71" t="str">
        <f>IFERROR(VLOOKUP(D6,#REF!,22,0),"")</f>
        <v/>
      </c>
    </row>
    <row r="50" spans="1:22" ht="9.6" customHeight="1" x14ac:dyDescent="0.25">
      <c r="A50" s="139"/>
      <c r="B50" s="139"/>
      <c r="C50" s="138"/>
      <c r="D50" s="144"/>
      <c r="E50" s="144"/>
      <c r="F50" s="144"/>
      <c r="G50" s="144"/>
      <c r="H50" s="144"/>
      <c r="I50" s="139">
        <v>0</v>
      </c>
      <c r="J50" s="139"/>
      <c r="K50" s="139"/>
      <c r="L50" s="139"/>
      <c r="M50" s="139"/>
      <c r="N50" s="139"/>
      <c r="O50" s="356"/>
      <c r="P50" s="357"/>
      <c r="Q50" s="357"/>
      <c r="R50" s="357"/>
      <c r="S50" s="134"/>
      <c r="T50" s="37"/>
      <c r="U50" s="38"/>
      <c r="V50" s="139"/>
    </row>
    <row r="51" spans="1:22" ht="3.6" customHeight="1" x14ac:dyDescent="0.3">
      <c r="A51" s="139"/>
      <c r="B51" s="25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26"/>
    </row>
    <row r="52" spans="1:22" ht="177" customHeight="1" x14ac:dyDescent="0.3">
      <c r="A52" s="71" t="str">
        <f>IF(J6=D6,V52,B52)</f>
        <v/>
      </c>
      <c r="B52" s="74" t="str">
        <f>IFERROR(VLOOKUP(J6,#REF!,22,0),"")</f>
        <v/>
      </c>
      <c r="C52" s="260" t="s">
        <v>57</v>
      </c>
      <c r="D52" s="261"/>
      <c r="E52" s="247"/>
      <c r="F52" s="248"/>
      <c r="G52" s="248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9"/>
      <c r="V52" s="80" t="str">
        <f>IFERROR(VLOOKUP(D6,#REF!,23,0),"")</f>
        <v/>
      </c>
    </row>
    <row r="53" spans="1:22" ht="3.6" customHeight="1" x14ac:dyDescent="0.3">
      <c r="A53" s="139"/>
      <c r="B53" s="28"/>
      <c r="C53" s="29"/>
      <c r="D53" s="29"/>
      <c r="E53" s="29">
        <v>0</v>
      </c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30"/>
    </row>
    <row r="54" spans="1:22" ht="3.6" customHeight="1" x14ac:dyDescent="0.3">
      <c r="A54" s="23"/>
      <c r="B54" s="23"/>
      <c r="C54" s="23"/>
      <c r="D54" s="23"/>
      <c r="E54" s="23"/>
      <c r="F54" s="23">
        <v>0</v>
      </c>
      <c r="G54" s="23"/>
      <c r="H54" s="23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254">
        <f>$S$1</f>
        <v>0</v>
      </c>
      <c r="T54" s="255"/>
      <c r="U54" s="255"/>
      <c r="V54" s="23"/>
    </row>
    <row r="55" spans="1:22" ht="13.8" x14ac:dyDescent="0.3">
      <c r="A55" s="23"/>
      <c r="B55" s="367" t="s">
        <v>58</v>
      </c>
      <c r="C55" s="358"/>
      <c r="D55" s="358"/>
      <c r="E55" s="359"/>
      <c r="F55" s="23"/>
      <c r="G55" s="23"/>
      <c r="H55" s="23"/>
      <c r="I55" s="139"/>
      <c r="J55" s="139"/>
      <c r="K55" s="139"/>
      <c r="L55" s="139"/>
      <c r="M55" s="139"/>
      <c r="N55" s="268" t="s">
        <v>65</v>
      </c>
      <c r="O55" s="269"/>
      <c r="P55" s="269"/>
      <c r="Q55" s="269"/>
      <c r="R55" s="269"/>
      <c r="S55" s="256"/>
      <c r="T55" s="256"/>
      <c r="U55" s="256"/>
      <c r="V55" s="23"/>
    </row>
    <row r="56" spans="1:22" ht="3" customHeight="1" x14ac:dyDescent="0.3">
      <c r="A56" s="23"/>
      <c r="B56" s="25"/>
      <c r="C56" s="145"/>
      <c r="D56" s="145"/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26"/>
    </row>
    <row r="57" spans="1:22" ht="301.95" customHeight="1" x14ac:dyDescent="0.3">
      <c r="A57" s="23"/>
      <c r="B57" s="24"/>
      <c r="C57" s="260" t="s">
        <v>59</v>
      </c>
      <c r="D57" s="261"/>
      <c r="E57" s="244"/>
      <c r="F57" s="245"/>
      <c r="G57" s="245"/>
      <c r="H57" s="245"/>
      <c r="I57" s="245"/>
      <c r="J57" s="245"/>
      <c r="K57" s="245"/>
      <c r="L57" s="245"/>
      <c r="M57" s="245"/>
      <c r="N57" s="245"/>
      <c r="O57" s="245"/>
      <c r="P57" s="245"/>
      <c r="Q57" s="245"/>
      <c r="R57" s="245"/>
      <c r="S57" s="245"/>
      <c r="T57" s="245"/>
      <c r="U57" s="246"/>
      <c r="V57" s="27"/>
    </row>
    <row r="58" spans="1:22" ht="70.95" customHeight="1" x14ac:dyDescent="0.3">
      <c r="A58" s="23"/>
      <c r="B58" s="24"/>
      <c r="C58" s="360" t="s">
        <v>60</v>
      </c>
      <c r="D58" s="361"/>
      <c r="E58" s="244"/>
      <c r="F58" s="245"/>
      <c r="G58" s="245"/>
      <c r="H58" s="245"/>
      <c r="I58" s="245"/>
      <c r="J58" s="245"/>
      <c r="K58" s="245"/>
      <c r="L58" s="245"/>
      <c r="M58" s="245"/>
      <c r="N58" s="245"/>
      <c r="O58" s="245"/>
      <c r="P58" s="245"/>
      <c r="Q58" s="245"/>
      <c r="R58" s="245"/>
      <c r="S58" s="245"/>
      <c r="T58" s="245"/>
      <c r="U58" s="246"/>
      <c r="V58" s="27"/>
    </row>
    <row r="59" spans="1:22" ht="3.6" customHeight="1" x14ac:dyDescent="0.3">
      <c r="A59" s="23"/>
      <c r="B59" s="28"/>
      <c r="C59" s="29"/>
      <c r="D59" s="29"/>
      <c r="E59" s="29">
        <v>0</v>
      </c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30"/>
    </row>
    <row r="60" spans="1:22" ht="3.6" customHeight="1" x14ac:dyDescent="0.3">
      <c r="A60" s="23"/>
      <c r="B60" s="23"/>
      <c r="C60" s="23"/>
      <c r="D60" s="23"/>
      <c r="E60" s="23"/>
      <c r="F60" s="23"/>
      <c r="G60" s="23"/>
      <c r="H60" s="23"/>
      <c r="I60" s="139"/>
      <c r="J60" s="139"/>
      <c r="K60" s="139"/>
      <c r="L60" s="139"/>
      <c r="M60" s="139"/>
      <c r="N60" s="139"/>
      <c r="O60" s="139"/>
      <c r="P60" s="139"/>
      <c r="Q60" s="139"/>
      <c r="R60" s="139"/>
      <c r="S60" s="139"/>
      <c r="T60" s="139"/>
      <c r="U60" s="23"/>
      <c r="V60" s="23"/>
    </row>
    <row r="61" spans="1:22" ht="13.8" x14ac:dyDescent="0.3">
      <c r="A61" s="23"/>
      <c r="B61" s="364" t="s">
        <v>88</v>
      </c>
      <c r="C61" s="365"/>
      <c r="D61" s="365"/>
      <c r="E61" s="365"/>
      <c r="F61" s="365"/>
      <c r="G61" s="365"/>
      <c r="H61" s="366"/>
      <c r="I61" s="39"/>
      <c r="J61" s="40"/>
      <c r="K61" s="40"/>
      <c r="L61" s="40"/>
      <c r="M61" s="40"/>
      <c r="N61" s="240" t="s">
        <v>78</v>
      </c>
      <c r="O61" s="241"/>
      <c r="P61" s="241"/>
      <c r="Q61" s="241"/>
      <c r="R61" s="241"/>
      <c r="S61" s="41" t="s">
        <v>64</v>
      </c>
      <c r="T61" s="164"/>
      <c r="U61" s="13" t="s">
        <v>5</v>
      </c>
      <c r="V61" s="23"/>
    </row>
    <row r="62" spans="1:22" ht="3" customHeight="1" x14ac:dyDescent="0.3">
      <c r="A62" s="23"/>
      <c r="B62" s="42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>
        <v>0</v>
      </c>
      <c r="U62" s="43"/>
      <c r="V62" s="44"/>
    </row>
    <row r="63" spans="1:22" ht="54.6" customHeight="1" x14ac:dyDescent="0.3">
      <c r="A63" s="23"/>
      <c r="B63" s="45"/>
      <c r="C63" s="225" t="s">
        <v>72</v>
      </c>
      <c r="D63" s="261"/>
      <c r="E63" s="236"/>
      <c r="F63" s="237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8"/>
      <c r="V63" s="46"/>
    </row>
    <row r="64" spans="1:22" ht="10.199999999999999" customHeight="1" x14ac:dyDescent="0.3">
      <c r="A64" s="23"/>
      <c r="B64" s="45"/>
      <c r="C64" s="225" t="s">
        <v>87</v>
      </c>
      <c r="D64" s="226"/>
      <c r="E64" s="165"/>
      <c r="F64" s="228"/>
      <c r="G64" s="229"/>
      <c r="H64" s="229"/>
      <c r="I64" s="229"/>
      <c r="J64" s="229"/>
      <c r="K64" s="229"/>
      <c r="L64" s="229"/>
      <c r="M64" s="229"/>
      <c r="N64" s="229"/>
      <c r="O64" s="229"/>
      <c r="P64" s="229"/>
      <c r="Q64" s="270"/>
      <c r="R64" s="270"/>
      <c r="S64" s="270"/>
      <c r="T64" s="270"/>
      <c r="U64" s="271"/>
      <c r="V64" s="46"/>
    </row>
    <row r="65" spans="1:24" ht="10.199999999999999" customHeight="1" x14ac:dyDescent="0.3">
      <c r="A65" s="23"/>
      <c r="B65" s="45"/>
      <c r="C65" s="227"/>
      <c r="D65" s="226"/>
      <c r="E65" s="166"/>
      <c r="F65" s="230"/>
      <c r="G65" s="231"/>
      <c r="H65" s="231"/>
      <c r="I65" s="231"/>
      <c r="J65" s="231"/>
      <c r="K65" s="231"/>
      <c r="L65" s="231"/>
      <c r="M65" s="231"/>
      <c r="N65" s="231"/>
      <c r="O65" s="231"/>
      <c r="P65" s="231"/>
      <c r="Q65" s="216"/>
      <c r="R65" s="216"/>
      <c r="S65" s="216"/>
      <c r="T65" s="216"/>
      <c r="U65" s="217"/>
      <c r="V65" s="46"/>
    </row>
    <row r="66" spans="1:24" ht="10.199999999999999" customHeight="1" x14ac:dyDescent="0.3">
      <c r="A66" s="23"/>
      <c r="B66" s="45"/>
      <c r="C66" s="227"/>
      <c r="D66" s="226"/>
      <c r="E66" s="166"/>
      <c r="F66" s="230"/>
      <c r="G66" s="231"/>
      <c r="H66" s="231"/>
      <c r="I66" s="231"/>
      <c r="J66" s="231"/>
      <c r="K66" s="231"/>
      <c r="L66" s="231"/>
      <c r="M66" s="231"/>
      <c r="N66" s="231"/>
      <c r="O66" s="231"/>
      <c r="P66" s="231"/>
      <c r="Q66" s="216"/>
      <c r="R66" s="216"/>
      <c r="S66" s="216"/>
      <c r="T66" s="216"/>
      <c r="U66" s="217"/>
      <c r="V66" s="46"/>
    </row>
    <row r="67" spans="1:24" ht="10.199999999999999" customHeight="1" x14ac:dyDescent="0.3">
      <c r="A67" s="23"/>
      <c r="B67" s="45"/>
      <c r="C67" s="227"/>
      <c r="D67" s="226"/>
      <c r="E67" s="166"/>
      <c r="F67" s="230"/>
      <c r="G67" s="231"/>
      <c r="H67" s="231"/>
      <c r="I67" s="231"/>
      <c r="J67" s="231"/>
      <c r="K67" s="231"/>
      <c r="L67" s="231"/>
      <c r="M67" s="231"/>
      <c r="N67" s="231"/>
      <c r="O67" s="231"/>
      <c r="P67" s="231"/>
      <c r="Q67" s="216"/>
      <c r="R67" s="216"/>
      <c r="S67" s="216"/>
      <c r="T67" s="216"/>
      <c r="U67" s="217"/>
      <c r="V67" s="46"/>
    </row>
    <row r="68" spans="1:24" ht="10.199999999999999" customHeight="1" x14ac:dyDescent="0.3">
      <c r="A68" s="23"/>
      <c r="B68" s="45"/>
      <c r="C68" s="227"/>
      <c r="D68" s="226"/>
      <c r="E68" s="166"/>
      <c r="F68" s="230"/>
      <c r="G68" s="231"/>
      <c r="H68" s="231"/>
      <c r="I68" s="231"/>
      <c r="J68" s="231"/>
      <c r="K68" s="231"/>
      <c r="L68" s="231"/>
      <c r="M68" s="231"/>
      <c r="N68" s="231"/>
      <c r="O68" s="231"/>
      <c r="P68" s="231"/>
      <c r="Q68" s="216"/>
      <c r="R68" s="216"/>
      <c r="S68" s="216"/>
      <c r="T68" s="216"/>
      <c r="U68" s="217"/>
      <c r="V68" s="46"/>
    </row>
    <row r="69" spans="1:24" ht="10.199999999999999" customHeight="1" x14ac:dyDescent="0.3">
      <c r="A69" s="23"/>
      <c r="B69" s="45"/>
      <c r="C69" s="227"/>
      <c r="D69" s="226"/>
      <c r="E69" s="166"/>
      <c r="F69" s="230"/>
      <c r="G69" s="231"/>
      <c r="H69" s="231"/>
      <c r="I69" s="231"/>
      <c r="J69" s="231"/>
      <c r="K69" s="231"/>
      <c r="L69" s="231"/>
      <c r="M69" s="231"/>
      <c r="N69" s="231"/>
      <c r="O69" s="231"/>
      <c r="P69" s="231"/>
      <c r="Q69" s="216"/>
      <c r="R69" s="216"/>
      <c r="S69" s="216"/>
      <c r="T69" s="216"/>
      <c r="U69" s="217"/>
      <c r="V69" s="46"/>
    </row>
    <row r="70" spans="1:24" ht="10.199999999999999" customHeight="1" x14ac:dyDescent="0.3">
      <c r="A70" s="23"/>
      <c r="B70" s="45"/>
      <c r="C70" s="227"/>
      <c r="D70" s="226"/>
      <c r="E70" s="166"/>
      <c r="F70" s="230"/>
      <c r="G70" s="231"/>
      <c r="H70" s="231"/>
      <c r="I70" s="231"/>
      <c r="J70" s="231"/>
      <c r="K70" s="231"/>
      <c r="L70" s="231"/>
      <c r="M70" s="231"/>
      <c r="N70" s="231"/>
      <c r="O70" s="231"/>
      <c r="P70" s="231"/>
      <c r="Q70" s="216"/>
      <c r="R70" s="216"/>
      <c r="S70" s="216"/>
      <c r="T70" s="216"/>
      <c r="U70" s="217"/>
      <c r="V70" s="46"/>
    </row>
    <row r="71" spans="1:24" ht="10.199999999999999" customHeight="1" x14ac:dyDescent="0.3">
      <c r="A71" s="23"/>
      <c r="B71" s="45"/>
      <c r="C71" s="227"/>
      <c r="D71" s="226"/>
      <c r="E71" s="166"/>
      <c r="F71" s="230"/>
      <c r="G71" s="231"/>
      <c r="H71" s="231"/>
      <c r="I71" s="231"/>
      <c r="J71" s="231"/>
      <c r="K71" s="231"/>
      <c r="L71" s="231"/>
      <c r="M71" s="231"/>
      <c r="N71" s="231"/>
      <c r="O71" s="231"/>
      <c r="P71" s="231"/>
      <c r="Q71" s="216"/>
      <c r="R71" s="216"/>
      <c r="S71" s="216"/>
      <c r="T71" s="216"/>
      <c r="U71" s="217"/>
      <c r="V71" s="46"/>
      <c r="X71" s="212" t="s">
        <v>114</v>
      </c>
    </row>
    <row r="72" spans="1:24" ht="10.199999999999999" customHeight="1" x14ac:dyDescent="0.3">
      <c r="A72" s="23"/>
      <c r="B72" s="45"/>
      <c r="C72" s="227"/>
      <c r="D72" s="226"/>
      <c r="E72" s="166"/>
      <c r="F72" s="230"/>
      <c r="G72" s="231"/>
      <c r="H72" s="231"/>
      <c r="I72" s="231"/>
      <c r="J72" s="231"/>
      <c r="K72" s="231"/>
      <c r="L72" s="231"/>
      <c r="M72" s="231"/>
      <c r="N72" s="231"/>
      <c r="O72" s="231"/>
      <c r="P72" s="231"/>
      <c r="Q72" s="216"/>
      <c r="R72" s="216"/>
      <c r="S72" s="216"/>
      <c r="T72" s="216"/>
      <c r="U72" s="217"/>
      <c r="V72" s="46"/>
    </row>
    <row r="73" spans="1:24" ht="10.199999999999999" customHeight="1" x14ac:dyDescent="0.3">
      <c r="A73" s="23"/>
      <c r="B73" s="45"/>
      <c r="C73" s="227"/>
      <c r="D73" s="226"/>
      <c r="E73" s="166"/>
      <c r="F73" s="230"/>
      <c r="G73" s="231"/>
      <c r="H73" s="231"/>
      <c r="I73" s="231"/>
      <c r="J73" s="231"/>
      <c r="K73" s="231"/>
      <c r="L73" s="231"/>
      <c r="M73" s="231"/>
      <c r="N73" s="231"/>
      <c r="O73" s="231"/>
      <c r="P73" s="231"/>
      <c r="Q73" s="216"/>
      <c r="R73" s="216"/>
      <c r="S73" s="216"/>
      <c r="T73" s="216"/>
      <c r="U73" s="217"/>
      <c r="V73" s="46"/>
    </row>
    <row r="74" spans="1:24" ht="10.199999999999999" customHeight="1" x14ac:dyDescent="0.3">
      <c r="A74" s="23"/>
      <c r="B74" s="45"/>
      <c r="C74" s="227"/>
      <c r="D74" s="226"/>
      <c r="E74" s="166"/>
      <c r="F74" s="230"/>
      <c r="G74" s="231"/>
      <c r="H74" s="231"/>
      <c r="I74" s="231"/>
      <c r="J74" s="231"/>
      <c r="K74" s="231"/>
      <c r="L74" s="231"/>
      <c r="M74" s="231"/>
      <c r="N74" s="231"/>
      <c r="O74" s="231"/>
      <c r="P74" s="231"/>
      <c r="Q74" s="216"/>
      <c r="R74" s="216"/>
      <c r="S74" s="216"/>
      <c r="T74" s="216"/>
      <c r="U74" s="217"/>
      <c r="V74" s="46"/>
    </row>
    <row r="75" spans="1:24" ht="10.199999999999999" customHeight="1" x14ac:dyDescent="0.3">
      <c r="A75" s="23"/>
      <c r="B75" s="45"/>
      <c r="C75" s="227"/>
      <c r="D75" s="226"/>
      <c r="E75" s="167"/>
      <c r="F75" s="232"/>
      <c r="G75" s="233"/>
      <c r="H75" s="233"/>
      <c r="I75" s="233"/>
      <c r="J75" s="233"/>
      <c r="K75" s="233"/>
      <c r="L75" s="233"/>
      <c r="M75" s="233"/>
      <c r="N75" s="233"/>
      <c r="O75" s="233"/>
      <c r="P75" s="233"/>
      <c r="Q75" s="218"/>
      <c r="R75" s="218"/>
      <c r="S75" s="218"/>
      <c r="T75" s="218"/>
      <c r="U75" s="219"/>
      <c r="V75" s="46"/>
    </row>
    <row r="76" spans="1:24" ht="36" customHeight="1" x14ac:dyDescent="0.3">
      <c r="A76" s="23"/>
      <c r="B76" s="45"/>
      <c r="C76" s="223" t="s">
        <v>190</v>
      </c>
      <c r="D76" s="224"/>
      <c r="E76" s="220"/>
      <c r="F76" s="221"/>
      <c r="G76" s="221"/>
      <c r="H76" s="221"/>
      <c r="I76" s="221"/>
      <c r="J76" s="221"/>
      <c r="K76" s="221"/>
      <c r="L76" s="221"/>
      <c r="M76" s="221"/>
      <c r="N76" s="221"/>
      <c r="O76" s="221"/>
      <c r="P76" s="221"/>
      <c r="Q76" s="221"/>
      <c r="R76" s="221"/>
      <c r="S76" s="221"/>
      <c r="T76" s="221"/>
      <c r="U76" s="222"/>
      <c r="V76" s="46"/>
    </row>
    <row r="77" spans="1:24" ht="78" customHeight="1" x14ac:dyDescent="0.3">
      <c r="A77" s="23"/>
      <c r="B77" s="45"/>
      <c r="C77" s="260" t="s">
        <v>61</v>
      </c>
      <c r="D77" s="261"/>
      <c r="E77" s="244"/>
      <c r="F77" s="245"/>
      <c r="G77" s="245"/>
      <c r="H77" s="245"/>
      <c r="I77" s="245"/>
      <c r="J77" s="245"/>
      <c r="K77" s="245"/>
      <c r="L77" s="245"/>
      <c r="M77" s="245"/>
      <c r="N77" s="245"/>
      <c r="O77" s="245"/>
      <c r="P77" s="245"/>
      <c r="Q77" s="245"/>
      <c r="R77" s="245"/>
      <c r="S77" s="245"/>
      <c r="T77" s="245"/>
      <c r="U77" s="246"/>
      <c r="V77" s="46"/>
    </row>
    <row r="78" spans="1:24" ht="3" customHeight="1" x14ac:dyDescent="0.3">
      <c r="A78" s="23"/>
      <c r="B78" s="47"/>
      <c r="C78" s="48"/>
      <c r="D78" s="48"/>
      <c r="E78" s="48">
        <v>0</v>
      </c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9"/>
    </row>
    <row r="79" spans="1:24" ht="10.95" customHeight="1" x14ac:dyDescent="0.3">
      <c r="A79" s="23"/>
      <c r="B79" s="23"/>
      <c r="C79" s="379"/>
      <c r="D79" s="380"/>
      <c r="E79" s="380"/>
      <c r="F79" s="380"/>
      <c r="G79" s="380"/>
      <c r="H79" s="380"/>
      <c r="I79" s="380"/>
      <c r="J79" s="380"/>
      <c r="K79" s="380"/>
      <c r="L79" s="380"/>
      <c r="M79" s="380"/>
      <c r="N79" s="380"/>
      <c r="O79" s="380"/>
      <c r="P79" s="380"/>
      <c r="Q79" s="380"/>
      <c r="R79" s="380"/>
      <c r="S79" s="380"/>
      <c r="T79" s="380"/>
      <c r="U79" s="380"/>
      <c r="V79" s="23"/>
    </row>
    <row r="80" spans="1:24" s="2" customFormat="1" ht="13.8" x14ac:dyDescent="0.25">
      <c r="A80" s="50"/>
      <c r="B80" s="51"/>
      <c r="C80" s="362" t="s">
        <v>73</v>
      </c>
      <c r="D80" s="363"/>
      <c r="E80" s="52"/>
      <c r="F80" s="52"/>
      <c r="G80" s="52"/>
      <c r="H80" s="52"/>
      <c r="I80" s="52"/>
      <c r="J80" s="53"/>
      <c r="K80" s="370"/>
      <c r="L80" s="371"/>
      <c r="M80" s="371"/>
      <c r="N80" s="371"/>
      <c r="O80" s="371"/>
      <c r="P80" s="371"/>
      <c r="Q80" s="371"/>
      <c r="R80" s="371"/>
      <c r="S80" s="371"/>
      <c r="T80" s="371"/>
      <c r="U80" s="371"/>
      <c r="V80" s="372"/>
    </row>
    <row r="81" spans="1:22" ht="14.4" x14ac:dyDescent="0.3">
      <c r="A81" s="23"/>
      <c r="B81" s="24"/>
      <c r="C81" s="213"/>
      <c r="D81" s="214"/>
      <c r="E81" s="214"/>
      <c r="F81" s="214"/>
      <c r="G81" s="214"/>
      <c r="H81" s="214"/>
      <c r="I81" s="215"/>
      <c r="J81" s="54" t="s">
        <v>74</v>
      </c>
      <c r="K81" s="373"/>
      <c r="L81" s="374"/>
      <c r="M81" s="374"/>
      <c r="N81" s="374"/>
      <c r="O81" s="374"/>
      <c r="P81" s="374"/>
      <c r="Q81" s="374"/>
      <c r="R81" s="374"/>
      <c r="S81" s="374"/>
      <c r="T81" s="374"/>
      <c r="U81" s="374"/>
      <c r="V81" s="375"/>
    </row>
    <row r="82" spans="1:22" ht="16.2" customHeight="1" x14ac:dyDescent="0.25">
      <c r="A82" s="23"/>
      <c r="B82" s="24"/>
      <c r="C82" s="368">
        <v>0</v>
      </c>
      <c r="D82" s="369"/>
      <c r="E82" s="369"/>
      <c r="F82" s="369"/>
      <c r="G82" s="369"/>
      <c r="H82" s="369"/>
      <c r="I82" s="369"/>
      <c r="J82" s="27"/>
      <c r="K82" s="373"/>
      <c r="L82" s="374"/>
      <c r="M82" s="374"/>
      <c r="N82" s="374"/>
      <c r="O82" s="374"/>
      <c r="P82" s="374"/>
      <c r="Q82" s="374"/>
      <c r="R82" s="374"/>
      <c r="S82" s="374"/>
      <c r="T82" s="374"/>
      <c r="U82" s="374"/>
      <c r="V82" s="375"/>
    </row>
    <row r="83" spans="1:22" ht="14.4" customHeight="1" x14ac:dyDescent="0.3">
      <c r="A83" s="23"/>
      <c r="B83" s="24"/>
      <c r="C83" s="213"/>
      <c r="D83" s="354"/>
      <c r="E83" s="354"/>
      <c r="F83" s="354"/>
      <c r="G83" s="354"/>
      <c r="H83" s="354"/>
      <c r="I83" s="355"/>
      <c r="J83" s="27"/>
      <c r="K83" s="373"/>
      <c r="L83" s="374"/>
      <c r="M83" s="374"/>
      <c r="N83" s="374"/>
      <c r="O83" s="374"/>
      <c r="P83" s="374"/>
      <c r="Q83" s="374"/>
      <c r="R83" s="374"/>
      <c r="S83" s="374"/>
      <c r="T83" s="374"/>
      <c r="U83" s="374"/>
      <c r="V83" s="375"/>
    </row>
    <row r="84" spans="1:22" ht="4.2" customHeight="1" x14ac:dyDescent="0.2">
      <c r="A84" s="23"/>
      <c r="B84" s="24"/>
      <c r="C84" s="55">
        <v>0</v>
      </c>
      <c r="D84" s="56"/>
      <c r="E84" s="56"/>
      <c r="F84" s="56"/>
      <c r="G84" s="56"/>
      <c r="H84" s="56"/>
      <c r="I84" s="57"/>
      <c r="J84" s="27"/>
      <c r="K84" s="373"/>
      <c r="L84" s="374"/>
      <c r="M84" s="374"/>
      <c r="N84" s="374"/>
      <c r="O84" s="374"/>
      <c r="P84" s="374"/>
      <c r="Q84" s="374"/>
      <c r="R84" s="374"/>
      <c r="S84" s="374"/>
      <c r="T84" s="374"/>
      <c r="U84" s="374"/>
      <c r="V84" s="375"/>
    </row>
    <row r="85" spans="1:22" ht="12" customHeight="1" x14ac:dyDescent="0.3">
      <c r="A85" s="23"/>
      <c r="B85" s="28"/>
      <c r="C85" s="58" t="s">
        <v>80</v>
      </c>
      <c r="D85" s="273">
        <f>IF(T4,T4,P4)</f>
        <v>0</v>
      </c>
      <c r="E85" s="274"/>
      <c r="F85" s="29"/>
      <c r="G85" s="29"/>
      <c r="H85" s="29"/>
      <c r="I85" s="29"/>
      <c r="J85" s="30"/>
      <c r="K85" s="376"/>
      <c r="L85" s="377"/>
      <c r="M85" s="377"/>
      <c r="N85" s="377"/>
      <c r="O85" s="377"/>
      <c r="P85" s="377"/>
      <c r="Q85" s="377"/>
      <c r="R85" s="377"/>
      <c r="S85" s="377"/>
      <c r="T85" s="377"/>
      <c r="U85" s="377"/>
      <c r="V85" s="378"/>
    </row>
    <row r="86" spans="1:22" x14ac:dyDescent="0.3">
      <c r="D86" s="147">
        <v>0</v>
      </c>
    </row>
  </sheetData>
  <sheetProtection selectLockedCells="1" selectUnlockedCells="1"/>
  <mergeCells count="160">
    <mergeCell ref="C39:D39"/>
    <mergeCell ref="C40:D40"/>
    <mergeCell ref="E37:J37"/>
    <mergeCell ref="T27:U27"/>
    <mergeCell ref="Q27:S27"/>
    <mergeCell ref="N25:P25"/>
    <mergeCell ref="F19:H19"/>
    <mergeCell ref="F20:H20"/>
    <mergeCell ref="F21:H21"/>
    <mergeCell ref="C21:D21"/>
    <mergeCell ref="C22:D22"/>
    <mergeCell ref="N27:P27"/>
    <mergeCell ref="P38:U38"/>
    <mergeCell ref="C28:D28"/>
    <mergeCell ref="C29:D29"/>
    <mergeCell ref="E29:J29"/>
    <mergeCell ref="L40:O40"/>
    <mergeCell ref="P36:U36"/>
    <mergeCell ref="E36:J36"/>
    <mergeCell ref="L36:O36"/>
    <mergeCell ref="L38:O38"/>
    <mergeCell ref="N31:P31"/>
    <mergeCell ref="T29:U29"/>
    <mergeCell ref="Q29:S29"/>
    <mergeCell ref="C83:I83"/>
    <mergeCell ref="O50:R50"/>
    <mergeCell ref="C49:H49"/>
    <mergeCell ref="Q30:S30"/>
    <mergeCell ref="N29:P29"/>
    <mergeCell ref="E39:J39"/>
    <mergeCell ref="C58:D58"/>
    <mergeCell ref="C57:D57"/>
    <mergeCell ref="C80:D80"/>
    <mergeCell ref="B61:H61"/>
    <mergeCell ref="B55:E55"/>
    <mergeCell ref="C82:I82"/>
    <mergeCell ref="K80:V85"/>
    <mergeCell ref="C79:U79"/>
    <mergeCell ref="C77:D77"/>
    <mergeCell ref="C37:D37"/>
    <mergeCell ref="C38:D38"/>
    <mergeCell ref="E77:U77"/>
    <mergeCell ref="E45:U45"/>
    <mergeCell ref="E57:U57"/>
    <mergeCell ref="T30:U30"/>
    <mergeCell ref="C43:D43"/>
    <mergeCell ref="P37:U37"/>
    <mergeCell ref="L39:O39"/>
    <mergeCell ref="C17:D17"/>
    <mergeCell ref="Q8:S8"/>
    <mergeCell ref="P14:V14"/>
    <mergeCell ref="E27:J27"/>
    <mergeCell ref="T12:V12"/>
    <mergeCell ref="T28:U28"/>
    <mergeCell ref="P9:V9"/>
    <mergeCell ref="E28:J28"/>
    <mergeCell ref="Q28:S28"/>
    <mergeCell ref="N28:P28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N11:O11"/>
    <mergeCell ref="S1:U1"/>
    <mergeCell ref="P3:Q3"/>
    <mergeCell ref="P10:V10"/>
    <mergeCell ref="P4:Q4"/>
    <mergeCell ref="D5:E5"/>
    <mergeCell ref="P11:V11"/>
    <mergeCell ref="Q12:S12"/>
    <mergeCell ref="C8:C9"/>
    <mergeCell ref="I8:I9"/>
    <mergeCell ref="J8:J9"/>
    <mergeCell ref="N8:P8"/>
    <mergeCell ref="D85:E85"/>
    <mergeCell ref="F2:O2"/>
    <mergeCell ref="U20:V20"/>
    <mergeCell ref="F22:H22"/>
    <mergeCell ref="C27:D27"/>
    <mergeCell ref="C25:D25"/>
    <mergeCell ref="C26:D26"/>
    <mergeCell ref="C23:D23"/>
    <mergeCell ref="C24:D24"/>
    <mergeCell ref="O17:Q17"/>
    <mergeCell ref="U19:V19"/>
    <mergeCell ref="N4:O4"/>
    <mergeCell ref="N6:O6"/>
    <mergeCell ref="J6:J7"/>
    <mergeCell ref="N12:O12"/>
    <mergeCell ref="N14:O14"/>
    <mergeCell ref="T4:U4"/>
    <mergeCell ref="R6:S6"/>
    <mergeCell ref="C63:D63"/>
    <mergeCell ref="T31:U31"/>
    <mergeCell ref="C31:D31"/>
    <mergeCell ref="Q65:U65"/>
    <mergeCell ref="Q66:U66"/>
    <mergeCell ref="Q31:S31"/>
    <mergeCell ref="N55:R55"/>
    <mergeCell ref="E38:J38"/>
    <mergeCell ref="Q73:U73"/>
    <mergeCell ref="Q64:U64"/>
    <mergeCell ref="R4:S4"/>
    <mergeCell ref="Q68:U68"/>
    <mergeCell ref="Q69:U69"/>
    <mergeCell ref="Q67:U67"/>
    <mergeCell ref="Q70:U70"/>
    <mergeCell ref="Q71:U71"/>
    <mergeCell ref="N10:O10"/>
    <mergeCell ref="C30:D30"/>
    <mergeCell ref="E63:U63"/>
    <mergeCell ref="U21:V21"/>
    <mergeCell ref="C19:D19"/>
    <mergeCell ref="C20:D20"/>
    <mergeCell ref="U22:V22"/>
    <mergeCell ref="N9:O9"/>
    <mergeCell ref="N61:R61"/>
    <mergeCell ref="C34:D34"/>
    <mergeCell ref="C36:D36"/>
    <mergeCell ref="E58:U58"/>
    <mergeCell ref="E52:U52"/>
    <mergeCell ref="P39:U39"/>
    <mergeCell ref="E46:U46"/>
    <mergeCell ref="P40:U40"/>
    <mergeCell ref="E40:J40"/>
    <mergeCell ref="S54:U55"/>
    <mergeCell ref="L37:O37"/>
    <mergeCell ref="C52:D52"/>
    <mergeCell ref="C46:D46"/>
    <mergeCell ref="C45:D45"/>
    <mergeCell ref="N30:P30"/>
    <mergeCell ref="E30:J30"/>
    <mergeCell ref="E31:J31"/>
    <mergeCell ref="C81:I81"/>
    <mergeCell ref="Q74:U74"/>
    <mergeCell ref="Q75:U75"/>
    <mergeCell ref="E76:U76"/>
    <mergeCell ref="C76:D76"/>
    <mergeCell ref="C64:D75"/>
    <mergeCell ref="F64:P64"/>
    <mergeCell ref="F65:P65"/>
    <mergeCell ref="F66:P66"/>
    <mergeCell ref="F67:P67"/>
    <mergeCell ref="F68:P68"/>
    <mergeCell ref="F69:P69"/>
    <mergeCell ref="F70:P70"/>
    <mergeCell ref="F71:P71"/>
    <mergeCell ref="F72:P72"/>
    <mergeCell ref="F73:P73"/>
    <mergeCell ref="F75:P75"/>
    <mergeCell ref="Q72:U72"/>
    <mergeCell ref="F74:P74"/>
  </mergeCells>
  <printOptions horizontalCentered="1" verticalCentered="1"/>
  <pageMargins left="0" right="0.19685039370078741" top="0.15748031496062992" bottom="0.39370078740157483" header="0" footer="0"/>
  <pageSetup paperSize="9" orientation="portrait" horizontalDpi="300" verticalDpi="300" r:id="rId1"/>
  <headerFooter differentFirst="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A1:DL5"/>
  <sheetViews>
    <sheetView zoomScale="115" zoomScaleNormal="115" workbookViewId="0">
      <selection activeCell="C5" sqref="C5"/>
    </sheetView>
  </sheetViews>
  <sheetFormatPr baseColWidth="10" defaultColWidth="11.5546875" defaultRowHeight="13.8" x14ac:dyDescent="0.25"/>
  <cols>
    <col min="1" max="6" width="14.6640625" style="202" customWidth="1"/>
    <col min="7" max="7" width="16.5546875" style="202" bestFit="1" customWidth="1"/>
    <col min="8" max="12" width="14.6640625" style="202" customWidth="1"/>
    <col min="13" max="13" width="17.5546875" style="202" customWidth="1"/>
    <col min="14" max="14" width="12.33203125" style="202" bestFit="1" customWidth="1"/>
    <col min="15" max="15" width="23" style="202" bestFit="1" customWidth="1"/>
    <col min="16" max="16" width="11.5546875" style="203"/>
    <col min="17" max="17" width="11.5546875" style="202"/>
    <col min="18" max="18" width="14.33203125" style="204" bestFit="1" customWidth="1"/>
    <col min="19" max="19" width="15.109375" style="202" bestFit="1" customWidth="1"/>
    <col min="20" max="20" width="15.109375" style="204" bestFit="1" customWidth="1"/>
    <col min="21" max="21" width="31.44140625" style="202" customWidth="1"/>
    <col min="22" max="22" width="21.6640625" style="202" bestFit="1" customWidth="1"/>
    <col min="23" max="23" width="24.109375" style="202" bestFit="1" customWidth="1"/>
    <col min="24" max="24" width="15.44140625" style="202" bestFit="1" customWidth="1"/>
    <col min="25" max="25" width="20.33203125" style="202" bestFit="1" customWidth="1"/>
    <col min="26" max="26" width="26.6640625" style="202" bestFit="1" customWidth="1"/>
    <col min="27" max="27" width="15.44140625" style="202" bestFit="1" customWidth="1"/>
    <col min="28" max="28" width="14.33203125" style="202" bestFit="1" customWidth="1"/>
    <col min="29" max="29" width="29.88671875" style="202" bestFit="1" customWidth="1"/>
    <col min="30" max="30" width="22.88671875" style="202" bestFit="1" customWidth="1"/>
    <col min="31" max="33" width="26.6640625" style="202" bestFit="1" customWidth="1"/>
    <col min="34" max="34" width="21.33203125" style="202" bestFit="1" customWidth="1"/>
    <col min="35" max="38" width="13.109375" style="202" bestFit="1" customWidth="1"/>
    <col min="39" max="46" width="13.109375" style="202" customWidth="1"/>
    <col min="47" max="47" width="16.5546875" style="202" bestFit="1" customWidth="1"/>
    <col min="48" max="48" width="12.109375" style="202" bestFit="1" customWidth="1"/>
    <col min="49" max="49" width="16.6640625" style="202" bestFit="1" customWidth="1"/>
    <col min="50" max="61" width="13.109375" style="202" customWidth="1"/>
    <col min="62" max="62" width="14.109375" style="202" bestFit="1" customWidth="1"/>
    <col min="63" max="70" width="14.109375" style="202" customWidth="1"/>
    <col min="71" max="71" width="11.5546875" style="202"/>
    <col min="72" max="72" width="18.44140625" style="202" bestFit="1" customWidth="1"/>
    <col min="73" max="73" width="23" style="202" bestFit="1" customWidth="1"/>
    <col min="74" max="74" width="13.44140625" style="202" bestFit="1" customWidth="1"/>
    <col min="75" max="75" width="28.5546875" style="202" bestFit="1" customWidth="1"/>
    <col min="76" max="76" width="24.33203125" style="202" bestFit="1" customWidth="1"/>
    <col min="77" max="77" width="31.109375" style="202" bestFit="1" customWidth="1"/>
    <col min="78" max="80" width="13.44140625" style="202" customWidth="1"/>
    <col min="81" max="81" width="15.44140625" style="202" bestFit="1" customWidth="1"/>
    <col min="82" max="82" width="15.44140625" style="205" customWidth="1"/>
    <col min="83" max="83" width="13.44140625" style="202" customWidth="1"/>
    <col min="84" max="84" width="15.44140625" style="202" bestFit="1" customWidth="1"/>
    <col min="85" max="85" width="15.44140625" style="205" customWidth="1"/>
    <col min="86" max="86" width="13.44140625" style="202" customWidth="1"/>
    <col min="87" max="87" width="15.44140625" style="202" bestFit="1" customWidth="1"/>
    <col min="88" max="88" width="15.44140625" style="205" customWidth="1"/>
    <col min="89" max="89" width="13.44140625" style="202" customWidth="1"/>
    <col min="90" max="90" width="15.44140625" style="202" bestFit="1" customWidth="1"/>
    <col min="91" max="91" width="15.44140625" style="205" customWidth="1"/>
    <col min="92" max="92" width="13.44140625" style="202" customWidth="1"/>
    <col min="93" max="93" width="15.44140625" style="202" bestFit="1" customWidth="1"/>
    <col min="94" max="94" width="15.44140625" style="205" customWidth="1"/>
    <col min="95" max="95" width="13.44140625" style="202" customWidth="1"/>
    <col min="96" max="96" width="15.44140625" style="202" bestFit="1" customWidth="1"/>
    <col min="97" max="97" width="15.44140625" style="205" customWidth="1"/>
    <col min="98" max="98" width="9.109375" style="202" bestFit="1" customWidth="1"/>
    <col min="99" max="99" width="15.44140625" style="202" bestFit="1" customWidth="1"/>
    <col min="100" max="100" width="15.44140625" style="205" customWidth="1"/>
    <col min="101" max="101" width="9.109375" style="202" bestFit="1" customWidth="1"/>
    <col min="102" max="102" width="15.44140625" style="202" bestFit="1" customWidth="1"/>
    <col min="103" max="103" width="15.44140625" style="205" customWidth="1"/>
    <col min="104" max="104" width="9.109375" style="202" bestFit="1" customWidth="1"/>
    <col min="105" max="105" width="15.44140625" style="202" bestFit="1" customWidth="1"/>
    <col min="106" max="106" width="15.44140625" style="205" customWidth="1"/>
    <col min="107" max="107" width="10.33203125" style="202" bestFit="1" customWidth="1"/>
    <col min="108" max="108" width="15.44140625" style="202" bestFit="1" customWidth="1"/>
    <col min="109" max="109" width="15.44140625" style="205" customWidth="1"/>
    <col min="110" max="110" width="10.33203125" style="202" bestFit="1" customWidth="1"/>
    <col min="111" max="111" width="15.44140625" style="202" bestFit="1" customWidth="1"/>
    <col min="112" max="112" width="15.44140625" style="205" customWidth="1"/>
    <col min="113" max="114" width="13.44140625" style="202" customWidth="1"/>
    <col min="115" max="115" width="13.44140625" style="205" customWidth="1"/>
    <col min="116" max="116" width="21.6640625" style="202" bestFit="1" customWidth="1"/>
    <col min="117" max="16384" width="11.5546875" style="202"/>
  </cols>
  <sheetData>
    <row r="1" spans="1:116" s="191" customFormat="1" ht="41.4" x14ac:dyDescent="0.25">
      <c r="A1" s="89" t="s">
        <v>189</v>
      </c>
      <c r="B1" s="98" t="s">
        <v>96</v>
      </c>
      <c r="C1" s="98" t="s">
        <v>97</v>
      </c>
      <c r="D1" s="99" t="s">
        <v>101</v>
      </c>
      <c r="E1" s="99" t="s">
        <v>102</v>
      </c>
      <c r="F1" s="99" t="s">
        <v>103</v>
      </c>
      <c r="G1" s="100" t="s">
        <v>104</v>
      </c>
      <c r="H1" s="100" t="s">
        <v>105</v>
      </c>
      <c r="I1" s="100" t="s">
        <v>241</v>
      </c>
      <c r="J1" s="100" t="s">
        <v>242</v>
      </c>
      <c r="K1" s="100" t="s">
        <v>106</v>
      </c>
      <c r="L1" s="100" t="s">
        <v>107</v>
      </c>
      <c r="M1" s="89" t="s">
        <v>109</v>
      </c>
      <c r="N1" s="90" t="s">
        <v>108</v>
      </c>
      <c r="O1" s="92" t="s">
        <v>110</v>
      </c>
      <c r="P1" s="91" t="s">
        <v>111</v>
      </c>
      <c r="Q1" s="92" t="s">
        <v>112</v>
      </c>
      <c r="R1" s="101" t="s">
        <v>113</v>
      </c>
      <c r="S1" s="92" t="s">
        <v>114</v>
      </c>
      <c r="T1" s="101" t="s">
        <v>115</v>
      </c>
      <c r="U1" s="93" t="s">
        <v>243</v>
      </c>
      <c r="V1" s="97" t="s">
        <v>116</v>
      </c>
      <c r="W1" s="96" t="s">
        <v>90</v>
      </c>
      <c r="X1" s="95" t="s">
        <v>91</v>
      </c>
      <c r="Y1" s="96" t="s">
        <v>92</v>
      </c>
      <c r="Z1" s="102" t="s">
        <v>93</v>
      </c>
      <c r="AA1" s="96" t="s">
        <v>117</v>
      </c>
      <c r="AB1" s="96" t="s">
        <v>94</v>
      </c>
      <c r="AC1" s="102" t="s">
        <v>95</v>
      </c>
      <c r="AD1" s="104" t="s">
        <v>118</v>
      </c>
      <c r="AE1" s="104" t="s">
        <v>119</v>
      </c>
      <c r="AF1" s="104" t="s">
        <v>120</v>
      </c>
      <c r="AG1" s="104" t="s">
        <v>121</v>
      </c>
      <c r="AH1" s="106" t="s">
        <v>12</v>
      </c>
      <c r="AI1" s="105" t="s">
        <v>122</v>
      </c>
      <c r="AJ1" s="105" t="s">
        <v>123</v>
      </c>
      <c r="AK1" s="105" t="s">
        <v>124</v>
      </c>
      <c r="AL1" s="105" t="s">
        <v>125</v>
      </c>
      <c r="AM1" s="107" t="s">
        <v>126</v>
      </c>
      <c r="AN1" s="107" t="s">
        <v>19</v>
      </c>
      <c r="AO1" s="107" t="s">
        <v>127</v>
      </c>
      <c r="AP1" s="107" t="s">
        <v>128</v>
      </c>
      <c r="AQ1" s="107" t="s">
        <v>129</v>
      </c>
      <c r="AR1" s="107" t="s">
        <v>130</v>
      </c>
      <c r="AS1" s="107" t="s">
        <v>131</v>
      </c>
      <c r="AT1" s="107" t="s">
        <v>132</v>
      </c>
      <c r="AU1" s="108" t="s">
        <v>133</v>
      </c>
      <c r="AV1" s="108" t="s">
        <v>138</v>
      </c>
      <c r="AW1" s="108" t="s">
        <v>140</v>
      </c>
      <c r="AX1" s="108" t="s">
        <v>134</v>
      </c>
      <c r="AY1" s="108" t="s">
        <v>139</v>
      </c>
      <c r="AZ1" s="108" t="s">
        <v>141</v>
      </c>
      <c r="BA1" s="108" t="s">
        <v>135</v>
      </c>
      <c r="BB1" s="108" t="s">
        <v>142</v>
      </c>
      <c r="BC1" s="108" t="s">
        <v>143</v>
      </c>
      <c r="BD1" s="108" t="s">
        <v>136</v>
      </c>
      <c r="BE1" s="108" t="s">
        <v>144</v>
      </c>
      <c r="BF1" s="108" t="s">
        <v>145</v>
      </c>
      <c r="BG1" s="108" t="s">
        <v>137</v>
      </c>
      <c r="BH1" s="108" t="s">
        <v>146</v>
      </c>
      <c r="BI1" s="108" t="s">
        <v>147</v>
      </c>
      <c r="BJ1" s="109" t="s">
        <v>44</v>
      </c>
      <c r="BK1" s="109" t="s">
        <v>45</v>
      </c>
      <c r="BL1" s="109" t="s">
        <v>148</v>
      </c>
      <c r="BM1" s="109" t="s">
        <v>47</v>
      </c>
      <c r="BN1" s="109" t="s">
        <v>83</v>
      </c>
      <c r="BO1" s="109" t="s">
        <v>49</v>
      </c>
      <c r="BP1" s="109" t="s">
        <v>50</v>
      </c>
      <c r="BQ1" s="109" t="s">
        <v>149</v>
      </c>
      <c r="BR1" s="109" t="s">
        <v>52</v>
      </c>
      <c r="BS1" s="109" t="s">
        <v>84</v>
      </c>
      <c r="BT1" s="94" t="s">
        <v>54</v>
      </c>
      <c r="BU1" s="94" t="s">
        <v>55</v>
      </c>
      <c r="BV1" s="94" t="s">
        <v>85</v>
      </c>
      <c r="BW1" s="103" t="s">
        <v>57</v>
      </c>
      <c r="BX1" s="110" t="s">
        <v>59</v>
      </c>
      <c r="BY1" s="110" t="s">
        <v>60</v>
      </c>
      <c r="BZ1" s="110" t="s">
        <v>72</v>
      </c>
      <c r="CA1" s="110" t="s">
        <v>61</v>
      </c>
      <c r="CB1" s="111" t="s">
        <v>153</v>
      </c>
      <c r="CC1" s="111" t="s">
        <v>150</v>
      </c>
      <c r="CD1" s="133" t="s">
        <v>177</v>
      </c>
      <c r="CE1" s="111" t="s">
        <v>152</v>
      </c>
      <c r="CF1" s="111" t="s">
        <v>151</v>
      </c>
      <c r="CG1" s="133" t="s">
        <v>178</v>
      </c>
      <c r="CH1" s="111" t="s">
        <v>154</v>
      </c>
      <c r="CI1" s="111" t="s">
        <v>155</v>
      </c>
      <c r="CJ1" s="133" t="s">
        <v>179</v>
      </c>
      <c r="CK1" s="111" t="s">
        <v>156</v>
      </c>
      <c r="CL1" s="111" t="s">
        <v>157</v>
      </c>
      <c r="CM1" s="133" t="s">
        <v>180</v>
      </c>
      <c r="CN1" s="111" t="s">
        <v>158</v>
      </c>
      <c r="CO1" s="111" t="s">
        <v>159</v>
      </c>
      <c r="CP1" s="133" t="s">
        <v>181</v>
      </c>
      <c r="CQ1" s="111" t="s">
        <v>160</v>
      </c>
      <c r="CR1" s="111" t="s">
        <v>161</v>
      </c>
      <c r="CS1" s="133" t="s">
        <v>182</v>
      </c>
      <c r="CT1" s="111" t="s">
        <v>162</v>
      </c>
      <c r="CU1" s="111" t="s">
        <v>163</v>
      </c>
      <c r="CV1" s="133" t="s">
        <v>183</v>
      </c>
      <c r="CW1" s="111" t="s">
        <v>164</v>
      </c>
      <c r="CX1" s="111" t="s">
        <v>165</v>
      </c>
      <c r="CY1" s="133" t="s">
        <v>184</v>
      </c>
      <c r="CZ1" s="111" t="s">
        <v>166</v>
      </c>
      <c r="DA1" s="111" t="s">
        <v>167</v>
      </c>
      <c r="DB1" s="133" t="s">
        <v>185</v>
      </c>
      <c r="DC1" s="111" t="s">
        <v>168</v>
      </c>
      <c r="DD1" s="111" t="s">
        <v>169</v>
      </c>
      <c r="DE1" s="133" t="s">
        <v>186</v>
      </c>
      <c r="DF1" s="111" t="s">
        <v>170</v>
      </c>
      <c r="DG1" s="111" t="s">
        <v>171</v>
      </c>
      <c r="DH1" s="133" t="s">
        <v>187</v>
      </c>
      <c r="DI1" s="111" t="s">
        <v>172</v>
      </c>
      <c r="DJ1" s="111" t="s">
        <v>173</v>
      </c>
      <c r="DK1" s="133" t="s">
        <v>188</v>
      </c>
      <c r="DL1" s="111" t="s">
        <v>174</v>
      </c>
    </row>
    <row r="2" spans="1:116" x14ac:dyDescent="0.25">
      <c r="A2" s="192">
        <v>400</v>
      </c>
      <c r="B2" s="193">
        <v>44049</v>
      </c>
      <c r="C2" s="193"/>
      <c r="D2" s="192"/>
      <c r="E2" s="192"/>
      <c r="F2" s="192"/>
      <c r="G2" s="192" t="s">
        <v>215</v>
      </c>
      <c r="H2" s="192"/>
      <c r="I2" s="192" t="s">
        <v>227</v>
      </c>
      <c r="J2" s="192" t="s">
        <v>216</v>
      </c>
      <c r="K2" s="192" t="s">
        <v>217</v>
      </c>
      <c r="L2" s="192" t="s">
        <v>218</v>
      </c>
      <c r="M2" s="192" t="s">
        <v>229</v>
      </c>
      <c r="N2" s="194">
        <v>455655</v>
      </c>
      <c r="O2" s="195" t="s">
        <v>230</v>
      </c>
      <c r="P2" s="196">
        <v>16000</v>
      </c>
      <c r="Q2" s="195" t="s">
        <v>235</v>
      </c>
      <c r="R2" s="197" t="s">
        <v>231</v>
      </c>
      <c r="S2" s="195" t="s">
        <v>232</v>
      </c>
      <c r="T2" s="197" t="s">
        <v>233</v>
      </c>
      <c r="U2" s="198" t="s">
        <v>234</v>
      </c>
      <c r="V2" s="198" t="s">
        <v>197</v>
      </c>
      <c r="W2" s="195" t="s">
        <v>198</v>
      </c>
      <c r="X2" s="195">
        <v>28000</v>
      </c>
      <c r="Y2" s="195" t="s">
        <v>199</v>
      </c>
      <c r="Z2" s="195" t="s">
        <v>213</v>
      </c>
      <c r="AA2" s="195" t="s">
        <v>200</v>
      </c>
      <c r="AB2" s="195" t="s">
        <v>214</v>
      </c>
      <c r="AC2" s="195" t="s">
        <v>201</v>
      </c>
      <c r="AD2" s="195"/>
      <c r="AE2" s="195"/>
      <c r="AF2" s="195"/>
      <c r="AG2" s="195"/>
      <c r="AH2" s="195"/>
      <c r="AI2" s="195"/>
      <c r="AJ2" s="195"/>
      <c r="AK2" s="195"/>
      <c r="AL2" s="195"/>
      <c r="AM2" s="195"/>
      <c r="AN2" s="195"/>
      <c r="AO2" s="195"/>
      <c r="AP2" s="195"/>
      <c r="AQ2" s="195"/>
      <c r="AR2" s="195"/>
      <c r="AS2" s="195"/>
      <c r="AT2" s="195"/>
      <c r="AU2" s="195"/>
      <c r="AV2" s="195"/>
      <c r="AW2" s="195"/>
      <c r="AX2" s="195"/>
      <c r="AY2" s="195"/>
      <c r="AZ2" s="195"/>
      <c r="BA2" s="195"/>
      <c r="BB2" s="195"/>
      <c r="BC2" s="195"/>
      <c r="BD2" s="195"/>
      <c r="BE2" s="195"/>
      <c r="BF2" s="195"/>
      <c r="BG2" s="195"/>
      <c r="BH2" s="195"/>
      <c r="BI2" s="195"/>
      <c r="BJ2" s="195" t="s">
        <v>202</v>
      </c>
      <c r="BK2" s="195" t="s">
        <v>211</v>
      </c>
      <c r="BL2" s="195">
        <v>55</v>
      </c>
      <c r="BM2" s="195" t="s">
        <v>203</v>
      </c>
      <c r="BN2" s="195" t="s">
        <v>204</v>
      </c>
      <c r="BO2" s="195" t="s">
        <v>205</v>
      </c>
      <c r="BP2" s="195" t="s">
        <v>212</v>
      </c>
      <c r="BQ2" s="195">
        <v>90</v>
      </c>
      <c r="BR2" s="195" t="s">
        <v>206</v>
      </c>
      <c r="BS2" s="195" t="s">
        <v>207</v>
      </c>
      <c r="BT2" s="195" t="s">
        <v>208</v>
      </c>
      <c r="BU2" s="195" t="s">
        <v>209</v>
      </c>
      <c r="BV2" s="195">
        <v>5</v>
      </c>
      <c r="BW2" s="199" t="s">
        <v>210</v>
      </c>
      <c r="BX2" s="200"/>
      <c r="BY2" s="199"/>
      <c r="BZ2" s="200"/>
      <c r="CA2" s="199"/>
      <c r="CB2" s="199"/>
      <c r="CC2" s="199"/>
      <c r="CD2" s="201"/>
      <c r="CE2" s="199"/>
      <c r="CF2" s="199"/>
      <c r="CG2" s="201"/>
      <c r="CH2" s="199"/>
      <c r="CI2" s="199"/>
      <c r="CJ2" s="201"/>
      <c r="CK2" s="199"/>
      <c r="CL2" s="199"/>
      <c r="CM2" s="201"/>
      <c r="CN2" s="199"/>
      <c r="CO2" s="199"/>
      <c r="CP2" s="201"/>
      <c r="CQ2" s="199"/>
      <c r="CR2" s="199"/>
      <c r="CS2" s="201"/>
      <c r="CT2" s="199"/>
      <c r="CU2" s="199"/>
      <c r="CV2" s="201"/>
      <c r="CW2" s="199"/>
      <c r="CX2" s="199"/>
      <c r="CY2" s="201"/>
      <c r="CZ2" s="199"/>
      <c r="DA2" s="199"/>
      <c r="DB2" s="201"/>
      <c r="DC2" s="199"/>
      <c r="DD2" s="199"/>
      <c r="DE2" s="201"/>
      <c r="DF2" s="199"/>
      <c r="DG2" s="199"/>
      <c r="DH2" s="201"/>
      <c r="DI2" s="199"/>
      <c r="DJ2" s="199"/>
      <c r="DK2" s="201"/>
      <c r="DL2" s="199"/>
    </row>
    <row r="3" spans="1:116" x14ac:dyDescent="0.25">
      <c r="A3" s="192">
        <v>401</v>
      </c>
      <c r="B3" s="193">
        <v>44049</v>
      </c>
      <c r="C3" s="193"/>
      <c r="D3" s="192"/>
      <c r="E3" s="192"/>
      <c r="F3" s="192"/>
      <c r="G3" s="192" t="s">
        <v>215</v>
      </c>
      <c r="H3" s="192"/>
      <c r="I3" s="192" t="s">
        <v>227</v>
      </c>
      <c r="J3" s="192" t="s">
        <v>216</v>
      </c>
      <c r="K3" s="192" t="s">
        <v>217</v>
      </c>
      <c r="L3" s="192" t="s">
        <v>218</v>
      </c>
      <c r="M3" s="192" t="s">
        <v>192</v>
      </c>
      <c r="N3" s="194" t="s">
        <v>191</v>
      </c>
      <c r="O3" s="195" t="s">
        <v>193</v>
      </c>
      <c r="P3" s="196">
        <v>19000</v>
      </c>
      <c r="Q3" s="195" t="s">
        <v>194</v>
      </c>
      <c r="R3" s="197" t="s">
        <v>223</v>
      </c>
      <c r="S3" s="195" t="s">
        <v>195</v>
      </c>
      <c r="T3" s="197" t="s">
        <v>224</v>
      </c>
      <c r="U3" s="198" t="s">
        <v>196</v>
      </c>
      <c r="V3" s="198" t="s">
        <v>228</v>
      </c>
      <c r="W3" s="195"/>
      <c r="X3" s="195"/>
      <c r="Y3" s="195"/>
      <c r="Z3" s="195"/>
      <c r="AA3" s="195"/>
      <c r="AB3" s="195"/>
      <c r="AC3" s="195"/>
      <c r="AD3" s="195"/>
      <c r="AE3" s="195"/>
      <c r="AF3" s="195"/>
      <c r="AG3" s="195"/>
      <c r="AH3" s="195"/>
      <c r="AI3" s="195"/>
      <c r="AJ3" s="195"/>
      <c r="AK3" s="195"/>
      <c r="AL3" s="195"/>
      <c r="AM3" s="195"/>
      <c r="AN3" s="195"/>
      <c r="AO3" s="195"/>
      <c r="AP3" s="195"/>
      <c r="AQ3" s="195"/>
      <c r="AR3" s="195"/>
      <c r="AS3" s="195"/>
      <c r="AT3" s="195"/>
      <c r="AU3" s="195"/>
      <c r="AV3" s="195"/>
      <c r="AW3" s="195"/>
      <c r="AX3" s="195"/>
      <c r="AY3" s="195"/>
      <c r="AZ3" s="195"/>
      <c r="BA3" s="195"/>
      <c r="BB3" s="195"/>
      <c r="BC3" s="195"/>
      <c r="BD3" s="195"/>
      <c r="BE3" s="195"/>
      <c r="BF3" s="195"/>
      <c r="BG3" s="195"/>
      <c r="BH3" s="195"/>
      <c r="BI3" s="195"/>
      <c r="BJ3" s="195"/>
      <c r="BK3" s="195"/>
      <c r="BL3" s="195"/>
      <c r="BM3" s="195"/>
      <c r="BN3" s="195"/>
      <c r="BO3" s="195"/>
      <c r="BP3" s="195"/>
      <c r="BQ3" s="195"/>
      <c r="BR3" s="195"/>
      <c r="BS3" s="195"/>
      <c r="BT3" s="195"/>
      <c r="BU3" s="195"/>
      <c r="BV3" s="195"/>
      <c r="BW3" s="199"/>
      <c r="BX3" s="200"/>
      <c r="BY3" s="199"/>
      <c r="BZ3" s="200"/>
      <c r="CA3" s="199"/>
      <c r="CB3" s="199"/>
      <c r="CC3" s="199"/>
      <c r="CD3" s="201"/>
      <c r="CE3" s="199"/>
      <c r="CF3" s="199"/>
      <c r="CG3" s="201"/>
      <c r="CH3" s="199"/>
      <c r="CI3" s="199"/>
      <c r="CJ3" s="201"/>
      <c r="CK3" s="199"/>
      <c r="CL3" s="199"/>
      <c r="CM3" s="201"/>
      <c r="CN3" s="199"/>
      <c r="CO3" s="199"/>
      <c r="CP3" s="201"/>
      <c r="CQ3" s="199"/>
      <c r="CR3" s="199"/>
      <c r="CS3" s="201"/>
      <c r="CT3" s="199"/>
      <c r="CU3" s="199"/>
      <c r="CV3" s="201"/>
      <c r="CW3" s="199"/>
      <c r="CX3" s="199"/>
      <c r="CY3" s="201"/>
      <c r="CZ3" s="199"/>
      <c r="DA3" s="199"/>
      <c r="DB3" s="201"/>
      <c r="DC3" s="199"/>
      <c r="DD3" s="199"/>
      <c r="DE3" s="201"/>
      <c r="DF3" s="199"/>
      <c r="DG3" s="199"/>
      <c r="DH3" s="201"/>
      <c r="DI3" s="199"/>
      <c r="DJ3" s="199"/>
      <c r="DK3" s="201"/>
      <c r="DL3" s="199"/>
    </row>
    <row r="4" spans="1:116" x14ac:dyDescent="0.25">
      <c r="A4" s="192">
        <v>402</v>
      </c>
      <c r="B4" s="193">
        <v>44049</v>
      </c>
      <c r="C4" s="193"/>
      <c r="D4" s="192"/>
      <c r="E4" s="192"/>
      <c r="F4" s="192"/>
      <c r="G4" s="192"/>
      <c r="H4" s="192"/>
      <c r="I4" s="192"/>
      <c r="J4" s="192"/>
      <c r="K4" s="192"/>
      <c r="L4" s="192"/>
      <c r="M4" s="192" t="s">
        <v>229</v>
      </c>
      <c r="N4" s="194">
        <v>455655</v>
      </c>
      <c r="O4" s="195" t="s">
        <v>230</v>
      </c>
      <c r="P4" s="196">
        <v>16000</v>
      </c>
      <c r="Q4" s="195" t="s">
        <v>235</v>
      </c>
      <c r="R4" s="197" t="s">
        <v>231</v>
      </c>
      <c r="S4" s="195" t="s">
        <v>232</v>
      </c>
      <c r="T4" s="197" t="s">
        <v>233</v>
      </c>
      <c r="U4" s="198" t="s">
        <v>234</v>
      </c>
      <c r="V4" s="198" t="s">
        <v>197</v>
      </c>
      <c r="W4" s="195" t="s">
        <v>198</v>
      </c>
      <c r="X4" s="195">
        <v>28000</v>
      </c>
      <c r="Y4" s="195" t="s">
        <v>199</v>
      </c>
      <c r="Z4" s="195" t="s">
        <v>213</v>
      </c>
      <c r="AA4" s="195" t="s">
        <v>200</v>
      </c>
      <c r="AB4" s="195" t="s">
        <v>214</v>
      </c>
      <c r="AC4" s="195" t="s">
        <v>201</v>
      </c>
      <c r="AD4" s="195"/>
      <c r="AE4" s="195"/>
      <c r="AF4" s="195"/>
      <c r="AG4" s="195"/>
      <c r="AH4" s="195"/>
      <c r="AI4" s="195"/>
      <c r="AJ4" s="195"/>
      <c r="AK4" s="195"/>
      <c r="AL4" s="195"/>
      <c r="AM4" s="195"/>
      <c r="AN4" s="195"/>
      <c r="AO4" s="195"/>
      <c r="AP4" s="195"/>
      <c r="AQ4" s="195"/>
      <c r="AR4" s="195"/>
      <c r="AS4" s="195"/>
      <c r="AT4" s="195"/>
      <c r="AU4" s="195"/>
      <c r="AV4" s="195"/>
      <c r="AW4" s="195"/>
      <c r="AX4" s="195"/>
      <c r="AY4" s="195"/>
      <c r="AZ4" s="195"/>
      <c r="BA4" s="195"/>
      <c r="BB4" s="195"/>
      <c r="BC4" s="195"/>
      <c r="BD4" s="195"/>
      <c r="BE4" s="195"/>
      <c r="BF4" s="195"/>
      <c r="BG4" s="195"/>
      <c r="BH4" s="195"/>
      <c r="BI4" s="195"/>
      <c r="BJ4" s="195" t="s">
        <v>202</v>
      </c>
      <c r="BK4" s="195" t="s">
        <v>211</v>
      </c>
      <c r="BL4" s="195">
        <v>55</v>
      </c>
      <c r="BM4" s="195" t="s">
        <v>203</v>
      </c>
      <c r="BN4" s="195" t="s">
        <v>204</v>
      </c>
      <c r="BO4" s="195" t="s">
        <v>205</v>
      </c>
      <c r="BP4" s="195" t="s">
        <v>212</v>
      </c>
      <c r="BQ4" s="195">
        <v>90</v>
      </c>
      <c r="BR4" s="195" t="s">
        <v>206</v>
      </c>
      <c r="BS4" s="195" t="s">
        <v>207</v>
      </c>
      <c r="BT4" s="195" t="s">
        <v>208</v>
      </c>
      <c r="BU4" s="195" t="s">
        <v>209</v>
      </c>
      <c r="BV4" s="195">
        <v>5</v>
      </c>
      <c r="BW4" s="199" t="s">
        <v>210</v>
      </c>
      <c r="BX4" s="200"/>
      <c r="BY4" s="199"/>
      <c r="BZ4" s="200"/>
      <c r="CA4" s="199"/>
      <c r="CB4" s="199"/>
      <c r="CC4" s="199" t="s">
        <v>222</v>
      </c>
      <c r="CD4" s="201">
        <v>45678</v>
      </c>
      <c r="CE4" s="199"/>
      <c r="CF4" s="199" t="s">
        <v>222</v>
      </c>
      <c r="CG4" s="201">
        <v>45678</v>
      </c>
      <c r="CH4" s="199"/>
      <c r="CI4" s="199"/>
      <c r="CJ4" s="201"/>
      <c r="CK4" s="199"/>
      <c r="CL4" s="199"/>
      <c r="CM4" s="201"/>
      <c r="CN4" s="199"/>
      <c r="CO4" s="199"/>
      <c r="CP4" s="201"/>
      <c r="CQ4" s="199"/>
      <c r="CR4" s="199"/>
      <c r="CS4" s="201"/>
      <c r="CT4" s="199"/>
      <c r="CU4" s="199"/>
      <c r="CV4" s="201"/>
      <c r="CW4" s="199"/>
      <c r="CX4" s="199"/>
      <c r="CY4" s="201"/>
      <c r="CZ4" s="199"/>
      <c r="DA4" s="199"/>
      <c r="DB4" s="201"/>
      <c r="DC4" s="199"/>
      <c r="DD4" s="199"/>
      <c r="DE4" s="201"/>
      <c r="DF4" s="199"/>
      <c r="DG4" s="199"/>
      <c r="DH4" s="201"/>
      <c r="DI4" s="199"/>
      <c r="DJ4" s="199"/>
      <c r="DK4" s="201"/>
      <c r="DL4" s="199"/>
    </row>
    <row r="5" spans="1:116" x14ac:dyDescent="0.25">
      <c r="A5" s="192">
        <v>403</v>
      </c>
      <c r="B5" s="193">
        <v>44080</v>
      </c>
      <c r="C5" s="193">
        <v>44082</v>
      </c>
      <c r="D5" s="192"/>
      <c r="E5" s="192"/>
      <c r="F5" s="192"/>
      <c r="G5" s="192" t="s">
        <v>215</v>
      </c>
      <c r="H5" s="192"/>
      <c r="I5" s="192" t="s">
        <v>227</v>
      </c>
      <c r="J5" s="192" t="s">
        <v>216</v>
      </c>
      <c r="K5" s="192" t="s">
        <v>217</v>
      </c>
      <c r="L5" s="192" t="s">
        <v>218</v>
      </c>
      <c r="M5" s="192" t="s">
        <v>192</v>
      </c>
      <c r="N5" s="194" t="s">
        <v>191</v>
      </c>
      <c r="O5" s="195" t="s">
        <v>193</v>
      </c>
      <c r="P5" s="196">
        <v>19000</v>
      </c>
      <c r="Q5" s="195" t="s">
        <v>194</v>
      </c>
      <c r="R5" s="197" t="s">
        <v>223</v>
      </c>
      <c r="S5" s="195" t="s">
        <v>195</v>
      </c>
      <c r="T5" s="197" t="s">
        <v>224</v>
      </c>
      <c r="U5" s="198" t="s">
        <v>196</v>
      </c>
      <c r="V5" s="198" t="s">
        <v>197</v>
      </c>
      <c r="W5" s="195" t="s">
        <v>198</v>
      </c>
      <c r="X5" s="195">
        <v>28000</v>
      </c>
      <c r="Y5" s="195" t="s">
        <v>199</v>
      </c>
      <c r="Z5" s="195" t="s">
        <v>213</v>
      </c>
      <c r="AA5" s="195" t="s">
        <v>200</v>
      </c>
      <c r="AB5" s="195" t="s">
        <v>214</v>
      </c>
      <c r="AC5" s="195" t="s">
        <v>201</v>
      </c>
      <c r="AD5" s="195"/>
      <c r="AE5" s="195"/>
      <c r="AF5" s="195"/>
      <c r="AG5" s="195"/>
      <c r="AH5" s="195"/>
      <c r="AI5" s="195"/>
      <c r="AJ5" s="195"/>
      <c r="AK5" s="195"/>
      <c r="AL5" s="195"/>
      <c r="AM5" s="195"/>
      <c r="AN5" s="195"/>
      <c r="AO5" s="195"/>
      <c r="AP5" s="195"/>
      <c r="AQ5" s="195"/>
      <c r="AR5" s="195"/>
      <c r="AS5" s="195"/>
      <c r="AT5" s="195"/>
      <c r="AU5" s="195"/>
      <c r="AV5" s="195"/>
      <c r="AW5" s="195"/>
      <c r="AX5" s="195"/>
      <c r="AY5" s="195"/>
      <c r="AZ5" s="195"/>
      <c r="BA5" s="195"/>
      <c r="BB5" s="195"/>
      <c r="BC5" s="195"/>
      <c r="BD5" s="195"/>
      <c r="BE5" s="195"/>
      <c r="BF5" s="195"/>
      <c r="BG5" s="195"/>
      <c r="BH5" s="195"/>
      <c r="BI5" s="195"/>
      <c r="BJ5" s="195" t="s">
        <v>202</v>
      </c>
      <c r="BK5" s="195" t="s">
        <v>211</v>
      </c>
      <c r="BL5" s="195">
        <v>55</v>
      </c>
      <c r="BM5" s="195" t="s">
        <v>203</v>
      </c>
      <c r="BN5" s="195" t="s">
        <v>204</v>
      </c>
      <c r="BO5" s="195" t="s">
        <v>205</v>
      </c>
      <c r="BP5" s="195" t="s">
        <v>212</v>
      </c>
      <c r="BQ5" s="195">
        <v>90</v>
      </c>
      <c r="BR5" s="195" t="s">
        <v>206</v>
      </c>
      <c r="BS5" s="195" t="s">
        <v>207</v>
      </c>
      <c r="BT5" s="195" t="s">
        <v>208</v>
      </c>
      <c r="BU5" s="195" t="s">
        <v>209</v>
      </c>
      <c r="BV5" s="195">
        <v>5</v>
      </c>
      <c r="BW5" s="199" t="s">
        <v>210</v>
      </c>
      <c r="BX5" s="200"/>
      <c r="BY5" s="199"/>
      <c r="BZ5" s="200"/>
      <c r="CA5" s="199"/>
      <c r="CB5" s="199">
        <v>1</v>
      </c>
      <c r="CC5" s="199" t="s">
        <v>222</v>
      </c>
      <c r="CD5" s="201">
        <v>45678</v>
      </c>
      <c r="CE5" s="199"/>
      <c r="CF5" s="199"/>
      <c r="CG5" s="201"/>
      <c r="CH5" s="199"/>
      <c r="CI5" s="199"/>
      <c r="CJ5" s="201"/>
      <c r="CK5" s="199"/>
      <c r="CL5" s="199"/>
      <c r="CM5" s="201"/>
      <c r="CN5" s="199"/>
      <c r="CO5" s="199"/>
      <c r="CP5" s="201"/>
      <c r="CQ5" s="199"/>
      <c r="CR5" s="199"/>
      <c r="CS5" s="201"/>
      <c r="CT5" s="199"/>
      <c r="CU5" s="199"/>
      <c r="CV5" s="201"/>
      <c r="CW5" s="199"/>
      <c r="CX5" s="199"/>
      <c r="CY5" s="201"/>
      <c r="CZ5" s="199"/>
      <c r="DA5" s="199"/>
      <c r="DB5" s="201"/>
      <c r="DC5" s="199"/>
      <c r="DD5" s="199"/>
      <c r="DE5" s="201"/>
      <c r="DF5" s="199"/>
      <c r="DG5" s="199"/>
      <c r="DH5" s="201"/>
      <c r="DI5" s="199"/>
      <c r="DJ5" s="199"/>
      <c r="DK5" s="201"/>
      <c r="DL5" s="199"/>
    </row>
  </sheetData>
  <phoneticPr fontId="50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W2"/>
  <sheetViews>
    <sheetView zoomScale="115" zoomScaleNormal="115" workbookViewId="0"/>
  </sheetViews>
  <sheetFormatPr baseColWidth="10" defaultColWidth="11.5546875" defaultRowHeight="13.8" x14ac:dyDescent="0.3"/>
  <cols>
    <col min="1" max="1" width="15" style="169" customWidth="1"/>
    <col min="2" max="2" width="18.44140625" style="169" customWidth="1"/>
    <col min="3" max="3" width="23" style="169" bestFit="1" customWidth="1"/>
    <col min="4" max="4" width="11.5546875" style="178"/>
    <col min="5" max="5" width="16.44140625" style="169" customWidth="1"/>
    <col min="6" max="6" width="18.109375" style="179" customWidth="1"/>
    <col min="7" max="7" width="17.5546875" style="169" customWidth="1"/>
    <col min="8" max="8" width="17.6640625" style="179" customWidth="1"/>
    <col min="9" max="9" width="31" style="169" customWidth="1"/>
    <col min="10" max="10" width="13.33203125" style="169" bestFit="1" customWidth="1"/>
    <col min="11" max="11" width="11.88671875" style="169" customWidth="1"/>
    <col min="12" max="12" width="13.33203125" style="169" bestFit="1" customWidth="1"/>
    <col min="13" max="13" width="14.109375" style="169" bestFit="1" customWidth="1"/>
    <col min="14" max="14" width="11.5546875" style="169"/>
    <col min="15" max="15" width="13.33203125" style="169" bestFit="1" customWidth="1"/>
    <col min="16" max="16" width="20.5546875" style="169" bestFit="1" customWidth="1"/>
    <col min="17" max="17" width="14.6640625" style="169" bestFit="1" customWidth="1"/>
    <col min="18" max="18" width="14.109375" style="169" bestFit="1" customWidth="1"/>
    <col min="19" max="19" width="11.5546875" style="169"/>
    <col min="20" max="20" width="18.44140625" style="169" bestFit="1" customWidth="1"/>
    <col min="21" max="21" width="23" style="169" bestFit="1" customWidth="1"/>
    <col min="22" max="22" width="13.44140625" style="169" bestFit="1" customWidth="1"/>
    <col min="23" max="23" width="21.6640625" style="169" bestFit="1" customWidth="1"/>
    <col min="24" max="16384" width="11.5546875" style="169"/>
  </cols>
  <sheetData>
    <row r="1" spans="1:23" ht="41.4" x14ac:dyDescent="0.3">
      <c r="A1" s="123" t="s">
        <v>108</v>
      </c>
      <c r="B1" s="89" t="s">
        <v>109</v>
      </c>
      <c r="C1" s="125" t="s">
        <v>110</v>
      </c>
      <c r="D1" s="124" t="s">
        <v>111</v>
      </c>
      <c r="E1" s="125" t="s">
        <v>112</v>
      </c>
      <c r="F1" s="206" t="s">
        <v>113</v>
      </c>
      <c r="G1" s="125" t="s">
        <v>114</v>
      </c>
      <c r="H1" s="206" t="s">
        <v>115</v>
      </c>
      <c r="I1" s="93" t="s">
        <v>243</v>
      </c>
      <c r="J1" s="126" t="s">
        <v>44</v>
      </c>
      <c r="K1" s="126" t="s">
        <v>45</v>
      </c>
      <c r="L1" s="126" t="s">
        <v>148</v>
      </c>
      <c r="M1" s="126" t="s">
        <v>47</v>
      </c>
      <c r="N1" s="126" t="s">
        <v>83</v>
      </c>
      <c r="O1" s="126" t="s">
        <v>49</v>
      </c>
      <c r="P1" s="126" t="s">
        <v>50</v>
      </c>
      <c r="Q1" s="126" t="s">
        <v>149</v>
      </c>
      <c r="R1" s="126" t="s">
        <v>52</v>
      </c>
      <c r="S1" s="126" t="s">
        <v>84</v>
      </c>
      <c r="T1" s="127" t="s">
        <v>54</v>
      </c>
      <c r="U1" s="127" t="s">
        <v>55</v>
      </c>
      <c r="V1" s="128" t="s">
        <v>85</v>
      </c>
      <c r="W1" s="129" t="s">
        <v>57</v>
      </c>
    </row>
    <row r="2" spans="1:23" x14ac:dyDescent="0.3">
      <c r="A2" s="170" t="s">
        <v>244</v>
      </c>
      <c r="B2" s="171" t="s">
        <v>247</v>
      </c>
      <c r="C2" s="172" t="s">
        <v>245</v>
      </c>
      <c r="D2" s="173">
        <v>24000</v>
      </c>
      <c r="E2" s="172" t="s">
        <v>246</v>
      </c>
      <c r="F2" s="174">
        <v>505050505</v>
      </c>
      <c r="G2" s="172"/>
      <c r="H2" s="174">
        <v>606060606</v>
      </c>
      <c r="I2" s="177"/>
      <c r="J2" s="172"/>
      <c r="K2" s="172"/>
      <c r="L2" s="175"/>
      <c r="M2" s="172"/>
      <c r="N2" s="172"/>
      <c r="O2" s="172"/>
      <c r="P2" s="172"/>
      <c r="Q2" s="175"/>
      <c r="R2" s="172"/>
      <c r="S2" s="172"/>
      <c r="T2" s="172"/>
      <c r="U2" s="172"/>
      <c r="V2" s="172"/>
      <c r="W2" s="17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W3"/>
  <sheetViews>
    <sheetView zoomScale="130" zoomScaleNormal="130" workbookViewId="0">
      <selection activeCell="C10" sqref="C10"/>
    </sheetView>
  </sheetViews>
  <sheetFormatPr baseColWidth="10" defaultColWidth="11.5546875" defaultRowHeight="13.8" x14ac:dyDescent="0.25"/>
  <cols>
    <col min="1" max="1" width="14.33203125" style="180" customWidth="1"/>
    <col min="2" max="2" width="11.5546875" style="180"/>
    <col min="3" max="3" width="23" style="180" bestFit="1" customWidth="1"/>
    <col min="4" max="4" width="13.33203125" style="181" customWidth="1"/>
    <col min="5" max="5" width="13.33203125" style="180" customWidth="1"/>
    <col min="6" max="6" width="14.33203125" style="182" bestFit="1" customWidth="1"/>
    <col min="7" max="7" width="19.6640625" style="180" customWidth="1"/>
    <col min="8" max="8" width="14.6640625" style="180" customWidth="1"/>
    <col min="9" max="9" width="28.44140625" style="182" customWidth="1"/>
    <col min="10" max="10" width="13.33203125" style="180" bestFit="1" customWidth="1"/>
    <col min="11" max="11" width="18.33203125" style="180" bestFit="1" customWidth="1"/>
    <col min="12" max="12" width="13.33203125" style="180" bestFit="1" customWidth="1"/>
    <col min="13" max="13" width="14.109375" style="180" bestFit="1" customWidth="1"/>
    <col min="14" max="14" width="12.6640625" style="180" bestFit="1" customWidth="1"/>
    <col min="15" max="15" width="21.44140625" style="180" bestFit="1" customWidth="1"/>
    <col min="16" max="16" width="20.5546875" style="180" bestFit="1" customWidth="1"/>
    <col min="17" max="17" width="13.33203125" style="180" bestFit="1" customWidth="1"/>
    <col min="18" max="18" width="14.109375" style="180" bestFit="1" customWidth="1"/>
    <col min="19" max="19" width="14.33203125" style="180" bestFit="1" customWidth="1"/>
    <col min="20" max="20" width="20.44140625" style="180" customWidth="1"/>
    <col min="21" max="21" width="23" style="180" bestFit="1" customWidth="1"/>
    <col min="22" max="22" width="11.5546875" style="180"/>
    <col min="23" max="23" width="26.33203125" style="180" bestFit="1" customWidth="1"/>
    <col min="24" max="16384" width="11.5546875" style="180"/>
  </cols>
  <sheetData>
    <row r="1" spans="1:23" ht="41.4" x14ac:dyDescent="0.25">
      <c r="A1" s="130" t="s">
        <v>116</v>
      </c>
      <c r="B1" s="89" t="s">
        <v>109</v>
      </c>
      <c r="C1" s="132" t="s">
        <v>90</v>
      </c>
      <c r="D1" s="131" t="s">
        <v>91</v>
      </c>
      <c r="E1" s="132" t="s">
        <v>92</v>
      </c>
      <c r="F1" s="207" t="s">
        <v>93</v>
      </c>
      <c r="G1" s="132" t="s">
        <v>117</v>
      </c>
      <c r="H1" s="132" t="s">
        <v>94</v>
      </c>
      <c r="I1" s="207" t="s">
        <v>95</v>
      </c>
      <c r="J1" s="126" t="s">
        <v>44</v>
      </c>
      <c r="K1" s="126" t="s">
        <v>45</v>
      </c>
      <c r="L1" s="126" t="s">
        <v>148</v>
      </c>
      <c r="M1" s="126" t="s">
        <v>47</v>
      </c>
      <c r="N1" s="126" t="s">
        <v>83</v>
      </c>
      <c r="O1" s="126" t="s">
        <v>49</v>
      </c>
      <c r="P1" s="126" t="s">
        <v>50</v>
      </c>
      <c r="Q1" s="126" t="s">
        <v>149</v>
      </c>
      <c r="R1" s="126" t="s">
        <v>52</v>
      </c>
      <c r="S1" s="126" t="s">
        <v>84</v>
      </c>
      <c r="T1" s="127" t="s">
        <v>54</v>
      </c>
      <c r="U1" s="127" t="s">
        <v>55</v>
      </c>
      <c r="V1" s="128" t="s">
        <v>85</v>
      </c>
      <c r="W1" s="129" t="s">
        <v>57</v>
      </c>
    </row>
    <row r="2" spans="1:23" s="169" customFormat="1" x14ac:dyDescent="0.3">
      <c r="A2" s="170" t="s">
        <v>197</v>
      </c>
      <c r="B2" s="171" t="s">
        <v>192</v>
      </c>
      <c r="C2" s="172" t="s">
        <v>198</v>
      </c>
      <c r="D2" s="173">
        <v>28000</v>
      </c>
      <c r="E2" s="172" t="s">
        <v>199</v>
      </c>
      <c r="F2" s="174" t="s">
        <v>213</v>
      </c>
      <c r="G2" s="172" t="s">
        <v>200</v>
      </c>
      <c r="H2" s="172" t="s">
        <v>214</v>
      </c>
      <c r="I2" s="174" t="s">
        <v>201</v>
      </c>
      <c r="J2" s="172" t="s">
        <v>202</v>
      </c>
      <c r="K2" s="172" t="s">
        <v>211</v>
      </c>
      <c r="L2" s="175">
        <v>55</v>
      </c>
      <c r="M2" s="172" t="s">
        <v>203</v>
      </c>
      <c r="N2" s="172" t="s">
        <v>204</v>
      </c>
      <c r="O2" s="172" t="s">
        <v>205</v>
      </c>
      <c r="P2" s="172" t="s">
        <v>212</v>
      </c>
      <c r="Q2" s="175">
        <v>90</v>
      </c>
      <c r="R2" s="172" t="s">
        <v>206</v>
      </c>
      <c r="S2" s="172" t="s">
        <v>207</v>
      </c>
      <c r="T2" s="172" t="s">
        <v>208</v>
      </c>
      <c r="U2" s="172" t="s">
        <v>209</v>
      </c>
      <c r="V2" s="172">
        <v>5</v>
      </c>
      <c r="W2" s="176" t="s">
        <v>210</v>
      </c>
    </row>
    <row r="3" spans="1:23" x14ac:dyDescent="0.25">
      <c r="A3" s="170" t="s">
        <v>250</v>
      </c>
      <c r="B3" s="171"/>
      <c r="C3" s="172" t="s">
        <v>248</v>
      </c>
      <c r="D3" s="173">
        <v>17000</v>
      </c>
      <c r="E3" s="172" t="s">
        <v>249</v>
      </c>
      <c r="F3" s="174">
        <v>506897656</v>
      </c>
      <c r="G3" s="172"/>
      <c r="H3" s="172">
        <v>707070707</v>
      </c>
      <c r="I3" s="174"/>
      <c r="J3" s="172"/>
      <c r="K3" s="172"/>
      <c r="L3" s="175"/>
      <c r="M3" s="172"/>
      <c r="N3" s="172"/>
      <c r="O3" s="172"/>
      <c r="P3" s="172"/>
      <c r="Q3" s="175"/>
      <c r="R3" s="172"/>
      <c r="S3" s="172"/>
      <c r="T3" s="172" t="s">
        <v>251</v>
      </c>
      <c r="U3" s="172" t="s">
        <v>252</v>
      </c>
      <c r="V3" s="172"/>
      <c r="W3" s="176" t="s">
        <v>253</v>
      </c>
    </row>
  </sheetData>
  <pageMargins left="0.7" right="0.7" top="0.75" bottom="0.75" header="0.3" footer="0.3"/>
  <pageSetup paperSize="9" orientation="landscape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J2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ColWidth="11.5546875" defaultRowHeight="13.8" x14ac:dyDescent="0.3"/>
  <cols>
    <col min="1" max="1" width="7.33203125" style="85" customWidth="1"/>
    <col min="2" max="2" width="15.44140625" style="85" bestFit="1" customWidth="1"/>
    <col min="3" max="3" width="21.33203125" style="85" customWidth="1"/>
    <col min="4" max="4" width="20.5546875" style="85" bestFit="1" customWidth="1"/>
    <col min="5" max="5" width="13.88671875" style="85" customWidth="1"/>
    <col min="6" max="6" width="12.5546875" style="85" customWidth="1"/>
    <col min="7" max="7" width="22.33203125" style="85" customWidth="1"/>
    <col min="8" max="8" width="15.88671875" style="85" bestFit="1" customWidth="1"/>
    <col min="9" max="9" width="30" style="85" bestFit="1" customWidth="1"/>
    <col min="10" max="10" width="16" style="85" customWidth="1"/>
    <col min="11" max="16384" width="11.5546875" style="85"/>
  </cols>
  <sheetData>
    <row r="1" spans="1:10" ht="38.4" customHeight="1" x14ac:dyDescent="0.3">
      <c r="B1" s="118" t="s">
        <v>10</v>
      </c>
      <c r="C1" s="119" t="s">
        <v>241</v>
      </c>
      <c r="D1" s="119" t="s">
        <v>242</v>
      </c>
      <c r="E1" s="118" t="s">
        <v>106</v>
      </c>
      <c r="F1" s="118" t="s">
        <v>107</v>
      </c>
      <c r="G1" s="118" t="s">
        <v>81</v>
      </c>
      <c r="H1" s="119" t="s">
        <v>34</v>
      </c>
      <c r="I1" s="119" t="s">
        <v>35</v>
      </c>
      <c r="J1" s="120" t="s">
        <v>82</v>
      </c>
    </row>
    <row r="2" spans="1:10" ht="27.6" x14ac:dyDescent="0.3">
      <c r="A2" s="121">
        <v>1</v>
      </c>
      <c r="B2" s="112" t="s">
        <v>215</v>
      </c>
      <c r="C2" s="113">
        <v>607080910</v>
      </c>
      <c r="D2" s="114" t="s">
        <v>216</v>
      </c>
      <c r="E2" s="115" t="s">
        <v>217</v>
      </c>
      <c r="F2" s="115" t="s">
        <v>218</v>
      </c>
      <c r="G2" s="116" t="s">
        <v>219</v>
      </c>
      <c r="H2" s="116" t="s">
        <v>220</v>
      </c>
      <c r="I2" s="116" t="s">
        <v>221</v>
      </c>
      <c r="J2" s="117" t="s">
        <v>14</v>
      </c>
    </row>
  </sheetData>
  <sheetProtection formatCells="0" formatColumns="0" formatRows="0" selectLockedCells="1"/>
  <hyperlinks>
    <hyperlink ref="D2" r:id="rId1" xr:uid="{00000000-0004-0000-0500-000000000000}"/>
  </hyperlinks>
  <pageMargins left="0.7" right="0.7" top="0.75" bottom="0.75" header="0.3" footer="0.3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B2"/>
  <sheetViews>
    <sheetView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1.5546875" defaultRowHeight="13.8" x14ac:dyDescent="0.3"/>
  <cols>
    <col min="1" max="1" width="5.5546875" style="86" customWidth="1"/>
    <col min="2" max="2" width="24.33203125" style="85" bestFit="1" customWidth="1"/>
    <col min="3" max="16384" width="11.5546875" style="85"/>
  </cols>
  <sheetData>
    <row r="1" spans="1:2" ht="29.4" customHeight="1" x14ac:dyDescent="0.3">
      <c r="A1" s="87"/>
      <c r="B1" s="88" t="s">
        <v>98</v>
      </c>
    </row>
    <row r="2" spans="1:2" x14ac:dyDescent="0.3">
      <c r="A2" s="122"/>
      <c r="B2" s="211"/>
    </row>
  </sheetData>
  <sheetProtection formatCells="0" formatColumns="0" formatRows="0" selectLockedCells="1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/>
  <dimension ref="A1:G4"/>
  <sheetViews>
    <sheetView zoomScale="145" zoomScaleNormal="14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ColWidth="11.5546875" defaultRowHeight="10.8" x14ac:dyDescent="0.25"/>
  <cols>
    <col min="1" max="1" width="6.6640625" style="183" customWidth="1"/>
    <col min="2" max="2" width="30.5546875" style="185" bestFit="1" customWidth="1"/>
    <col min="3" max="3" width="11.44140625" style="185" bestFit="1" customWidth="1"/>
    <col min="4" max="4" width="17.33203125" style="185" bestFit="1" customWidth="1"/>
    <col min="5" max="5" width="10.6640625" style="185" bestFit="1" customWidth="1"/>
    <col min="6" max="6" width="11.5546875" style="185"/>
    <col min="7" max="7" width="11.44140625" style="186" customWidth="1"/>
    <col min="8" max="16384" width="11.5546875" style="185"/>
  </cols>
  <sheetData>
    <row r="1" spans="1:7" ht="35.4" customHeight="1" x14ac:dyDescent="0.25">
      <c r="B1" s="184" t="s">
        <v>98</v>
      </c>
      <c r="C1" s="184" t="s">
        <v>99</v>
      </c>
      <c r="D1" s="184" t="s">
        <v>175</v>
      </c>
      <c r="E1" s="184" t="s">
        <v>100</v>
      </c>
    </row>
    <row r="2" spans="1:7" x14ac:dyDescent="0.25">
      <c r="A2" s="187"/>
      <c r="B2" s="188" t="s">
        <v>236</v>
      </c>
      <c r="C2" s="189" t="s">
        <v>237</v>
      </c>
      <c r="D2" s="190"/>
      <c r="E2" s="190">
        <v>2</v>
      </c>
      <c r="G2" s="185"/>
    </row>
    <row r="3" spans="1:7" x14ac:dyDescent="0.25">
      <c r="B3" s="208" t="s">
        <v>238</v>
      </c>
      <c r="C3" s="209" t="s">
        <v>239</v>
      </c>
      <c r="D3" s="210" t="s">
        <v>240</v>
      </c>
      <c r="E3" s="210">
        <v>3</v>
      </c>
      <c r="G3" s="185"/>
    </row>
    <row r="4" spans="1:7" x14ac:dyDescent="0.25">
      <c r="G4" s="185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13</vt:i4>
      </vt:variant>
    </vt:vector>
  </HeadingPairs>
  <TitlesOfParts>
    <vt:vector size="21" baseType="lpstr">
      <vt:lpstr>Accueil</vt:lpstr>
      <vt:lpstr>Bon_Intervention</vt:lpstr>
      <vt:lpstr>Historique_BI</vt:lpstr>
      <vt:lpstr>Clients_Facturé</vt:lpstr>
      <vt:lpstr>Clients_Intervention</vt:lpstr>
      <vt:lpstr>Descriptions</vt:lpstr>
      <vt:lpstr>Produits</vt:lpstr>
      <vt:lpstr>Stock_Véhicule</vt:lpstr>
      <vt:lpstr>Bon_Intervention!Bon_champs</vt:lpstr>
      <vt:lpstr>Bon_Intervention!Bon_responsable</vt:lpstr>
      <vt:lpstr>colonneclientsfacturé</vt:lpstr>
      <vt:lpstr>colonneclientsfacturéBI</vt:lpstr>
      <vt:lpstr>colonneclientsintervention</vt:lpstr>
      <vt:lpstr>colonneclientsinterventionBi</vt:lpstr>
      <vt:lpstr>colonnepointprelevement</vt:lpstr>
      <vt:lpstr>colonneposteintervention</vt:lpstr>
      <vt:lpstr>colonnetechnicien</vt:lpstr>
      <vt:lpstr>colonnetravaux</vt:lpstr>
      <vt:lpstr>colonnevaleurprelevement</vt:lpstr>
      <vt:lpstr>Bon_Intervention!date_au</vt:lpstr>
      <vt:lpstr>TableauMaterielReference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DURKAER</cp:lastModifiedBy>
  <cp:lastPrinted>2020-06-08T14:01:29Z</cp:lastPrinted>
  <dcterms:created xsi:type="dcterms:W3CDTF">2018-11-28T09:50:59Z</dcterms:created>
  <dcterms:modified xsi:type="dcterms:W3CDTF">2020-06-10T17:04:15Z</dcterms:modified>
</cp:coreProperties>
</file>