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E48ABCF7-AAF3-4A23-BC34-5D6158DA1F3D}" xr6:coauthVersionLast="44" xr6:coauthVersionMax="45" xr10:uidLastSave="{00000000-0000-0000-0000-000000000000}"/>
  <bookViews>
    <workbookView xWindow="-108" yWindow="-108" windowWidth="19416" windowHeight="10440" activeTab="1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<sst xmlns="http://schemas.openxmlformats.org/spreadsheetml/2006/main" count="780" uniqueCount="578">
  <si>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</si>
  <si>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</si>
  <si>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</si>
  <si>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</si>
  <si>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</si>
  <si>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</si>
  <si>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</si>
  <si>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</si>
  <si>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</si>
  <si>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</si>
  <si>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</si>
  <si>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</si>
  <si>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</si>
  <si>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</si>
  <si>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</si>
  <si>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</si>
  <si>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</si>
  <si>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</si>
  <si>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</si>
  <si>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</si>
  <si>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</si>
  <si>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</si>
  <si>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</si>
  <si>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</si>
  <si>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</si>
  <si>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</si>
  <si>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</si>
  <si>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</si>
  <si>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</si>
  <si>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</si>
  <si>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</si>
  <si>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</si>
  <si>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</si>
  <si>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</si>
  <si>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</si>
  <si>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</si>
  <si>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</si>
  <si>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</si>
  <si>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</si>
  <si>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</si>
  <si>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</si>
  <si>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</si>
  <si>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</si>
  <si>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</si>
  <si>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</si>
  <si>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</si>
  <si>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</si>
  <si>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</si>
  <si>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</si>
  <si>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</si>
  <si>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</si>
  <si>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</si>
  <si>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</si>
  <si>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</si>
  <si>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</si>
  <si>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</si>
  <si>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</si>
  <si>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</si>
  <si>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</si>
  <si>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</si>
  <si>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</si>
  <si>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</si>
  <si>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</si>
  <si>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</si>
  <si>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</si>
  <si>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</si>
  <si>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</si>
  <si>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</si>
  <si>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</si>
  <si>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</si>
  <si>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</si>
  <si>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</si>
  <si>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</si>
  <si>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</si>
  <si>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</si>
  <si>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</si>
  <si>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</si>
  <si>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</si>
  <si>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</si>
  <si>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</si>
  <si>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</si>
  <si>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</si>
  <si>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</si>
  <si>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</si>
  <si>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</si>
  <si>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</si>
  <si>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</si>
  <si>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</si>
  <si>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</si>
  <si>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</si>
  <si>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</si>
  <si>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</si>
  <si>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</si>
  <si>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</si>
  <si>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</si>
  <si>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</si>
  <si>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</si>
  <si>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</si>
  <si>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</si>
  <si>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</si>
  <si>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</si>
  <si>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</si>
  <si>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</si>
  <si>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</si>
  <si>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</si>
  <si>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</si>
  <si>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</si>
  <si>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</si>
  <si>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</si>
  <si>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</si>
  <si>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</si>
  <si>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</si>
  <si>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</si>
  <si>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</si>
  <si>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</si>
  <si>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</si>
  <si>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</si>
  <si>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</si>
  <si>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</si>
  <si>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</si>
  <si>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</si>
  <si>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</si>
  <si>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</si>
  <si>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</si>
  <si>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</si>
  <si>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</si>
  <si>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</si>
  <si>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</si>
  <si>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</si>
  <si>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</si>
  <si>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</si>
  <si>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</si>
  <si>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</si>
  <si>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</si>
  <si>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</si>
  <si>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</si>
  <si>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</si>
  <si>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</si>
  <si>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</si>
  <si>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</si>
  <si>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</si>
  <si>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</si>
  <si>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</si>
  <si>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</si>
  <si>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</si>
  <si>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</si>
  <si>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</si>
  <si>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</si>
  <si>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</si>
  <si>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</si>
  <si>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</si>
  <si>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</si>
  <si>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</si>
  <si>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</si>
  <si>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</si>
  <si>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</si>
  <si>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</si>
  <si>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</si>
  <si>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</si>
  <si>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</si>
  <si>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</si>
  <si>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</si>
  <si>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</si>
  <si>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</si>
  <si>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</si>
  <si>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</si>
  <si>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</si>
  <si>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</si>
  <si>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</si>
  <si>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</si>
  <si>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</si>
  <si>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</si>
  <si>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</si>
  <si>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</si>
  <si>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</si>
  <si>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</si>
  <si>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</si>
  <si>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</si>
  <si>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</si>
  <si>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</si>
  <si>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</si>
  <si>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</si>
  <si>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</si>
  <si>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</si>
  <si>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</si>
  <si>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</si>
  <si>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</si>
  <si>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</si>
  <si>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</si>
  <si>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</si>
  <si>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</si>
  <si>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</si>
  <si>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</si>
  <si>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</si>
  <si>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</si>
  <si>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</si>
  <si>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</si>
  <si>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</si>
  <si>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</si>
  <si>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</si>
  <si>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</si>
  <si>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</si>
  <si>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</si>
  <si>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</si>
  <si>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</si>
  <si>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</si>
  <si>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</si>
  <si>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</si>
  <si>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</si>
  <si>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</si>
  <si>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</si>
  <si>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</si>
  <si>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</si>
  <si>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</si>
  <si>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</si>
  <si>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</si>
  <si>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</si>
  <si>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</si>
  <si>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</si>
  <si>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</si>
  <si>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</si>
  <si>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</si>
  <si>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</si>
  <si>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</si>
  <si>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</si>
  <si>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</si>
  <si>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</si>
  <si>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</si>
  <si>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</si>
  <si>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</si>
  <si>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</si>
  <si>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</si>
  <si>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</si>
  <si>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</si>
  <si>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</si>
  <si>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</si>
  <si>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</si>
  <si>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</si>
  <si>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</si>
  <si>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</si>
  <si>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</si>
  <si>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</si>
  <si>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</si>
  <si>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</si>
  <si>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</si>
  <si>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</si>
  <si>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</si>
  <si>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</si>
  <si>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</si>
  <si>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</si>
  <si>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</si>
  <si>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</si>
  <si>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</si>
  <si>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</si>
  <si>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</si>
  <si>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</si>
  <si>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</si>
  <si>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</si>
  <si>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</si>
  <si>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</si>
  <si>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</si>
  <si>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</si>
  <si>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</si>
  <si>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</si>
  <si>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</si>
  <si>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</si>
  <si>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</si>
  <si>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</si>
  <si>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</si>
  <si>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</si>
  <si>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</si>
  <si>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</si>
  <si>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</si>
  <si>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</si>
  <si>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</si>
  <si>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</si>
  <si>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</si>
  <si>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</si>
  <si>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</si>
  <si>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</si>
  <si>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</si>
  <si>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</si>
  <si>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</si>
  <si>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</si>
  <si>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</si>
  <si>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</si>
  <si>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</si>
  <si>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</si>
  <si>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</si>
  <si>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</si>
  <si>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</si>
  <si>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</si>
  <si>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</si>
  <si>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</si>
  <si>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</si>
  <si>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</si>
  <si>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</si>
  <si>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</si>
  <si>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</si>
  <si>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</si>
  <si>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</si>
  <si>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</si>
  <si>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</si>
  <si>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</si>
  <si>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</si>
  <si>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</si>
  <si>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</si>
  <si>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</si>
  <si>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</si>
  <si>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</si>
  <si>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</si>
  <si>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</si>
  <si>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</si>
  <si>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</si>
  <si>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</si>
  <si>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</si>
  <si>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</si>
  <si>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</si>
  <si>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</si>
  <si>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</si>
  <si>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</si>
  <si>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</si>
  <si>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</si>
  <si>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</si>
  <si>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</si>
  <si>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</si>
  <si>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</si>
  <si>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</si>
  <si>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</si>
  <si>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</si>
  <si>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</si>
  <si>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</si>
  <si>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</si>
  <si>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</si>
  <si>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</si>
  <si>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</si>
  <si>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</si>
  <si>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</si>
  <si>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</si>
  <si>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</si>
  <si>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</si>
  <si>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</si>
  <si>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</si>
  <si>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</si>
  <si>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</si>
  <si>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</si>
  <si>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</si>
  <si>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</si>
  <si>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</si>
  <si>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</si>
  <si>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</si>
  <si>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</si>
  <si>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</si>
  <si>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</si>
  <si>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</si>
  <si>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</si>
  <si>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</si>
  <si>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</si>
  <si>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</si>
  <si>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</si>
  <si>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</si>
  <si>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</si>
  <si>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</si>
  <si>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</si>
  <si>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</si>
  <si>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</si>
  <si>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</si>
  <si>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</si>
  <si>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</si>
  <si>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</si>
  <si>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</si>
  <si>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</si>
  <si>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</si>
  <si>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</si>
  <si>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</si>
  <si>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</si>
  <si>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</si>
  <si>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</si>
  <si>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</si>
  <si>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</si>
  <si>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</si>
  <si>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</si>
  <si>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</si>
  <si>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</si>
  <si>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</si>
  <si>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</si>
  <si>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</si>
  <si>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</si>
  <si>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</si>
  <si>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</si>
  <si>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</si>
  <si>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</si>
  <si>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</si>
  <si>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</si>
  <si>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</si>
  <si>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</si>
  <si>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</si>
  <si>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</si>
  <si>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</si>
  <si>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</si>
  <si>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</si>
  <si>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</si>
  <si>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</si>
  <si>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</si>
  <si>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</si>
  <si>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</si>
  <si>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</si>
  <si>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</si>
  <si>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</si>
  <si>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</si>
  <si>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</si>
  <si>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</si>
  <si>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</si>
  <si>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</si>
  <si>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</si>
  <si>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</si>
  <si>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</si>
  <si>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</si>
  <si>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</si>
  <si>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</si>
  <si>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</si>
  <si>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</si>
  <si>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</si>
  <si>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</si>
  <si>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</si>
  <si>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</si>
  <si>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</si>
  <si>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</si>
  <si>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</si>
  <si>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</si>
  <si>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</si>
  <si>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</si>
  <si>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</si>
  <si>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</si>
  <si>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</si>
  <si>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</si>
  <si>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</si>
  <si>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</si>
  <si>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</si>
  <si>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</si>
  <si>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</si>
  <si>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</si>
  <si>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</si>
  <si>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</si>
  <si>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</si>
  <si>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</si>
  <si>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</si>
  <si>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</si>
  <si>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</si>
  <si>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</si>
  <si>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</si>
  <si>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</si>
  <si>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</si>
  <si>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</si>
  <si>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</si>
  <si>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</si>
  <si>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</si>
  <si>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</si>
  <si>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</si>
  <si>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</si>
  <si>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</si>
  <si>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</si>
  <si>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</si>
  <si>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</si>
  <si>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</si>
  <si>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</si>
  <si>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</si>
  <si>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</si>
  <si>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</si>
  <si>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</si>
  <si>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</si>
  <si>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</si>
  <si>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</si>
  <si>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</si>
  <si>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</si>
  <si>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</si>
  <si>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</si>
  <si>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</si>
  <si>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</si>
  <si>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</si>
  <si>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</si>
  <si>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</si>
  <si>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</si>
  <si>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</si>
  <si>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</si>
  <si>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</si>
  <si>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</si>
  <si>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</si>
  <si>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</si>
  <si>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</si>
  <si>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</si>
  <si>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</si>
  <si>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</si>
  <si>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</si>
  <si>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</si>
  <si>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</si>
  <si>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</si>
  <si>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</si>
  <si>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</si>
  <si>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</si>
  <si>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</si>
  <si>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</si>
  <si>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</si>
  <si>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</si>
  <si>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</si>
  <si>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</si>
  <si>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</si>
  <si>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</si>
  <si>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</si>
  <si>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</si>
  <si>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</si>
  <si>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</si>
  <si>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</si>
  <si>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</si>
  <si>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</si>
  <si>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</si>
  <si>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</si>
  <si>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</si>
  <si>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/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</si>
  <si>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</si>
  <si>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</si>
  <si>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</si>
  <si>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</si>
  <si>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</si>
  <si>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</si>
  <si>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</si>
  <si>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</si>
  <si>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</si>
  <si>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</si>
  <si>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</si>
  <si>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</si>
  <si>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</si>
  <si>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</si>
  <si>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</si>
  <si>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</si>
  <si>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</si>
  <si>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</si>
  <si>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</si>
  <si>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</si>
  <si>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</si>
  <si>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</si>
  <si>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</si>
  <si>
    <t>0.06 mg/l</t>
  </si>
  <si>
    <t>1.67 mg/l</t>
  </si>
  <si>
    <t>Mauvaise aspiration produit. pompe désamorcée</t>
  </si>
  <si>
    <t>rue des Glycines</t>
  </si>
  <si>
    <t>ENGIE (75)</t>
  </si>
  <si>
    <t>(33)1 34 55 66 77</t>
  </si>
  <si>
    <t>MARANS François</t>
  </si>
  <si>
    <t>(33)6 07 08 01 02</t>
  </si>
  <si>
    <t>francois.marans@engie.com</t>
  </si>
  <si>
    <t>rue des Pains</t>
  </si>
  <si>
    <t>GOUSSAINVILLE</t>
  </si>
  <si>
    <t xml:space="preserve">BOULANGER </t>
  </si>
  <si>
    <t>(33)1 07 98 95 69</t>
  </si>
  <si>
    <t>CUITE MAURICE</t>
  </si>
  <si>
    <t>(33)6 78 43 18 54</t>
  </si>
  <si>
    <t>pompe 1</t>
  </si>
  <si>
    <t>45,45</t>
  </si>
  <si>
    <t>0,05 mg/l</t>
  </si>
  <si>
    <t>aucun 1</t>
  </si>
  <si>
    <t>pompe 2</t>
  </si>
  <si>
    <t>67,6</t>
  </si>
  <si>
    <t>1,78mg/l</t>
  </si>
  <si>
    <t>aucun2</t>
  </si>
  <si>
    <t>FILTRE AUTOMATIQUE HONEYWEL</t>
  </si>
  <si>
    <t>NP200V VANNE 2910</t>
  </si>
  <si>
    <t>500 L/H</t>
  </si>
  <si>
    <t>mauricecuite@yahoo.fr</t>
  </si>
  <si>
    <t>CE435778</t>
  </si>
  <si>
    <t>0.05 mg/l</t>
  </si>
  <si>
    <t>1.78mg/l</t>
  </si>
  <si>
    <t>(33)5 67 89 58 84</t>
  </si>
  <si>
    <t>(33)6 06 06 60 60</t>
  </si>
  <si>
    <t>0,65</t>
  </si>
  <si>
    <t>0,23</t>
  </si>
  <si>
    <t>2.6mg/m3</t>
  </si>
  <si>
    <t>1.65mg/l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</si>
</sst>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1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165" fontId="4" fillId="11" borderId="29" xfId="0" applyNumberFormat="1" applyFont="1" applyFill="1" applyBorder="1" applyAlignment="1">
      <alignment horizontal="left" vertical="center" wrapText="1"/>
    </xf>
    <xf numFmtId="165" fontId="51" fillId="12" borderId="29" xfId="0" applyNumberFormat="1" applyFont="1" applyFill="1" applyBorder="1" applyAlignment="1">
      <alignment horizontal="left" vertical="center" wrapText="1"/>
    </xf>
    <xf numFmtId="165" fontId="4" fillId="13" borderId="29" xfId="0" applyNumberFormat="1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1" fillId="6" borderId="29" xfId="0" applyNumberFormat="1" applyFont="1" applyFill="1" applyBorder="1" applyAlignment="1">
      <alignment horizontal="left" vertical="center" wrapText="1"/>
    </xf>
    <xf numFmtId="0" fontId="39" fillId="0" borderId="30" xfId="0" applyNumberFormat="1" applyFont="1" applyBorder="1"/>
    <xf numFmtId="0" fontId="2" fillId="0" borderId="0" xfId="0" applyNumberFormat="1" applyFont="1"/>
    <xf numFmtId="14" fontId="39" fillId="0" borderId="30" xfId="0" applyNumberFormat="1" applyFont="1" applyBorder="1"/>
    <xf numFmtId="0" fontId="4" fillId="14" borderId="29" xfId="0" applyNumberFormat="1" applyFont="1" applyFill="1" applyBorder="1" applyAlignment="1">
      <alignment horizontal="left" vertical="center" wrapText="1"/>
    </xf>
    <xf numFmtId="2" fontId="27" fillId="0" borderId="1" xfId="0" applyNumberFormat="1" applyFont="1" applyBorder="1" applyAlignment="1" applyProtection="1">
      <alignment horizontal="left" vertical="center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center" shrinkToFit="1"/>
    </xf>
    <xf numFmtId="0" fontId="12" fillId="0" borderId="13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8" dataDxfId="196" headerRowBorderDxfId="197" tableBorderDxfId="195" totalsRowBorderDxfId="194">
  <autoFilter ref="A1:DL4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7" dataDxfId="75" headerRowBorderDxfId="76" tableBorderDxfId="74" totalsRowBorderDxfId="73">
  <autoFilter ref="A1:W4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18" sqref="M18"/>
    </sheetView>
  </sheetViews>
  <sheetFormatPr baseColWidth="10" defaultColWidth="11.5546875" defaultRowHeight="14.4" x14ac:dyDescent="0.3"/>
  <cols>
    <col min="1" max="16384" width="11.5546875" style="150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tabSelected="1" showRuler="0" showWhiteSpace="0" zoomScale="160" zoomScaleNormal="160" zoomScaleSheetLayoutView="115" zoomScalePageLayoutView="160" workbookViewId="0">
      <pane ySplit="2" topLeftCell="A36" activePane="bottomLeft" state="frozen"/>
      <selection pane="bottomLeft" activeCell="P38" sqref="P38:U38"/>
    </sheetView>
  </sheetViews>
  <sheetFormatPr baseColWidth="10" defaultColWidth="11.5546875" defaultRowHeight="11.4" x14ac:dyDescent="0.3"/>
  <cols>
    <col min="1" max="2" width="1.33203125" style="140" customWidth="1"/>
    <col min="3" max="3" width="9.33203125" style="140" customWidth="1"/>
    <col min="4" max="5" width="7.33203125" style="140" customWidth="1"/>
    <col min="6" max="6" width="0.6640625" style="140" customWidth="1"/>
    <col min="7" max="7" width="0.88671875" style="140" customWidth="1"/>
    <col min="8" max="8" width="0.6640625" style="140" customWidth="1"/>
    <col min="9" max="9" width="11.88671875" style="140" customWidth="1"/>
    <col min="10" max="10" width="13.6640625" style="140" customWidth="1"/>
    <col min="11" max="11" width="0.6640625" style="140" customWidth="1"/>
    <col min="12" max="12" width="0.88671875" style="140" customWidth="1"/>
    <col min="13" max="13" width="0.6640625" style="140" customWidth="1"/>
    <col min="14" max="14" width="6.6640625" style="140" customWidth="1"/>
    <col min="15" max="15" width="6" style="140" customWidth="1"/>
    <col min="16" max="16" width="6.33203125" style="140" customWidth="1"/>
    <col min="17" max="17" width="3" style="140" customWidth="1"/>
    <col min="18" max="18" width="2.88671875" style="140" customWidth="1"/>
    <col min="19" max="20" width="6.33203125" style="140" customWidth="1"/>
    <col min="21" max="21" width="2.6640625" style="140" customWidth="1"/>
    <col min="22" max="22" width="2" style="140" customWidth="1"/>
    <col min="23" max="663" width="11.5546875" style="140"/>
    <col min="664" max="664" width="11.5546875" style="140" customWidth="1"/>
    <col min="665" max="16384" width="11.5546875" style="140"/>
  </cols>
  <sheetData>
    <row r="1" spans="2:664" ht="21.6" customHeight="1" x14ac:dyDescent="0.3">
      <c r="N1" s="308" t="s">
        <v>65</v>
      </c>
      <c r="O1" s="309"/>
      <c r="P1" s="309"/>
      <c r="Q1" s="309"/>
      <c r="R1" s="309"/>
      <c r="S1" s="331">
        <v>414</v>
      </c>
      <c r="T1" s="332"/>
      <c r="U1" s="332"/>
      <c r="V1" s="1"/>
      <c r="YN1" s="2"/>
    </row>
    <row r="2" spans="2:664" ht="18" customHeight="1" x14ac:dyDescent="0.3">
      <c r="F2" s="347" t="s">
        <v>77</v>
      </c>
      <c r="G2" s="348"/>
      <c r="H2" s="348"/>
      <c r="I2" s="348"/>
      <c r="J2" s="348"/>
      <c r="K2" s="348"/>
      <c r="L2" s="348"/>
      <c r="M2" s="348"/>
      <c r="N2" s="348"/>
      <c r="O2" s="348"/>
      <c r="P2" s="58"/>
      <c r="Q2" s="58"/>
      <c r="R2" s="59"/>
      <c r="S2" s="59"/>
      <c r="T2" s="60"/>
      <c r="U2" s="59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5" customHeight="1" x14ac:dyDescent="0.3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2" t="s">
        <v>70</v>
      </c>
      <c r="O4" s="293"/>
      <c r="P4" s="336">
        <v>43996</v>
      </c>
      <c r="Q4" s="336"/>
      <c r="R4" s="305" t="s">
        <v>71</v>
      </c>
      <c r="S4" s="305"/>
      <c r="T4" s="301"/>
      <c r="U4" s="302"/>
      <c r="V4" s="7"/>
    </row>
    <row r="5" spans="2:664" ht="5.4" customHeight="1" x14ac:dyDescent="0.3">
      <c r="B5" s="7"/>
      <c r="C5" s="8"/>
      <c r="D5" s="337"/>
      <c r="E5" s="338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39"/>
    </row>
    <row r="6" spans="2:664" ht="19.95" customHeight="1" x14ac:dyDescent="0.3">
      <c r="B6" s="7"/>
      <c r="C6" s="129" t="s">
        <v>0</v>
      </c>
      <c r="D6" s="310" t="s">
        <v>190</v>
      </c>
      <c r="E6" s="311"/>
      <c r="F6" s="65" t="str">
        <f>D6</f>
        <v>ENGIE</v>
      </c>
      <c r="G6" s="3"/>
      <c r="H6" s="7"/>
      <c r="I6" s="131" t="s">
        <v>4</v>
      </c>
      <c r="J6" s="296" t="s">
        <v>529</v>
      </c>
      <c r="K6" s="141"/>
      <c r="M6" s="3"/>
      <c r="N6" s="294" t="s">
        <v>64</v>
      </c>
      <c r="O6" s="295"/>
      <c r="P6" s="144"/>
      <c r="Q6" s="130" t="s">
        <v>5</v>
      </c>
      <c r="R6" s="303" t="s">
        <v>63</v>
      </c>
      <c r="S6" s="304"/>
      <c r="T6" s="145"/>
      <c r="U6" s="82" t="s">
        <v>5</v>
      </c>
    </row>
    <row r="7" spans="2:664" ht="14.4" customHeight="1" x14ac:dyDescent="0.3">
      <c r="B7" s="7"/>
      <c r="C7" s="129" t="s">
        <v>79</v>
      </c>
      <c r="D7" s="312" t="s">
        <v>491</v>
      </c>
      <c r="E7" s="313"/>
      <c r="F7" s="65"/>
      <c r="G7" s="3"/>
      <c r="H7" s="7"/>
      <c r="I7" s="131"/>
      <c r="J7" s="297"/>
      <c r="K7" s="141"/>
      <c r="M7" s="3"/>
      <c r="N7" s="12"/>
      <c r="O7" s="12"/>
      <c r="P7" s="324" t="s">
        <v>78</v>
      </c>
      <c r="Q7" s="325"/>
      <c r="R7" s="325"/>
      <c r="S7" s="326"/>
      <c r="T7" s="146"/>
      <c r="U7" s="82" t="s">
        <v>5</v>
      </c>
    </row>
    <row r="8" spans="2:664" ht="10.95" customHeight="1" x14ac:dyDescent="0.3">
      <c r="B8" s="7"/>
      <c r="C8" s="330" t="s">
        <v>1</v>
      </c>
      <c r="D8" s="314" t="s">
        <v>492</v>
      </c>
      <c r="E8" s="315"/>
      <c r="F8" s="65" t="str">
        <f>D8</f>
        <v>rue des Ouvriers</v>
      </c>
      <c r="G8" s="3"/>
      <c r="H8" s="7"/>
      <c r="I8" s="230" t="s">
        <v>1</v>
      </c>
      <c r="J8" s="345" t="s">
        <v>527</v>
      </c>
      <c r="K8" s="67" t="str">
        <f>L8</f>
        <v/>
      </c>
      <c r="L8" s="64" t="str">
        <f>IFERROR(VLOOKUP($J$6,#REF!,3,0),"")</f>
        <v/>
      </c>
      <c r="M8" s="5"/>
      <c r="N8" s="306" t="s">
        <v>175</v>
      </c>
      <c r="O8" s="306"/>
      <c r="P8" s="307"/>
      <c r="Q8" s="353"/>
      <c r="R8" s="285"/>
      <c r="S8" s="285"/>
      <c r="T8" s="3"/>
      <c r="U8" s="3"/>
      <c r="V8" s="3"/>
    </row>
    <row r="9" spans="2:664" ht="10.199999999999999" customHeight="1" x14ac:dyDescent="0.3">
      <c r="B9" s="7"/>
      <c r="C9" s="330"/>
      <c r="D9" s="316"/>
      <c r="E9" s="317"/>
      <c r="F9" s="65"/>
      <c r="G9" s="3"/>
      <c r="H9" s="7"/>
      <c r="I9" s="344"/>
      <c r="J9" s="346"/>
      <c r="K9" s="67"/>
      <c r="L9" s="64"/>
      <c r="M9" s="7"/>
      <c r="N9" s="259" t="s">
        <v>10</v>
      </c>
      <c r="O9" s="259"/>
      <c r="P9" s="359"/>
      <c r="Q9" s="360"/>
      <c r="R9" s="360"/>
      <c r="S9" s="360"/>
      <c r="T9" s="360"/>
      <c r="U9" s="360"/>
      <c r="V9" s="361"/>
    </row>
    <row r="10" spans="2:664" ht="11.4" customHeight="1" x14ac:dyDescent="0.3">
      <c r="B10" s="7"/>
      <c r="C10" s="129" t="s">
        <v>2</v>
      </c>
      <c r="D10" s="318">
        <v>33000</v>
      </c>
      <c r="E10" s="319"/>
      <c r="F10" s="65">
        <f>D10</f>
        <v>33000</v>
      </c>
      <c r="G10" s="3"/>
      <c r="H10" s="7"/>
      <c r="I10" s="129" t="s">
        <v>2</v>
      </c>
      <c r="J10" s="204">
        <v>89000</v>
      </c>
      <c r="K10" s="68" t="str">
        <f>L10</f>
        <v/>
      </c>
      <c r="L10" s="64" t="str">
        <f>IFERROR(VLOOKUP($J$6,#REF!,4,0),"")</f>
        <v/>
      </c>
      <c r="M10" s="7"/>
      <c r="N10" s="259" t="s">
        <v>7</v>
      </c>
      <c r="O10" s="259"/>
      <c r="P10" s="322"/>
      <c r="Q10" s="335"/>
      <c r="R10" s="335"/>
      <c r="S10" s="335"/>
      <c r="T10" s="335"/>
      <c r="U10" s="335"/>
      <c r="V10" s="323"/>
    </row>
    <row r="11" spans="2:664" ht="22.2" customHeight="1" x14ac:dyDescent="0.3">
      <c r="B11" s="7"/>
      <c r="C11" s="129" t="s">
        <v>3</v>
      </c>
      <c r="D11" s="320" t="s">
        <v>493</v>
      </c>
      <c r="E11" s="321"/>
      <c r="F11" s="65" t="str">
        <f>D11</f>
        <v>BORDEAUX</v>
      </c>
      <c r="G11" s="3"/>
      <c r="H11" s="7"/>
      <c r="I11" s="219" t="s">
        <v>3</v>
      </c>
      <c r="J11" s="221" t="s">
        <v>528</v>
      </c>
      <c r="K11" s="65" t="str">
        <f>L11</f>
        <v/>
      </c>
      <c r="L11" s="64" t="str">
        <f>IFERROR(VLOOKUP($J$6,#REF!,5,0),"")</f>
        <v/>
      </c>
      <c r="M11" s="7"/>
      <c r="N11" s="230" t="s">
        <v>11</v>
      </c>
      <c r="O11" s="330"/>
      <c r="P11" s="339"/>
      <c r="Q11" s="340"/>
      <c r="R11" s="340"/>
      <c r="S11" s="340"/>
      <c r="T11" s="340"/>
      <c r="U11" s="340"/>
      <c r="V11" s="341"/>
    </row>
    <row r="12" spans="2:664" ht="10.95" customHeight="1" x14ac:dyDescent="0.3">
      <c r="B12" s="7"/>
      <c r="C12" s="129" t="s">
        <v>8</v>
      </c>
      <c r="D12" s="322" t="s">
        <v>572</v>
      </c>
      <c r="E12" s="323"/>
      <c r="F12" s="66" t="str">
        <f>D12</f>
        <v>(33)5 67 89 58 84</v>
      </c>
      <c r="G12" s="3"/>
      <c r="H12" s="7"/>
      <c r="I12" s="129" t="s">
        <v>8</v>
      </c>
      <c r="J12" s="217" t="s">
        <v>530</v>
      </c>
      <c r="K12" s="216" t="str">
        <f>L12</f>
        <v/>
      </c>
      <c r="L12" s="64" t="str">
        <f>IFERROR(VLOOKUP($J$6,#REF!,6,0),"")</f>
        <v/>
      </c>
      <c r="M12" s="5"/>
      <c r="N12" s="298" t="s">
        <v>75</v>
      </c>
      <c r="O12" s="298"/>
      <c r="P12" s="147"/>
      <c r="Q12" s="342" t="s">
        <v>76</v>
      </c>
      <c r="R12" s="343"/>
      <c r="S12" s="343"/>
      <c r="T12" s="356"/>
      <c r="U12" s="357"/>
      <c r="V12" s="358"/>
    </row>
    <row r="13" spans="2:664" ht="22.2" customHeight="1" x14ac:dyDescent="0.3">
      <c r="B13" s="7"/>
      <c r="C13" s="63" t="s">
        <v>6</v>
      </c>
      <c r="D13" s="320" t="s">
        <v>516</v>
      </c>
      <c r="E13" s="321"/>
      <c r="F13" s="11"/>
      <c r="G13" s="3"/>
      <c r="H13" s="7"/>
      <c r="I13" s="63" t="s">
        <v>9</v>
      </c>
      <c r="J13" s="220" t="s">
        <v>531</v>
      </c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4"/>
      <c r="R13" s="135"/>
      <c r="S13" s="134"/>
      <c r="T13" s="135"/>
      <c r="U13" s="134"/>
      <c r="V13" s="139"/>
    </row>
    <row r="14" spans="2:664" ht="10.95" customHeight="1" x14ac:dyDescent="0.3">
      <c r="B14" s="7"/>
      <c r="C14" s="129" t="s">
        <v>7</v>
      </c>
      <c r="D14" s="322" t="s">
        <v>573</v>
      </c>
      <c r="E14" s="323"/>
      <c r="F14" s="11"/>
      <c r="G14" s="3"/>
      <c r="H14" s="7"/>
      <c r="I14" s="129" t="s">
        <v>7</v>
      </c>
      <c r="J14" s="218" t="s">
        <v>532</v>
      </c>
      <c r="K14" s="216" t="str">
        <f>L14</f>
        <v/>
      </c>
      <c r="L14" s="64" t="str">
        <f>IFERROR(VLOOKUP($J$6,#REF!,8,0),"")</f>
        <v/>
      </c>
      <c r="M14" s="5"/>
      <c r="N14" s="299" t="s">
        <v>12</v>
      </c>
      <c r="O14" s="300"/>
      <c r="P14" s="354"/>
      <c r="Q14" s="355"/>
      <c r="R14" s="355"/>
      <c r="S14" s="355"/>
      <c r="T14" s="355"/>
      <c r="U14" s="355"/>
      <c r="V14" s="355"/>
    </row>
    <row r="15" spans="2:664" ht="4.2" customHeight="1" x14ac:dyDescent="0.3">
      <c r="B15" s="133"/>
      <c r="C15" s="139"/>
      <c r="D15" s="139"/>
      <c r="E15" s="139"/>
      <c r="F15" s="14"/>
      <c r="H15" s="133"/>
      <c r="I15" s="139"/>
      <c r="J15" s="139"/>
      <c r="K15" s="14"/>
    </row>
    <row r="16" spans="2:664" ht="4.2" customHeight="1" x14ac:dyDescent="0.3"/>
    <row r="17" spans="2:22" ht="13.95" customHeight="1" x14ac:dyDescent="0.3">
      <c r="B17" s="15"/>
      <c r="C17" s="289" t="s">
        <v>40</v>
      </c>
      <c r="D17" s="352"/>
      <c r="E17" s="16"/>
      <c r="G17" s="17"/>
      <c r="H17" s="17"/>
      <c r="I17" s="83" t="s">
        <v>34</v>
      </c>
      <c r="J17" s="3"/>
      <c r="O17" s="288" t="s">
        <v>86</v>
      </c>
      <c r="P17" s="289"/>
      <c r="Q17" s="290"/>
    </row>
    <row r="18" spans="2:22" ht="2.4" customHeight="1" x14ac:dyDescent="0.3">
      <c r="B18" s="15"/>
      <c r="C18" s="138"/>
      <c r="D18" s="138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59" t="s">
        <v>39</v>
      </c>
      <c r="D19" s="259"/>
      <c r="E19" s="205"/>
      <c r="F19" s="364" t="s">
        <v>13</v>
      </c>
      <c r="G19" s="364"/>
      <c r="H19" s="364"/>
      <c r="I19" s="136" t="s">
        <v>66</v>
      </c>
      <c r="J19" s="148"/>
      <c r="K19" s="11"/>
      <c r="L19" s="18"/>
      <c r="M19" s="18"/>
      <c r="N19" s="18"/>
      <c r="O19" s="136" t="s">
        <v>18</v>
      </c>
      <c r="P19" s="227">
        <v>32</v>
      </c>
      <c r="Q19" s="130" t="s">
        <v>14</v>
      </c>
      <c r="R19" s="3"/>
      <c r="S19" s="129" t="s">
        <v>21</v>
      </c>
      <c r="T19" s="227">
        <v>765</v>
      </c>
      <c r="U19" s="260" t="s">
        <v>16</v>
      </c>
      <c r="V19" s="291"/>
    </row>
    <row r="20" spans="2:22" ht="10.95" customHeight="1" x14ac:dyDescent="0.3">
      <c r="B20" s="7"/>
      <c r="C20" s="259" t="s">
        <v>36</v>
      </c>
      <c r="D20" s="259"/>
      <c r="E20" s="205"/>
      <c r="F20" s="364" t="s">
        <v>13</v>
      </c>
      <c r="G20" s="364"/>
      <c r="H20" s="364"/>
      <c r="I20" s="136" t="s">
        <v>67</v>
      </c>
      <c r="J20" s="148"/>
      <c r="K20" s="11"/>
      <c r="L20" s="18"/>
      <c r="M20" s="18"/>
      <c r="N20" s="18"/>
      <c r="O20" s="136" t="s">
        <v>19</v>
      </c>
      <c r="P20" s="227">
        <v>7.9</v>
      </c>
      <c r="Q20" s="130"/>
      <c r="R20" s="3"/>
      <c r="S20" s="129" t="s">
        <v>22</v>
      </c>
      <c r="T20" s="227">
        <v>13.6</v>
      </c>
      <c r="U20" s="260" t="s">
        <v>17</v>
      </c>
      <c r="V20" s="291"/>
    </row>
    <row r="21" spans="2:22" ht="10.95" customHeight="1" x14ac:dyDescent="0.3">
      <c r="B21" s="7"/>
      <c r="C21" s="259" t="s">
        <v>37</v>
      </c>
      <c r="D21" s="259"/>
      <c r="E21" s="205"/>
      <c r="F21" s="364" t="s">
        <v>13</v>
      </c>
      <c r="G21" s="364"/>
      <c r="H21" s="364"/>
      <c r="I21" s="136" t="s">
        <v>68</v>
      </c>
      <c r="J21" s="148"/>
      <c r="K21" s="11"/>
      <c r="L21" s="18"/>
      <c r="M21" s="18"/>
      <c r="N21" s="18"/>
      <c r="O21" s="136" t="s">
        <v>89</v>
      </c>
      <c r="P21" s="227" t="s">
        <v>574</v>
      </c>
      <c r="Q21" s="130" t="s">
        <v>15</v>
      </c>
      <c r="R21" s="3"/>
      <c r="S21" s="142" t="s">
        <v>192</v>
      </c>
      <c r="T21" s="227">
        <v>45.7</v>
      </c>
      <c r="U21" s="260" t="s">
        <v>14</v>
      </c>
      <c r="V21" s="291"/>
    </row>
    <row r="22" spans="2:22" ht="10.95" customHeight="1" x14ac:dyDescent="0.3">
      <c r="B22" s="7"/>
      <c r="C22" s="259" t="s">
        <v>38</v>
      </c>
      <c r="D22" s="259"/>
      <c r="E22" s="205"/>
      <c r="F22" s="364" t="s">
        <v>13</v>
      </c>
      <c r="G22" s="364"/>
      <c r="H22" s="364"/>
      <c r="I22" s="136" t="s">
        <v>69</v>
      </c>
      <c r="J22" s="148"/>
      <c r="K22" s="11"/>
      <c r="L22" s="18"/>
      <c r="M22" s="18"/>
      <c r="N22" s="18"/>
      <c r="O22" s="136" t="s">
        <v>20</v>
      </c>
      <c r="P22" s="227">
        <v>0.06</v>
      </c>
      <c r="Q22" s="130" t="s">
        <v>15</v>
      </c>
      <c r="R22" s="3"/>
      <c r="S22" s="142" t="s">
        <v>193</v>
      </c>
      <c r="T22" s="227">
        <v>34.799999999999997</v>
      </c>
      <c r="U22" s="260" t="s">
        <v>14</v>
      </c>
      <c r="V22" s="291"/>
    </row>
    <row r="23" spans="2:22" ht="3" customHeight="1" x14ac:dyDescent="0.3">
      <c r="B23" s="133"/>
      <c r="C23" s="284"/>
      <c r="D23" s="285"/>
      <c r="E23" s="134"/>
      <c r="F23" s="139"/>
      <c r="G23" s="139"/>
      <c r="H23" s="139"/>
      <c r="I23" s="133"/>
      <c r="J23" s="139"/>
      <c r="K23" s="14"/>
      <c r="L23" s="3"/>
      <c r="M23" s="3"/>
      <c r="N23" s="3"/>
      <c r="O23" s="133"/>
      <c r="P23" s="139"/>
      <c r="Q23" s="139"/>
      <c r="R23" s="139"/>
      <c r="S23" s="139"/>
      <c r="T23" s="139"/>
      <c r="U23" s="139"/>
      <c r="V23" s="14"/>
    </row>
    <row r="24" spans="2:22" ht="4.2" customHeight="1" x14ac:dyDescent="0.3">
      <c r="C24" s="286"/>
      <c r="D24" s="287"/>
      <c r="E24" s="135"/>
    </row>
    <row r="25" spans="2:22" ht="13.95" customHeight="1" x14ac:dyDescent="0.3">
      <c r="B25" s="15"/>
      <c r="C25" s="289" t="s">
        <v>23</v>
      </c>
      <c r="D25" s="352"/>
      <c r="E25" s="18"/>
      <c r="F25" s="3"/>
      <c r="G25" s="3"/>
      <c r="H25" s="3"/>
      <c r="I25" s="3"/>
      <c r="J25" s="3"/>
      <c r="K25" s="3"/>
      <c r="L25" s="3"/>
      <c r="M25" s="15"/>
      <c r="N25" s="289" t="s">
        <v>41</v>
      </c>
      <c r="O25" s="289"/>
      <c r="P25" s="290"/>
      <c r="Q25" s="3"/>
      <c r="R25" s="3"/>
      <c r="S25" s="3"/>
      <c r="T25" s="3"/>
      <c r="U25" s="3"/>
    </row>
    <row r="26" spans="2:22" ht="2.4" customHeight="1" x14ac:dyDescent="0.3">
      <c r="B26" s="15"/>
      <c r="C26" s="365"/>
      <c r="D26" s="36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59" t="s">
        <v>24</v>
      </c>
      <c r="D27" s="260"/>
      <c r="E27" s="238"/>
      <c r="F27" s="238"/>
      <c r="G27" s="238"/>
      <c r="H27" s="238"/>
      <c r="I27" s="238"/>
      <c r="J27" s="238"/>
      <c r="K27" s="20"/>
      <c r="L27" s="21"/>
      <c r="M27" s="22"/>
      <c r="N27" s="236" t="s">
        <v>28</v>
      </c>
      <c r="O27" s="237"/>
      <c r="P27" s="237"/>
      <c r="Q27" s="362">
        <v>6.5</v>
      </c>
      <c r="R27" s="362"/>
      <c r="S27" s="362"/>
      <c r="T27" s="257">
        <v>0</v>
      </c>
      <c r="U27" s="258"/>
      <c r="V27" s="143"/>
    </row>
    <row r="28" spans="2:22" ht="10.95" customHeight="1" x14ac:dyDescent="0.3">
      <c r="B28" s="7"/>
      <c r="C28" s="259" t="s">
        <v>25</v>
      </c>
      <c r="D28" s="260"/>
      <c r="E28" s="238"/>
      <c r="F28" s="238"/>
      <c r="G28" s="238"/>
      <c r="H28" s="238"/>
      <c r="I28" s="238"/>
      <c r="J28" s="238"/>
      <c r="K28" s="20"/>
      <c r="L28" s="21"/>
      <c r="M28" s="22"/>
      <c r="N28" s="236" t="s">
        <v>29</v>
      </c>
      <c r="O28" s="237"/>
      <c r="P28" s="237"/>
      <c r="Q28" s="362" t="s">
        <v>575</v>
      </c>
      <c r="R28" s="362"/>
      <c r="S28" s="362"/>
      <c r="T28" s="257">
        <v>0</v>
      </c>
      <c r="U28" s="258"/>
      <c r="V28" s="143"/>
    </row>
    <row r="29" spans="2:22" ht="10.95" customHeight="1" x14ac:dyDescent="0.3">
      <c r="B29" s="7"/>
      <c r="C29" s="259" t="s">
        <v>26</v>
      </c>
      <c r="D29" s="260"/>
      <c r="E29" s="238"/>
      <c r="F29" s="238"/>
      <c r="G29" s="238"/>
      <c r="H29" s="238"/>
      <c r="I29" s="238"/>
      <c r="J29" s="238"/>
      <c r="K29" s="20"/>
      <c r="L29" s="21"/>
      <c r="M29" s="22"/>
      <c r="N29" s="236" t="s">
        <v>30</v>
      </c>
      <c r="O29" s="237"/>
      <c r="P29" s="237"/>
      <c r="Q29" s="362">
        <v>1.5</v>
      </c>
      <c r="R29" s="362"/>
      <c r="S29" s="362"/>
      <c r="T29" s="257">
        <v>0</v>
      </c>
      <c r="U29" s="258"/>
      <c r="V29" s="143"/>
    </row>
    <row r="30" spans="2:22" ht="10.95" customHeight="1" x14ac:dyDescent="0.3">
      <c r="B30" s="7"/>
      <c r="C30" s="259" t="s">
        <v>27</v>
      </c>
      <c r="D30" s="260"/>
      <c r="E30" s="238"/>
      <c r="F30" s="238"/>
      <c r="G30" s="238"/>
      <c r="H30" s="238"/>
      <c r="I30" s="238"/>
      <c r="J30" s="238"/>
      <c r="K30" s="20"/>
      <c r="L30" s="21"/>
      <c r="M30" s="22"/>
      <c r="N30" s="236" t="s">
        <v>31</v>
      </c>
      <c r="O30" s="237"/>
      <c r="P30" s="237"/>
      <c r="Q30" s="362">
        <v>8</v>
      </c>
      <c r="R30" s="362"/>
      <c r="S30" s="362"/>
      <c r="T30" s="257">
        <v>0</v>
      </c>
      <c r="U30" s="258"/>
      <c r="V30" s="143"/>
    </row>
    <row r="31" spans="2:22" ht="10.95" customHeight="1" x14ac:dyDescent="0.3">
      <c r="B31" s="7"/>
      <c r="C31" s="259" t="s">
        <v>32</v>
      </c>
      <c r="D31" s="260"/>
      <c r="E31" s="238"/>
      <c r="F31" s="238"/>
      <c r="G31" s="238"/>
      <c r="H31" s="238"/>
      <c r="I31" s="238"/>
      <c r="J31" s="238"/>
      <c r="K31" s="11"/>
      <c r="L31" s="3"/>
      <c r="M31" s="7"/>
      <c r="N31" s="236" t="s">
        <v>33</v>
      </c>
      <c r="O31" s="237"/>
      <c r="P31" s="237"/>
      <c r="Q31" s="362">
        <v>5.4</v>
      </c>
      <c r="R31" s="362"/>
      <c r="S31" s="362"/>
      <c r="T31" s="257">
        <v>0</v>
      </c>
      <c r="U31" s="258"/>
      <c r="V31" s="143"/>
    </row>
    <row r="32" spans="2:22" ht="3.6" customHeight="1" x14ac:dyDescent="0.3">
      <c r="B32" s="133"/>
      <c r="C32" s="139"/>
      <c r="D32" s="139"/>
      <c r="E32" s="128">
        <v>0</v>
      </c>
      <c r="F32" s="128"/>
      <c r="G32" s="128"/>
      <c r="H32" s="128"/>
      <c r="I32" s="128"/>
      <c r="J32" s="128"/>
      <c r="K32" s="14"/>
      <c r="L32" s="3"/>
      <c r="M32" s="133"/>
      <c r="N32" s="139"/>
      <c r="O32" s="139"/>
      <c r="P32" s="139"/>
      <c r="Q32" s="139">
        <v>0</v>
      </c>
      <c r="R32" s="139"/>
      <c r="S32" s="139"/>
      <c r="T32" s="139">
        <v>0</v>
      </c>
      <c r="U32" s="139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99" t="s">
        <v>43</v>
      </c>
      <c r="D34" s="36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32"/>
      <c r="D35" s="132"/>
      <c r="E35" s="138"/>
      <c r="F35" s="138"/>
      <c r="G35" s="138"/>
      <c r="H35" s="138"/>
      <c r="I35" s="138"/>
      <c r="J35" s="138"/>
      <c r="K35" s="138"/>
      <c r="L35" s="25"/>
      <c r="M35" s="138"/>
      <c r="N35" s="138"/>
      <c r="O35" s="138"/>
      <c r="P35" s="138"/>
      <c r="Q35" s="138"/>
      <c r="R35" s="138"/>
      <c r="S35" s="138"/>
      <c r="T35" s="138"/>
      <c r="U35" s="138"/>
      <c r="V35" s="26"/>
    </row>
    <row r="36" spans="1:22" ht="10.95" customHeight="1" x14ac:dyDescent="0.3">
      <c r="A36" s="72" t="str">
        <f>IFERROR(VLOOKUP(J6,#REF!,9,0),"")</f>
        <v/>
      </c>
      <c r="B36" s="73" t="str">
        <f>IFERROR(VLOOKUP(J6,#REF!,14,0),"")</f>
        <v/>
      </c>
      <c r="C36" s="259" t="s">
        <v>44</v>
      </c>
      <c r="D36" s="259"/>
      <c r="E36" s="278" t="s">
        <v>533</v>
      </c>
      <c r="F36" s="279"/>
      <c r="G36" s="279"/>
      <c r="H36" s="279"/>
      <c r="I36" s="279"/>
      <c r="J36" s="279"/>
      <c r="K36" s="70" t="str">
        <f>IFERROR(VLOOKUP(D6,#REF!,10,0),"")</f>
        <v/>
      </c>
      <c r="L36" s="349" t="s">
        <v>49</v>
      </c>
      <c r="M36" s="350"/>
      <c r="N36" s="350"/>
      <c r="O36" s="351"/>
      <c r="P36" s="278" t="s">
        <v>536</v>
      </c>
      <c r="Q36" s="279"/>
      <c r="R36" s="279"/>
      <c r="S36" s="279"/>
      <c r="T36" s="279"/>
      <c r="U36" s="279"/>
      <c r="V36" s="71" t="str">
        <f>IFERROR(VLOOKUP(D6,#REF!,15,0),"")</f>
        <v/>
      </c>
    </row>
    <row r="37" spans="1:22" ht="10.95" customHeight="1" x14ac:dyDescent="0.3">
      <c r="A37" s="72" t="str">
        <f>IFERROR(VLOOKUP(J6,#REF!,10,0),"")</f>
        <v/>
      </c>
      <c r="B37" s="73" t="str">
        <f>IFERROR(VLOOKUP(J6,#REF!,15,0),"")</f>
        <v/>
      </c>
      <c r="C37" s="259" t="s">
        <v>45</v>
      </c>
      <c r="D37" s="259"/>
      <c r="E37" s="280" t="s">
        <v>227</v>
      </c>
      <c r="F37" s="264"/>
      <c r="G37" s="264"/>
      <c r="H37" s="264"/>
      <c r="I37" s="264"/>
      <c r="J37" s="264"/>
      <c r="K37" s="70" t="str">
        <f>IFERROR(VLOOKUP(D6,#REF!,11,0),"")</f>
        <v/>
      </c>
      <c r="L37" s="349" t="s">
        <v>50</v>
      </c>
      <c r="M37" s="350"/>
      <c r="N37" s="350"/>
      <c r="O37" s="351"/>
      <c r="P37" s="278" t="s">
        <v>229</v>
      </c>
      <c r="Q37" s="279"/>
      <c r="R37" s="279"/>
      <c r="S37" s="279"/>
      <c r="T37" s="279"/>
      <c r="U37" s="279"/>
      <c r="V37" s="71" t="str">
        <f>IFERROR(VLOOKUP(D6,#REF!,16,0),"")</f>
        <v/>
      </c>
    </row>
    <row r="38" spans="1:22" ht="10.95" customHeight="1" x14ac:dyDescent="0.3">
      <c r="A38" s="72" t="str">
        <f>IFERROR(VLOOKUP(J6,#REF!,11,0),"")</f>
        <v/>
      </c>
      <c r="B38" s="73" t="str">
        <f>IFERROR(VLOOKUP(J6,#REF!,16,0),"")</f>
        <v/>
      </c>
      <c r="C38" s="259" t="s">
        <v>46</v>
      </c>
      <c r="D38" s="259"/>
      <c r="E38" s="263">
        <v>65</v>
      </c>
      <c r="F38" s="264"/>
      <c r="G38" s="264"/>
      <c r="H38" s="264"/>
      <c r="I38" s="264"/>
      <c r="J38" s="264"/>
      <c r="K38" s="70" t="str">
        <f>IFERROR(VLOOKUP(D6,#REF!,12,0),"")</f>
        <v/>
      </c>
      <c r="L38" s="349" t="s">
        <v>51</v>
      </c>
      <c r="M38" s="350"/>
      <c r="N38" s="350"/>
      <c r="O38" s="351"/>
      <c r="P38" s="398">
        <v>40</v>
      </c>
      <c r="Q38" s="279"/>
      <c r="R38" s="279"/>
      <c r="S38" s="279"/>
      <c r="T38" s="279"/>
      <c r="U38" s="279"/>
      <c r="V38" s="71" t="str">
        <f>IFERROR(VLOOKUP(D6,#REF!,17,0),"")</f>
        <v/>
      </c>
    </row>
    <row r="39" spans="1:22" ht="10.95" customHeight="1" x14ac:dyDescent="0.3">
      <c r="A39" s="72" t="str">
        <f>IFERROR(VLOOKUP(J6,#REF!,12,0),"")</f>
        <v/>
      </c>
      <c r="B39" s="73" t="str">
        <f>IFERROR(VLOOKUP(J6,#REF!,17,0),"")</f>
        <v/>
      </c>
      <c r="C39" s="259" t="s">
        <v>47</v>
      </c>
      <c r="D39" s="259"/>
      <c r="E39" s="280" t="s">
        <v>576</v>
      </c>
      <c r="F39" s="264"/>
      <c r="G39" s="264"/>
      <c r="H39" s="264"/>
      <c r="I39" s="264"/>
      <c r="J39" s="264"/>
      <c r="K39" s="70" t="str">
        <f>IFERROR(VLOOKUP(D6,#REF!,13,0),"")</f>
        <v/>
      </c>
      <c r="L39" s="349" t="s">
        <v>52</v>
      </c>
      <c r="M39" s="350"/>
      <c r="N39" s="350"/>
      <c r="O39" s="351"/>
      <c r="P39" s="278" t="s">
        <v>577</v>
      </c>
      <c r="Q39" s="279"/>
      <c r="R39" s="279"/>
      <c r="S39" s="279"/>
      <c r="T39" s="279"/>
      <c r="U39" s="279"/>
      <c r="V39" s="71" t="str">
        <f>IFERROR(VLOOKUP(D6,#REF!,18,0),"")</f>
        <v/>
      </c>
    </row>
    <row r="40" spans="1:22" ht="22.2" customHeight="1" x14ac:dyDescent="0.3">
      <c r="A40" s="72" t="str">
        <f>IFERROR(VLOOKUP(J6,#REF!,13,0),"")</f>
        <v/>
      </c>
      <c r="B40" s="73" t="str">
        <f>IFERROR(VLOOKUP(J6,#REF!,18,0),"")</f>
        <v/>
      </c>
      <c r="C40" s="230" t="s">
        <v>48</v>
      </c>
      <c r="D40" s="230"/>
      <c r="E40" s="280" t="s">
        <v>535</v>
      </c>
      <c r="F40" s="264"/>
      <c r="G40" s="264"/>
      <c r="H40" s="264"/>
      <c r="I40" s="264"/>
      <c r="J40" s="264"/>
      <c r="K40" s="70" t="str">
        <f>IFERROR(VLOOKUP(D6,#REF!,14,0),"")</f>
        <v/>
      </c>
      <c r="L40" s="399" t="s">
        <v>53</v>
      </c>
      <c r="M40" s="287"/>
      <c r="N40" s="287"/>
      <c r="O40" s="400"/>
      <c r="P40" s="278" t="s">
        <v>537</v>
      </c>
      <c r="Q40" s="279"/>
      <c r="R40" s="279"/>
      <c r="S40" s="279"/>
      <c r="T40" s="279"/>
      <c r="U40" s="279"/>
      <c r="V40" s="71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23"/>
      <c r="V42" s="23"/>
    </row>
    <row r="43" spans="1:22" ht="13.8" x14ac:dyDescent="0.3">
      <c r="A43" s="23"/>
      <c r="B43" s="25"/>
      <c r="C43" s="289" t="s">
        <v>42</v>
      </c>
      <c r="D43" s="393"/>
      <c r="E43" s="31"/>
      <c r="F43" s="31"/>
      <c r="G43" s="31"/>
      <c r="H43" s="31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61"/>
      <c r="V44" s="26"/>
    </row>
    <row r="45" spans="1:22" s="33" customFormat="1" ht="42.6" customHeight="1" x14ac:dyDescent="0.3">
      <c r="A45" s="80" t="str">
        <f>IF(J6=D6,V45,B45)</f>
        <v/>
      </c>
      <c r="B45" s="74" t="str">
        <f>IFERROR(VLOOKUP(J6,#REF!,19,0),"")</f>
        <v/>
      </c>
      <c r="C45" s="234" t="s">
        <v>54</v>
      </c>
      <c r="D45" s="235"/>
      <c r="E45" s="275" t="s">
        <v>538</v>
      </c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7"/>
      <c r="V45" s="76" t="str">
        <f>IFERROR(VLOOKUP(D6,#REF!,20,0),"")</f>
        <v/>
      </c>
    </row>
    <row r="46" spans="1:22" s="2" customFormat="1" ht="60" customHeight="1" x14ac:dyDescent="0.3">
      <c r="A46" s="81" t="str">
        <f>IF(J6=D6,V46,B46)</f>
        <v/>
      </c>
      <c r="B46" s="75" t="str">
        <f>IFERROR(VLOOKUP(J6,#REF!,20,0),"")</f>
        <v/>
      </c>
      <c r="C46" s="232" t="s">
        <v>55</v>
      </c>
      <c r="D46" s="233"/>
      <c r="E46" s="275" t="s">
        <v>539</v>
      </c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7"/>
      <c r="V46" s="77" t="str">
        <f>IFERROR(VLOOKUP(D6,#REF!,21,0),"")</f>
        <v/>
      </c>
    </row>
    <row r="47" spans="1:22" ht="3.6" customHeight="1" x14ac:dyDescent="0.3">
      <c r="A47" s="132"/>
      <c r="B47" s="28"/>
      <c r="C47" s="34"/>
      <c r="D47" s="134"/>
      <c r="E47" s="35">
        <v>0</v>
      </c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30"/>
    </row>
    <row r="48" spans="1:22" ht="3.6" customHeight="1" x14ac:dyDescent="0.3">
      <c r="A48" s="132"/>
      <c r="B48" s="132"/>
      <c r="C48" s="131"/>
      <c r="D48" s="18"/>
      <c r="E48" s="137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2"/>
    </row>
    <row r="49" spans="1:22" ht="13.2" customHeight="1" x14ac:dyDescent="0.3">
      <c r="A49" s="132"/>
      <c r="B49" s="36"/>
      <c r="C49" s="298" t="s">
        <v>56</v>
      </c>
      <c r="D49" s="370"/>
      <c r="E49" s="370"/>
      <c r="F49" s="370"/>
      <c r="G49" s="370"/>
      <c r="H49" s="371"/>
      <c r="I49" s="149">
        <v>1</v>
      </c>
      <c r="J49" s="129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25">
      <c r="A50" s="132"/>
      <c r="B50" s="132"/>
      <c r="C50" s="131"/>
      <c r="D50" s="137"/>
      <c r="E50" s="137"/>
      <c r="F50" s="137"/>
      <c r="G50" s="137"/>
      <c r="H50" s="137"/>
      <c r="I50" s="132">
        <v>0</v>
      </c>
      <c r="J50" s="132"/>
      <c r="K50" s="132"/>
      <c r="L50" s="132"/>
      <c r="M50" s="132"/>
      <c r="N50" s="132"/>
      <c r="O50" s="368"/>
      <c r="P50" s="369"/>
      <c r="Q50" s="369"/>
      <c r="R50" s="369"/>
      <c r="S50" s="127"/>
      <c r="T50" s="37"/>
      <c r="U50" s="38"/>
      <c r="V50" s="132"/>
    </row>
    <row r="51" spans="1:22" ht="3.6" customHeight="1" x14ac:dyDescent="0.3">
      <c r="A51" s="132"/>
      <c r="B51" s="25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26"/>
    </row>
    <row r="52" spans="1:22" ht="177" customHeight="1" x14ac:dyDescent="0.3">
      <c r="A52" s="70" t="str">
        <f>IF(J6=D6,V52,B52)</f>
        <v/>
      </c>
      <c r="B52" s="73" t="str">
        <f>IFERROR(VLOOKUP(J6,#REF!,22,0),"")</f>
        <v/>
      </c>
      <c r="C52" s="230" t="s">
        <v>57</v>
      </c>
      <c r="D52" s="231"/>
      <c r="E52" s="275" t="s">
        <v>540</v>
      </c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7"/>
      <c r="V52" s="79" t="str">
        <f>IFERROR(VLOOKUP(D6,#REF!,23,0),"")</f>
        <v/>
      </c>
    </row>
    <row r="53" spans="1:22" ht="3.6" customHeight="1" x14ac:dyDescent="0.3">
      <c r="A53" s="132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2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281">
        <f>$S$1</f>
        <v>414</v>
      </c>
      <c r="T54" s="282"/>
      <c r="U54" s="282"/>
      <c r="V54" s="23"/>
    </row>
    <row r="55" spans="1:22" ht="13.8" x14ac:dyDescent="0.3">
      <c r="A55" s="23"/>
      <c r="B55" s="379" t="s">
        <v>58</v>
      </c>
      <c r="C55" s="370"/>
      <c r="D55" s="370"/>
      <c r="E55" s="371"/>
      <c r="F55" s="23"/>
      <c r="G55" s="23"/>
      <c r="H55" s="23"/>
      <c r="I55" s="132"/>
      <c r="J55" s="132"/>
      <c r="K55" s="132"/>
      <c r="L55" s="132"/>
      <c r="M55" s="132"/>
      <c r="N55" s="261" t="s">
        <v>65</v>
      </c>
      <c r="O55" s="262"/>
      <c r="P55" s="262"/>
      <c r="Q55" s="262"/>
      <c r="R55" s="262"/>
      <c r="S55" s="283"/>
      <c r="T55" s="283"/>
      <c r="U55" s="283"/>
      <c r="V55" s="23"/>
    </row>
    <row r="56" spans="1:22" ht="3" customHeight="1" x14ac:dyDescent="0.3">
      <c r="A56" s="23"/>
      <c r="B56" s="25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26"/>
    </row>
    <row r="57" spans="1:22" ht="301.95" customHeight="1" x14ac:dyDescent="0.3">
      <c r="A57" s="23"/>
      <c r="B57" s="24"/>
      <c r="C57" s="230" t="s">
        <v>59</v>
      </c>
      <c r="D57" s="231"/>
      <c r="E57" s="272" t="s">
        <v>518</v>
      </c>
      <c r="F57" s="27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4"/>
      <c r="V57" s="27"/>
    </row>
    <row r="58" spans="1:22" ht="70.95" customHeight="1" x14ac:dyDescent="0.3">
      <c r="A58" s="23"/>
      <c r="B58" s="24"/>
      <c r="C58" s="372" t="s">
        <v>60</v>
      </c>
      <c r="D58" s="373"/>
      <c r="E58" s="272" t="s">
        <v>518</v>
      </c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4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23"/>
      <c r="V60" s="23"/>
    </row>
    <row r="61" spans="1:22" ht="13.8" x14ac:dyDescent="0.3">
      <c r="A61" s="23"/>
      <c r="B61" s="376" t="s">
        <v>88</v>
      </c>
      <c r="C61" s="377"/>
      <c r="D61" s="377"/>
      <c r="E61" s="377"/>
      <c r="F61" s="377"/>
      <c r="G61" s="377"/>
      <c r="H61" s="378"/>
      <c r="I61" s="39"/>
      <c r="J61" s="40"/>
      <c r="K61" s="40"/>
      <c r="L61" s="40"/>
      <c r="M61" s="40"/>
      <c r="N61" s="270"/>
      <c r="O61" s="271"/>
      <c r="P61" s="271"/>
      <c r="Q61" s="271"/>
      <c r="R61" s="271"/>
      <c r="S61" s="194"/>
      <c r="T61" s="195"/>
      <c r="U61" s="13"/>
      <c r="V61" s="23"/>
    </row>
    <row r="62" spans="1:22" ht="3" customHeight="1" x14ac:dyDescent="0.3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3"/>
      <c r="T62" s="193">
        <v>0</v>
      </c>
      <c r="U62" s="42"/>
      <c r="V62" s="43"/>
    </row>
    <row r="63" spans="1:22" ht="54.6" customHeight="1" x14ac:dyDescent="0.3">
      <c r="A63" s="23"/>
      <c r="B63" s="44"/>
      <c r="C63" s="232" t="s">
        <v>72</v>
      </c>
      <c r="D63" s="231"/>
      <c r="E63" s="267" t="s">
        <v>518</v>
      </c>
      <c r="F63" s="268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9"/>
      <c r="V63" s="45"/>
    </row>
    <row r="64" spans="1:22" ht="10.199999999999999" customHeight="1" x14ac:dyDescent="0.3">
      <c r="A64" s="23"/>
      <c r="B64" s="44"/>
      <c r="C64" s="232" t="s">
        <v>87</v>
      </c>
      <c r="D64" s="251"/>
      <c r="E64" s="206"/>
      <c r="F64" s="253" t="s">
        <v>518</v>
      </c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65"/>
      <c r="R64" s="265"/>
      <c r="S64" s="265"/>
      <c r="T64" s="265"/>
      <c r="U64" s="266"/>
      <c r="V64" s="45"/>
    </row>
    <row r="65" spans="1:24" ht="10.199999999999999" customHeight="1" x14ac:dyDescent="0.3">
      <c r="A65" s="23"/>
      <c r="B65" s="44"/>
      <c r="C65" s="252"/>
      <c r="D65" s="251"/>
      <c r="E65" s="207"/>
      <c r="F65" s="228" t="s">
        <v>518</v>
      </c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42"/>
      <c r="R65" s="242"/>
      <c r="S65" s="242"/>
      <c r="T65" s="242"/>
      <c r="U65" s="243"/>
      <c r="V65" s="45"/>
    </row>
    <row r="66" spans="1:24" ht="10.199999999999999" customHeight="1" x14ac:dyDescent="0.3">
      <c r="A66" s="23"/>
      <c r="B66" s="44"/>
      <c r="C66" s="252"/>
      <c r="D66" s="251"/>
      <c r="E66" s="207"/>
      <c r="F66" s="228" t="s">
        <v>518</v>
      </c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42"/>
      <c r="R66" s="242"/>
      <c r="S66" s="242"/>
      <c r="T66" s="242"/>
      <c r="U66" s="243"/>
      <c r="V66" s="45"/>
    </row>
    <row r="67" spans="1:24" ht="10.199999999999999" customHeight="1" x14ac:dyDescent="0.3">
      <c r="A67" s="23"/>
      <c r="B67" s="44"/>
      <c r="C67" s="252"/>
      <c r="D67" s="251"/>
      <c r="E67" s="207"/>
      <c r="F67" s="228" t="s">
        <v>518</v>
      </c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42"/>
      <c r="R67" s="242"/>
      <c r="S67" s="242"/>
      <c r="T67" s="242"/>
      <c r="U67" s="243"/>
      <c r="V67" s="45"/>
    </row>
    <row r="68" spans="1:24" ht="10.199999999999999" customHeight="1" x14ac:dyDescent="0.3">
      <c r="A68" s="23"/>
      <c r="B68" s="44"/>
      <c r="C68" s="252"/>
      <c r="D68" s="251"/>
      <c r="E68" s="207"/>
      <c r="F68" s="228" t="s">
        <v>518</v>
      </c>
      <c r="G68" s="229"/>
      <c r="H68" s="229"/>
      <c r="I68" s="229"/>
      <c r="J68" s="229"/>
      <c r="K68" s="229"/>
      <c r="L68" s="229"/>
      <c r="M68" s="229"/>
      <c r="N68" s="229"/>
      <c r="O68" s="229"/>
      <c r="P68" s="229"/>
      <c r="Q68" s="242"/>
      <c r="R68" s="242"/>
      <c r="S68" s="242"/>
      <c r="T68" s="242"/>
      <c r="U68" s="243"/>
      <c r="V68" s="45"/>
    </row>
    <row r="69" spans="1:24" ht="10.199999999999999" customHeight="1" x14ac:dyDescent="0.3">
      <c r="A69" s="23"/>
      <c r="B69" s="44"/>
      <c r="C69" s="252"/>
      <c r="D69" s="251"/>
      <c r="E69" s="207"/>
      <c r="F69" s="228" t="s">
        <v>518</v>
      </c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42"/>
      <c r="R69" s="242"/>
      <c r="S69" s="242"/>
      <c r="T69" s="242"/>
      <c r="U69" s="243"/>
      <c r="V69" s="45"/>
    </row>
    <row r="70" spans="1:24" ht="10.199999999999999" customHeight="1" x14ac:dyDescent="0.3">
      <c r="A70" s="23"/>
      <c r="B70" s="44"/>
      <c r="C70" s="252"/>
      <c r="D70" s="251"/>
      <c r="E70" s="207"/>
      <c r="F70" s="228" t="s">
        <v>518</v>
      </c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42"/>
      <c r="R70" s="242"/>
      <c r="S70" s="242"/>
      <c r="T70" s="242"/>
      <c r="U70" s="243"/>
      <c r="V70" s="45"/>
    </row>
    <row r="71" spans="1:24" ht="10.199999999999999" customHeight="1" x14ac:dyDescent="0.3">
      <c r="A71" s="23"/>
      <c r="B71" s="44"/>
      <c r="C71" s="252"/>
      <c r="D71" s="251"/>
      <c r="E71" s="207"/>
      <c r="F71" s="228" t="s">
        <v>518</v>
      </c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42"/>
      <c r="R71" s="242"/>
      <c r="S71" s="242"/>
      <c r="T71" s="242"/>
      <c r="U71" s="243"/>
      <c r="V71" s="45"/>
      <c r="X71" s="187"/>
    </row>
    <row r="72" spans="1:24" ht="10.199999999999999" customHeight="1" x14ac:dyDescent="0.3">
      <c r="A72" s="23"/>
      <c r="B72" s="44"/>
      <c r="C72" s="252"/>
      <c r="D72" s="251"/>
      <c r="E72" s="207"/>
      <c r="F72" s="228" t="s">
        <v>518</v>
      </c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42"/>
      <c r="R72" s="242"/>
      <c r="S72" s="242"/>
      <c r="T72" s="242"/>
      <c r="U72" s="243"/>
      <c r="V72" s="45"/>
    </row>
    <row r="73" spans="1:24" ht="10.199999999999999" customHeight="1" x14ac:dyDescent="0.3">
      <c r="A73" s="23"/>
      <c r="B73" s="44"/>
      <c r="C73" s="252"/>
      <c r="D73" s="251"/>
      <c r="E73" s="207"/>
      <c r="F73" s="228" t="s">
        <v>518</v>
      </c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42"/>
      <c r="R73" s="242"/>
      <c r="S73" s="242"/>
      <c r="T73" s="242"/>
      <c r="U73" s="243"/>
      <c r="V73" s="45"/>
    </row>
    <row r="74" spans="1:24" ht="10.199999999999999" customHeight="1" x14ac:dyDescent="0.3">
      <c r="A74" s="23"/>
      <c r="B74" s="44"/>
      <c r="C74" s="252"/>
      <c r="D74" s="251"/>
      <c r="E74" s="207"/>
      <c r="F74" s="228" t="s">
        <v>518</v>
      </c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42"/>
      <c r="R74" s="242"/>
      <c r="S74" s="242"/>
      <c r="T74" s="242"/>
      <c r="U74" s="243"/>
      <c r="V74" s="45"/>
    </row>
    <row r="75" spans="1:24" ht="10.199999999999999" customHeight="1" x14ac:dyDescent="0.3">
      <c r="A75" s="23"/>
      <c r="B75" s="44"/>
      <c r="C75" s="252"/>
      <c r="D75" s="251"/>
      <c r="E75" s="208"/>
      <c r="F75" s="255" t="s">
        <v>518</v>
      </c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44"/>
      <c r="R75" s="244"/>
      <c r="S75" s="244"/>
      <c r="T75" s="244"/>
      <c r="U75" s="245"/>
      <c r="V75" s="45"/>
    </row>
    <row r="76" spans="1:24" ht="36" customHeight="1" x14ac:dyDescent="0.3">
      <c r="A76" s="23"/>
      <c r="B76" s="44"/>
      <c r="C76" s="249" t="s">
        <v>189</v>
      </c>
      <c r="D76" s="250"/>
      <c r="E76" s="246" t="s">
        <v>518</v>
      </c>
      <c r="F76" s="247"/>
      <c r="G76" s="247"/>
      <c r="H76" s="247"/>
      <c r="I76" s="247"/>
      <c r="J76" s="247"/>
      <c r="K76" s="247"/>
      <c r="L76" s="247"/>
      <c r="M76" s="247"/>
      <c r="N76" s="247"/>
      <c r="O76" s="247"/>
      <c r="P76" s="247"/>
      <c r="Q76" s="247"/>
      <c r="R76" s="247"/>
      <c r="S76" s="247"/>
      <c r="T76" s="247"/>
      <c r="U76" s="248"/>
      <c r="V76" s="45"/>
    </row>
    <row r="77" spans="1:24" ht="70.95" customHeight="1" x14ac:dyDescent="0.3">
      <c r="A77" s="23"/>
      <c r="B77" s="44"/>
      <c r="C77" s="230" t="s">
        <v>61</v>
      </c>
      <c r="D77" s="231"/>
      <c r="E77" s="272" t="s">
        <v>518</v>
      </c>
      <c r="F77" s="273"/>
      <c r="G77" s="273"/>
      <c r="H77" s="273"/>
      <c r="I77" s="273"/>
      <c r="J77" s="273"/>
      <c r="K77" s="273"/>
      <c r="L77" s="273"/>
      <c r="M77" s="273"/>
      <c r="N77" s="273"/>
      <c r="O77" s="273"/>
      <c r="P77" s="273"/>
      <c r="Q77" s="273"/>
      <c r="R77" s="273"/>
      <c r="S77" s="273"/>
      <c r="T77" s="273"/>
      <c r="U77" s="274"/>
      <c r="V77" s="45"/>
    </row>
    <row r="78" spans="1:24" ht="3" customHeight="1" x14ac:dyDescent="0.3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3">
      <c r="A79" s="23"/>
      <c r="B79" s="23"/>
      <c r="C79" s="391"/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23"/>
    </row>
    <row r="80" spans="1:24" s="2" customFormat="1" ht="15" customHeight="1" x14ac:dyDescent="0.25">
      <c r="A80" s="49"/>
      <c r="B80" s="50"/>
      <c r="C80" s="374" t="s">
        <v>73</v>
      </c>
      <c r="D80" s="375"/>
      <c r="E80" s="51"/>
      <c r="F80" s="51"/>
      <c r="G80" s="51"/>
      <c r="H80" s="51"/>
      <c r="I80" s="51"/>
      <c r="J80" s="52"/>
      <c r="K80" s="382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4"/>
    </row>
    <row r="81" spans="1:22" ht="13.2" customHeight="1" x14ac:dyDescent="0.3">
      <c r="A81" s="23"/>
      <c r="B81" s="24"/>
      <c r="C81" s="239"/>
      <c r="D81" s="240"/>
      <c r="E81" s="240"/>
      <c r="F81" s="240"/>
      <c r="G81" s="240"/>
      <c r="H81" s="240"/>
      <c r="I81" s="241"/>
      <c r="J81" s="53" t="s">
        <v>74</v>
      </c>
      <c r="K81" s="385"/>
      <c r="L81" s="386"/>
      <c r="M81" s="386"/>
      <c r="N81" s="386"/>
      <c r="O81" s="386"/>
      <c r="P81" s="386"/>
      <c r="Q81" s="386"/>
      <c r="R81" s="386"/>
      <c r="S81" s="386"/>
      <c r="T81" s="386"/>
      <c r="U81" s="386"/>
      <c r="V81" s="387"/>
    </row>
    <row r="82" spans="1:22" ht="15" customHeight="1" x14ac:dyDescent="0.25">
      <c r="A82" s="23"/>
      <c r="B82" s="24"/>
      <c r="C82" s="380" t="s">
        <v>202</v>
      </c>
      <c r="D82" s="381"/>
      <c r="E82" s="381"/>
      <c r="F82" s="381"/>
      <c r="G82" s="381"/>
      <c r="H82" s="381"/>
      <c r="I82" s="381"/>
      <c r="J82" s="27"/>
      <c r="K82" s="385"/>
      <c r="L82" s="386"/>
      <c r="M82" s="386"/>
      <c r="N82" s="386"/>
      <c r="O82" s="386"/>
      <c r="P82" s="386"/>
      <c r="Q82" s="386"/>
      <c r="R82" s="386"/>
      <c r="S82" s="386"/>
      <c r="T82" s="386"/>
      <c r="U82" s="386"/>
      <c r="V82" s="387"/>
    </row>
    <row r="83" spans="1:22" ht="14.4" customHeight="1" x14ac:dyDescent="0.3">
      <c r="A83" s="23"/>
      <c r="B83" s="24"/>
      <c r="C83" s="239"/>
      <c r="D83" s="366"/>
      <c r="E83" s="366"/>
      <c r="F83" s="366"/>
      <c r="G83" s="366"/>
      <c r="H83" s="366"/>
      <c r="I83" s="367"/>
      <c r="J83" s="27"/>
      <c r="K83" s="385"/>
      <c r="L83" s="386"/>
      <c r="M83" s="386"/>
      <c r="N83" s="386"/>
      <c r="O83" s="386"/>
      <c r="P83" s="386"/>
      <c r="Q83" s="386"/>
      <c r="R83" s="386"/>
      <c r="S83" s="386"/>
      <c r="T83" s="386"/>
      <c r="U83" s="386"/>
      <c r="V83" s="387"/>
    </row>
    <row r="84" spans="1:22" ht="4.2" customHeight="1" x14ac:dyDescent="0.2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385"/>
      <c r="L84" s="386"/>
      <c r="M84" s="386"/>
      <c r="N84" s="386"/>
      <c r="O84" s="386"/>
      <c r="P84" s="386"/>
      <c r="Q84" s="386"/>
      <c r="R84" s="386"/>
      <c r="S84" s="386"/>
      <c r="T84" s="386"/>
      <c r="U84" s="386"/>
      <c r="V84" s="387"/>
    </row>
    <row r="85" spans="1:22" ht="15" customHeight="1" x14ac:dyDescent="0.3">
      <c r="A85" s="23"/>
      <c r="B85" s="28"/>
      <c r="C85" s="57" t="s">
        <v>80</v>
      </c>
      <c r="D85" s="394">
        <f>IF(T4,T4,P4)</f>
        <v>43996</v>
      </c>
      <c r="E85" s="395"/>
      <c r="F85" s="29"/>
      <c r="G85" s="29"/>
      <c r="H85" s="29"/>
      <c r="I85" s="29"/>
      <c r="J85" s="30"/>
      <c r="K85" s="388"/>
      <c r="L85" s="389"/>
      <c r="M85" s="389"/>
      <c r="N85" s="389"/>
      <c r="O85" s="389"/>
      <c r="P85" s="389"/>
      <c r="Q85" s="389"/>
      <c r="R85" s="389"/>
      <c r="S85" s="389"/>
      <c r="T85" s="389"/>
      <c r="U85" s="389"/>
      <c r="V85" s="390"/>
    </row>
    <row r="86" spans="1:22" ht="24.6" customHeight="1" x14ac:dyDescent="0.3">
      <c r="B86" s="396"/>
      <c r="C86" s="397"/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7"/>
      <c r="O86" s="397"/>
      <c r="P86" s="397"/>
      <c r="Q86" s="397"/>
      <c r="R86" s="397"/>
      <c r="S86" s="397"/>
      <c r="T86" s="397"/>
      <c r="U86" s="397"/>
      <c r="V86" s="397"/>
    </row>
  </sheetData>
  <sheetProtection selectLockedCells="1" selectUnlockedCells="1"/>
  <mergeCells count="161"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4"/>
  <sheetViews>
    <sheetView topLeftCell="X1" zoomScale="85" zoomScaleNormal="85" workbookViewId="0">
      <selection activeCell="BQ3" sqref="BQ3"/>
    </sheetView>
  </sheetViews>
  <sheetFormatPr baseColWidth="10" defaultColWidth="11.5546875" defaultRowHeight="13.8" x14ac:dyDescent="0.25"/>
  <cols>
    <col min="1" max="1" width="11.5546875" style="180" bestFit="1" customWidth="1"/>
    <col min="2" max="2" width="12.109375" style="192" bestFit="1" customWidth="1"/>
    <col min="3" max="3" width="11.5546875" style="180" bestFit="1" customWidth="1"/>
    <col min="4" max="4" width="12" style="180" bestFit="1" customWidth="1"/>
    <col min="5" max="5" width="17" style="180" bestFit="1" customWidth="1"/>
    <col min="6" max="6" width="16" style="180" bestFit="1" customWidth="1"/>
    <col min="7" max="7" width="18.109375" style="180" bestFit="1" customWidth="1"/>
    <col min="8" max="8" width="16.33203125" style="180" bestFit="1" customWidth="1"/>
    <col min="9" max="9" width="19.33203125" style="180" customWidth="1"/>
    <col min="10" max="10" width="26.6640625" style="180" customWidth="1"/>
    <col min="11" max="11" width="14.6640625" style="180" customWidth="1"/>
    <col min="12" max="12" width="12.5546875" style="180" bestFit="1" customWidth="1"/>
    <col min="13" max="13" width="14.6640625" style="180" bestFit="1" customWidth="1"/>
    <col min="14" max="14" width="12.33203125" style="180" bestFit="1" customWidth="1"/>
    <col min="15" max="15" width="19.6640625" style="180" bestFit="1" customWidth="1"/>
    <col min="16" max="16" width="11.33203125" style="181" bestFit="1" customWidth="1"/>
    <col min="17" max="17" width="11.88671875" style="180" bestFit="1" customWidth="1"/>
    <col min="18" max="18" width="18.6640625" style="182" customWidth="1"/>
    <col min="19" max="19" width="19" style="180" bestFit="1" customWidth="1"/>
    <col min="20" max="20" width="17.6640625" style="182" customWidth="1"/>
    <col min="21" max="21" width="30.33203125" style="180" bestFit="1" customWidth="1"/>
    <col min="22" max="22" width="17.33203125" style="180" bestFit="1" customWidth="1"/>
    <col min="23" max="23" width="24.109375" style="180" bestFit="1" customWidth="1"/>
    <col min="24" max="24" width="15.44140625" style="180" bestFit="1" customWidth="1"/>
    <col min="25" max="25" width="20.33203125" style="180" bestFit="1" customWidth="1"/>
    <col min="26" max="26" width="22.44140625" style="180" customWidth="1"/>
    <col min="27" max="27" width="18.6640625" style="180" bestFit="1" customWidth="1"/>
    <col min="28" max="28" width="18.44140625" style="180" customWidth="1"/>
    <col min="29" max="29" width="29.88671875" style="180" bestFit="1" customWidth="1"/>
    <col min="30" max="30" width="23" style="180" bestFit="1" customWidth="1"/>
    <col min="31" max="33" width="26.6640625" style="180" bestFit="1" customWidth="1"/>
    <col min="34" max="34" width="21.33203125" style="180" bestFit="1" customWidth="1"/>
    <col min="35" max="35" width="15" style="180" bestFit="1" customWidth="1"/>
    <col min="36" max="38" width="13.109375" style="180" bestFit="1" customWidth="1"/>
    <col min="39" max="39" width="11.5546875" style="224" bestFit="1" customWidth="1"/>
    <col min="40" max="40" width="13.109375" style="224" customWidth="1"/>
    <col min="41" max="41" width="14.5546875" style="224" bestFit="1" customWidth="1"/>
    <col min="42" max="42" width="15.33203125" style="224" bestFit="1" customWidth="1"/>
    <col min="43" max="43" width="14.33203125" style="224" bestFit="1" customWidth="1"/>
    <col min="44" max="44" width="15.5546875" style="224" bestFit="1" customWidth="1"/>
    <col min="45" max="45" width="12.6640625" style="224" bestFit="1" customWidth="1"/>
    <col min="46" max="46" width="14.88671875" style="224" bestFit="1" customWidth="1"/>
    <col min="47" max="47" width="19.33203125" style="224" bestFit="1" customWidth="1"/>
    <col min="48" max="48" width="12.109375" style="224" bestFit="1" customWidth="1"/>
    <col min="49" max="49" width="12.33203125" style="224" bestFit="1" customWidth="1"/>
    <col min="50" max="50" width="15.6640625" style="224" bestFit="1" customWidth="1"/>
    <col min="51" max="51" width="12.109375" style="224" bestFit="1" customWidth="1"/>
    <col min="52" max="52" width="12.33203125" style="224" bestFit="1" customWidth="1"/>
    <col min="53" max="53" width="15.6640625" style="224" bestFit="1" customWidth="1"/>
    <col min="54" max="54" width="12.109375" style="224" bestFit="1" customWidth="1"/>
    <col min="55" max="55" width="12.33203125" style="224" bestFit="1" customWidth="1"/>
    <col min="56" max="56" width="15.6640625" style="224" bestFit="1" customWidth="1"/>
    <col min="57" max="57" width="12.109375" style="224" bestFit="1" customWidth="1"/>
    <col min="58" max="58" width="12.33203125" style="224" bestFit="1" customWidth="1"/>
    <col min="59" max="59" width="15.6640625" style="224" bestFit="1" customWidth="1"/>
    <col min="60" max="60" width="12.109375" style="224" bestFit="1" customWidth="1"/>
    <col min="61" max="61" width="12.33203125" style="224" bestFit="1" customWidth="1"/>
    <col min="62" max="62" width="18.6640625" style="180" bestFit="1" customWidth="1"/>
    <col min="63" max="63" width="16.5546875" style="180" bestFit="1" customWidth="1"/>
    <col min="64" max="64" width="14.5546875" style="180" bestFit="1" customWidth="1"/>
    <col min="65" max="65" width="14.109375" style="180" customWidth="1"/>
    <col min="66" max="66" width="38.33203125" style="180" bestFit="1" customWidth="1"/>
    <col min="67" max="67" width="14.5546875" style="180" bestFit="1" customWidth="1"/>
    <col min="68" max="68" width="16.5546875" style="180" bestFit="1" customWidth="1"/>
    <col min="69" max="69" width="14.5546875" style="180" bestFit="1" customWidth="1"/>
    <col min="70" max="70" width="14.109375" style="180" customWidth="1"/>
    <col min="71" max="71" width="50.33203125" style="180" bestFit="1" customWidth="1"/>
    <col min="72" max="72" width="12.88671875" style="180" bestFit="1" customWidth="1"/>
    <col min="73" max="73" width="22.33203125" style="180" bestFit="1" customWidth="1"/>
    <col min="74" max="74" width="13.44140625" style="180" bestFit="1" customWidth="1"/>
    <col min="75" max="75" width="24" style="180" bestFit="1" customWidth="1"/>
    <col min="76" max="76" width="22.5546875" style="180" bestFit="1" customWidth="1"/>
    <col min="77" max="77" width="29.109375" style="180" bestFit="1" customWidth="1"/>
    <col min="78" max="78" width="12.6640625" style="180" bestFit="1" customWidth="1"/>
    <col min="79" max="80" width="9.109375" style="180" bestFit="1" customWidth="1"/>
    <col min="81" max="81" width="17.109375" style="180" bestFit="1" customWidth="1"/>
    <col min="82" max="82" width="8.5546875" style="183" bestFit="1" customWidth="1"/>
    <col min="83" max="83" width="9.109375" style="180" bestFit="1" customWidth="1"/>
    <col min="84" max="84" width="17.109375" style="180" bestFit="1" customWidth="1"/>
    <col min="85" max="85" width="8.5546875" style="183" bestFit="1" customWidth="1"/>
    <col min="86" max="86" width="9.109375" style="180" bestFit="1" customWidth="1"/>
    <col min="87" max="87" width="17.109375" style="180" bestFit="1" customWidth="1"/>
    <col min="88" max="88" width="8.5546875" style="183" bestFit="1" customWidth="1"/>
    <col min="89" max="89" width="9.109375" style="180" bestFit="1" customWidth="1"/>
    <col min="90" max="90" width="17.109375" style="180" bestFit="1" customWidth="1"/>
    <col min="91" max="91" width="8.5546875" style="183" bestFit="1" customWidth="1"/>
    <col min="92" max="92" width="9.109375" style="180" bestFit="1" customWidth="1"/>
    <col min="93" max="93" width="17.109375" style="180" bestFit="1" customWidth="1"/>
    <col min="94" max="94" width="8.5546875" style="183" bestFit="1" customWidth="1"/>
    <col min="95" max="95" width="9.109375" style="180" bestFit="1" customWidth="1"/>
    <col min="96" max="96" width="17.109375" style="180" bestFit="1" customWidth="1"/>
    <col min="97" max="97" width="8.5546875" style="183" bestFit="1" customWidth="1"/>
    <col min="98" max="98" width="9.109375" style="180" bestFit="1" customWidth="1"/>
    <col min="99" max="99" width="17.109375" style="180" bestFit="1" customWidth="1"/>
    <col min="100" max="100" width="8.5546875" style="183" bestFit="1" customWidth="1"/>
    <col min="101" max="101" width="9.109375" style="180" bestFit="1" customWidth="1"/>
    <col min="102" max="102" width="17.109375" style="180" bestFit="1" customWidth="1"/>
    <col min="103" max="103" width="8.5546875" style="183" bestFit="1" customWidth="1"/>
    <col min="104" max="104" width="9.109375" style="180" bestFit="1" customWidth="1"/>
    <col min="105" max="105" width="17.109375" style="180" bestFit="1" customWidth="1"/>
    <col min="106" max="106" width="8.5546875" style="183" bestFit="1" customWidth="1"/>
    <col min="107" max="107" width="10.33203125" style="180" bestFit="1" customWidth="1"/>
    <col min="108" max="108" width="15.44140625" style="180" bestFit="1" customWidth="1"/>
    <col min="109" max="109" width="9.6640625" style="183" bestFit="1" customWidth="1"/>
    <col min="110" max="110" width="10.33203125" style="180" bestFit="1" customWidth="1"/>
    <col min="111" max="111" width="15.44140625" style="180" bestFit="1" customWidth="1"/>
    <col min="112" max="112" width="9.6640625" style="183" bestFit="1" customWidth="1"/>
    <col min="113" max="113" width="10.33203125" style="180" bestFit="1" customWidth="1"/>
    <col min="114" max="114" width="15.44140625" style="180" bestFit="1" customWidth="1"/>
    <col min="115" max="115" width="9.6640625" style="183" bestFit="1" customWidth="1"/>
    <col min="116" max="116" width="19.33203125" style="180" bestFit="1" customWidth="1"/>
    <col min="117" max="16384" width="11.5546875" style="180"/>
  </cols>
  <sheetData>
    <row r="1" spans="1:116" s="170" customFormat="1" ht="41.4" x14ac:dyDescent="0.25">
      <c r="A1" s="88" t="s">
        <v>188</v>
      </c>
      <c r="B1" s="191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103" t="s">
        <v>117</v>
      </c>
      <c r="AE1" s="103" t="s">
        <v>118</v>
      </c>
      <c r="AF1" s="103" t="s">
        <v>119</v>
      </c>
      <c r="AG1" s="103" t="s">
        <v>120</v>
      </c>
      <c r="AH1" s="105" t="s">
        <v>12</v>
      </c>
      <c r="AI1" s="104" t="s">
        <v>121</v>
      </c>
      <c r="AJ1" s="104" t="s">
        <v>122</v>
      </c>
      <c r="AK1" s="104" t="s">
        <v>123</v>
      </c>
      <c r="AL1" s="104" t="s">
        <v>124</v>
      </c>
      <c r="AM1" s="222" t="s">
        <v>125</v>
      </c>
      <c r="AN1" s="222" t="s">
        <v>19</v>
      </c>
      <c r="AO1" s="222" t="s">
        <v>126</v>
      </c>
      <c r="AP1" s="222" t="s">
        <v>127</v>
      </c>
      <c r="AQ1" s="222" t="s">
        <v>128</v>
      </c>
      <c r="AR1" s="222" t="s">
        <v>129</v>
      </c>
      <c r="AS1" s="222" t="s">
        <v>130</v>
      </c>
      <c r="AT1" s="222" t="s">
        <v>131</v>
      </c>
      <c r="AU1" s="226" t="s">
        <v>132</v>
      </c>
      <c r="AV1" s="226" t="s">
        <v>137</v>
      </c>
      <c r="AW1" s="226" t="s">
        <v>139</v>
      </c>
      <c r="AX1" s="226" t="s">
        <v>133</v>
      </c>
      <c r="AY1" s="226" t="s">
        <v>138</v>
      </c>
      <c r="AZ1" s="226" t="s">
        <v>140</v>
      </c>
      <c r="BA1" s="226" t="s">
        <v>134</v>
      </c>
      <c r="BB1" s="226" t="s">
        <v>141</v>
      </c>
      <c r="BC1" s="226" t="s">
        <v>142</v>
      </c>
      <c r="BD1" s="226" t="s">
        <v>135</v>
      </c>
      <c r="BE1" s="226" t="s">
        <v>143</v>
      </c>
      <c r="BF1" s="226" t="s">
        <v>144</v>
      </c>
      <c r="BG1" s="226" t="s">
        <v>136</v>
      </c>
      <c r="BH1" s="226" t="s">
        <v>145</v>
      </c>
      <c r="BI1" s="226" t="s">
        <v>146</v>
      </c>
      <c r="BJ1" s="106" t="s">
        <v>44</v>
      </c>
      <c r="BK1" s="106" t="s">
        <v>45</v>
      </c>
      <c r="BL1" s="106" t="s">
        <v>147</v>
      </c>
      <c r="BM1" s="106" t="s">
        <v>47</v>
      </c>
      <c r="BN1" s="106" t="s">
        <v>83</v>
      </c>
      <c r="BO1" s="106" t="s">
        <v>49</v>
      </c>
      <c r="BP1" s="106" t="s">
        <v>50</v>
      </c>
      <c r="BQ1" s="106" t="s">
        <v>148</v>
      </c>
      <c r="BR1" s="106" t="s">
        <v>52</v>
      </c>
      <c r="BS1" s="106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7" t="s">
        <v>59</v>
      </c>
      <c r="BY1" s="107" t="s">
        <v>60</v>
      </c>
      <c r="BZ1" s="107" t="s">
        <v>72</v>
      </c>
      <c r="CA1" s="107" t="s">
        <v>61</v>
      </c>
      <c r="CB1" s="108" t="s">
        <v>152</v>
      </c>
      <c r="CC1" s="108" t="s">
        <v>149</v>
      </c>
      <c r="CD1" s="126" t="s">
        <v>176</v>
      </c>
      <c r="CE1" s="108" t="s">
        <v>151</v>
      </c>
      <c r="CF1" s="108" t="s">
        <v>150</v>
      </c>
      <c r="CG1" s="126" t="s">
        <v>177</v>
      </c>
      <c r="CH1" s="108" t="s">
        <v>153</v>
      </c>
      <c r="CI1" s="108" t="s">
        <v>154</v>
      </c>
      <c r="CJ1" s="126" t="s">
        <v>178</v>
      </c>
      <c r="CK1" s="108" t="s">
        <v>155</v>
      </c>
      <c r="CL1" s="108" t="s">
        <v>156</v>
      </c>
      <c r="CM1" s="126" t="s">
        <v>179</v>
      </c>
      <c r="CN1" s="108" t="s">
        <v>157</v>
      </c>
      <c r="CO1" s="108" t="s">
        <v>158</v>
      </c>
      <c r="CP1" s="126" t="s">
        <v>180</v>
      </c>
      <c r="CQ1" s="108" t="s">
        <v>159</v>
      </c>
      <c r="CR1" s="108" t="s">
        <v>160</v>
      </c>
      <c r="CS1" s="126" t="s">
        <v>181</v>
      </c>
      <c r="CT1" s="108" t="s">
        <v>161</v>
      </c>
      <c r="CU1" s="108" t="s">
        <v>162</v>
      </c>
      <c r="CV1" s="126" t="s">
        <v>182</v>
      </c>
      <c r="CW1" s="108" t="s">
        <v>163</v>
      </c>
      <c r="CX1" s="108" t="s">
        <v>164</v>
      </c>
      <c r="CY1" s="126" t="s">
        <v>183</v>
      </c>
      <c r="CZ1" s="108" t="s">
        <v>165</v>
      </c>
      <c r="DA1" s="108" t="s">
        <v>166</v>
      </c>
      <c r="DB1" s="126" t="s">
        <v>184</v>
      </c>
      <c r="DC1" s="108" t="s">
        <v>167</v>
      </c>
      <c r="DD1" s="108" t="s">
        <v>168</v>
      </c>
      <c r="DE1" s="126" t="s">
        <v>185</v>
      </c>
      <c r="DF1" s="108" t="s">
        <v>169</v>
      </c>
      <c r="DG1" s="108" t="s">
        <v>170</v>
      </c>
      <c r="DH1" s="126" t="s">
        <v>186</v>
      </c>
      <c r="DI1" s="108" t="s">
        <v>171</v>
      </c>
      <c r="DJ1" s="108" t="s">
        <v>172</v>
      </c>
      <c r="DK1" s="126" t="s">
        <v>187</v>
      </c>
      <c r="DL1" s="108" t="s">
        <v>173</v>
      </c>
    </row>
    <row r="2" spans="1:116" x14ac:dyDescent="0.25">
      <c r="A2" s="171">
        <v>412</v>
      </c>
      <c r="B2" s="172">
        <v>43996</v>
      </c>
      <c r="C2" s="172"/>
      <c r="D2" s="171"/>
      <c r="E2" s="171"/>
      <c r="F2" s="171"/>
      <c r="G2" s="171"/>
      <c r="H2" s="171"/>
      <c r="I2" s="213"/>
      <c r="J2" s="171"/>
      <c r="K2" s="171"/>
      <c r="L2" s="171"/>
      <c r="M2" s="171" t="s">
        <v>190</v>
      </c>
      <c r="N2" s="173" t="s">
        <v>491</v>
      </c>
      <c r="O2" s="174" t="s">
        <v>492</v>
      </c>
      <c r="P2" s="175">
        <v>33000</v>
      </c>
      <c r="Q2" s="174" t="s">
        <v>493</v>
      </c>
      <c r="R2" s="213">
        <v>33567895884</v>
      </c>
      <c r="S2" s="174" t="s">
        <v>516</v>
      </c>
      <c r="T2" s="213">
        <v>33606066060</v>
      </c>
      <c r="U2" s="176" t="s">
        <v>517</v>
      </c>
      <c r="V2" s="176" t="s">
        <v>504</v>
      </c>
      <c r="W2" s="174" t="s">
        <v>502</v>
      </c>
      <c r="X2" s="174">
        <v>75000</v>
      </c>
      <c r="Y2" s="174" t="s">
        <v>503</v>
      </c>
      <c r="Z2" s="213">
        <v>33104050670</v>
      </c>
      <c r="AA2" s="174" t="s">
        <v>505</v>
      </c>
      <c r="AB2" s="213">
        <v>33708097654</v>
      </c>
      <c r="AC2" s="174" t="s">
        <v>515</v>
      </c>
      <c r="AD2" s="174"/>
      <c r="AE2" s="174"/>
      <c r="AF2" s="174"/>
      <c r="AG2" s="174"/>
      <c r="AH2" s="174"/>
      <c r="AI2" s="174"/>
      <c r="AJ2" s="174"/>
      <c r="AK2" s="174"/>
      <c r="AL2" s="174"/>
      <c r="AM2" s="223">
        <v>34</v>
      </c>
      <c r="AN2" s="225">
        <v>8.6</v>
      </c>
      <c r="AO2" s="223">
        <v>0.65</v>
      </c>
      <c r="AP2" s="225">
        <v>0.04</v>
      </c>
      <c r="AQ2" s="223">
        <v>678</v>
      </c>
      <c r="AR2" s="225">
        <v>15.7</v>
      </c>
      <c r="AS2" s="225">
        <v>45.6</v>
      </c>
      <c r="AT2" s="225">
        <v>87.9</v>
      </c>
      <c r="AU2" s="223"/>
      <c r="AV2" s="225">
        <v>7.8</v>
      </c>
      <c r="AW2" s="223"/>
      <c r="AX2" s="223"/>
      <c r="AY2" s="225">
        <v>9.01</v>
      </c>
      <c r="AZ2" s="223"/>
      <c r="BA2" s="223"/>
      <c r="BB2" s="223">
        <v>56.76</v>
      </c>
      <c r="BC2" s="223"/>
      <c r="BD2" s="223"/>
      <c r="BE2" s="225">
        <v>45.6</v>
      </c>
      <c r="BF2" s="223"/>
      <c r="BG2" s="223"/>
      <c r="BH2" s="225">
        <v>6.9</v>
      </c>
      <c r="BI2" s="223"/>
      <c r="BJ2" s="174" t="s">
        <v>506</v>
      </c>
      <c r="BK2" s="174" t="s">
        <v>229</v>
      </c>
      <c r="BL2" s="211">
        <v>0.7</v>
      </c>
      <c r="BM2" s="174" t="s">
        <v>542</v>
      </c>
      <c r="BN2" s="174" t="s">
        <v>508</v>
      </c>
      <c r="BO2" s="174" t="s">
        <v>509</v>
      </c>
      <c r="BP2" s="174" t="s">
        <v>226</v>
      </c>
      <c r="BQ2" s="211">
        <v>0.3</v>
      </c>
      <c r="BR2" s="174" t="s">
        <v>543</v>
      </c>
      <c r="BS2" s="174" t="s">
        <v>544</v>
      </c>
      <c r="BT2" s="174" t="s">
        <v>512</v>
      </c>
      <c r="BU2" s="174" t="s">
        <v>513</v>
      </c>
      <c r="BV2" s="174">
        <v>5</v>
      </c>
      <c r="BW2" s="177" t="s">
        <v>514</v>
      </c>
      <c r="BX2" s="178"/>
      <c r="BY2" s="177"/>
      <c r="BZ2" s="178"/>
      <c r="CA2" s="177"/>
      <c r="CB2" s="177"/>
      <c r="CC2" s="177"/>
      <c r="CD2" s="179"/>
      <c r="CE2" s="177"/>
      <c r="CF2" s="177"/>
      <c r="CG2" s="179"/>
      <c r="CH2" s="177"/>
      <c r="CI2" s="177"/>
      <c r="CJ2" s="179"/>
      <c r="CK2" s="177"/>
      <c r="CL2" s="177"/>
      <c r="CM2" s="179"/>
      <c r="CN2" s="177"/>
      <c r="CO2" s="177"/>
      <c r="CP2" s="179"/>
      <c r="CQ2" s="177"/>
      <c r="CR2" s="177"/>
      <c r="CS2" s="179"/>
      <c r="CT2" s="177"/>
      <c r="CU2" s="177"/>
      <c r="CV2" s="179"/>
      <c r="CW2" s="177"/>
      <c r="CX2" s="177"/>
      <c r="CY2" s="179"/>
      <c r="CZ2" s="177"/>
      <c r="DA2" s="177"/>
      <c r="DB2" s="179"/>
      <c r="DC2" s="177"/>
      <c r="DD2" s="177"/>
      <c r="DE2" s="179"/>
      <c r="DF2" s="177"/>
      <c r="DG2" s="177"/>
      <c r="DH2" s="179"/>
      <c r="DI2" s="177"/>
      <c r="DJ2" s="177"/>
      <c r="DK2" s="179"/>
      <c r="DL2" s="177"/>
    </row>
    <row r="3" spans="1:116" x14ac:dyDescent="0.25">
      <c r="A3" s="171">
        <v>413</v>
      </c>
      <c r="B3" s="172">
        <v>43996</v>
      </c>
      <c r="C3" s="172"/>
      <c r="D3" s="171"/>
      <c r="E3" s="171"/>
      <c r="F3" s="171"/>
      <c r="G3" s="171"/>
      <c r="H3" s="171"/>
      <c r="I3" s="213"/>
      <c r="J3" s="171"/>
      <c r="K3" s="171"/>
      <c r="L3" s="171"/>
      <c r="M3" s="171" t="s">
        <v>546</v>
      </c>
      <c r="N3" s="173" t="s">
        <v>569</v>
      </c>
      <c r="O3" s="174" t="s">
        <v>545</v>
      </c>
      <c r="P3" s="175">
        <v>75001</v>
      </c>
      <c r="Q3" s="174" t="s">
        <v>503</v>
      </c>
      <c r="R3" s="213">
        <v>33134556677</v>
      </c>
      <c r="S3" s="174" t="s">
        <v>548</v>
      </c>
      <c r="T3" s="213">
        <v>33607080102</v>
      </c>
      <c r="U3" s="176" t="s">
        <v>550</v>
      </c>
      <c r="V3" s="176" t="s">
        <v>553</v>
      </c>
      <c r="W3" s="174" t="s">
        <v>551</v>
      </c>
      <c r="X3" s="174">
        <v>95000</v>
      </c>
      <c r="Y3" s="174" t="s">
        <v>552</v>
      </c>
      <c r="Z3" s="213">
        <v>33107989569</v>
      </c>
      <c r="AA3" s="174" t="s">
        <v>555</v>
      </c>
      <c r="AB3" s="213">
        <v>33678431854</v>
      </c>
      <c r="AC3" s="174" t="s">
        <v>568</v>
      </c>
      <c r="AD3" s="174"/>
      <c r="AE3" s="174"/>
      <c r="AF3" s="174"/>
      <c r="AG3" s="174"/>
      <c r="AH3" s="174"/>
      <c r="AI3" s="174"/>
      <c r="AJ3" s="174"/>
      <c r="AK3" s="174"/>
      <c r="AL3" s="174"/>
      <c r="AM3" s="223">
        <v>32</v>
      </c>
      <c r="AN3" s="225">
        <v>8.6</v>
      </c>
      <c r="AO3" s="225">
        <v>1.02</v>
      </c>
      <c r="AP3" s="225">
        <v>0.04</v>
      </c>
      <c r="AQ3" s="223">
        <v>546</v>
      </c>
      <c r="AR3" s="225">
        <v>17.600000000000001</v>
      </c>
      <c r="AS3" s="225">
        <v>43.1</v>
      </c>
      <c r="AT3" s="223">
        <v>65.34</v>
      </c>
      <c r="AU3" s="223"/>
      <c r="AV3" s="225">
        <v>6.8</v>
      </c>
      <c r="AW3" s="223"/>
      <c r="AX3" s="223"/>
      <c r="AY3" s="225">
        <v>6.9</v>
      </c>
      <c r="AZ3" s="223"/>
      <c r="BA3" s="223"/>
      <c r="BB3" s="225">
        <v>5.78</v>
      </c>
      <c r="BC3" s="223"/>
      <c r="BD3" s="223"/>
      <c r="BE3" s="225">
        <v>8.9</v>
      </c>
      <c r="BF3" s="223"/>
      <c r="BG3" s="223"/>
      <c r="BH3" s="223">
        <v>10</v>
      </c>
      <c r="BI3" s="223"/>
      <c r="BJ3" s="174" t="s">
        <v>557</v>
      </c>
      <c r="BK3" s="174" t="s">
        <v>230</v>
      </c>
      <c r="BL3" s="211">
        <v>0.45</v>
      </c>
      <c r="BM3" s="174" t="s">
        <v>570</v>
      </c>
      <c r="BN3" s="174" t="s">
        <v>560</v>
      </c>
      <c r="BO3" s="174" t="s">
        <v>561</v>
      </c>
      <c r="BP3" s="174" t="s">
        <v>226</v>
      </c>
      <c r="BQ3" s="225">
        <v>67.599999999999994</v>
      </c>
      <c r="BR3" s="174" t="s">
        <v>571</v>
      </c>
      <c r="BS3" s="174" t="s">
        <v>564</v>
      </c>
      <c r="BT3" s="174" t="s">
        <v>565</v>
      </c>
      <c r="BU3" s="174" t="s">
        <v>566</v>
      </c>
      <c r="BV3" s="174">
        <v>5</v>
      </c>
      <c r="BW3" s="177" t="s">
        <v>567</v>
      </c>
      <c r="BX3" s="178"/>
      <c r="BY3" s="177"/>
      <c r="BZ3" s="178"/>
      <c r="CA3" s="177"/>
      <c r="CB3" s="177"/>
      <c r="CC3" s="177"/>
      <c r="CD3" s="179"/>
      <c r="CE3" s="177"/>
      <c r="CF3" s="177"/>
      <c r="CG3" s="179"/>
      <c r="CH3" s="177"/>
      <c r="CI3" s="177"/>
      <c r="CJ3" s="179"/>
      <c r="CK3" s="177"/>
      <c r="CL3" s="177"/>
      <c r="CM3" s="179"/>
      <c r="CN3" s="177"/>
      <c r="CO3" s="177"/>
      <c r="CP3" s="179"/>
      <c r="CQ3" s="177"/>
      <c r="CR3" s="177"/>
      <c r="CS3" s="179"/>
      <c r="CT3" s="177"/>
      <c r="CU3" s="177"/>
      <c r="CV3" s="179"/>
      <c r="CW3" s="177"/>
      <c r="CX3" s="177"/>
      <c r="CY3" s="179"/>
      <c r="CZ3" s="177"/>
      <c r="DA3" s="177"/>
      <c r="DB3" s="179"/>
      <c r="DC3" s="177"/>
      <c r="DD3" s="177"/>
      <c r="DE3" s="179"/>
      <c r="DF3" s="177"/>
      <c r="DG3" s="177"/>
      <c r="DH3" s="179"/>
      <c r="DI3" s="177"/>
      <c r="DJ3" s="177"/>
      <c r="DK3" s="179"/>
      <c r="DL3" s="177"/>
    </row>
    <row r="4" spans="1:116" x14ac:dyDescent="0.25">
      <c r="A4" s="171">
        <v>414</v>
      </c>
      <c r="B4" s="172">
        <v>43996</v>
      </c>
      <c r="C4" s="172"/>
      <c r="D4" s="171"/>
      <c r="E4" s="171"/>
      <c r="F4" s="171"/>
      <c r="G4" s="171"/>
      <c r="H4" s="171"/>
      <c r="I4" s="213"/>
      <c r="J4" s="171"/>
      <c r="K4" s="171"/>
      <c r="L4" s="171"/>
      <c r="M4" s="171" t="s">
        <v>190</v>
      </c>
      <c r="N4" s="173" t="s">
        <v>491</v>
      </c>
      <c r="O4" s="174" t="s">
        <v>492</v>
      </c>
      <c r="P4" s="175">
        <v>33000</v>
      </c>
      <c r="Q4" s="174" t="s">
        <v>493</v>
      </c>
      <c r="R4" s="213">
        <v>33567895884</v>
      </c>
      <c r="S4" s="174" t="s">
        <v>516</v>
      </c>
      <c r="T4" s="213">
        <v>33606066060</v>
      </c>
      <c r="U4" s="176" t="s">
        <v>517</v>
      </c>
      <c r="V4" s="176" t="s">
        <v>529</v>
      </c>
      <c r="W4" s="174" t="s">
        <v>527</v>
      </c>
      <c r="X4" s="174">
        <v>89000</v>
      </c>
      <c r="Y4" s="174" t="s">
        <v>528</v>
      </c>
      <c r="Z4" s="213">
        <v>33504030201</v>
      </c>
      <c r="AA4" s="174" t="s">
        <v>531</v>
      </c>
      <c r="AB4" s="213">
        <v>33705040302</v>
      </c>
      <c r="AC4" s="174" t="s">
        <v>541</v>
      </c>
      <c r="AD4" s="174"/>
      <c r="AE4" s="174"/>
      <c r="AF4" s="174"/>
      <c r="AG4" s="174"/>
      <c r="AH4" s="174"/>
      <c r="AI4" s="174"/>
      <c r="AJ4" s="174"/>
      <c r="AK4" s="174"/>
      <c r="AL4" s="174"/>
      <c r="AM4" s="223">
        <v>32</v>
      </c>
      <c r="AN4" s="225">
        <v>7.9</v>
      </c>
      <c r="AO4" s="223">
        <v>0.65</v>
      </c>
      <c r="AP4" s="225">
        <v>0.06</v>
      </c>
      <c r="AQ4" s="223">
        <v>765</v>
      </c>
      <c r="AR4" s="225">
        <v>13.6</v>
      </c>
      <c r="AS4" s="225">
        <v>45.7</v>
      </c>
      <c r="AT4" s="225">
        <v>34.799999999999997</v>
      </c>
      <c r="AU4" s="223"/>
      <c r="AV4" s="225">
        <v>6.5</v>
      </c>
      <c r="AW4" s="223"/>
      <c r="AX4" s="223"/>
      <c r="AY4" s="223">
        <v>0.23</v>
      </c>
      <c r="AZ4" s="223"/>
      <c r="BA4" s="223"/>
      <c r="BB4" s="225">
        <v>1.5</v>
      </c>
      <c r="BC4" s="223"/>
      <c r="BD4" s="223"/>
      <c r="BE4" s="223">
        <v>8</v>
      </c>
      <c r="BF4" s="223"/>
      <c r="BG4" s="223"/>
      <c r="BH4" s="225">
        <v>5.4</v>
      </c>
      <c r="BI4" s="223"/>
      <c r="BJ4" s="174" t="s">
        <v>533</v>
      </c>
      <c r="BK4" s="174" t="s">
        <v>227</v>
      </c>
      <c r="BL4" s="211">
        <v>65</v>
      </c>
      <c r="BM4" s="174" t="s">
        <v>576</v>
      </c>
      <c r="BN4" s="174" t="s">
        <v>535</v>
      </c>
      <c r="BO4" s="174" t="s">
        <v>536</v>
      </c>
      <c r="BP4" s="174" t="s">
        <v>229</v>
      </c>
      <c r="BQ4" s="225">
        <v>40</v>
      </c>
      <c r="BR4" s="174" t="s">
        <v>577</v>
      </c>
      <c r="BS4" s="174" t="s">
        <v>537</v>
      </c>
      <c r="BT4" s="174" t="s">
        <v>538</v>
      </c>
      <c r="BU4" s="174" t="s">
        <v>539</v>
      </c>
      <c r="BV4" s="174">
        <v>1</v>
      </c>
      <c r="BW4" s="177" t="s">
        <v>540</v>
      </c>
      <c r="BX4" s="178"/>
      <c r="BY4" s="177"/>
      <c r="BZ4" s="178"/>
      <c r="CA4" s="177"/>
      <c r="CB4" s="177"/>
      <c r="CC4" s="177"/>
      <c r="CD4" s="179"/>
      <c r="CE4" s="177"/>
      <c r="CF4" s="177"/>
      <c r="CG4" s="179"/>
      <c r="CH4" s="177"/>
      <c r="CI4" s="177"/>
      <c r="CJ4" s="179"/>
      <c r="CK4" s="177"/>
      <c r="CL4" s="177"/>
      <c r="CM4" s="179"/>
      <c r="CN4" s="177"/>
      <c r="CO4" s="177"/>
      <c r="CP4" s="179"/>
      <c r="CQ4" s="177"/>
      <c r="CR4" s="177"/>
      <c r="CS4" s="179"/>
      <c r="CT4" s="177"/>
      <c r="CU4" s="177"/>
      <c r="CV4" s="179"/>
      <c r="CW4" s="177"/>
      <c r="CX4" s="177"/>
      <c r="CY4" s="179"/>
      <c r="CZ4" s="177"/>
      <c r="DA4" s="177"/>
      <c r="DB4" s="179"/>
      <c r="DC4" s="177"/>
      <c r="DD4" s="177"/>
      <c r="DE4" s="179"/>
      <c r="DF4" s="177"/>
      <c r="DG4" s="177"/>
      <c r="DH4" s="179"/>
      <c r="DI4" s="177"/>
      <c r="DJ4" s="177"/>
      <c r="DK4" s="179"/>
      <c r="DL4" s="177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F2" sqref="F2"/>
    </sheetView>
  </sheetViews>
  <sheetFormatPr baseColWidth="10" defaultColWidth="11.5546875" defaultRowHeight="13.8" x14ac:dyDescent="0.3"/>
  <cols>
    <col min="1" max="1" width="14.44140625" style="151" bestFit="1" customWidth="1"/>
    <col min="2" max="2" width="30.5546875" style="151" bestFit="1" customWidth="1"/>
    <col min="3" max="3" width="23.5546875" style="151" bestFit="1" customWidth="1"/>
    <col min="4" max="4" width="13.44140625" style="160" bestFit="1" customWidth="1"/>
    <col min="5" max="5" width="27" style="151" bestFit="1" customWidth="1"/>
    <col min="6" max="6" width="18.6640625" style="161" bestFit="1" customWidth="1"/>
    <col min="7" max="7" width="19.88671875" style="151" bestFit="1" customWidth="1"/>
    <col min="8" max="8" width="18.6640625" style="161" bestFit="1" customWidth="1"/>
    <col min="9" max="9" width="37.109375" style="151" bestFit="1" customWidth="1"/>
    <col min="10" max="10" width="15.5546875" style="151" bestFit="1" customWidth="1"/>
    <col min="11" max="11" width="13.33203125" style="151" bestFit="1" customWidth="1"/>
    <col min="12" max="12" width="16.6640625" style="151" bestFit="1" customWidth="1"/>
    <col min="13" max="13" width="16.33203125" style="151" bestFit="1" customWidth="1"/>
    <col min="14" max="14" width="13.6640625" style="151" bestFit="1" customWidth="1"/>
    <col min="15" max="15" width="15.5546875" style="151" bestFit="1" customWidth="1"/>
    <col min="16" max="16" width="20.44140625" style="151" bestFit="1" customWidth="1"/>
    <col min="17" max="17" width="16.6640625" style="151" bestFit="1" customWidth="1"/>
    <col min="18" max="18" width="16.33203125" style="151" bestFit="1" customWidth="1"/>
    <col min="19" max="19" width="13.6640625" style="151" bestFit="1" customWidth="1"/>
    <col min="20" max="20" width="159.88671875" style="151" bestFit="1" customWidth="1"/>
    <col min="21" max="21" width="31.44140625" style="151" bestFit="1" customWidth="1"/>
    <col min="22" max="22" width="15.6640625" style="151" bestFit="1" customWidth="1"/>
    <col min="23" max="23" width="36" style="151" bestFit="1" customWidth="1"/>
    <col min="24" max="16384" width="11.5546875" style="151"/>
  </cols>
  <sheetData>
    <row r="1" spans="1:23" ht="41.4" x14ac:dyDescent="0.3">
      <c r="A1" s="116" t="s">
        <v>107</v>
      </c>
      <c r="B1" s="88" t="s">
        <v>108</v>
      </c>
      <c r="C1" s="118" t="s">
        <v>109</v>
      </c>
      <c r="D1" s="117" t="s">
        <v>110</v>
      </c>
      <c r="E1" s="118" t="s">
        <v>111</v>
      </c>
      <c r="F1" s="184" t="s">
        <v>112</v>
      </c>
      <c r="G1" s="118" t="s">
        <v>113</v>
      </c>
      <c r="H1" s="184" t="s">
        <v>114</v>
      </c>
      <c r="I1" s="92" t="s">
        <v>197</v>
      </c>
      <c r="J1" s="119" t="s">
        <v>44</v>
      </c>
      <c r="K1" s="119" t="s">
        <v>45</v>
      </c>
      <c r="L1" s="119" t="s">
        <v>147</v>
      </c>
      <c r="M1" s="119" t="s">
        <v>47</v>
      </c>
      <c r="N1" s="119" t="s">
        <v>83</v>
      </c>
      <c r="O1" s="119" t="s">
        <v>49</v>
      </c>
      <c r="P1" s="119" t="s">
        <v>50</v>
      </c>
      <c r="Q1" s="119" t="s">
        <v>148</v>
      </c>
      <c r="R1" s="119" t="s">
        <v>52</v>
      </c>
      <c r="S1" s="119" t="s">
        <v>84</v>
      </c>
      <c r="T1" s="120" t="s">
        <v>54</v>
      </c>
      <c r="U1" s="120" t="s">
        <v>55</v>
      </c>
      <c r="V1" s="121" t="s">
        <v>85</v>
      </c>
      <c r="W1" s="122" t="s">
        <v>57</v>
      </c>
    </row>
    <row r="2" spans="1:23" x14ac:dyDescent="0.3">
      <c r="A2" s="152" t="s">
        <v>491</v>
      </c>
      <c r="B2" s="153" t="s">
        <v>190</v>
      </c>
      <c r="C2" s="154" t="s">
        <v>492</v>
      </c>
      <c r="D2" s="155">
        <v>33000</v>
      </c>
      <c r="E2" s="154" t="s">
        <v>493</v>
      </c>
      <c r="F2" s="212">
        <v>33567895884</v>
      </c>
      <c r="G2" s="154" t="s">
        <v>516</v>
      </c>
      <c r="H2" s="212">
        <v>33606066060</v>
      </c>
      <c r="I2" s="159" t="s">
        <v>517</v>
      </c>
      <c r="J2" s="154"/>
      <c r="K2" s="154"/>
      <c r="L2" s="157"/>
      <c r="M2" s="154"/>
      <c r="N2" s="154"/>
      <c r="O2" s="154"/>
      <c r="P2" s="154"/>
      <c r="Q2" s="157"/>
      <c r="R2" s="154"/>
      <c r="S2" s="154"/>
      <c r="T2" s="154"/>
      <c r="U2" s="154"/>
      <c r="V2" s="154"/>
      <c r="W2" s="158"/>
    </row>
    <row r="3" spans="1:23" x14ac:dyDescent="0.3">
      <c r="A3" s="152" t="s">
        <v>519</v>
      </c>
      <c r="B3" s="153" t="s">
        <v>522</v>
      </c>
      <c r="C3" s="154" t="s">
        <v>520</v>
      </c>
      <c r="D3" s="155">
        <v>23456</v>
      </c>
      <c r="E3" s="154" t="s">
        <v>521</v>
      </c>
      <c r="F3" s="212" t="s">
        <v>523</v>
      </c>
      <c r="G3" s="154" t="s">
        <v>524</v>
      </c>
      <c r="H3" s="212" t="s">
        <v>525</v>
      </c>
      <c r="I3" s="159" t="s">
        <v>526</v>
      </c>
      <c r="J3" s="154"/>
      <c r="K3" s="154"/>
      <c r="L3" s="157"/>
      <c r="M3" s="154"/>
      <c r="N3" s="154"/>
      <c r="O3" s="154"/>
      <c r="P3" s="154"/>
      <c r="Q3" s="157"/>
      <c r="R3" s="154"/>
      <c r="S3" s="154"/>
      <c r="T3" s="154"/>
      <c r="U3" s="154"/>
      <c r="V3" s="154"/>
      <c r="W3" s="158"/>
    </row>
    <row r="4" spans="1:23" x14ac:dyDescent="0.3">
      <c r="A4" s="152" t="s">
        <v>569</v>
      </c>
      <c r="B4" s="153" t="s">
        <v>546</v>
      </c>
      <c r="C4" s="154" t="s">
        <v>545</v>
      </c>
      <c r="D4" s="155">
        <v>75001</v>
      </c>
      <c r="E4" s="154" t="s">
        <v>503</v>
      </c>
      <c r="F4" s="212" t="s">
        <v>547</v>
      </c>
      <c r="G4" s="154" t="s">
        <v>548</v>
      </c>
      <c r="H4" s="212" t="s">
        <v>549</v>
      </c>
      <c r="I4" s="159" t="s">
        <v>550</v>
      </c>
      <c r="J4" s="154"/>
      <c r="K4" s="154"/>
      <c r="L4" s="157"/>
      <c r="M4" s="154"/>
      <c r="N4" s="154"/>
      <c r="O4" s="154"/>
      <c r="P4" s="154"/>
      <c r="Q4" s="157"/>
      <c r="R4" s="154"/>
      <c r="S4" s="154"/>
      <c r="T4" s="154"/>
      <c r="U4" s="154"/>
      <c r="V4" s="154"/>
      <c r="W4" s="15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opLeftCell="D1" zoomScale="130" zoomScaleNormal="130" workbookViewId="0">
      <selection activeCell="F2" sqref="F2"/>
    </sheetView>
  </sheetViews>
  <sheetFormatPr baseColWidth="10" defaultColWidth="11.5546875" defaultRowHeight="13.8" x14ac:dyDescent="0.25"/>
  <cols>
    <col min="1" max="1" width="29.33203125" style="162" bestFit="1" customWidth="1"/>
    <col min="2" max="2" width="22.6640625" style="162" bestFit="1" customWidth="1"/>
    <col min="3" max="3" width="26.33203125" style="162" bestFit="1" customWidth="1"/>
    <col min="4" max="4" width="17.6640625" style="163" bestFit="1" customWidth="1"/>
    <col min="5" max="5" width="22.44140625" style="162" bestFit="1" customWidth="1"/>
    <col min="6" max="6" width="21.33203125" style="164" customWidth="1"/>
    <col min="7" max="7" width="19.33203125" style="162" bestFit="1" customWidth="1"/>
    <col min="8" max="8" width="21.33203125" style="162" customWidth="1"/>
    <col min="9" max="9" width="32.109375" style="164" bestFit="1" customWidth="1"/>
    <col min="10" max="10" width="19.33203125" style="162" bestFit="1" customWidth="1"/>
    <col min="11" max="11" width="20.44140625" style="162" bestFit="1" customWidth="1"/>
    <col min="12" max="12" width="16.6640625" style="162" bestFit="1" customWidth="1"/>
    <col min="13" max="13" width="20.33203125" style="162" bestFit="1" customWidth="1"/>
    <col min="14" max="14" width="39.33203125" style="162" bestFit="1" customWidth="1"/>
    <col min="15" max="15" width="25.5546875" style="162" bestFit="1" customWidth="1"/>
    <col min="16" max="16" width="20.44140625" style="162" bestFit="1" customWidth="1"/>
    <col min="17" max="17" width="16.6640625" style="162" bestFit="1" customWidth="1"/>
    <col min="18" max="18" width="20.33203125" style="162" bestFit="1" customWidth="1"/>
    <col min="19" max="19" width="52.33203125" style="162" bestFit="1" customWidth="1"/>
    <col min="20" max="20" width="14.109375" style="162" bestFit="1" customWidth="1"/>
    <col min="21" max="21" width="22.33203125" style="162" bestFit="1" customWidth="1"/>
    <col min="22" max="22" width="15.6640625" style="162" bestFit="1" customWidth="1"/>
    <col min="23" max="23" width="24.33203125" style="162" bestFit="1" customWidth="1"/>
    <col min="24" max="16384" width="11.5546875" style="162"/>
  </cols>
  <sheetData>
    <row r="1" spans="1:23" ht="41.4" x14ac:dyDescent="0.25">
      <c r="A1" s="123" t="s">
        <v>115</v>
      </c>
      <c r="B1" s="88" t="s">
        <v>108</v>
      </c>
      <c r="C1" s="125" t="s">
        <v>90</v>
      </c>
      <c r="D1" s="124" t="s">
        <v>91</v>
      </c>
      <c r="E1" s="125" t="s">
        <v>92</v>
      </c>
      <c r="F1" s="185" t="s">
        <v>93</v>
      </c>
      <c r="G1" s="125" t="s">
        <v>116</v>
      </c>
      <c r="H1" s="125" t="s">
        <v>94</v>
      </c>
      <c r="I1" s="185" t="s">
        <v>95</v>
      </c>
      <c r="J1" s="119" t="s">
        <v>44</v>
      </c>
      <c r="K1" s="119" t="s">
        <v>45</v>
      </c>
      <c r="L1" s="119" t="s">
        <v>147</v>
      </c>
      <c r="M1" s="119" t="s">
        <v>47</v>
      </c>
      <c r="N1" s="119" t="s">
        <v>83</v>
      </c>
      <c r="O1" s="119" t="s">
        <v>49</v>
      </c>
      <c r="P1" s="119" t="s">
        <v>50</v>
      </c>
      <c r="Q1" s="119" t="s">
        <v>148</v>
      </c>
      <c r="R1" s="119" t="s">
        <v>52</v>
      </c>
      <c r="S1" s="119" t="s">
        <v>84</v>
      </c>
      <c r="T1" s="120" t="s">
        <v>54</v>
      </c>
      <c r="U1" s="120" t="s">
        <v>55</v>
      </c>
      <c r="V1" s="121" t="s">
        <v>85</v>
      </c>
      <c r="W1" s="122" t="s">
        <v>57</v>
      </c>
    </row>
    <row r="2" spans="1:23" x14ac:dyDescent="0.25">
      <c r="A2" s="152" t="s">
        <v>504</v>
      </c>
      <c r="B2" s="153" t="s">
        <v>190</v>
      </c>
      <c r="C2" s="154" t="s">
        <v>502</v>
      </c>
      <c r="D2" s="155">
        <v>75000</v>
      </c>
      <c r="E2" s="154" t="s">
        <v>503</v>
      </c>
      <c r="F2" s="212">
        <v>33104050670</v>
      </c>
      <c r="G2" s="154" t="s">
        <v>505</v>
      </c>
      <c r="H2" s="212">
        <v>33708097654</v>
      </c>
      <c r="I2" s="156" t="s">
        <v>515</v>
      </c>
      <c r="J2" s="154" t="s">
        <v>506</v>
      </c>
      <c r="K2" s="154" t="s">
        <v>229</v>
      </c>
      <c r="L2" s="210">
        <v>0.7</v>
      </c>
      <c r="M2" s="154" t="s">
        <v>507</v>
      </c>
      <c r="N2" s="154" t="s">
        <v>508</v>
      </c>
      <c r="O2" s="154" t="s">
        <v>509</v>
      </c>
      <c r="P2" s="154" t="s">
        <v>226</v>
      </c>
      <c r="Q2" s="210">
        <v>0.3</v>
      </c>
      <c r="R2" s="154" t="s">
        <v>510</v>
      </c>
      <c r="S2" s="154" t="s">
        <v>511</v>
      </c>
      <c r="T2" s="154" t="s">
        <v>512</v>
      </c>
      <c r="U2" s="154" t="s">
        <v>513</v>
      </c>
      <c r="V2" s="154">
        <v>5</v>
      </c>
      <c r="W2" s="158" t="s">
        <v>514</v>
      </c>
    </row>
    <row r="3" spans="1:23" x14ac:dyDescent="0.25">
      <c r="A3" s="152" t="s">
        <v>529</v>
      </c>
      <c r="B3" s="153" t="s">
        <v>522</v>
      </c>
      <c r="C3" s="154" t="s">
        <v>527</v>
      </c>
      <c r="D3" s="155">
        <v>89000</v>
      </c>
      <c r="E3" s="154" t="s">
        <v>528</v>
      </c>
      <c r="F3" s="212" t="s">
        <v>530</v>
      </c>
      <c r="G3" s="154" t="s">
        <v>531</v>
      </c>
      <c r="H3" s="212" t="s">
        <v>532</v>
      </c>
      <c r="I3" s="156" t="s">
        <v>541</v>
      </c>
      <c r="J3" s="154" t="s">
        <v>533</v>
      </c>
      <c r="K3" s="154" t="s">
        <v>227</v>
      </c>
      <c r="L3" s="157" t="s">
        <v>534</v>
      </c>
      <c r="M3" s="154">
        <v>64</v>
      </c>
      <c r="N3" s="154" t="s">
        <v>535</v>
      </c>
      <c r="O3" s="154" t="s">
        <v>536</v>
      </c>
      <c r="P3" s="154" t="s">
        <v>229</v>
      </c>
      <c r="Q3" s="157">
        <v>53</v>
      </c>
      <c r="R3" s="154">
        <v>3</v>
      </c>
      <c r="S3" s="154" t="s">
        <v>537</v>
      </c>
      <c r="T3" s="154" t="s">
        <v>538</v>
      </c>
      <c r="U3" s="154" t="s">
        <v>539</v>
      </c>
      <c r="V3" s="154">
        <v>1</v>
      </c>
      <c r="W3" s="158" t="s">
        <v>540</v>
      </c>
    </row>
    <row r="4" spans="1:23" x14ac:dyDescent="0.25">
      <c r="A4" s="152" t="s">
        <v>553</v>
      </c>
      <c r="B4" s="153"/>
      <c r="C4" s="154" t="s">
        <v>551</v>
      </c>
      <c r="D4" s="155">
        <v>95000</v>
      </c>
      <c r="E4" s="154" t="s">
        <v>552</v>
      </c>
      <c r="F4" s="212" t="s">
        <v>554</v>
      </c>
      <c r="G4" s="154" t="s">
        <v>555</v>
      </c>
      <c r="H4" s="212" t="s">
        <v>556</v>
      </c>
      <c r="I4" s="156" t="s">
        <v>568</v>
      </c>
      <c r="J4" s="154" t="s">
        <v>557</v>
      </c>
      <c r="K4" s="154" t="s">
        <v>230</v>
      </c>
      <c r="L4" s="157" t="s">
        <v>558</v>
      </c>
      <c r="M4" s="154" t="s">
        <v>559</v>
      </c>
      <c r="N4" s="154" t="s">
        <v>560</v>
      </c>
      <c r="O4" s="154" t="s">
        <v>561</v>
      </c>
      <c r="P4" s="154" t="s">
        <v>226</v>
      </c>
      <c r="Q4" s="157" t="s">
        <v>562</v>
      </c>
      <c r="R4" s="154" t="s">
        <v>563</v>
      </c>
      <c r="S4" s="154" t="s">
        <v>564</v>
      </c>
      <c r="T4" s="154" t="s">
        <v>565</v>
      </c>
      <c r="U4" s="154" t="s">
        <v>566</v>
      </c>
      <c r="V4" s="154">
        <v>5</v>
      </c>
      <c r="W4" s="158" t="s">
        <v>567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6640625" defaultRowHeight="13.8" x14ac:dyDescent="0.3"/>
  <cols>
    <col min="1" max="1" width="6.88671875" style="84" customWidth="1"/>
    <col min="2" max="2" width="18" style="84" bestFit="1" customWidth="1"/>
    <col min="3" max="3" width="23.33203125" style="84" bestFit="1" customWidth="1"/>
    <col min="4" max="4" width="21.6640625" style="84" bestFit="1" customWidth="1"/>
    <col min="5" max="5" width="15.6640625" style="84" bestFit="1" customWidth="1"/>
    <col min="6" max="6" width="13.5546875" style="84" bestFit="1" customWidth="1"/>
    <col min="7" max="7" width="27.33203125" style="84" bestFit="1" customWidth="1"/>
    <col min="8" max="8" width="16.33203125" style="84" bestFit="1" customWidth="1"/>
    <col min="9" max="9" width="31.6640625" style="84" bestFit="1" customWidth="1"/>
    <col min="10" max="10" width="17.33203125" style="84" bestFit="1" customWidth="1"/>
    <col min="11" max="16384" width="3.6640625" style="84"/>
  </cols>
  <sheetData>
    <row r="1" spans="1:10" ht="38.4" customHeight="1" x14ac:dyDescent="0.3">
      <c r="B1" s="113" t="s">
        <v>10</v>
      </c>
      <c r="C1" s="114" t="s">
        <v>195</v>
      </c>
      <c r="D1" s="114" t="s">
        <v>196</v>
      </c>
      <c r="E1" s="113" t="s">
        <v>105</v>
      </c>
      <c r="F1" s="113" t="s">
        <v>106</v>
      </c>
      <c r="G1" s="113" t="s">
        <v>81</v>
      </c>
      <c r="H1" s="114" t="s">
        <v>34</v>
      </c>
      <c r="I1" s="114" t="s">
        <v>35</v>
      </c>
      <c r="J1" s="115" t="s">
        <v>82</v>
      </c>
    </row>
    <row r="2" spans="1:10" ht="14.4" x14ac:dyDescent="0.3">
      <c r="A2" s="209">
        <v>1</v>
      </c>
      <c r="B2" s="111" t="s">
        <v>494</v>
      </c>
      <c r="C2" s="214">
        <v>33606060606</v>
      </c>
      <c r="D2" s="109" t="s">
        <v>495</v>
      </c>
      <c r="E2" s="110" t="s">
        <v>223</v>
      </c>
      <c r="F2" s="110" t="s">
        <v>224</v>
      </c>
      <c r="G2" s="111" t="s">
        <v>198</v>
      </c>
      <c r="H2" s="111" t="s">
        <v>205</v>
      </c>
      <c r="I2" s="198" t="s">
        <v>212</v>
      </c>
      <c r="J2" s="198" t="s">
        <v>14</v>
      </c>
    </row>
    <row r="3" spans="1:10" x14ac:dyDescent="0.3">
      <c r="A3" s="209">
        <v>2</v>
      </c>
      <c r="B3" s="111"/>
      <c r="C3" s="214"/>
      <c r="D3" s="111"/>
      <c r="E3" s="110"/>
      <c r="F3" s="110"/>
      <c r="G3" s="111" t="s">
        <v>191</v>
      </c>
      <c r="H3" s="111" t="s">
        <v>199</v>
      </c>
      <c r="I3" s="197" t="s">
        <v>496</v>
      </c>
      <c r="J3" s="197" t="s">
        <v>17</v>
      </c>
    </row>
    <row r="4" spans="1:10" x14ac:dyDescent="0.3">
      <c r="A4" s="209">
        <v>3</v>
      </c>
      <c r="B4" s="111"/>
      <c r="C4" s="214"/>
      <c r="D4" s="111"/>
      <c r="E4" s="110"/>
      <c r="F4" s="110"/>
      <c r="G4" s="111" t="s">
        <v>203</v>
      </c>
      <c r="H4" s="111" t="s">
        <v>200</v>
      </c>
      <c r="I4" s="198" t="s">
        <v>497</v>
      </c>
      <c r="J4" s="198" t="s">
        <v>15</v>
      </c>
    </row>
    <row r="5" spans="1:10" x14ac:dyDescent="0.3">
      <c r="A5" s="209">
        <v>4</v>
      </c>
      <c r="B5" s="111"/>
      <c r="C5" s="214"/>
      <c r="D5" s="111"/>
      <c r="E5" s="110"/>
      <c r="F5" s="110"/>
      <c r="G5" s="111" t="s">
        <v>204</v>
      </c>
      <c r="H5" s="111" t="s">
        <v>206</v>
      </c>
      <c r="I5" s="197" t="s">
        <v>498</v>
      </c>
      <c r="J5" s="197" t="s">
        <v>221</v>
      </c>
    </row>
    <row r="6" spans="1:10" x14ac:dyDescent="0.3">
      <c r="A6" s="209">
        <v>5</v>
      </c>
      <c r="B6" s="111"/>
      <c r="C6" s="214"/>
      <c r="D6" s="111"/>
      <c r="E6" s="110"/>
      <c r="F6" s="110"/>
      <c r="G6" s="111" t="s">
        <v>501</v>
      </c>
      <c r="H6" s="111" t="s">
        <v>207</v>
      </c>
      <c r="I6" s="198" t="s">
        <v>499</v>
      </c>
      <c r="J6" s="198" t="s">
        <v>222</v>
      </c>
    </row>
    <row r="7" spans="1:10" x14ac:dyDescent="0.3">
      <c r="A7" s="209">
        <v>6</v>
      </c>
      <c r="B7" s="111"/>
      <c r="C7" s="214"/>
      <c r="D7" s="111"/>
      <c r="E7" s="110"/>
      <c r="F7" s="110"/>
      <c r="G7" s="111"/>
      <c r="H7" s="111" t="s">
        <v>208</v>
      </c>
      <c r="I7" s="197" t="s">
        <v>213</v>
      </c>
      <c r="J7" s="197" t="s">
        <v>16</v>
      </c>
    </row>
    <row r="8" spans="1:10" x14ac:dyDescent="0.3">
      <c r="A8" s="209">
        <v>7</v>
      </c>
      <c r="B8" s="111"/>
      <c r="C8" s="214"/>
      <c r="D8" s="111"/>
      <c r="E8" s="110"/>
      <c r="F8" s="110"/>
      <c r="G8" s="111"/>
      <c r="H8" s="111" t="s">
        <v>209</v>
      </c>
      <c r="I8" s="198" t="s">
        <v>214</v>
      </c>
      <c r="J8" s="112"/>
    </row>
    <row r="9" spans="1:10" x14ac:dyDescent="0.3">
      <c r="A9" s="209">
        <v>8</v>
      </c>
      <c r="B9" s="111"/>
      <c r="C9" s="214"/>
      <c r="D9" s="111"/>
      <c r="E9" s="110"/>
      <c r="F9" s="110"/>
      <c r="G9" s="111"/>
      <c r="H9" s="111" t="s">
        <v>210</v>
      </c>
      <c r="I9" s="197" t="s">
        <v>215</v>
      </c>
      <c r="J9" s="112"/>
    </row>
    <row r="10" spans="1:10" ht="14.4" x14ac:dyDescent="0.3">
      <c r="A10" s="209">
        <v>9</v>
      </c>
      <c r="B10" s="188"/>
      <c r="C10" s="215"/>
      <c r="D10" s="109"/>
      <c r="E10" s="189"/>
      <c r="F10" s="189"/>
      <c r="G10" s="188"/>
      <c r="H10" s="111" t="s">
        <v>211</v>
      </c>
      <c r="I10" s="198" t="s">
        <v>216</v>
      </c>
      <c r="J10" s="190"/>
    </row>
    <row r="11" spans="1:10" ht="14.4" customHeight="1" x14ac:dyDescent="0.3">
      <c r="A11" s="209">
        <v>10</v>
      </c>
      <c r="B11" s="111"/>
      <c r="C11" s="214"/>
      <c r="D11" s="196"/>
      <c r="E11" s="110"/>
      <c r="F11" s="110"/>
      <c r="G11" s="111"/>
      <c r="H11" s="111"/>
      <c r="I11" s="197" t="s">
        <v>217</v>
      </c>
      <c r="J11" s="112"/>
    </row>
    <row r="12" spans="1:10" ht="14.4" customHeight="1" x14ac:dyDescent="0.3">
      <c r="A12" s="209">
        <v>11</v>
      </c>
      <c r="B12" s="111"/>
      <c r="C12" s="214"/>
      <c r="D12" s="196"/>
      <c r="E12" s="110"/>
      <c r="F12" s="110"/>
      <c r="G12" s="111"/>
      <c r="H12" s="111"/>
      <c r="I12" s="198" t="s">
        <v>218</v>
      </c>
      <c r="J12" s="112"/>
    </row>
    <row r="13" spans="1:10" ht="14.4" customHeight="1" x14ac:dyDescent="0.3">
      <c r="A13" s="209">
        <v>12</v>
      </c>
      <c r="B13" s="111"/>
      <c r="C13" s="214"/>
      <c r="D13" s="196"/>
      <c r="E13" s="110"/>
      <c r="F13" s="110"/>
      <c r="G13" s="111"/>
      <c r="H13" s="111"/>
      <c r="I13" s="197" t="s">
        <v>219</v>
      </c>
      <c r="J13" s="112"/>
    </row>
    <row r="14" spans="1:10" x14ac:dyDescent="0.3">
      <c r="A14" s="209">
        <v>13</v>
      </c>
      <c r="B14" s="111"/>
      <c r="C14" s="214"/>
      <c r="D14" s="196"/>
      <c r="E14" s="110"/>
      <c r="F14" s="110"/>
      <c r="G14" s="111"/>
      <c r="H14" s="111"/>
      <c r="I14" s="198" t="s">
        <v>500</v>
      </c>
      <c r="J14" s="112"/>
    </row>
    <row r="15" spans="1:10" x14ac:dyDescent="0.3">
      <c r="A15" s="209">
        <v>14</v>
      </c>
      <c r="B15" s="111"/>
      <c r="C15" s="214"/>
      <c r="D15" s="196"/>
      <c r="E15" s="110"/>
      <c r="F15" s="110"/>
      <c r="G15" s="111"/>
      <c r="H15" s="111"/>
      <c r="I15" s="197" t="s">
        <v>220</v>
      </c>
      <c r="J15" s="112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546875" defaultRowHeight="13.8" x14ac:dyDescent="0.3"/>
  <cols>
    <col min="1" max="1" width="5.5546875" style="85" customWidth="1"/>
    <col min="2" max="2" width="24.33203125" style="84" bestFit="1" customWidth="1"/>
    <col min="3" max="16384" width="11.5546875" style="84"/>
  </cols>
  <sheetData>
    <row r="1" spans="1:2" x14ac:dyDescent="0.3">
      <c r="A1" s="86"/>
      <c r="B1" s="87" t="s">
        <v>97</v>
      </c>
    </row>
    <row r="2" spans="1:2" x14ac:dyDescent="0.3">
      <c r="B2" s="200" t="s">
        <v>225</v>
      </c>
    </row>
    <row r="3" spans="1:2" x14ac:dyDescent="0.3">
      <c r="B3" s="197" t="s">
        <v>226</v>
      </c>
    </row>
    <row r="4" spans="1:2" x14ac:dyDescent="0.3">
      <c r="B4" s="200" t="s">
        <v>227</v>
      </c>
    </row>
    <row r="5" spans="1:2" x14ac:dyDescent="0.3">
      <c r="B5" s="199" t="s">
        <v>228</v>
      </c>
    </row>
    <row r="6" spans="1:2" x14ac:dyDescent="0.3">
      <c r="B6" s="200" t="s">
        <v>229</v>
      </c>
    </row>
    <row r="7" spans="1:2" x14ac:dyDescent="0.3">
      <c r="B7" s="197" t="s">
        <v>230</v>
      </c>
    </row>
    <row r="8" spans="1:2" x14ac:dyDescent="0.3">
      <c r="B8" s="200" t="s">
        <v>231</v>
      </c>
    </row>
    <row r="9" spans="1:2" x14ac:dyDescent="0.3">
      <c r="B9" s="199" t="s">
        <v>232</v>
      </c>
    </row>
    <row r="10" spans="1:2" x14ac:dyDescent="0.3">
      <c r="B10" s="200" t="s">
        <v>233</v>
      </c>
    </row>
    <row r="11" spans="1:2" x14ac:dyDescent="0.3">
      <c r="B11" s="199" t="s">
        <v>234</v>
      </c>
    </row>
    <row r="12" spans="1:2" x14ac:dyDescent="0.3">
      <c r="B12" s="200" t="s">
        <v>235</v>
      </c>
    </row>
    <row r="13" spans="1:2" x14ac:dyDescent="0.3">
      <c r="B13" s="199" t="s">
        <v>236</v>
      </c>
    </row>
    <row r="14" spans="1:2" x14ac:dyDescent="0.3">
      <c r="B14" s="200" t="s">
        <v>237</v>
      </c>
    </row>
    <row r="15" spans="1:2" x14ac:dyDescent="0.3">
      <c r="B15" s="199" t="s">
        <v>238</v>
      </c>
    </row>
    <row r="16" spans="1:2" x14ac:dyDescent="0.3">
      <c r="B16" s="200" t="s">
        <v>239</v>
      </c>
    </row>
    <row r="17" spans="2:2" x14ac:dyDescent="0.3">
      <c r="B17" s="199" t="s">
        <v>240</v>
      </c>
    </row>
    <row r="18" spans="2:2" x14ac:dyDescent="0.3">
      <c r="B18" s="200" t="s">
        <v>241</v>
      </c>
    </row>
    <row r="19" spans="2:2" x14ac:dyDescent="0.3">
      <c r="B19" s="199" t="s">
        <v>242</v>
      </c>
    </row>
    <row r="20" spans="2:2" x14ac:dyDescent="0.3">
      <c r="B20" s="200" t="s">
        <v>243</v>
      </c>
    </row>
    <row r="21" spans="2:2" x14ac:dyDescent="0.3">
      <c r="B21" s="199" t="s">
        <v>244</v>
      </c>
    </row>
    <row r="22" spans="2:2" x14ac:dyDescent="0.3">
      <c r="B22" s="200" t="s">
        <v>245</v>
      </c>
    </row>
    <row r="23" spans="2:2" x14ac:dyDescent="0.3">
      <c r="B23" s="199" t="s">
        <v>246</v>
      </c>
    </row>
    <row r="24" spans="2:2" x14ac:dyDescent="0.3">
      <c r="B24" s="200" t="s">
        <v>247</v>
      </c>
    </row>
    <row r="25" spans="2:2" x14ac:dyDescent="0.3">
      <c r="B25" s="199" t="s">
        <v>248</v>
      </c>
    </row>
    <row r="26" spans="2:2" x14ac:dyDescent="0.3">
      <c r="B26" s="200" t="s">
        <v>249</v>
      </c>
    </row>
    <row r="27" spans="2:2" x14ac:dyDescent="0.3">
      <c r="B27" s="197" t="s">
        <v>249</v>
      </c>
    </row>
    <row r="28" spans="2:2" x14ac:dyDescent="0.3">
      <c r="B28" s="200" t="s">
        <v>250</v>
      </c>
    </row>
    <row r="29" spans="2:2" x14ac:dyDescent="0.3">
      <c r="B29" s="197" t="s">
        <v>251</v>
      </c>
    </row>
    <row r="30" spans="2:2" x14ac:dyDescent="0.3">
      <c r="B30" s="200" t="s">
        <v>252</v>
      </c>
    </row>
    <row r="31" spans="2:2" x14ac:dyDescent="0.3">
      <c r="B31" s="197" t="s">
        <v>253</v>
      </c>
    </row>
    <row r="32" spans="2:2" x14ac:dyDescent="0.3">
      <c r="B32" s="200" t="s">
        <v>254</v>
      </c>
    </row>
    <row r="33" spans="2:2" x14ac:dyDescent="0.3">
      <c r="B33" s="197" t="s">
        <v>255</v>
      </c>
    </row>
    <row r="34" spans="2:2" x14ac:dyDescent="0.3">
      <c r="B34" s="200" t="s">
        <v>256</v>
      </c>
    </row>
    <row r="35" spans="2:2" x14ac:dyDescent="0.3">
      <c r="B35" s="197" t="s">
        <v>257</v>
      </c>
    </row>
    <row r="36" spans="2:2" x14ac:dyDescent="0.3">
      <c r="B36" s="200" t="s">
        <v>258</v>
      </c>
    </row>
    <row r="37" spans="2:2" x14ac:dyDescent="0.3">
      <c r="B37" s="197" t="s">
        <v>259</v>
      </c>
    </row>
    <row r="38" spans="2:2" x14ac:dyDescent="0.3">
      <c r="B38" s="200" t="s">
        <v>260</v>
      </c>
    </row>
    <row r="39" spans="2:2" x14ac:dyDescent="0.3">
      <c r="B39" s="197" t="s">
        <v>261</v>
      </c>
    </row>
    <row r="40" spans="2:2" x14ac:dyDescent="0.3">
      <c r="B40" s="200" t="s">
        <v>262</v>
      </c>
    </row>
    <row r="41" spans="2:2" x14ac:dyDescent="0.3">
      <c r="B41" s="197" t="s">
        <v>263</v>
      </c>
    </row>
    <row r="42" spans="2:2" x14ac:dyDescent="0.3">
      <c r="B42" s="200" t="s">
        <v>264</v>
      </c>
    </row>
    <row r="43" spans="2:2" x14ac:dyDescent="0.3">
      <c r="B43" s="197" t="s">
        <v>265</v>
      </c>
    </row>
    <row r="44" spans="2:2" x14ac:dyDescent="0.3">
      <c r="B44" s="200" t="s">
        <v>266</v>
      </c>
    </row>
    <row r="45" spans="2:2" x14ac:dyDescent="0.3">
      <c r="B45" s="197" t="s">
        <v>267</v>
      </c>
    </row>
    <row r="46" spans="2:2" x14ac:dyDescent="0.3">
      <c r="B46" s="200" t="s">
        <v>268</v>
      </c>
    </row>
    <row r="47" spans="2:2" x14ac:dyDescent="0.3">
      <c r="B47" s="197" t="s">
        <v>269</v>
      </c>
    </row>
    <row r="48" spans="2:2" x14ac:dyDescent="0.3">
      <c r="B48" s="200" t="s">
        <v>270</v>
      </c>
    </row>
    <row r="49" spans="2:2" x14ac:dyDescent="0.3">
      <c r="B49" s="197" t="s">
        <v>271</v>
      </c>
    </row>
    <row r="50" spans="2:2" x14ac:dyDescent="0.3">
      <c r="B50" s="200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546875" defaultRowHeight="10.8" x14ac:dyDescent="0.25"/>
  <cols>
    <col min="1" max="1" width="6.6640625" style="165" customWidth="1"/>
    <col min="2" max="2" width="43.109375" style="167" bestFit="1" customWidth="1"/>
    <col min="3" max="3" width="18.33203125" style="167" customWidth="1"/>
    <col min="4" max="4" width="19.44140625" style="167" bestFit="1" customWidth="1"/>
    <col min="5" max="5" width="11.44140625" style="167" bestFit="1" customWidth="1"/>
    <col min="6" max="6" width="11.5546875" style="167"/>
    <col min="7" max="7" width="11.44140625" style="168" customWidth="1"/>
    <col min="8" max="16384" width="11.5546875" style="167"/>
  </cols>
  <sheetData>
    <row r="1" spans="2:5" ht="24.6" customHeight="1" x14ac:dyDescent="0.25">
      <c r="B1" s="166" t="s">
        <v>97</v>
      </c>
      <c r="C1" s="166" t="s">
        <v>98</v>
      </c>
      <c r="D1" s="166" t="s">
        <v>174</v>
      </c>
      <c r="E1" s="166" t="s">
        <v>99</v>
      </c>
    </row>
    <row r="2" spans="2:5" ht="14.4" x14ac:dyDescent="0.3">
      <c r="B2" s="202" t="s">
        <v>273</v>
      </c>
      <c r="C2" s="203">
        <v>244040100132</v>
      </c>
      <c r="D2" s="201"/>
      <c r="E2" s="203">
        <v>1</v>
      </c>
    </row>
    <row r="3" spans="2:5" ht="14.4" x14ac:dyDescent="0.3">
      <c r="B3" s="202" t="s">
        <v>274</v>
      </c>
      <c r="C3" s="203" t="s">
        <v>380</v>
      </c>
      <c r="D3" s="201"/>
      <c r="E3" s="203">
        <v>1</v>
      </c>
    </row>
    <row r="4" spans="2:5" ht="14.4" x14ac:dyDescent="0.3">
      <c r="B4" s="202" t="s">
        <v>275</v>
      </c>
      <c r="C4" s="203">
        <v>244040200103</v>
      </c>
      <c r="D4" s="201"/>
      <c r="E4" s="203">
        <v>1</v>
      </c>
    </row>
    <row r="5" spans="2:5" ht="14.4" x14ac:dyDescent="0.3">
      <c r="B5" s="202" t="s">
        <v>276</v>
      </c>
      <c r="C5" s="203" t="s">
        <v>381</v>
      </c>
      <c r="D5" s="201"/>
      <c r="E5" s="203">
        <v>1</v>
      </c>
    </row>
    <row r="6" spans="2:5" ht="14.4" x14ac:dyDescent="0.3">
      <c r="B6" s="202" t="s">
        <v>277</v>
      </c>
      <c r="C6" s="203" t="s">
        <v>382</v>
      </c>
      <c r="D6" s="201"/>
      <c r="E6" s="203">
        <v>1</v>
      </c>
    </row>
    <row r="7" spans="2:5" ht="14.4" x14ac:dyDescent="0.3">
      <c r="B7" s="202" t="s">
        <v>278</v>
      </c>
      <c r="C7" s="203" t="s">
        <v>383</v>
      </c>
      <c r="D7" s="201"/>
      <c r="E7" s="203">
        <v>2</v>
      </c>
    </row>
    <row r="8" spans="2:5" ht="14.4" x14ac:dyDescent="0.3">
      <c r="B8" s="202" t="s">
        <v>278</v>
      </c>
      <c r="C8" s="203" t="s">
        <v>384</v>
      </c>
      <c r="D8" s="201"/>
      <c r="E8" s="203">
        <v>2</v>
      </c>
    </row>
    <row r="9" spans="2:5" ht="14.4" x14ac:dyDescent="0.3">
      <c r="B9" s="202" t="s">
        <v>279</v>
      </c>
      <c r="C9" s="203" t="s">
        <v>385</v>
      </c>
      <c r="D9" s="201"/>
      <c r="E9" s="203">
        <v>1</v>
      </c>
    </row>
    <row r="10" spans="2:5" ht="14.4" x14ac:dyDescent="0.3">
      <c r="B10" s="202" t="s">
        <v>280</v>
      </c>
      <c r="C10" s="203" t="s">
        <v>386</v>
      </c>
      <c r="D10" s="201"/>
      <c r="E10" s="203">
        <v>1</v>
      </c>
    </row>
    <row r="11" spans="2:5" ht="14.4" x14ac:dyDescent="0.3">
      <c r="B11" s="202" t="s">
        <v>281</v>
      </c>
      <c r="C11" s="203" t="s">
        <v>387</v>
      </c>
      <c r="D11" s="201"/>
      <c r="E11" s="203">
        <v>1</v>
      </c>
    </row>
    <row r="12" spans="2:5" ht="14.4" x14ac:dyDescent="0.3">
      <c r="B12" s="202" t="s">
        <v>282</v>
      </c>
      <c r="C12" s="203" t="s">
        <v>388</v>
      </c>
      <c r="D12" s="201"/>
      <c r="E12" s="203">
        <v>1</v>
      </c>
    </row>
    <row r="13" spans="2:5" ht="14.4" x14ac:dyDescent="0.3">
      <c r="B13" s="202" t="s">
        <v>283</v>
      </c>
      <c r="C13" s="203" t="s">
        <v>389</v>
      </c>
      <c r="D13" s="201"/>
      <c r="E13" s="203">
        <v>1</v>
      </c>
    </row>
    <row r="14" spans="2:5" ht="14.4" x14ac:dyDescent="0.3">
      <c r="B14" s="202" t="s">
        <v>284</v>
      </c>
      <c r="C14" s="203" t="s">
        <v>390</v>
      </c>
      <c r="D14" s="201"/>
      <c r="E14" s="203">
        <v>4</v>
      </c>
    </row>
    <row r="15" spans="2:5" ht="14.4" x14ac:dyDescent="0.3">
      <c r="B15" s="202" t="s">
        <v>285</v>
      </c>
      <c r="C15" s="203" t="s">
        <v>391</v>
      </c>
      <c r="D15" s="201"/>
      <c r="E15" s="203">
        <v>3</v>
      </c>
    </row>
    <row r="16" spans="2:5" ht="14.4" x14ac:dyDescent="0.3">
      <c r="B16" s="202" t="s">
        <v>286</v>
      </c>
      <c r="C16" s="203" t="s">
        <v>392</v>
      </c>
      <c r="D16" s="201"/>
      <c r="E16" s="203">
        <v>2</v>
      </c>
    </row>
    <row r="17" spans="2:5" ht="14.4" x14ac:dyDescent="0.3">
      <c r="B17" s="202" t="s">
        <v>287</v>
      </c>
      <c r="C17" s="203" t="s">
        <v>393</v>
      </c>
      <c r="D17" s="201"/>
      <c r="E17" s="203">
        <v>3</v>
      </c>
    </row>
    <row r="18" spans="2:5" ht="14.4" x14ac:dyDescent="0.3">
      <c r="B18" s="202" t="s">
        <v>288</v>
      </c>
      <c r="C18" s="203" t="s">
        <v>394</v>
      </c>
      <c r="D18" s="201"/>
      <c r="E18" s="203">
        <v>1</v>
      </c>
    </row>
    <row r="19" spans="2:5" ht="14.4" x14ac:dyDescent="0.3">
      <c r="B19" s="202" t="s">
        <v>289</v>
      </c>
      <c r="C19" s="203" t="s">
        <v>395</v>
      </c>
      <c r="D19" s="201"/>
      <c r="E19" s="203">
        <v>2</v>
      </c>
    </row>
    <row r="20" spans="2:5" ht="14.4" x14ac:dyDescent="0.3">
      <c r="B20" s="202" t="s">
        <v>290</v>
      </c>
      <c r="C20" s="203" t="s">
        <v>396</v>
      </c>
      <c r="D20" s="201"/>
      <c r="E20" s="203">
        <v>1</v>
      </c>
    </row>
    <row r="21" spans="2:5" ht="14.4" x14ac:dyDescent="0.3">
      <c r="B21" s="202" t="s">
        <v>291</v>
      </c>
      <c r="C21" s="203" t="s">
        <v>397</v>
      </c>
      <c r="D21" s="201"/>
      <c r="E21" s="203">
        <v>1</v>
      </c>
    </row>
    <row r="22" spans="2:5" ht="14.4" x14ac:dyDescent="0.3">
      <c r="B22" s="202" t="s">
        <v>292</v>
      </c>
      <c r="C22" s="203" t="s">
        <v>398</v>
      </c>
      <c r="D22" s="201"/>
      <c r="E22" s="203">
        <v>1</v>
      </c>
    </row>
    <row r="23" spans="2:5" ht="14.4" x14ac:dyDescent="0.3">
      <c r="B23" s="202" t="s">
        <v>293</v>
      </c>
      <c r="C23" s="203" t="s">
        <v>399</v>
      </c>
      <c r="D23" s="201"/>
      <c r="E23" s="203">
        <v>1</v>
      </c>
    </row>
    <row r="24" spans="2:5" ht="14.4" x14ac:dyDescent="0.3">
      <c r="B24" s="202" t="s">
        <v>294</v>
      </c>
      <c r="C24" s="203" t="s">
        <v>400</v>
      </c>
      <c r="D24" s="201"/>
      <c r="E24" s="203">
        <v>2</v>
      </c>
    </row>
    <row r="25" spans="2:5" ht="14.4" x14ac:dyDescent="0.3">
      <c r="B25" s="202" t="s">
        <v>295</v>
      </c>
      <c r="C25" s="203" t="s">
        <v>401</v>
      </c>
      <c r="D25" s="201"/>
      <c r="E25" s="203">
        <v>1</v>
      </c>
    </row>
    <row r="26" spans="2:5" ht="14.4" x14ac:dyDescent="0.3">
      <c r="B26" s="202" t="s">
        <v>296</v>
      </c>
      <c r="C26" s="203" t="s">
        <v>402</v>
      </c>
      <c r="D26" s="201"/>
      <c r="E26" s="203">
        <v>1</v>
      </c>
    </row>
    <row r="27" spans="2:5" ht="14.4" x14ac:dyDescent="0.3">
      <c r="B27" s="202" t="s">
        <v>297</v>
      </c>
      <c r="C27" s="203" t="s">
        <v>403</v>
      </c>
      <c r="D27" s="201"/>
      <c r="E27" s="203">
        <v>1</v>
      </c>
    </row>
    <row r="28" spans="2:5" ht="14.4" x14ac:dyDescent="0.3">
      <c r="B28" s="202" t="s">
        <v>298</v>
      </c>
      <c r="C28" s="203" t="s">
        <v>404</v>
      </c>
      <c r="D28" s="201"/>
      <c r="E28" s="203">
        <v>1</v>
      </c>
    </row>
    <row r="29" spans="2:5" ht="14.4" x14ac:dyDescent="0.3">
      <c r="B29" s="202" t="s">
        <v>299</v>
      </c>
      <c r="C29" s="203" t="s">
        <v>405</v>
      </c>
      <c r="D29" s="201"/>
      <c r="E29" s="203">
        <v>1</v>
      </c>
    </row>
    <row r="30" spans="2:5" ht="14.4" x14ac:dyDescent="0.3">
      <c r="B30" s="202" t="s">
        <v>300</v>
      </c>
      <c r="C30" s="203" t="s">
        <v>406</v>
      </c>
      <c r="D30" s="201"/>
      <c r="E30" s="203">
        <v>2</v>
      </c>
    </row>
    <row r="31" spans="2:5" ht="14.4" x14ac:dyDescent="0.3">
      <c r="B31" s="202" t="s">
        <v>301</v>
      </c>
      <c r="C31" s="203" t="s">
        <v>407</v>
      </c>
      <c r="D31" s="201"/>
      <c r="E31" s="203">
        <v>1</v>
      </c>
    </row>
    <row r="32" spans="2:5" ht="14.4" x14ac:dyDescent="0.3">
      <c r="B32" s="202" t="s">
        <v>302</v>
      </c>
      <c r="C32" s="203" t="s">
        <v>408</v>
      </c>
      <c r="D32" s="201"/>
      <c r="E32" s="203">
        <v>1</v>
      </c>
    </row>
    <row r="33" spans="2:5" ht="14.4" x14ac:dyDescent="0.3">
      <c r="B33" s="202" t="s">
        <v>303</v>
      </c>
      <c r="C33" s="203" t="s">
        <v>409</v>
      </c>
      <c r="D33" s="201"/>
      <c r="E33" s="203">
        <v>1</v>
      </c>
    </row>
    <row r="34" spans="2:5" ht="14.4" x14ac:dyDescent="0.3">
      <c r="B34" s="202" t="s">
        <v>304</v>
      </c>
      <c r="C34" s="203" t="s">
        <v>410</v>
      </c>
      <c r="D34" s="201"/>
      <c r="E34" s="203">
        <v>8</v>
      </c>
    </row>
    <row r="35" spans="2:5" ht="14.4" x14ac:dyDescent="0.3">
      <c r="B35" s="202" t="s">
        <v>305</v>
      </c>
      <c r="C35" s="203" t="s">
        <v>411</v>
      </c>
      <c r="D35" s="201"/>
      <c r="E35" s="203">
        <v>1</v>
      </c>
    </row>
    <row r="36" spans="2:5" ht="14.4" x14ac:dyDescent="0.3">
      <c r="B36" s="202" t="s">
        <v>306</v>
      </c>
      <c r="C36" s="203" t="s">
        <v>412</v>
      </c>
      <c r="D36" s="201"/>
      <c r="E36" s="203">
        <v>2</v>
      </c>
    </row>
    <row r="37" spans="2:5" ht="14.4" x14ac:dyDescent="0.3">
      <c r="B37" s="202" t="s">
        <v>307</v>
      </c>
      <c r="C37" s="203" t="s">
        <v>413</v>
      </c>
      <c r="D37" s="201"/>
      <c r="E37" s="203">
        <v>3</v>
      </c>
    </row>
    <row r="38" spans="2:5" ht="14.4" x14ac:dyDescent="0.3">
      <c r="B38" s="202" t="s">
        <v>308</v>
      </c>
      <c r="C38" s="203" t="s">
        <v>414</v>
      </c>
      <c r="D38" s="201"/>
      <c r="E38" s="203">
        <v>1</v>
      </c>
    </row>
    <row r="39" spans="2:5" ht="14.4" x14ac:dyDescent="0.3">
      <c r="B39" s="202" t="s">
        <v>309</v>
      </c>
      <c r="C39" s="203" t="s">
        <v>415</v>
      </c>
      <c r="D39" s="201"/>
      <c r="E39" s="203">
        <v>2</v>
      </c>
    </row>
    <row r="40" spans="2:5" ht="14.4" x14ac:dyDescent="0.3">
      <c r="B40" s="202" t="s">
        <v>310</v>
      </c>
      <c r="C40" s="203" t="s">
        <v>416</v>
      </c>
      <c r="D40" s="201"/>
      <c r="E40" s="203">
        <v>2</v>
      </c>
    </row>
    <row r="41" spans="2:5" ht="14.4" x14ac:dyDescent="0.3">
      <c r="B41" s="202" t="s">
        <v>311</v>
      </c>
      <c r="C41" s="203" t="s">
        <v>417</v>
      </c>
      <c r="D41" s="201"/>
      <c r="E41" s="203">
        <v>2</v>
      </c>
    </row>
    <row r="42" spans="2:5" ht="14.4" x14ac:dyDescent="0.3">
      <c r="B42" s="202" t="s">
        <v>312</v>
      </c>
      <c r="C42" s="203" t="s">
        <v>418</v>
      </c>
      <c r="D42" s="201"/>
      <c r="E42" s="203">
        <v>1</v>
      </c>
    </row>
    <row r="43" spans="2:5" ht="14.4" x14ac:dyDescent="0.3">
      <c r="B43" s="202" t="s">
        <v>313</v>
      </c>
      <c r="C43" s="203" t="s">
        <v>419</v>
      </c>
      <c r="D43" s="201"/>
      <c r="E43" s="203">
        <v>1</v>
      </c>
    </row>
    <row r="44" spans="2:5" ht="14.4" x14ac:dyDescent="0.3">
      <c r="B44" s="202" t="s">
        <v>314</v>
      </c>
      <c r="C44" s="203" t="s">
        <v>420</v>
      </c>
      <c r="D44" s="201"/>
      <c r="E44" s="203">
        <v>1</v>
      </c>
    </row>
    <row r="45" spans="2:5" ht="14.4" x14ac:dyDescent="0.3">
      <c r="B45" s="202" t="s">
        <v>315</v>
      </c>
      <c r="C45" s="203" t="s">
        <v>421</v>
      </c>
      <c r="D45" s="201"/>
      <c r="E45" s="203">
        <v>2</v>
      </c>
    </row>
    <row r="46" spans="2:5" ht="14.4" x14ac:dyDescent="0.3">
      <c r="B46" s="202" t="s">
        <v>316</v>
      </c>
      <c r="C46" s="203" t="s">
        <v>422</v>
      </c>
      <c r="D46" s="201"/>
      <c r="E46" s="203">
        <v>1</v>
      </c>
    </row>
    <row r="47" spans="2:5" ht="14.4" x14ac:dyDescent="0.3">
      <c r="B47" s="202" t="s">
        <v>317</v>
      </c>
      <c r="C47" s="203" t="s">
        <v>423</v>
      </c>
      <c r="D47" s="201"/>
      <c r="E47" s="203">
        <v>3</v>
      </c>
    </row>
    <row r="48" spans="2:5" ht="14.4" x14ac:dyDescent="0.3">
      <c r="B48" s="202" t="s">
        <v>318</v>
      </c>
      <c r="C48" s="203" t="s">
        <v>424</v>
      </c>
      <c r="D48" s="201"/>
      <c r="E48" s="203">
        <v>1</v>
      </c>
    </row>
    <row r="49" spans="2:5" ht="14.4" x14ac:dyDescent="0.3">
      <c r="B49" s="202" t="s">
        <v>319</v>
      </c>
      <c r="C49" s="203" t="s">
        <v>425</v>
      </c>
      <c r="D49" s="201"/>
      <c r="E49" s="203">
        <v>2</v>
      </c>
    </row>
    <row r="50" spans="2:5" ht="14.4" x14ac:dyDescent="0.3">
      <c r="B50" s="202" t="s">
        <v>320</v>
      </c>
      <c r="C50" s="203" t="s">
        <v>426</v>
      </c>
      <c r="D50" s="201"/>
      <c r="E50" s="203">
        <v>2</v>
      </c>
    </row>
    <row r="51" spans="2:5" ht="14.4" x14ac:dyDescent="0.3">
      <c r="B51" s="202" t="s">
        <v>321</v>
      </c>
      <c r="C51" s="203" t="s">
        <v>427</v>
      </c>
      <c r="D51" s="201"/>
      <c r="E51" s="203">
        <v>2</v>
      </c>
    </row>
    <row r="52" spans="2:5" ht="14.4" x14ac:dyDescent="0.3">
      <c r="B52" s="202" t="s">
        <v>322</v>
      </c>
      <c r="C52" s="203" t="s">
        <v>428</v>
      </c>
      <c r="D52" s="201"/>
      <c r="E52" s="203">
        <v>2</v>
      </c>
    </row>
    <row r="53" spans="2:5" ht="14.4" x14ac:dyDescent="0.3">
      <c r="B53" s="202" t="s">
        <v>323</v>
      </c>
      <c r="C53" s="203" t="s">
        <v>429</v>
      </c>
      <c r="D53" s="201"/>
      <c r="E53" s="203">
        <v>1</v>
      </c>
    </row>
    <row r="54" spans="2:5" ht="14.4" x14ac:dyDescent="0.3">
      <c r="B54" s="202" t="s">
        <v>324</v>
      </c>
      <c r="C54" s="203" t="s">
        <v>430</v>
      </c>
      <c r="D54" s="201"/>
      <c r="E54" s="203">
        <v>1</v>
      </c>
    </row>
    <row r="55" spans="2:5" ht="14.4" x14ac:dyDescent="0.3">
      <c r="B55" s="202" t="s">
        <v>325</v>
      </c>
      <c r="C55" s="203" t="s">
        <v>431</v>
      </c>
      <c r="D55" s="201"/>
      <c r="E55" s="203">
        <v>1</v>
      </c>
    </row>
    <row r="56" spans="2:5" ht="14.4" x14ac:dyDescent="0.3">
      <c r="B56" s="202" t="s">
        <v>326</v>
      </c>
      <c r="C56" s="203" t="s">
        <v>432</v>
      </c>
      <c r="D56" s="201"/>
      <c r="E56" s="203">
        <v>2</v>
      </c>
    </row>
    <row r="57" spans="2:5" ht="14.4" x14ac:dyDescent="0.3">
      <c r="B57" s="202" t="s">
        <v>327</v>
      </c>
      <c r="C57" s="203" t="s">
        <v>433</v>
      </c>
      <c r="D57" s="201"/>
      <c r="E57" s="203">
        <v>2</v>
      </c>
    </row>
    <row r="58" spans="2:5" ht="14.4" x14ac:dyDescent="0.3">
      <c r="B58" s="202" t="s">
        <v>328</v>
      </c>
      <c r="C58" s="203" t="s">
        <v>434</v>
      </c>
      <c r="D58" s="201"/>
      <c r="E58" s="203">
        <v>1</v>
      </c>
    </row>
    <row r="59" spans="2:5" ht="14.4" x14ac:dyDescent="0.3">
      <c r="B59" s="202" t="s">
        <v>329</v>
      </c>
      <c r="C59" s="203" t="s">
        <v>435</v>
      </c>
      <c r="D59" s="201"/>
      <c r="E59" s="203">
        <v>1</v>
      </c>
    </row>
    <row r="60" spans="2:5" ht="14.4" x14ac:dyDescent="0.3">
      <c r="B60" s="202" t="s">
        <v>330</v>
      </c>
      <c r="C60" s="203" t="s">
        <v>436</v>
      </c>
      <c r="D60" s="201"/>
      <c r="E60" s="203">
        <v>2</v>
      </c>
    </row>
    <row r="61" spans="2:5" ht="14.4" x14ac:dyDescent="0.3">
      <c r="B61" s="202" t="s">
        <v>331</v>
      </c>
      <c r="C61" s="203" t="s">
        <v>437</v>
      </c>
      <c r="D61" s="201"/>
      <c r="E61" s="203">
        <v>3</v>
      </c>
    </row>
    <row r="62" spans="2:5" ht="14.4" x14ac:dyDescent="0.3">
      <c r="B62" s="202" t="s">
        <v>332</v>
      </c>
      <c r="C62" s="203" t="s">
        <v>438</v>
      </c>
      <c r="D62" s="201"/>
      <c r="E62" s="203">
        <v>3</v>
      </c>
    </row>
    <row r="63" spans="2:5" ht="14.4" x14ac:dyDescent="0.3">
      <c r="B63" s="202" t="s">
        <v>333</v>
      </c>
      <c r="C63" s="203" t="s">
        <v>439</v>
      </c>
      <c r="D63" s="201"/>
      <c r="E63" s="203">
        <v>2</v>
      </c>
    </row>
    <row r="64" spans="2:5" ht="14.4" x14ac:dyDescent="0.3">
      <c r="B64" s="202" t="s">
        <v>334</v>
      </c>
      <c r="C64" s="203" t="s">
        <v>440</v>
      </c>
      <c r="D64" s="201"/>
      <c r="E64" s="203">
        <v>2</v>
      </c>
    </row>
    <row r="65" spans="2:5" ht="14.4" x14ac:dyDescent="0.3">
      <c r="B65" s="202" t="s">
        <v>335</v>
      </c>
      <c r="C65" s="203" t="s">
        <v>441</v>
      </c>
      <c r="D65" s="201"/>
      <c r="E65" s="203">
        <v>2</v>
      </c>
    </row>
    <row r="66" spans="2:5" ht="14.4" x14ac:dyDescent="0.3">
      <c r="B66" s="202" t="s">
        <v>336</v>
      </c>
      <c r="C66" s="203" t="s">
        <v>442</v>
      </c>
      <c r="D66" s="201"/>
      <c r="E66" s="203">
        <v>1</v>
      </c>
    </row>
    <row r="67" spans="2:5" ht="14.4" x14ac:dyDescent="0.3">
      <c r="B67" s="202" t="s">
        <v>337</v>
      </c>
      <c r="C67" s="203" t="s">
        <v>443</v>
      </c>
      <c r="D67" s="201"/>
      <c r="E67" s="203">
        <v>1</v>
      </c>
    </row>
    <row r="68" spans="2:5" ht="14.4" x14ac:dyDescent="0.3">
      <c r="B68" s="202" t="s">
        <v>338</v>
      </c>
      <c r="C68" s="203" t="s">
        <v>444</v>
      </c>
      <c r="D68" s="201"/>
      <c r="E68" s="203">
        <v>1</v>
      </c>
    </row>
    <row r="69" spans="2:5" ht="14.4" x14ac:dyDescent="0.3">
      <c r="B69" s="202" t="s">
        <v>339</v>
      </c>
      <c r="C69" s="203" t="s">
        <v>445</v>
      </c>
      <c r="D69" s="201"/>
      <c r="E69" s="203">
        <v>2</v>
      </c>
    </row>
    <row r="70" spans="2:5" ht="14.4" x14ac:dyDescent="0.3">
      <c r="B70" s="202" t="s">
        <v>340</v>
      </c>
      <c r="C70" s="203" t="s">
        <v>446</v>
      </c>
      <c r="D70" s="201"/>
      <c r="E70" s="203">
        <v>1</v>
      </c>
    </row>
    <row r="71" spans="2:5" ht="14.4" x14ac:dyDescent="0.3">
      <c r="B71" s="202" t="s">
        <v>341</v>
      </c>
      <c r="C71" s="203" t="s">
        <v>447</v>
      </c>
      <c r="D71" s="201"/>
      <c r="E71" s="203">
        <v>1</v>
      </c>
    </row>
    <row r="72" spans="2:5" ht="14.4" x14ac:dyDescent="0.3">
      <c r="B72" s="202" t="s">
        <v>342</v>
      </c>
      <c r="C72" s="203" t="s">
        <v>448</v>
      </c>
      <c r="D72" s="201"/>
      <c r="E72" s="203">
        <v>1</v>
      </c>
    </row>
    <row r="73" spans="2:5" ht="14.4" x14ac:dyDescent="0.3">
      <c r="B73" s="202" t="s">
        <v>343</v>
      </c>
      <c r="C73" s="203" t="s">
        <v>449</v>
      </c>
      <c r="D73" s="201"/>
      <c r="E73" s="203">
        <v>1</v>
      </c>
    </row>
    <row r="74" spans="2:5" ht="14.4" x14ac:dyDescent="0.3">
      <c r="B74" s="202" t="s">
        <v>344</v>
      </c>
      <c r="C74" s="203" t="s">
        <v>450</v>
      </c>
      <c r="D74" s="201"/>
      <c r="E74" s="203">
        <v>1</v>
      </c>
    </row>
    <row r="75" spans="2:5" ht="14.4" x14ac:dyDescent="0.3">
      <c r="B75" s="202" t="s">
        <v>345</v>
      </c>
      <c r="C75" s="203" t="s">
        <v>451</v>
      </c>
      <c r="D75" s="201"/>
      <c r="E75" s="203">
        <v>1</v>
      </c>
    </row>
    <row r="76" spans="2:5" ht="14.4" x14ac:dyDescent="0.3">
      <c r="B76" s="202" t="s">
        <v>346</v>
      </c>
      <c r="C76" s="203" t="s">
        <v>452</v>
      </c>
      <c r="D76" s="201"/>
      <c r="E76" s="203">
        <v>1</v>
      </c>
    </row>
    <row r="77" spans="2:5" ht="14.4" x14ac:dyDescent="0.3">
      <c r="B77" s="202" t="s">
        <v>346</v>
      </c>
      <c r="C77" s="203" t="s">
        <v>453</v>
      </c>
      <c r="D77" s="201"/>
      <c r="E77" s="203">
        <v>1</v>
      </c>
    </row>
    <row r="78" spans="2:5" ht="14.4" x14ac:dyDescent="0.3">
      <c r="B78" s="202" t="s">
        <v>347</v>
      </c>
      <c r="C78" s="203" t="s">
        <v>454</v>
      </c>
      <c r="D78" s="201"/>
      <c r="E78" s="203">
        <v>2</v>
      </c>
    </row>
    <row r="79" spans="2:5" ht="14.4" x14ac:dyDescent="0.3">
      <c r="B79" s="202" t="s">
        <v>348</v>
      </c>
      <c r="C79" s="203" t="s">
        <v>455</v>
      </c>
      <c r="D79" s="201"/>
      <c r="E79" s="203">
        <v>2</v>
      </c>
    </row>
    <row r="80" spans="2:5" ht="14.4" x14ac:dyDescent="0.3">
      <c r="B80" s="202" t="s">
        <v>349</v>
      </c>
      <c r="C80" s="203" t="s">
        <v>456</v>
      </c>
      <c r="D80" s="201"/>
      <c r="E80" s="203">
        <v>2</v>
      </c>
    </row>
    <row r="81" spans="2:5" ht="14.4" x14ac:dyDescent="0.3">
      <c r="B81" s="202" t="s">
        <v>350</v>
      </c>
      <c r="C81" s="203" t="s">
        <v>457</v>
      </c>
      <c r="D81" s="201"/>
      <c r="E81" s="203">
        <v>2</v>
      </c>
    </row>
    <row r="82" spans="2:5" ht="14.4" x14ac:dyDescent="0.3">
      <c r="B82" s="202" t="s">
        <v>351</v>
      </c>
      <c r="C82" s="203" t="s">
        <v>458</v>
      </c>
      <c r="D82" s="201"/>
      <c r="E82" s="203">
        <v>1</v>
      </c>
    </row>
    <row r="83" spans="2:5" ht="14.4" x14ac:dyDescent="0.3">
      <c r="B83" s="202" t="s">
        <v>352</v>
      </c>
      <c r="C83" s="203" t="s">
        <v>459</v>
      </c>
      <c r="D83" s="201"/>
      <c r="E83" s="203">
        <v>1</v>
      </c>
    </row>
    <row r="84" spans="2:5" ht="14.4" x14ac:dyDescent="0.3">
      <c r="B84" s="202" t="s">
        <v>353</v>
      </c>
      <c r="C84" s="203" t="s">
        <v>460</v>
      </c>
      <c r="D84" s="201"/>
      <c r="E84" s="203">
        <v>1</v>
      </c>
    </row>
    <row r="85" spans="2:5" ht="14.4" x14ac:dyDescent="0.3">
      <c r="B85" s="202" t="s">
        <v>354</v>
      </c>
      <c r="C85" s="203" t="s">
        <v>461</v>
      </c>
      <c r="D85" s="201"/>
      <c r="E85" s="203">
        <v>1</v>
      </c>
    </row>
    <row r="86" spans="2:5" ht="14.4" x14ac:dyDescent="0.3">
      <c r="B86" s="202" t="s">
        <v>351</v>
      </c>
      <c r="C86" s="203" t="s">
        <v>462</v>
      </c>
      <c r="D86" s="201"/>
      <c r="E86" s="203">
        <v>1</v>
      </c>
    </row>
    <row r="87" spans="2:5" ht="14.4" x14ac:dyDescent="0.3">
      <c r="B87" s="202" t="s">
        <v>351</v>
      </c>
      <c r="C87" s="203" t="s">
        <v>463</v>
      </c>
      <c r="D87" s="201"/>
      <c r="E87" s="203">
        <v>1</v>
      </c>
    </row>
    <row r="88" spans="2:5" ht="14.4" x14ac:dyDescent="0.3">
      <c r="B88" s="202" t="s">
        <v>355</v>
      </c>
      <c r="C88" s="203" t="s">
        <v>464</v>
      </c>
      <c r="D88" s="201"/>
      <c r="E88" s="203">
        <v>1</v>
      </c>
    </row>
    <row r="89" spans="2:5" ht="14.4" x14ac:dyDescent="0.3">
      <c r="B89" s="202" t="s">
        <v>356</v>
      </c>
      <c r="C89" s="203" t="s">
        <v>465</v>
      </c>
      <c r="D89" s="201"/>
      <c r="E89" s="203">
        <v>3</v>
      </c>
    </row>
    <row r="90" spans="2:5" ht="14.4" x14ac:dyDescent="0.3">
      <c r="B90" s="202" t="s">
        <v>357</v>
      </c>
      <c r="C90" s="203" t="s">
        <v>466</v>
      </c>
      <c r="D90" s="201"/>
      <c r="E90" s="203">
        <v>2</v>
      </c>
    </row>
    <row r="91" spans="2:5" ht="14.4" x14ac:dyDescent="0.3">
      <c r="B91" s="202" t="s">
        <v>358</v>
      </c>
      <c r="C91" s="203" t="s">
        <v>467</v>
      </c>
      <c r="D91" s="201"/>
      <c r="E91" s="203">
        <v>9</v>
      </c>
    </row>
    <row r="92" spans="2:5" ht="14.4" x14ac:dyDescent="0.3">
      <c r="B92" s="202" t="s">
        <v>359</v>
      </c>
      <c r="C92" s="203" t="s">
        <v>468</v>
      </c>
      <c r="D92" s="201"/>
      <c r="E92" s="203">
        <v>1</v>
      </c>
    </row>
    <row r="93" spans="2:5" ht="14.4" x14ac:dyDescent="0.3">
      <c r="B93" s="202" t="s">
        <v>352</v>
      </c>
      <c r="C93" s="203" t="s">
        <v>469</v>
      </c>
      <c r="D93" s="201"/>
      <c r="E93" s="203">
        <v>1</v>
      </c>
    </row>
    <row r="94" spans="2:5" ht="14.4" x14ac:dyDescent="0.3">
      <c r="B94" s="202" t="s">
        <v>352</v>
      </c>
      <c r="C94" s="203" t="s">
        <v>470</v>
      </c>
      <c r="D94" s="201"/>
      <c r="E94" s="203">
        <v>1</v>
      </c>
    </row>
    <row r="95" spans="2:5" ht="14.4" x14ac:dyDescent="0.3">
      <c r="B95" s="202" t="s">
        <v>360</v>
      </c>
      <c r="C95" s="203" t="s">
        <v>471</v>
      </c>
      <c r="D95" s="201"/>
      <c r="E95" s="203">
        <v>1</v>
      </c>
    </row>
    <row r="96" spans="2:5" ht="14.4" x14ac:dyDescent="0.3">
      <c r="B96" s="202" t="s">
        <v>361</v>
      </c>
      <c r="C96" s="203" t="s">
        <v>472</v>
      </c>
      <c r="D96" s="201"/>
      <c r="E96" s="203">
        <v>1</v>
      </c>
    </row>
    <row r="97" spans="2:7" ht="14.4" x14ac:dyDescent="0.3">
      <c r="B97" s="202" t="s">
        <v>362</v>
      </c>
      <c r="C97" s="203" t="s">
        <v>473</v>
      </c>
      <c r="D97" s="201"/>
      <c r="E97" s="203">
        <v>1</v>
      </c>
    </row>
    <row r="98" spans="2:7" ht="14.4" x14ac:dyDescent="0.3">
      <c r="B98" s="202" t="s">
        <v>363</v>
      </c>
      <c r="C98" s="203" t="s">
        <v>474</v>
      </c>
      <c r="D98" s="201"/>
      <c r="E98" s="203">
        <v>1</v>
      </c>
    </row>
    <row r="99" spans="2:7" ht="14.4" x14ac:dyDescent="0.3">
      <c r="B99" s="202" t="s">
        <v>364</v>
      </c>
      <c r="C99" s="203" t="s">
        <v>475</v>
      </c>
      <c r="D99" s="201"/>
      <c r="E99" s="203">
        <v>1</v>
      </c>
    </row>
    <row r="100" spans="2:7" ht="14.4" x14ac:dyDescent="0.3">
      <c r="B100" s="202" t="s">
        <v>365</v>
      </c>
      <c r="C100" s="203" t="s">
        <v>476</v>
      </c>
      <c r="D100" s="201"/>
      <c r="E100" s="203">
        <v>1</v>
      </c>
    </row>
    <row r="101" spans="2:7" ht="14.4" x14ac:dyDescent="0.3">
      <c r="B101" s="202" t="s">
        <v>366</v>
      </c>
      <c r="C101" s="203" t="s">
        <v>477</v>
      </c>
      <c r="D101" s="201"/>
      <c r="E101" s="203">
        <v>1</v>
      </c>
    </row>
    <row r="102" spans="2:7" ht="14.4" x14ac:dyDescent="0.3">
      <c r="B102" s="202" t="s">
        <v>367</v>
      </c>
      <c r="C102" s="203" t="s">
        <v>478</v>
      </c>
      <c r="D102" s="201"/>
      <c r="E102" s="203">
        <v>1</v>
      </c>
    </row>
    <row r="103" spans="2:7" ht="14.4" x14ac:dyDescent="0.3">
      <c r="B103" s="202" t="s">
        <v>368</v>
      </c>
      <c r="C103" s="203" t="s">
        <v>479</v>
      </c>
      <c r="D103" s="201"/>
      <c r="E103" s="203">
        <v>1</v>
      </c>
    </row>
    <row r="104" spans="2:7" ht="14.4" x14ac:dyDescent="0.3">
      <c r="B104" s="202" t="s">
        <v>369</v>
      </c>
      <c r="C104" s="203" t="s">
        <v>480</v>
      </c>
      <c r="D104" s="201"/>
      <c r="E104" s="203">
        <v>1</v>
      </c>
    </row>
    <row r="105" spans="2:7" ht="14.4" x14ac:dyDescent="0.3">
      <c r="B105" s="202" t="s">
        <v>370</v>
      </c>
      <c r="C105" s="203" t="s">
        <v>481</v>
      </c>
      <c r="D105" s="201"/>
      <c r="E105" s="203">
        <v>1</v>
      </c>
    </row>
    <row r="106" spans="2:7" ht="14.4" x14ac:dyDescent="0.3">
      <c r="B106" s="202" t="s">
        <v>371</v>
      </c>
      <c r="C106" s="203" t="s">
        <v>482</v>
      </c>
      <c r="D106" s="201"/>
      <c r="E106" s="203">
        <v>1</v>
      </c>
    </row>
    <row r="107" spans="2:7" ht="14.4" x14ac:dyDescent="0.3">
      <c r="B107" s="202" t="s">
        <v>372</v>
      </c>
      <c r="C107" s="203" t="s">
        <v>483</v>
      </c>
      <c r="D107" s="201"/>
      <c r="E107" s="203">
        <v>1</v>
      </c>
    </row>
    <row r="108" spans="2:7" ht="14.4" x14ac:dyDescent="0.3">
      <c r="B108" s="202" t="s">
        <v>373</v>
      </c>
      <c r="C108" s="203" t="s">
        <v>484</v>
      </c>
      <c r="D108" s="201"/>
      <c r="E108" s="203">
        <v>1</v>
      </c>
    </row>
    <row r="109" spans="2:7" ht="14.4" x14ac:dyDescent="0.3">
      <c r="B109" s="202" t="s">
        <v>374</v>
      </c>
      <c r="C109" s="203" t="s">
        <v>485</v>
      </c>
      <c r="D109" s="201"/>
      <c r="E109" s="203">
        <v>1</v>
      </c>
    </row>
    <row r="110" spans="2:7" ht="14.4" x14ac:dyDescent="0.3">
      <c r="B110" s="202" t="s">
        <v>375</v>
      </c>
      <c r="C110" s="203" t="s">
        <v>486</v>
      </c>
      <c r="D110" s="201"/>
      <c r="E110" s="203">
        <v>1</v>
      </c>
    </row>
    <row r="111" spans="2:7" ht="14.4" x14ac:dyDescent="0.3">
      <c r="B111" s="202" t="s">
        <v>376</v>
      </c>
      <c r="C111" s="203" t="s">
        <v>487</v>
      </c>
      <c r="D111" s="201"/>
      <c r="E111" s="203">
        <v>1</v>
      </c>
    </row>
    <row r="112" spans="2:7" ht="14.4" x14ac:dyDescent="0.3">
      <c r="B112" s="202" t="s">
        <v>377</v>
      </c>
      <c r="C112" s="203" t="s">
        <v>488</v>
      </c>
      <c r="D112" s="169"/>
      <c r="E112" s="203">
        <v>1</v>
      </c>
      <c r="G112" s="167"/>
    </row>
    <row r="113" spans="2:7" ht="14.4" x14ac:dyDescent="0.3">
      <c r="B113" s="202" t="s">
        <v>378</v>
      </c>
      <c r="C113" s="203" t="s">
        <v>489</v>
      </c>
      <c r="D113" s="186" t="s">
        <v>194</v>
      </c>
      <c r="E113" s="203">
        <v>7</v>
      </c>
      <c r="G113" s="167"/>
    </row>
    <row r="114" spans="2:7" ht="14.4" x14ac:dyDescent="0.3">
      <c r="B114" s="202" t="s">
        <v>379</v>
      </c>
      <c r="C114" s="203" t="s">
        <v>490</v>
      </c>
      <c r="D114" s="169"/>
      <c r="E114" s="203">
        <v>1</v>
      </c>
      <c r="G114" s="16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2020-06-13T21:14:50Z</cp:lastPrinted>
  <dcterms:created xsi:type="dcterms:W3CDTF">2018-11-28T09:50:59Z</dcterms:created>
  <dcterms:modified xsi:type="dcterms:W3CDTF">2020-06-14T15:26:46Z</dcterms:modified>
</cp:coreProperties>
</file>