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URKAER\Desktop\"/>
    </mc:Choice>
  </mc:AlternateContent>
  <xr:revisionPtr revIDLastSave="0" documentId="13_ncr:1_{F631B567-2AEF-4E33-B4F8-778D4C5B84FC}" xr6:coauthVersionLast="44" xr6:coauthVersionMax="45" xr10:uidLastSave="{00000000-0000-0000-0000-000000000000}"/>
  <bookViews>
    <workbookView xWindow="-108" yWindow="-108" windowWidth="19416" windowHeight="10440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Bon_champs" localSheetId="1">Bon_Intervention!$S$1,Bon_Intervention!$P$4,Bon_Intervention!$T$4,Bon_Intervention!$P$6,Bon_Intervention!$T$6,Bon_Intervention!$T$7,Bon_Intervention!$P$9,Bon_Intervention!$P$10,Bon_Intervention!$P$11,Bon_Intervention!$P$12,Bon_Intervention!$T$12,Bon_Intervention!$D$6,Bon_Intervention!$D$7,Bon_Intervention!$D$8,Bon_Intervention!$D$10,Bon_Intervention!$D$11,Bon_Intervention!$D$12,Bon_Intervention!$D$13,Bon_Intervention!$D$14,Bon_Intervention!$J$6,Bon_Intervention!$J$8,Bon_Intervention!$J$10,Bon_Intervention!$J$11,Bon_Intervention!$J$12,Bon_Intervention!$J$13,Bon_Intervention!$J$14,Bon_Intervention!$E$19,Bon_Intervention!$E$20,Bon_Intervention!$E$21,Bon_Intervention!$E$22,Bon_Intervention!$P$14,Bon_Intervention!$J$19,Bon_Intervention!$J$20,Bon_Intervention!$J$21,Bon_Intervention!$J$22,Bon_Intervention!$P$19,Bon_Intervention!$P$20,Bon_Intervention!$P$21,Bon_Intervention!$P$22,Bon_Intervention!$T$19,Bon_Intervention!$T$20,Bon_Intervention!$T$21,Bon_Intervention!$T$22,Bon_Intervention!$E$27,Bon_Intervention!$Q$27,Bon_Intervention!$E$28,Bon_Intervention!$Q$28,Bon_Intervention!$E$29,Bon_Intervention!$Q$29,Bon_Intervention!$E$30,Bon_Intervention!$Q$30,Bon_Intervention!$E$31,Bon_Intervention!$Q$31,Bon_Intervention!$E$36,Bon_Intervention!$E$37,Bon_Intervention!$E$38,Bon_Intervention!$E$39,Bon_Intervention!$E$40,Bon_Intervention!$P$36,Bon_Intervention!$P$37,Bon_Intervention!$P$38,Bon_Intervention!$P$39,Bon_Intervention!$P$40,Bon_Intervention!$E$45,Bon_Intervention!$E$46,Bon_Intervention!$I$49,Bon_Intervention!$E$52,Bon_Intervention!$E$57,Bon_Intervention!$E$58,Bon_Intervention!$E$63,Bon_Intervention!$E$77,Bon_Intervention!$E$64,Bon_Intervention!$F$64,Bon_Intervention!$Q$64,Bon_Intervention!$E$65,Bon_Intervention!$F$65,Bon_Intervention!$Q$65,Bon_Intervention!$E$66,Bon_Intervention!$F$66,Bon_Intervention!$Q$66,Bon_Intervention!$E$67,Bon_Intervention!$F$67,Bon_Intervention!$Q$67,Bon_Intervention!$E$68,Bon_Intervention!$F$68,Bon_Intervention!$Q$68,Bon_Intervention!$E$69,Bon_Intervention!$F$69,Bon_Intervention!$Q$69,Bon_Intervention!$E$70,Bon_Intervention!$F$70,Bon_Intervention!$Q$70,Bon_Intervention!$E$71,Bon_Intervention!$F$71,Bon_Intervention!$Q$71,Bon_Intervention!$E$72,Bon_Intervention!$F$72,Bon_Intervention!$Q$72,Bon_Intervention!$E$73,Bon_Intervention!$F$73,Bon_Intervention!$Q$73,Bon_Intervention!$E$74,Bon_Intervention!$F$74,Bon_Intervention!$Q$74,Bon_Intervention!$E$75,Bon_Intervention!$F$75,Bon_Intervention!$Q$75,Bon_Intervention!$E$76,Bon_Intervention!$T$61</definedName>
    <definedName name="Bon_responsable" localSheetId="1">Bon_Intervention!$C$81,Bon_Intervention!$C$83</definedName>
    <definedName name="colonneclientsfacturé">TableauClientsFacturé[Nom Client Facturé]</definedName>
    <definedName name="colonneclientsfacturéBI">TableauHistorique_BI[Nom Client Facturé]</definedName>
    <definedName name="colonneclientsintervention">TableauClientsIntervention[Nom Client Intervention]</definedName>
    <definedName name="colonneclientsinterventionBi">TableauHistorique_BI[Nom Client Intervention]</definedName>
    <definedName name="colonnepointprelevement">Descriptions!$I$2:$I$15</definedName>
    <definedName name="colonneposteintervention">Descriptions!$G$2:$G$15</definedName>
    <definedName name="colonnetechnicien">Descriptions!$B$2:$B$15</definedName>
    <definedName name="colonnetravaux">Descriptions!$H$2:$H$15</definedName>
    <definedName name="colonnevaleurprelevement">Descriptions!$J$2:$J$15</definedName>
    <definedName name="date_au" localSheetId="1">Bon_Intervention!$T$4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S54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patrice</author>
  </authors>
  <commentList>
    <comment ref="S1" authorId="0" shapeId="0" xr:uid="{A46F541A-5547-4CB3-B68C-FF4C5FEB0E41}">
      <text>
        <r>
          <rPr>
            <sz val="9"/>
            <color indexed="81"/>
            <rFont val="Tahoma"/>
            <family val="2"/>
          </rPr>
          <t>N° de Rapport</t>
        </r>
      </text>
    </comment>
    <comment ref="P4" authorId="0" shapeId="0" xr:uid="{C9AEE28F-5A97-4841-ACB1-D0CBFACE3FA5}">
      <text>
        <r>
          <rPr>
            <sz val="9"/>
            <color indexed="81"/>
            <rFont val="Tahoma"/>
            <family val="2"/>
          </rPr>
          <t>Date du</t>
        </r>
      </text>
    </comment>
    <comment ref="T4" authorId="0" shapeId="0" xr:uid="{EBABA235-0ED4-49A4-8894-18C9E3E8BECB}">
      <text>
        <r>
          <rPr>
            <sz val="9"/>
            <color indexed="81"/>
            <rFont val="Tahoma"/>
            <family val="2"/>
          </rPr>
          <t>Date au</t>
        </r>
      </text>
    </comment>
    <comment ref="D6" authorId="0" shapeId="0" xr:uid="{49EF826C-58D0-4743-9EC2-BDA63F93257D}">
      <text>
        <r>
          <rPr>
            <sz val="9"/>
            <color indexed="81"/>
            <rFont val="Tahoma"/>
            <family val="2"/>
          </rPr>
          <t>Nom Client Facturé</t>
        </r>
      </text>
    </comment>
    <comment ref="J6" authorId="0" shapeId="0" xr:uid="{EBC08E9C-A706-4E6A-9549-EBD4FD311D50}">
      <text>
        <r>
          <rPr>
            <sz val="9"/>
            <color indexed="81"/>
            <rFont val="Tahoma"/>
            <family val="2"/>
          </rPr>
          <t>Nom Client Intervention</t>
        </r>
      </text>
    </comment>
    <comment ref="P6" authorId="0" shapeId="0" xr:uid="{D0899C5D-3524-4AD6-9352-E7CF02B1B088}">
      <text>
        <r>
          <rPr>
            <sz val="9"/>
            <color indexed="81"/>
            <rFont val="Tahoma"/>
            <family val="2"/>
          </rPr>
          <t>Main d'Œuvre Heures</t>
        </r>
      </text>
    </comment>
    <comment ref="T6" authorId="0" shapeId="0" xr:uid="{018C75B2-053D-4B11-AEA6-A97A108B2F4E}">
      <text>
        <r>
          <rPr>
            <sz val="9"/>
            <color indexed="81"/>
            <rFont val="Tahoma"/>
            <family val="2"/>
          </rPr>
          <t>Déplacement Heures</t>
        </r>
      </text>
    </comment>
    <comment ref="D7" authorId="0" shapeId="0" xr:uid="{3B08F6A8-A236-4143-AC7B-031A9FC661A5}">
      <text>
        <r>
          <rPr>
            <sz val="9"/>
            <color indexed="81"/>
            <rFont val="Tahoma"/>
            <family val="2"/>
          </rPr>
          <t>N° Client Facturé</t>
        </r>
      </text>
    </comment>
    <comment ref="T7" authorId="0" shapeId="0" xr:uid="{9E38B28E-703C-4DDE-AC56-981352E94E49}">
      <text>
        <r>
          <rPr>
            <sz val="9"/>
            <color indexed="81"/>
            <rFont val="Tahoma"/>
            <family val="2"/>
          </rPr>
          <t>Supplémént d'heure hors contrat</t>
        </r>
      </text>
    </comment>
    <comment ref="D8" authorId="0" shapeId="0" xr:uid="{93667D28-0037-485A-942F-1F3476F0141C}">
      <text>
        <r>
          <rPr>
            <sz val="9"/>
            <color indexed="81"/>
            <rFont val="Tahoma"/>
            <family val="2"/>
          </rPr>
          <t>Adresse Facturé</t>
        </r>
      </text>
    </comment>
    <comment ref="J8" authorId="0" shapeId="0" xr:uid="{50F0E9B6-7A08-4B77-A3A1-A369494C3309}">
      <text>
        <r>
          <rPr>
            <sz val="9"/>
            <color indexed="81"/>
            <rFont val="Tahoma"/>
            <family val="2"/>
          </rPr>
          <t>Adresse Intervention</t>
        </r>
      </text>
    </comment>
    <comment ref="P9" authorId="0" shapeId="0" xr:uid="{CA4D36A2-45BF-4709-8600-DB7B956F1D97}">
      <text>
        <r>
          <rPr>
            <sz val="9"/>
            <color indexed="81"/>
            <rFont val="Tahoma"/>
            <family val="2"/>
          </rPr>
          <t>Technicien 1
Nom / Prénom</t>
        </r>
      </text>
    </comment>
    <comment ref="D10" authorId="0" shapeId="0" xr:uid="{477A7B09-FE6A-45C4-AE31-F4163A84DAAF}">
      <text>
        <r>
          <rPr>
            <sz val="9"/>
            <color indexed="81"/>
            <rFont val="Tahoma"/>
            <family val="2"/>
          </rPr>
          <t>Code 
Postal Facturé</t>
        </r>
      </text>
    </comment>
    <comment ref="J10" authorId="0" shapeId="0" xr:uid="{A70235E7-E787-4EEE-9516-D882F9546498}">
      <text>
        <r>
          <rPr>
            <sz val="9"/>
            <color indexed="81"/>
            <rFont val="Tahoma"/>
            <family val="2"/>
          </rPr>
          <t>Code 
Postal Intervention</t>
        </r>
      </text>
    </comment>
    <comment ref="P10" authorId="0" shapeId="0" xr:uid="{780C7F2E-64DB-48EC-9CED-4F05EA4175DA}">
      <text>
        <r>
          <rPr>
            <sz val="9"/>
            <color indexed="81"/>
            <rFont val="Tahoma"/>
            <family val="2"/>
          </rPr>
          <t>Mobile Technicien</t>
        </r>
      </text>
    </comment>
    <comment ref="D11" authorId="0" shapeId="0" xr:uid="{996A8AA8-2011-4B41-92F3-7D2B219A1BA2}">
      <text>
        <r>
          <rPr>
            <sz val="9"/>
            <color indexed="81"/>
            <rFont val="Tahoma"/>
            <family val="2"/>
          </rPr>
          <t>Ville Facturé</t>
        </r>
      </text>
    </comment>
    <comment ref="J11" authorId="0" shapeId="0" xr:uid="{CF72E631-BDA3-4A4D-9825-2D7595BE64AE}">
      <text>
        <r>
          <rPr>
            <sz val="9"/>
            <color indexed="81"/>
            <rFont val="Tahoma"/>
            <family val="2"/>
          </rPr>
          <t>Ville Intervention</t>
        </r>
      </text>
    </comment>
    <comment ref="P11" authorId="0" shapeId="0" xr:uid="{9184EA3A-95A6-4020-891C-B9BE036B1A19}">
      <text>
        <r>
          <rPr>
            <sz val="9"/>
            <color indexed="81"/>
            <rFont val="Tahoma"/>
            <family val="2"/>
          </rPr>
          <t>Email Technicien</t>
        </r>
      </text>
    </comment>
    <comment ref="D12" authorId="0" shapeId="0" xr:uid="{A2BC063B-BAD6-4412-B6FA-983E635E3CBA}">
      <text>
        <r>
          <rPr>
            <sz val="9"/>
            <color indexed="81"/>
            <rFont val="Tahoma"/>
            <family val="2"/>
          </rPr>
          <t>Téléphone Facturé</t>
        </r>
      </text>
    </comment>
    <comment ref="J12" authorId="0" shapeId="0" xr:uid="{23C367F3-17A7-4BEF-A1A0-C49558BEE3DD}">
      <text>
        <r>
          <rPr>
            <sz val="9"/>
            <color indexed="81"/>
            <rFont val="Tahoma"/>
            <family val="2"/>
          </rPr>
          <t>Téléphone Intervention</t>
        </r>
      </text>
    </comment>
    <comment ref="P12" authorId="0" shapeId="0" xr:uid="{41E9A07C-871D-43A4-BEE1-BB718B4F9412}">
      <text>
        <r>
          <rPr>
            <sz val="9"/>
            <color indexed="81"/>
            <rFont val="Tahoma"/>
            <family val="2"/>
          </rPr>
          <t>Code Technicien</t>
        </r>
      </text>
    </comment>
    <comment ref="T12" authorId="0" shapeId="0" xr:uid="{EBB4B04D-4217-4BED-B052-031C0DED32D7}">
      <text>
        <r>
          <rPr>
            <sz val="9"/>
            <color indexed="81"/>
            <rFont val="Tahoma"/>
            <family val="2"/>
          </rPr>
          <t>Code Véhicule</t>
        </r>
      </text>
    </comment>
    <comment ref="D13" authorId="0" shapeId="0" xr:uid="{43B34852-D259-472A-B359-2563D289542C}">
      <text>
        <r>
          <rPr>
            <sz val="9"/>
            <color indexed="81"/>
            <rFont val="Tahoma"/>
            <family val="2"/>
          </rPr>
          <t>Nom Responsable Facturé</t>
        </r>
      </text>
    </comment>
    <comment ref="J13" authorId="0" shapeId="0" xr:uid="{EBEB280A-BD90-4D91-B572-B35F8A03F275}">
      <text>
        <r>
          <rPr>
            <sz val="9"/>
            <color indexed="81"/>
            <rFont val="Tahoma"/>
            <family val="2"/>
          </rPr>
          <t>Nom Contact Intervention</t>
        </r>
      </text>
    </comment>
    <comment ref="D14" authorId="0" shapeId="0" xr:uid="{3FD31E84-ACB9-496B-8ABA-68DB6D17C533}">
      <text>
        <r>
          <rPr>
            <sz val="9"/>
            <color indexed="81"/>
            <rFont val="Tahoma"/>
            <family val="2"/>
          </rPr>
          <t>Mobile Responsable Facturé</t>
        </r>
      </text>
    </comment>
    <comment ref="J14" authorId="0" shapeId="0" xr:uid="{BEDBAFD0-3C1F-4BD8-B491-4A9EF57F0F81}">
      <text>
        <r>
          <rPr>
            <sz val="9"/>
            <color indexed="81"/>
            <rFont val="Tahoma"/>
            <family val="2"/>
          </rPr>
          <t>Mobile Intervention</t>
        </r>
      </text>
    </comment>
    <comment ref="P14" authorId="0" shapeId="0" xr:uid="{7275D592-F35A-41B8-8EE4-B0E389CC2BB9}">
      <text>
        <r>
          <rPr>
            <sz val="9"/>
            <color indexed="81"/>
            <rFont val="Tahoma"/>
            <family val="2"/>
          </rPr>
          <t>Poste Intervention</t>
        </r>
      </text>
    </comment>
    <comment ref="E19" authorId="0" shapeId="0" xr:uid="{18DD8801-CC6B-4826-BBBE-2772999E0C32}">
      <text>
        <r>
          <rPr>
            <sz val="9"/>
            <color indexed="81"/>
            <rFont val="Tahoma"/>
            <family val="2"/>
          </rPr>
          <t>Cpt. In Install en M3</t>
        </r>
      </text>
    </comment>
    <comment ref="J19" authorId="0" shapeId="0" xr:uid="{B3307AA4-3B23-432A-B2F5-0F964320D4D0}">
      <text>
        <r>
          <rPr>
            <sz val="9"/>
            <color indexed="81"/>
            <rFont val="Tahoma"/>
            <family val="2"/>
          </rPr>
          <t>Travaux 1</t>
        </r>
      </text>
    </comment>
    <comment ref="P19" authorId="0" shapeId="0" xr:uid="{2801CEC3-8777-47FC-8F92-797DBC0A5C19}">
      <text>
        <r>
          <rPr>
            <sz val="9"/>
            <color indexed="81"/>
            <rFont val="Tahoma"/>
            <family val="2"/>
          </rPr>
          <t>TH en °F</t>
        </r>
      </text>
    </comment>
    <comment ref="T19" authorId="0" shapeId="0" xr:uid="{E46CD9B7-D1AE-42D2-B37D-0475D4DF6D88}">
      <text>
        <r>
          <rPr>
            <sz val="9"/>
            <color indexed="81"/>
            <rFont val="Tahoma"/>
            <family val="2"/>
          </rPr>
          <t>CONDUCT. En µs/cm</t>
        </r>
      </text>
    </comment>
    <comment ref="E20" authorId="0" shapeId="0" xr:uid="{D2A1BF3F-F6DB-4B36-9F64-473321DFCB68}">
      <text>
        <r>
          <rPr>
            <sz val="9"/>
            <color indexed="81"/>
            <rFont val="Tahoma"/>
            <family val="2"/>
          </rPr>
          <t>Cpt. OUT install 1 en M3</t>
        </r>
      </text>
    </comment>
    <comment ref="J20" authorId="0" shapeId="0" xr:uid="{3824EB6C-409D-4E7D-8265-EA017497BD41}">
      <text>
        <r>
          <rPr>
            <sz val="9"/>
            <color indexed="81"/>
            <rFont val="Tahoma"/>
            <family val="2"/>
          </rPr>
          <t>Travaux 2</t>
        </r>
      </text>
    </comment>
    <comment ref="P20" authorId="0" shapeId="0" xr:uid="{CF3D7F19-5992-42B7-B6A2-153AFC5ADFD8}">
      <text>
        <r>
          <rPr>
            <sz val="9"/>
            <color indexed="81"/>
            <rFont val="Tahoma"/>
            <family val="2"/>
          </rPr>
          <t>PH</t>
        </r>
      </text>
    </comment>
    <comment ref="T20" authorId="0" shapeId="0" xr:uid="{E09329D3-573C-4329-A2D3-FF3473DBDD71}">
      <text>
        <r>
          <rPr>
            <sz val="9"/>
            <color indexed="81"/>
            <rFont val="Tahoma"/>
            <family val="2"/>
          </rPr>
          <t>TEMPERATURE en °C</t>
        </r>
      </text>
    </comment>
    <comment ref="E21" authorId="0" shapeId="0" xr:uid="{7F2AD31B-DDD4-44BE-9800-9302CABDE2A6}">
      <text>
        <r>
          <rPr>
            <sz val="9"/>
            <color indexed="81"/>
            <rFont val="Tahoma"/>
            <family val="2"/>
          </rPr>
          <t>Cpt. OUT install 2 en M3</t>
        </r>
      </text>
    </comment>
    <comment ref="J21" authorId="0" shapeId="0" xr:uid="{09203FBB-57CD-4105-9A22-183CE1501ACF}">
      <text>
        <r>
          <rPr>
            <sz val="9"/>
            <color indexed="81"/>
            <rFont val="Tahoma"/>
            <family val="2"/>
          </rPr>
          <t>Travaux 3</t>
        </r>
      </text>
    </comment>
    <comment ref="P21" authorId="0" shapeId="0" xr:uid="{EB414D3F-986C-4995-B54E-F7AB935F2FEF}">
      <text>
        <r>
          <rPr>
            <sz val="9"/>
            <color indexed="81"/>
            <rFont val="Tahoma"/>
            <family val="2"/>
          </rPr>
          <t>CHLORE en mg/l</t>
        </r>
      </text>
    </comment>
    <comment ref="T21" authorId="0" shapeId="0" xr:uid="{D0566F41-1011-4789-9EC5-10FB3A40B455}">
      <text>
        <r>
          <rPr>
            <sz val="9"/>
            <color indexed="81"/>
            <rFont val="Tahoma"/>
            <family val="2"/>
          </rPr>
          <t>T.A. en °F</t>
        </r>
      </text>
    </comment>
    <comment ref="E22" authorId="0" shapeId="0" xr:uid="{668F91F7-0539-438A-895B-8EB794507C18}">
      <text>
        <r>
          <rPr>
            <sz val="9"/>
            <color indexed="81"/>
            <rFont val="Tahoma"/>
            <family val="2"/>
          </rPr>
          <t>Cpt. OUT install 3 en M3</t>
        </r>
      </text>
    </comment>
    <comment ref="J22" authorId="0" shapeId="0" xr:uid="{5ECF58E3-2D9F-4AE0-AB0E-B4C190D3F879}">
      <text>
        <r>
          <rPr>
            <sz val="9"/>
            <color indexed="81"/>
            <rFont val="Tahoma"/>
            <family val="2"/>
          </rPr>
          <t>Travaux 4</t>
        </r>
      </text>
    </comment>
    <comment ref="P22" authorId="0" shapeId="0" xr:uid="{A1459413-5FCD-4824-B1A8-D0DD53BFCCC7}">
      <text>
        <r>
          <rPr>
            <sz val="9"/>
            <color indexed="81"/>
            <rFont val="Tahoma"/>
            <family val="2"/>
          </rPr>
          <t>FER en mg/l</t>
        </r>
      </text>
    </comment>
    <comment ref="T22" authorId="0" shapeId="0" xr:uid="{A782E96B-BF32-45CB-9E66-1AE732BA1EBD}">
      <text>
        <r>
          <rPr>
            <sz val="9"/>
            <color indexed="81"/>
            <rFont val="Tahoma"/>
            <family val="2"/>
          </rPr>
          <t>T.A.C. en °F</t>
        </r>
      </text>
    </comment>
    <comment ref="E27" authorId="0" shapeId="0" xr:uid="{DF1DA303-D904-4690-99A5-9AD169522169}">
      <text>
        <r>
          <rPr>
            <sz val="9"/>
            <color indexed="81"/>
            <rFont val="Tahoma"/>
            <family val="2"/>
          </rPr>
          <t>Point Prélev. 1</t>
        </r>
      </text>
    </comment>
    <comment ref="Q27" authorId="0" shapeId="0" xr:uid="{ACC8F56E-6216-4FD9-88AF-4F069AE5112F}">
      <text>
        <r>
          <rPr>
            <sz val="9"/>
            <color indexed="81"/>
            <rFont val="Tahoma"/>
            <family val="2"/>
          </rPr>
          <t>Valeur Prélev. 1</t>
        </r>
      </text>
    </comment>
    <comment ref="E28" authorId="0" shapeId="0" xr:uid="{C4E2DB6F-4401-404E-A0CE-52ED11427CEB}">
      <text>
        <r>
          <rPr>
            <sz val="9"/>
            <color indexed="81"/>
            <rFont val="Tahoma"/>
            <family val="2"/>
          </rPr>
          <t>Point Prélev. 2</t>
        </r>
      </text>
    </comment>
    <comment ref="Q28" authorId="0" shapeId="0" xr:uid="{106F0369-A473-42F8-A46F-CD6785936380}">
      <text>
        <r>
          <rPr>
            <sz val="9"/>
            <color indexed="81"/>
            <rFont val="Tahoma"/>
            <family val="2"/>
          </rPr>
          <t>Valeur Prélev. 2</t>
        </r>
      </text>
    </comment>
    <comment ref="E29" authorId="0" shapeId="0" xr:uid="{A5B43CBE-53F4-4E80-B8E6-B356E49DE909}">
      <text>
        <r>
          <rPr>
            <sz val="9"/>
            <color indexed="81"/>
            <rFont val="Tahoma"/>
            <family val="2"/>
          </rPr>
          <t>Point Prélev. 3</t>
        </r>
      </text>
    </comment>
    <comment ref="Q29" authorId="0" shapeId="0" xr:uid="{B32469C7-0FA0-4977-8F99-EC42B9A39F4D}">
      <text>
        <r>
          <rPr>
            <sz val="9"/>
            <color indexed="81"/>
            <rFont val="Tahoma"/>
            <family val="2"/>
          </rPr>
          <t>Valeur Prélev. 3</t>
        </r>
      </text>
    </comment>
    <comment ref="E30" authorId="0" shapeId="0" xr:uid="{80E69F8E-E934-4F45-95B9-8F4F5919D0E7}">
      <text>
        <r>
          <rPr>
            <sz val="9"/>
            <color indexed="81"/>
            <rFont val="Tahoma"/>
            <family val="2"/>
          </rPr>
          <t>Point Prélev. 4</t>
        </r>
      </text>
    </comment>
    <comment ref="Q30" authorId="0" shapeId="0" xr:uid="{949E5EAE-011B-4C94-9C83-7D8277AA5C16}">
      <text>
        <r>
          <rPr>
            <sz val="9"/>
            <color indexed="81"/>
            <rFont val="Tahoma"/>
            <family val="2"/>
          </rPr>
          <t>Valeur Prélev. 4</t>
        </r>
      </text>
    </comment>
    <comment ref="E31" authorId="0" shapeId="0" xr:uid="{0B766969-C60F-4F9F-A087-EDD9C6287EAD}">
      <text>
        <r>
          <rPr>
            <sz val="9"/>
            <color indexed="81"/>
            <rFont val="Tahoma"/>
            <family val="2"/>
          </rPr>
          <t>Point Prélev. 5</t>
        </r>
      </text>
    </comment>
    <comment ref="Q31" authorId="0" shapeId="0" xr:uid="{AA9B8AC9-86B0-444D-B2C5-C2747A01F797}">
      <text>
        <r>
          <rPr>
            <sz val="9"/>
            <color indexed="81"/>
            <rFont val="Tahoma"/>
            <family val="2"/>
          </rPr>
          <t>Valeur Prélev. 5</t>
        </r>
      </text>
    </comment>
    <comment ref="E36" authorId="0" shapeId="0" xr:uid="{573FBD67-55EA-44DD-8956-973C070CB5CB}">
      <text>
        <r>
          <rPr>
            <sz val="9"/>
            <color indexed="81"/>
            <rFont val="Tahoma"/>
            <family val="2"/>
          </rPr>
          <t>Ensemble Dosage 1</t>
        </r>
      </text>
    </comment>
    <comment ref="P36" authorId="0" shapeId="0" xr:uid="{ACC5A074-EB70-4D10-B98F-34A61DAC7398}">
      <text>
        <r>
          <rPr>
            <sz val="9"/>
            <color indexed="81"/>
            <rFont val="Tahoma"/>
            <family val="2"/>
          </rPr>
          <t>Ensemble Dosage 2</t>
        </r>
      </text>
    </comment>
    <comment ref="E37" authorId="0" shapeId="0" xr:uid="{7C8F1080-672F-40EF-8E04-DB91B5DDA554}">
      <text>
        <r>
          <rPr>
            <sz val="9"/>
            <color indexed="81"/>
            <rFont val="Tahoma"/>
            <family val="2"/>
          </rPr>
          <t>Réactif Utilisé 1</t>
        </r>
      </text>
    </comment>
    <comment ref="P37" authorId="0" shapeId="0" xr:uid="{880618BB-0BCA-433A-8CDD-C5F8C0E9418D}">
      <text>
        <r>
          <rPr>
            <sz val="9"/>
            <color indexed="81"/>
            <rFont val="Tahoma"/>
            <family val="2"/>
          </rPr>
          <t>Réactif Utilisé 2</t>
        </r>
      </text>
    </comment>
    <comment ref="E38" authorId="0" shapeId="0" xr:uid="{76AB7746-D154-4128-B9F6-000B48162B8C}">
      <text>
        <r>
          <rPr>
            <sz val="9"/>
            <color indexed="81"/>
            <rFont val="Tahoma"/>
            <family val="2"/>
          </rPr>
          <t>Fréquence Impuls 1</t>
        </r>
      </text>
    </comment>
    <comment ref="P38" authorId="0" shapeId="0" xr:uid="{04F22658-EC6C-4DF6-B63C-CAAA63849E44}">
      <text>
        <r>
          <rPr>
            <sz val="9"/>
            <color indexed="81"/>
            <rFont val="Tahoma"/>
            <family val="2"/>
          </rPr>
          <t>Fréquence Impuls 2</t>
        </r>
      </text>
    </comment>
    <comment ref="E39" authorId="0" shapeId="0" xr:uid="{EABDD84D-CD6E-4D52-8425-42779391181E}">
      <text>
        <r>
          <rPr>
            <sz val="9"/>
            <color indexed="81"/>
            <rFont val="Tahoma"/>
            <family val="2"/>
          </rPr>
          <t>Dose Injection 1</t>
        </r>
      </text>
    </comment>
    <comment ref="P39" authorId="0" shapeId="0" xr:uid="{7090C3C1-C0CC-41D8-B16F-45268A56273D}">
      <text>
        <r>
          <rPr>
            <sz val="9"/>
            <color indexed="81"/>
            <rFont val="Tahoma"/>
            <family val="2"/>
          </rPr>
          <t>Dose Injection 2</t>
        </r>
      </text>
    </comment>
    <comment ref="E40" authorId="0" shapeId="0" xr:uid="{59163099-CE5C-49E1-B0D9-61C132DB02CF}">
      <text>
        <r>
          <rPr>
            <sz val="9"/>
            <color indexed="81"/>
            <rFont val="Tahoma"/>
            <family val="2"/>
          </rPr>
          <t>Autres 1</t>
        </r>
      </text>
    </comment>
    <comment ref="P40" authorId="0" shapeId="0" xr:uid="{12BEA88D-EBB3-4CCC-BDF7-6E62F4B32013}">
      <text>
        <r>
          <rPr>
            <sz val="9"/>
            <color indexed="81"/>
            <rFont val="Tahoma"/>
            <family val="2"/>
          </rPr>
          <t>Autres 2</t>
        </r>
      </text>
    </comment>
    <comment ref="E45" authorId="0" shapeId="0" xr:uid="{9D2CF4D3-4207-4B4E-A591-19A893FC3CA9}">
      <text>
        <r>
          <rPr>
            <sz val="9"/>
            <color indexed="81"/>
            <rFont val="Tahoma"/>
            <family val="2"/>
          </rPr>
          <t>Filtration</t>
        </r>
      </text>
    </comment>
    <comment ref="E46" authorId="0" shapeId="0" xr:uid="{CD42DEF8-5C22-420D-B1E5-A4FF35B42867}">
      <text>
        <r>
          <rPr>
            <sz val="9"/>
            <color indexed="81"/>
            <rFont val="Tahoma"/>
            <family val="2"/>
          </rPr>
          <t>Adoucisseur</t>
        </r>
      </text>
    </comment>
    <comment ref="I49" authorId="0" shapeId="0" xr:uid="{D6D4C4BC-4E76-4E58-BBC1-CEC00A80E068}">
      <text>
        <r>
          <rPr>
            <sz val="9"/>
            <color indexed="81"/>
            <rFont val="Tahoma"/>
            <family val="2"/>
          </rPr>
          <t>Cpt. Ext. 
K= en litre</t>
        </r>
      </text>
    </comment>
    <comment ref="E52" authorId="0" shapeId="0" xr:uid="{A0E1D2CC-1344-46EF-8DE8-AF9F1F7676FC}">
      <text>
        <r>
          <rPr>
            <sz val="9"/>
            <color indexed="81"/>
            <rFont val="Tahoma"/>
            <family val="2"/>
          </rPr>
          <t>Osmoseur</t>
        </r>
      </text>
    </comment>
    <comment ref="E57" authorId="0" shapeId="0" xr:uid="{7985EF42-A687-41F7-9267-D7BDCF6F6DFC}">
      <text>
        <r>
          <rPr>
            <sz val="9"/>
            <color indexed="81"/>
            <rFont val="Tahoma"/>
            <family val="2"/>
          </rPr>
          <t>Détails Intervention</t>
        </r>
      </text>
    </comment>
    <comment ref="E58" authorId="0" shapeId="0" xr:uid="{1E81CA34-466F-4ED7-BA2C-C4ACD0866117}">
      <text>
        <r>
          <rPr>
            <sz val="9"/>
            <color indexed="81"/>
            <rFont val="Tahoma"/>
            <family val="2"/>
          </rPr>
          <t>Observations Intervention</t>
        </r>
      </text>
    </comment>
    <comment ref="E63" authorId="0" shapeId="0" xr:uid="{7C820F0D-5605-4CAD-BCCF-6454E9EC35AC}">
      <text>
        <r>
          <rPr>
            <sz val="9"/>
            <color indexed="81"/>
            <rFont val="Tahoma"/>
            <family val="2"/>
          </rPr>
          <t>Matériels Facturé</t>
        </r>
      </text>
    </comment>
    <comment ref="E64" authorId="0" shapeId="0" xr:uid="{E003E66E-2DED-4B63-9726-CF66D6475ED9}">
      <text>
        <r>
          <rPr>
            <sz val="9"/>
            <color indexed="81"/>
            <rFont val="Tahoma"/>
            <family val="2"/>
          </rPr>
          <t>Qté 1</t>
        </r>
      </text>
    </comment>
    <comment ref="F64" authorId="0" shapeId="0" xr:uid="{24761D02-D98A-4B5E-8EE5-6D16FBC6E308}">
      <text>
        <r>
          <rPr>
            <sz val="9"/>
            <color indexed="81"/>
            <rFont val="Tahoma"/>
            <family val="2"/>
          </rPr>
          <t>Désignation 1</t>
        </r>
      </text>
    </comment>
    <comment ref="Q64" authorId="0" shapeId="0" xr:uid="{8C30061B-3671-4F55-871A-7C79D776FB6B}">
      <text>
        <r>
          <rPr>
            <sz val="9"/>
            <color indexed="81"/>
            <rFont val="Tahoma"/>
            <family val="2"/>
          </rPr>
          <t>Réf 1</t>
        </r>
      </text>
    </comment>
    <comment ref="E65" authorId="0" shapeId="0" xr:uid="{2572FE42-A385-4797-8066-17F1062561E0}">
      <text>
        <r>
          <rPr>
            <sz val="9"/>
            <color indexed="81"/>
            <rFont val="Tahoma"/>
            <family val="2"/>
          </rPr>
          <t>Qté 2</t>
        </r>
      </text>
    </comment>
    <comment ref="F65" authorId="0" shapeId="0" xr:uid="{D02293A6-87C1-43DE-B103-8C4093DFA0B4}">
      <text>
        <r>
          <rPr>
            <sz val="9"/>
            <color indexed="81"/>
            <rFont val="Tahoma"/>
            <family val="2"/>
          </rPr>
          <t>Désignation 2</t>
        </r>
      </text>
    </comment>
    <comment ref="Q65" authorId="0" shapeId="0" xr:uid="{2A503513-90FA-41D1-B7EF-25BF3A342B82}">
      <text>
        <r>
          <rPr>
            <sz val="9"/>
            <color indexed="81"/>
            <rFont val="Tahoma"/>
            <family val="2"/>
          </rPr>
          <t>Réf 2</t>
        </r>
      </text>
    </comment>
    <comment ref="E66" authorId="0" shapeId="0" xr:uid="{03895049-8129-4916-B6D3-7C4A87F00FAE}">
      <text>
        <r>
          <rPr>
            <sz val="9"/>
            <color indexed="81"/>
            <rFont val="Tahoma"/>
            <family val="2"/>
          </rPr>
          <t>Qté 3</t>
        </r>
      </text>
    </comment>
    <comment ref="F66" authorId="0" shapeId="0" xr:uid="{A63417F3-5930-4138-8663-674A2808295D}">
      <text>
        <r>
          <rPr>
            <sz val="9"/>
            <color indexed="81"/>
            <rFont val="Tahoma"/>
            <family val="2"/>
          </rPr>
          <t>Désignation 3</t>
        </r>
      </text>
    </comment>
    <comment ref="Q66" authorId="0" shapeId="0" xr:uid="{68E6CDEE-97EE-4156-AE3C-398460814B12}">
      <text>
        <r>
          <rPr>
            <sz val="9"/>
            <color indexed="81"/>
            <rFont val="Tahoma"/>
            <family val="2"/>
          </rPr>
          <t>Réf 3</t>
        </r>
      </text>
    </comment>
    <comment ref="E67" authorId="0" shapeId="0" xr:uid="{230F033E-E3F0-4641-97D7-106AF54584A0}">
      <text>
        <r>
          <rPr>
            <sz val="9"/>
            <color indexed="81"/>
            <rFont val="Tahoma"/>
            <family val="2"/>
          </rPr>
          <t>Qté 4</t>
        </r>
      </text>
    </comment>
    <comment ref="F67" authorId="0" shapeId="0" xr:uid="{42210111-ED03-46B6-9F41-DA579160627F}">
      <text>
        <r>
          <rPr>
            <sz val="9"/>
            <color indexed="81"/>
            <rFont val="Tahoma"/>
            <family val="2"/>
          </rPr>
          <t>Désignation 4</t>
        </r>
      </text>
    </comment>
    <comment ref="Q67" authorId="0" shapeId="0" xr:uid="{41811D79-48AC-44D3-BCBA-639D3545E01E}">
      <text>
        <r>
          <rPr>
            <sz val="9"/>
            <color indexed="81"/>
            <rFont val="Tahoma"/>
            <family val="2"/>
          </rPr>
          <t>Réf 4</t>
        </r>
      </text>
    </comment>
    <comment ref="E68" authorId="0" shapeId="0" xr:uid="{386CDF18-C68D-4C67-BBAC-E18C5A2C1AB8}">
      <text>
        <r>
          <rPr>
            <sz val="9"/>
            <color indexed="81"/>
            <rFont val="Tahoma"/>
            <family val="2"/>
          </rPr>
          <t>Qté 5</t>
        </r>
      </text>
    </comment>
    <comment ref="F68" authorId="0" shapeId="0" xr:uid="{41A18A04-CC74-4F88-B027-2615BCA69A1E}">
      <text>
        <r>
          <rPr>
            <sz val="9"/>
            <color indexed="81"/>
            <rFont val="Tahoma"/>
            <family val="2"/>
          </rPr>
          <t>Désignation 5</t>
        </r>
      </text>
    </comment>
    <comment ref="Q68" authorId="0" shapeId="0" xr:uid="{6FE33572-0ABB-461C-856D-0908D0DDFB81}">
      <text>
        <r>
          <rPr>
            <sz val="9"/>
            <color indexed="81"/>
            <rFont val="Tahoma"/>
            <family val="2"/>
          </rPr>
          <t>Réf 5</t>
        </r>
      </text>
    </comment>
    <comment ref="E69" authorId="0" shapeId="0" xr:uid="{D744ABC2-1F50-4762-A84D-CB725D565DD8}">
      <text>
        <r>
          <rPr>
            <sz val="9"/>
            <color indexed="81"/>
            <rFont val="Tahoma"/>
            <family val="2"/>
          </rPr>
          <t>Qté 6</t>
        </r>
      </text>
    </comment>
    <comment ref="F69" authorId="0" shapeId="0" xr:uid="{4689CAAA-7FFD-4E47-8C22-C96605D862FD}">
      <text>
        <r>
          <rPr>
            <sz val="9"/>
            <color indexed="81"/>
            <rFont val="Tahoma"/>
            <family val="2"/>
          </rPr>
          <t>Désignation 6</t>
        </r>
      </text>
    </comment>
    <comment ref="Q69" authorId="0" shapeId="0" xr:uid="{8C6AD3E9-5E06-4830-9EBD-C98CAB57B263}">
      <text>
        <r>
          <rPr>
            <sz val="9"/>
            <color indexed="81"/>
            <rFont val="Tahoma"/>
            <family val="2"/>
          </rPr>
          <t>Réf 6</t>
        </r>
      </text>
    </comment>
    <comment ref="E70" authorId="0" shapeId="0" xr:uid="{C47A18D6-10FD-45DF-BA18-58F2F80B61C8}">
      <text>
        <r>
          <rPr>
            <sz val="9"/>
            <color indexed="81"/>
            <rFont val="Tahoma"/>
            <family val="2"/>
          </rPr>
          <t>Qté 7</t>
        </r>
      </text>
    </comment>
    <comment ref="F70" authorId="0" shapeId="0" xr:uid="{F1F8D236-AFBA-4432-8936-ACC1A8D598A2}">
      <text>
        <r>
          <rPr>
            <sz val="9"/>
            <color indexed="81"/>
            <rFont val="Tahoma"/>
            <family val="2"/>
          </rPr>
          <t>Désignation 7</t>
        </r>
      </text>
    </comment>
    <comment ref="Q70" authorId="0" shapeId="0" xr:uid="{EE4F97F1-6121-4F89-8E00-A438CA5EC2EA}">
      <text>
        <r>
          <rPr>
            <sz val="9"/>
            <color indexed="81"/>
            <rFont val="Tahoma"/>
            <family val="2"/>
          </rPr>
          <t>Réf 7</t>
        </r>
      </text>
    </comment>
    <comment ref="E71" authorId="0" shapeId="0" xr:uid="{36BEC69B-F3F6-4038-9565-A8E8494800F1}">
      <text>
        <r>
          <rPr>
            <sz val="9"/>
            <color indexed="81"/>
            <rFont val="Tahoma"/>
            <family val="2"/>
          </rPr>
          <t>Qté 8</t>
        </r>
      </text>
    </comment>
    <comment ref="F71" authorId="0" shapeId="0" xr:uid="{BDD37E2D-2D08-4B92-BF14-6882568AD59C}">
      <text>
        <r>
          <rPr>
            <sz val="9"/>
            <color indexed="81"/>
            <rFont val="Tahoma"/>
            <family val="2"/>
          </rPr>
          <t>Désignation 8</t>
        </r>
      </text>
    </comment>
    <comment ref="Q71" authorId="0" shapeId="0" xr:uid="{07C410F7-9AE1-42E8-880B-3248A7026A93}">
      <text>
        <r>
          <rPr>
            <sz val="9"/>
            <color indexed="81"/>
            <rFont val="Tahoma"/>
            <family val="2"/>
          </rPr>
          <t>Réf 8</t>
        </r>
      </text>
    </comment>
    <comment ref="E72" authorId="0" shapeId="0" xr:uid="{946BC91A-D7BF-446D-9D52-EB67C5CBF6C8}">
      <text>
        <r>
          <rPr>
            <sz val="9"/>
            <color indexed="81"/>
            <rFont val="Tahoma"/>
            <family val="2"/>
          </rPr>
          <t>Qté 9</t>
        </r>
      </text>
    </comment>
    <comment ref="F72" authorId="0" shapeId="0" xr:uid="{1938CE7C-79B2-4F3C-BC44-CE411C1754AD}">
      <text>
        <r>
          <rPr>
            <sz val="9"/>
            <color indexed="81"/>
            <rFont val="Tahoma"/>
            <family val="2"/>
          </rPr>
          <t>Désignation 9</t>
        </r>
      </text>
    </comment>
    <comment ref="Q72" authorId="0" shapeId="0" xr:uid="{4DD93E81-7126-4A0F-8657-4B5C0245B53B}">
      <text>
        <r>
          <rPr>
            <sz val="9"/>
            <color indexed="81"/>
            <rFont val="Tahoma"/>
            <family val="2"/>
          </rPr>
          <t>Réf 9</t>
        </r>
      </text>
    </comment>
    <comment ref="E73" authorId="0" shapeId="0" xr:uid="{D811DDBB-D130-40A4-8639-A2FB54D37A70}">
      <text>
        <r>
          <rPr>
            <sz val="9"/>
            <color indexed="81"/>
            <rFont val="Tahoma"/>
            <family val="2"/>
          </rPr>
          <t>Qté 10</t>
        </r>
      </text>
    </comment>
    <comment ref="F73" authorId="0" shapeId="0" xr:uid="{46168B9F-AFB9-435B-B734-8E5A14438EF1}">
      <text>
        <r>
          <rPr>
            <sz val="9"/>
            <color indexed="81"/>
            <rFont val="Tahoma"/>
            <family val="2"/>
          </rPr>
          <t>Désignation 10</t>
        </r>
      </text>
    </comment>
    <comment ref="Q73" authorId="0" shapeId="0" xr:uid="{7F22E868-421B-4E26-9113-9420323578FB}">
      <text>
        <r>
          <rPr>
            <sz val="9"/>
            <color indexed="81"/>
            <rFont val="Tahoma"/>
            <family val="2"/>
          </rPr>
          <t>Réf 10</t>
        </r>
      </text>
    </comment>
    <comment ref="E74" authorId="0" shapeId="0" xr:uid="{D2DE7C42-FED0-4F73-88E8-601BBA32834A}">
      <text>
        <r>
          <rPr>
            <sz val="9"/>
            <color indexed="81"/>
            <rFont val="Tahoma"/>
            <family val="2"/>
          </rPr>
          <t>Qté 11</t>
        </r>
      </text>
    </comment>
    <comment ref="F74" authorId="0" shapeId="0" xr:uid="{8AA745D8-2630-4F35-A605-D5C9AB26F3BA}">
      <text>
        <r>
          <rPr>
            <sz val="9"/>
            <color indexed="81"/>
            <rFont val="Tahoma"/>
            <family val="2"/>
          </rPr>
          <t>Désignation 11</t>
        </r>
      </text>
    </comment>
    <comment ref="Q74" authorId="0" shapeId="0" xr:uid="{457D4308-6C37-4029-A5C5-089D42D2B4FB}">
      <text>
        <r>
          <rPr>
            <sz val="9"/>
            <color indexed="81"/>
            <rFont val="Tahoma"/>
            <family val="2"/>
          </rPr>
          <t>Réf 11</t>
        </r>
      </text>
    </comment>
    <comment ref="E75" authorId="0" shapeId="0" xr:uid="{7FE32AEC-02CC-432F-B62E-467E409C2C42}">
      <text>
        <r>
          <rPr>
            <sz val="9"/>
            <color indexed="81"/>
            <rFont val="Tahoma"/>
            <family val="2"/>
          </rPr>
          <t>Qté 12</t>
        </r>
      </text>
    </comment>
    <comment ref="F75" authorId="0" shapeId="0" xr:uid="{DCBF0B16-27FC-4831-AF1F-A9F7D0C82EF7}">
      <text>
        <r>
          <rPr>
            <sz val="9"/>
            <color indexed="81"/>
            <rFont val="Tahoma"/>
            <family val="2"/>
          </rPr>
          <t>Désignation 12</t>
        </r>
      </text>
    </comment>
    <comment ref="Q75" authorId="0" shapeId="0" xr:uid="{9C16245F-9974-4DB2-8B80-EBDB8E29CDED}">
      <text>
        <r>
          <rPr>
            <sz val="9"/>
            <color indexed="81"/>
            <rFont val="Tahoma"/>
            <family val="2"/>
          </rPr>
          <t>Réf 12</t>
        </r>
      </text>
    </comment>
    <comment ref="E76" authorId="0" shapeId="0" xr:uid="{5318E366-8095-4D93-A93D-22BE1B33BA84}">
      <text>
        <r>
          <rPr>
            <sz val="9"/>
            <color indexed="81"/>
            <rFont val="Tahoma"/>
            <family val="2"/>
          </rPr>
          <t>Autres Matériels</t>
        </r>
      </text>
    </comment>
    <comment ref="E77" authorId="0" shapeId="0" xr:uid="{00C485D0-98CB-416D-BCC2-CB1ECEB77AAA}">
      <text>
        <r>
          <rPr>
            <sz val="9"/>
            <color indexed="81"/>
            <rFont val="Tahoma"/>
            <family val="2"/>
          </rPr>
          <t>Devis</t>
        </r>
      </text>
    </comment>
    <comment ref="C81" authorId="0" shapeId="0" xr:uid="{BB394CAC-DF84-4E36-8147-1D71EFD2633B}">
      <text>
        <r>
          <rPr>
            <b/>
            <sz val="9"/>
            <color indexed="81"/>
            <rFont val="Tahoma"/>
            <family val="2"/>
          </rPr>
          <t>Nom Responsable Facturé</t>
        </r>
      </text>
    </comment>
    <comment ref="C83" authorId="0" shapeId="0" xr:uid="{BBDB84E4-EB78-4765-8638-4CDF4303BF8E}">
      <text>
        <r>
          <rPr>
            <b/>
            <sz val="9"/>
            <color indexed="81"/>
            <rFont val="Tahoma"/>
            <family val="2"/>
          </rPr>
          <t>Email Responsable Facturé</t>
        </r>
      </text>
    </comment>
  </commentList>
</comments>
</file>

<file path=xl/sharedStrings.xml><?xml version="1.0" encoding="utf-8"?>
<sst xmlns="http://schemas.openxmlformats.org/spreadsheetml/2006/main" count="749" uniqueCount="543">
  <si>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</si>
  <si>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</si>
  <si>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</si>
  <si>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</si>
  <si>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</si>
  <si>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</si>
  <si>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</si>
  <si>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</si>
  <si>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</si>
  <si>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</si>
  <si>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</si>
  <si>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</si>
  <si>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</si>
  <si>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</si>
  <si>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</si>
  <si>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</si>
  <si>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</si>
  <si>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</si>
  <si>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</si>
  <si>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</si>
  <si>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</si>
  <si>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</si>
  <si>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</si>
  <si>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</si>
  <si>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</si>
  <si>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</si>
  <si>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</si>
  <si>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</si>
  <si>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</si>
  <si>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</si>
  <si>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</si>
  <si>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</si>
  <si>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</si>
  <si>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</si>
  <si>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</si>
  <si>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</si>
  <si>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</si>
  <si>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</si>
  <si>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</si>
  <si>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</si>
  <si>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</si>
  <si>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</si>
  <si>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</si>
  <si>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</si>
  <si>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</si>
  <si>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</si>
  <si>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</si>
  <si>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</si>
  <si>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</si>
  <si>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</si>
  <si>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</si>
  <si>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</si>
  <si>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</si>
  <si>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</si>
  <si>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</si>
  <si>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</si>
  <si>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</si>
  <si>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</si>
  <si>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</si>
  <si>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</si>
  <si>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</si>
  <si>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</si>
  <si>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</si>
  <si>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</si>
  <si>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</si>
  <si>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</si>
  <si>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</si>
  <si>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</si>
  <si>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</si>
  <si>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</si>
  <si>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</si>
  <si>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</si>
  <si>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</si>
  <si>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</si>
  <si>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</si>
  <si>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</si>
  <si>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</si>
  <si>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</si>
  <si>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</si>
  <si>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</si>
  <si>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</si>
  <si>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Poste D'intervention</t>
  </si>
  <si>
    <t>Valeur 
Prélèvement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</si>
  <si>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</si>
  <si>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</si>
  <si>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</si>
  <si>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</si>
  <si>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</si>
  <si>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</si>
  <si>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</si>
  <si>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</si>
  <si>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</si>
  <si>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</si>
  <si>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</si>
  <si>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</si>
  <si>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</si>
  <si>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</si>
  <si>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</si>
  <si>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</si>
  <si>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</si>
  <si>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</si>
  <si>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</si>
  <si>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</si>
  <si>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</si>
  <si>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</si>
  <si>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</si>
  <si>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</si>
  <si>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</si>
  <si>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</si>
  <si>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</si>
  <si>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</si>
  <si>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</si>
  <si>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</si>
  <si>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</si>
  <si>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</si>
  <si>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</si>
  <si>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</si>
  <si>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</si>
  <si>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</si>
  <si>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</si>
  <si>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</si>
  <si>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</si>
  <si>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</si>
  <si>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</si>
  <si>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</si>
  <si>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</si>
  <si>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</si>
  <si>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</si>
  <si>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</si>
  <si>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</si>
  <si>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</si>
  <si>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</si>
  <si>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</si>
  <si>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</si>
  <si>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</si>
  <si>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</si>
  <si>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</si>
  <si>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</si>
  <si>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</si>
  <si>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</si>
  <si>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</si>
  <si>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</si>
  <si>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</si>
  <si>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</si>
  <si>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</si>
  <si>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</si>
  <si>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</si>
  <si>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</si>
  <si>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</si>
  <si>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</si>
  <si>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</si>
  <si>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</si>
  <si>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</si>
  <si>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</si>
  <si>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</si>
  <si>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</si>
  <si>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</si>
  <si>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</si>
  <si>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</si>
  <si>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</si>
  <si>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</si>
  <si>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</si>
  <si>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</si>
  <si>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</si>
  <si>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</si>
  <si>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</si>
  <si>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</si>
  <si>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</si>
  <si>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</si>
  <si>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</si>
  <si>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</si>
  <si>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</si>
  <si>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</si>
  <si>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</si>
  <si>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</si>
  <si>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</si>
  <si>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</si>
  <si>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</si>
  <si>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</si>
  <si>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</si>
  <si>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</si>
  <si>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</si>
  <si>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</si>
  <si>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</si>
  <si>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</si>
  <si>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</si>
  <si>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</si>
  <si>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</si>
  <si>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</si>
  <si>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</si>
  <si>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ENGIE</t>
  </si>
  <si>
    <t>S/Station</t>
  </si>
  <si>
    <t>T.A.</t>
  </si>
  <si>
    <t>T.A.C.</t>
  </si>
  <si>
    <t>MA234</t>
  </si>
  <si>
    <t>Mobile Technicien</t>
  </si>
  <si>
    <t>Email Technicien</t>
  </si>
  <si>
    <t>Email Responsable Facturé</t>
  </si>
  <si>
    <t>Chaufferie</t>
  </si>
  <si>
    <t>Entretien</t>
  </si>
  <si>
    <t>Dépannage</t>
  </si>
  <si>
    <t>Date du</t>
  </si>
  <si>
    <t>Email Responsable :</t>
  </si>
  <si>
    <t>Local</t>
  </si>
  <si>
    <t>Cuisine</t>
  </si>
  <si>
    <t>Déplacement</t>
  </si>
  <si>
    <t>Mise en service</t>
  </si>
  <si>
    <t>Désinfection</t>
  </si>
  <si>
    <t>Nettoyage</t>
  </si>
  <si>
    <t>Détartrage</t>
  </si>
  <si>
    <t>Désoxydation</t>
  </si>
  <si>
    <t>Désembouage</t>
  </si>
  <si>
    <t>TH out adoucisseur</t>
  </si>
  <si>
    <t>TH eau mitigé</t>
  </si>
  <si>
    <t>TH mitigé B1</t>
  </si>
  <si>
    <t>TH mitigé B2</t>
  </si>
  <si>
    <t>TA alcalimétrie</t>
  </si>
  <si>
    <t>TAC alcalimétrie complet</t>
  </si>
  <si>
    <t>PH out injection</t>
  </si>
  <si>
    <t>FER out filtre</t>
  </si>
  <si>
    <t>Conductivité out Lit Mélangé</t>
  </si>
  <si>
    <t>g/l</t>
  </si>
  <si>
    <t>l/m3</t>
  </si>
  <si>
    <t>T016</t>
  </si>
  <si>
    <t>CE000008</t>
  </si>
  <si>
    <t>Cetamine E590-E595</t>
  </si>
  <si>
    <t>Cetamine E650</t>
  </si>
  <si>
    <t>Cetamine F300-F310</t>
  </si>
  <si>
    <t>Cetamine F360-364-365</t>
  </si>
  <si>
    <t>Ferrocid 4601</t>
  </si>
  <si>
    <t>Ferrocid 8581 + NaOCl</t>
  </si>
  <si>
    <t>Ferrocid 8580</t>
  </si>
  <si>
    <t>Ferrocid 8583</t>
  </si>
  <si>
    <t>Kurita F5000-F5106</t>
  </si>
  <si>
    <t>Ferrocid 8585</t>
  </si>
  <si>
    <t>Dilurit 946V</t>
  </si>
  <si>
    <t>Ferrocid 8590</t>
  </si>
  <si>
    <t>Ferrocid 8591</t>
  </si>
  <si>
    <t>Ferrocid 8592</t>
  </si>
  <si>
    <t>Ferrocid 8597</t>
  </si>
  <si>
    <t>Ferrofos 5260</t>
  </si>
  <si>
    <t>Ferrofos 8413-3</t>
  </si>
  <si>
    <t>Ferrofos 8440</t>
  </si>
  <si>
    <t>Ferrofos 8441</t>
  </si>
  <si>
    <t>Ferrofos 8446</t>
  </si>
  <si>
    <t>Ferrofos 8447</t>
  </si>
  <si>
    <t>Ferrofos 8450</t>
  </si>
  <si>
    <t>Ferrofos 8461</t>
  </si>
  <si>
    <t>Ferrofos 8467</t>
  </si>
  <si>
    <t>Ferrofos 8500</t>
  </si>
  <si>
    <t>Ferrofos 8502</t>
  </si>
  <si>
    <t>Ferrofos 8507</t>
  </si>
  <si>
    <t>Ferrofos 8509</t>
  </si>
  <si>
    <t>Ferrofos 8549</t>
  </si>
  <si>
    <t>Ferrofos 8553</t>
  </si>
  <si>
    <t>Ferrofos 8555</t>
  </si>
  <si>
    <t>Aktiphos 950</t>
  </si>
  <si>
    <t>Korrodex 8573</t>
  </si>
  <si>
    <t>Korrodex 8575</t>
  </si>
  <si>
    <t>Ferrolin 8088</t>
  </si>
  <si>
    <t>Korrodex 332</t>
  </si>
  <si>
    <t>Korrodex 8836</t>
  </si>
  <si>
    <t>Turbanion M 106</t>
  </si>
  <si>
    <t>Turbodispin D 80</t>
  </si>
  <si>
    <t>Turbodispin D 83</t>
  </si>
  <si>
    <t>Turbodispin D 100</t>
  </si>
  <si>
    <t>Turbodispin D 120</t>
  </si>
  <si>
    <t>Turbodispin 4360</t>
  </si>
  <si>
    <t>Turbodispin 4351</t>
  </si>
  <si>
    <t>Dilurite CAT</t>
  </si>
  <si>
    <t>Dilurite BCS</t>
  </si>
  <si>
    <t>FERROLIX 8357</t>
  </si>
  <si>
    <t>FERROCID 5280-S</t>
  </si>
  <si>
    <t>CONTROL-TH RECHARGE BLEUE 125 ml</t>
  </si>
  <si>
    <t>CONTROL-TH RECHARGE JAUNE 125 ml</t>
  </si>
  <si>
    <t>TROUSSE TH</t>
  </si>
  <si>
    <t>ROBINET FLOTTEUR 1700</t>
  </si>
  <si>
    <t>ROBINET FLOTTEUR 1600</t>
  </si>
  <si>
    <t>MICROSWITCH POUR VANNE FLECK</t>
  </si>
  <si>
    <t>PISTON SUPERIEUR/9500</t>
  </si>
  <si>
    <t>PISTON INFERIEUR/9500</t>
  </si>
  <si>
    <t>BRINE VALVE 1600 ASSY / 9500</t>
  </si>
  <si>
    <t>BRINE VALVE 1700 ASSY / 9500</t>
  </si>
  <si>
    <t>KIT PISTON 4600/5600 FR</t>
  </si>
  <si>
    <t>CREPINE HAUTE 1" + PINS VANNE 5600</t>
  </si>
  <si>
    <t>CREPINE HAUTE 1" EAU CHAUDE + PINS</t>
  </si>
  <si>
    <t>CREPINE HAUTE 1" A VISSER</t>
  </si>
  <si>
    <t>CREPINE HAUTE 1" EAU CHAUDE</t>
  </si>
  <si>
    <t>CREPINE BASSE 2" POUR VANNE 2900/2910/2850</t>
  </si>
  <si>
    <t>YOKE 1"</t>
  </si>
  <si>
    <t>YOKE PLASTIQUE 3/4" BSP MALE</t>
  </si>
  <si>
    <t>AIR CHECK 900</t>
  </si>
  <si>
    <t>CREPINE BASSE EAU CHAUDE</t>
  </si>
  <si>
    <t>AIRCHECK 500 EAU CHAUDE</t>
  </si>
  <si>
    <t>PISTON COMPLET WBP 2750/ET SUP 2900</t>
  </si>
  <si>
    <t>KIT BAGUE + JOINTS/5600/9000</t>
  </si>
  <si>
    <t>PISTON STANDART/5600</t>
  </si>
  <si>
    <t>PISTON LWU/5600</t>
  </si>
  <si>
    <t>INJECTEUR DLFC/BLFC/5600</t>
  </si>
  <si>
    <t>INJECTEUR 1700/1710 2750/2900/2910</t>
  </si>
  <si>
    <t>PISTON DE SAUMURAGE/1700/2750/2850/2910</t>
  </si>
  <si>
    <t>BAGUES ET JOINTS INFERIEUR V2900/2910</t>
  </si>
  <si>
    <t>PISTON SUPERIEUR 9000 ET 9100</t>
  </si>
  <si>
    <t>PISTON INFERIEUR 9000 ET 9100</t>
  </si>
  <si>
    <t>LAMPE ROUGE/5600</t>
  </si>
  <si>
    <t>LAMPE VERTE/5600 230 VOLTS</t>
  </si>
  <si>
    <t>PISTON ASSY 5650/5665 UF</t>
  </si>
  <si>
    <t>24509-02 MITIGEUR VANNE 4600 EAU CHAUDE</t>
  </si>
  <si>
    <t>BY PASS BRONZE AVEC MIXING</t>
  </si>
  <si>
    <t>YOKE BRONZE AVEC MITIGEUR</t>
  </si>
  <si>
    <t>BAGUES &amp; JOINTS VANNE 4600 HW</t>
  </si>
  <si>
    <t>PISTON COMPLET VANNE 2850</t>
  </si>
  <si>
    <t>JOINTS + ENTRETOISES (N)/9000/9100</t>
  </si>
  <si>
    <t>CREPINE BASSE+TUBE 1" VANNE 2750</t>
  </si>
  <si>
    <t>BY-PASS PLASTIQUE 1</t>
  </si>
  <si>
    <t>PISTON NBP 2850</t>
  </si>
  <si>
    <t>MOTEUR KIT 230 VOLTS</t>
  </si>
  <si>
    <t>MOTEUR KIT V9000 24V/50HZ</t>
  </si>
  <si>
    <t>PISTON DE SAUMURAGE  VANNE 7700</t>
  </si>
  <si>
    <t>MOTEUR 230V 2750/5600/9000</t>
  </si>
  <si>
    <t>MOTEUR 230V/1/15/REGE.RAPIDE/5</t>
  </si>
  <si>
    <t>MOTEUR 24V 1/30 2750/9000</t>
  </si>
  <si>
    <t>MOTEUR 24V 1/15/9000</t>
  </si>
  <si>
    <t>PISTON STANDART/5600 SXT/4600SE</t>
  </si>
  <si>
    <t>CREPINE BASSE 1" VANNE 5600</t>
  </si>
  <si>
    <t>BY-PASS PLASTIQUE 1"1/4 POUR VANNE 7700</t>
  </si>
  <si>
    <t>MOTEUR 24V/50 HZ VANNE 7700</t>
  </si>
  <si>
    <t>BRINE CAM ET PIN</t>
  </si>
  <si>
    <t>PISTON INFERIEURE WBP VANNE 2910/2900</t>
  </si>
  <si>
    <t>PISTON INFERIEURE NBP VANNE 2910/2900</t>
  </si>
  <si>
    <t>BAGUES &amp; JOINTS VANNE 2750 HW</t>
  </si>
  <si>
    <t>KIT BAGUES ET JOINTS 2750/2910 SUPERIEUR</t>
  </si>
  <si>
    <t>PISTON SUPERIEUR CO COURANT VANNE 2910</t>
  </si>
  <si>
    <t>PISTON SUPERIEUR CONTRE COURANT  2910</t>
  </si>
  <si>
    <t>ZZJOINTS + ENTRETOISES INF/9500</t>
  </si>
  <si>
    <t>JOINTS + ENTRETOISES VANNE 2850</t>
  </si>
  <si>
    <t>JOINTS + ENTRETOISES SUP/9500 EAU FROIDE</t>
  </si>
  <si>
    <t>CREPINE HAUTE VANNE 7700 HIGHT FLOW</t>
  </si>
  <si>
    <t>CLIP 7700</t>
  </si>
  <si>
    <t>BAGUES ET JOINTS VANNE 7700</t>
  </si>
  <si>
    <t>PISTON HAUT DEBIT VANNE 7700</t>
  </si>
  <si>
    <t>PISTON NORMAL VANNE 7700</t>
  </si>
  <si>
    <t>INJECTEUR N°5 VANNE 7700</t>
  </si>
  <si>
    <t>CREPINE D'ASPIRATION 4X6 NPB</t>
  </si>
  <si>
    <t>ARMATURE+MANCHON LAVABLE NYLON 60µ</t>
  </si>
  <si>
    <t>CABLE DE COMMANDE EXTERNE 2m</t>
  </si>
  <si>
    <t>DETECTEUR DE NIVEAU BI-ETAGE</t>
  </si>
  <si>
    <t>COUVERCLE NW 18/25/32</t>
  </si>
  <si>
    <t>COUVERCLE PVC NW50/62/75</t>
  </si>
  <si>
    <t>HELICE NW 18/25/32</t>
  </si>
  <si>
    <t>HELICE NW50/62/75</t>
  </si>
  <si>
    <t>EMETTEUR D'IMPULTIONS 2 FILS</t>
  </si>
  <si>
    <t>EMETTEUR D'IMPULTIONS 3 FILS</t>
  </si>
  <si>
    <t>CANNE D'INJECTION 4X6 NPB</t>
  </si>
  <si>
    <t>CANNE D'INJECTION 4X6 PPE</t>
  </si>
  <si>
    <t>CREPINE HAUTE VANNE 2850,2910,9500</t>
  </si>
  <si>
    <t>TUBE PE RETICULE 12/18 le ml</t>
  </si>
  <si>
    <t>TUBE PE RETICULE 16/22 le ml</t>
  </si>
  <si>
    <t>TUBE PE POUR BAC A SEL 3/8 le ml</t>
  </si>
  <si>
    <t>MANCHON FEUTRE 25 µ POUR FILTRE FILNOR</t>
  </si>
  <si>
    <t>PISTON BY PASS</t>
  </si>
  <si>
    <t>ELECTROPILOTE DE DETASSAGE</t>
  </si>
  <si>
    <t>COUDES LIAISON</t>
  </si>
  <si>
    <t>PILOTE  REGLABLE 3 ET 4</t>
  </si>
  <si>
    <t>S/E TRAIN MOBILE + MEMBRANE DATA 7</t>
  </si>
  <si>
    <t>CARTOUCHE 10" 1µ</t>
  </si>
  <si>
    <t>CARTOUCHE BOBINEE CHARBON ACTIF 20"  10µ</t>
  </si>
  <si>
    <t>CARTOUCHE CHARBON ACTIF 9"3/4 10 µm</t>
  </si>
  <si>
    <t>CARTOUCHE BOBINEE 50µ POUR FILTRE FILNOR</t>
  </si>
  <si>
    <t>VOILE NW 18 100µ la pochette</t>
  </si>
  <si>
    <t>VOILE NW 25 10µ la pochette</t>
  </si>
  <si>
    <t>VOILE NW 25 25µ la pochette</t>
  </si>
  <si>
    <t>VOILE NW 25 50µ la pochette</t>
  </si>
  <si>
    <t>VOILE NW 32 100  la pochette</t>
  </si>
  <si>
    <t>VOILE NW 32 25µ  la pochette</t>
  </si>
  <si>
    <t>VOILE NW 50/62/75 100µ la pochette</t>
  </si>
  <si>
    <t>VOILE NW 50/62/75 25µ la pochette</t>
  </si>
  <si>
    <t>VOILE NW 50 50µ la pochette</t>
  </si>
  <si>
    <t>Oxygal Nep  Jrc 5.5  Kg</t>
  </si>
  <si>
    <t>KIT ENTREE PULSATION 5M 5P</t>
  </si>
  <si>
    <t>244040100134</t>
  </si>
  <si>
    <t>246020100128</t>
  </si>
  <si>
    <t>246020100186</t>
  </si>
  <si>
    <t>246060100253</t>
  </si>
  <si>
    <t>246060100414</t>
  </si>
  <si>
    <t>246060100467</t>
  </si>
  <si>
    <t>246060100468</t>
  </si>
  <si>
    <t>246060100469</t>
  </si>
  <si>
    <t>246060100470</t>
  </si>
  <si>
    <t>246060100472</t>
  </si>
  <si>
    <t>246060100474</t>
  </si>
  <si>
    <t>246060100480</t>
  </si>
  <si>
    <t>246060100481</t>
  </si>
  <si>
    <t>246060100482</t>
  </si>
  <si>
    <t>246060100491</t>
  </si>
  <si>
    <t>246060100494</t>
  </si>
  <si>
    <t>246060100495</t>
  </si>
  <si>
    <t>246060100501</t>
  </si>
  <si>
    <t>246060100549</t>
  </si>
  <si>
    <t>246060100566</t>
  </si>
  <si>
    <t>246060100569</t>
  </si>
  <si>
    <t>246060100572</t>
  </si>
  <si>
    <t>246060100573</t>
  </si>
  <si>
    <t>246060100574</t>
  </si>
  <si>
    <t>246060100575</t>
  </si>
  <si>
    <t>246060100579</t>
  </si>
  <si>
    <t>246060100580</t>
  </si>
  <si>
    <t>246060100583</t>
  </si>
  <si>
    <t>246060100591</t>
  </si>
  <si>
    <t>246060100592</t>
  </si>
  <si>
    <t>246060100596</t>
  </si>
  <si>
    <t>246060100597</t>
  </si>
  <si>
    <t>246060100599</t>
  </si>
  <si>
    <t>246060100601</t>
  </si>
  <si>
    <t>246060100606</t>
  </si>
  <si>
    <t>246060100607</t>
  </si>
  <si>
    <t>246060100609</t>
  </si>
  <si>
    <t>246060100620</t>
  </si>
  <si>
    <t>246060100628</t>
  </si>
  <si>
    <t>246060100629</t>
  </si>
  <si>
    <t>246060100636</t>
  </si>
  <si>
    <t>246060100640</t>
  </si>
  <si>
    <t>246060100646</t>
  </si>
  <si>
    <t>246060100647</t>
  </si>
  <si>
    <t>246060100648</t>
  </si>
  <si>
    <t>246060100655</t>
  </si>
  <si>
    <t>246060100656</t>
  </si>
  <si>
    <t>246060100657</t>
  </si>
  <si>
    <t>246060100658</t>
  </si>
  <si>
    <t>246060100662</t>
  </si>
  <si>
    <t>246060100671</t>
  </si>
  <si>
    <t>246060100685</t>
  </si>
  <si>
    <t>246060100687</t>
  </si>
  <si>
    <t>246060100690</t>
  </si>
  <si>
    <t>246060100693</t>
  </si>
  <si>
    <t>246060100694</t>
  </si>
  <si>
    <t>246060100695</t>
  </si>
  <si>
    <t>246060100696</t>
  </si>
  <si>
    <t>246060100697</t>
  </si>
  <si>
    <t>246060100698</t>
  </si>
  <si>
    <t>246060100705</t>
  </si>
  <si>
    <t>246060100706</t>
  </si>
  <si>
    <t>246060100707</t>
  </si>
  <si>
    <t>246060100713</t>
  </si>
  <si>
    <t>246060100775</t>
  </si>
  <si>
    <t>246060100858</t>
  </si>
  <si>
    <t>246060100859</t>
  </si>
  <si>
    <t>246060100861</t>
  </si>
  <si>
    <t>246060100864</t>
  </si>
  <si>
    <t>246060101243</t>
  </si>
  <si>
    <t>246060101302</t>
  </si>
  <si>
    <t>246060101318</t>
  </si>
  <si>
    <t>246060101391</t>
  </si>
  <si>
    <t>246060101392</t>
  </si>
  <si>
    <t>246060101493</t>
  </si>
  <si>
    <t>246060101494</t>
  </si>
  <si>
    <t>246060101498</t>
  </si>
  <si>
    <t>246060101499</t>
  </si>
  <si>
    <t>246060101628</t>
  </si>
  <si>
    <t>246060101629</t>
  </si>
  <si>
    <t>246060101630</t>
  </si>
  <si>
    <t>246060101631</t>
  </si>
  <si>
    <t>246060101638</t>
  </si>
  <si>
    <t>246060101639</t>
  </si>
  <si>
    <t>246060101674</t>
  </si>
  <si>
    <t>246060102004</t>
  </si>
  <si>
    <t>246060102006</t>
  </si>
  <si>
    <t>246060102007</t>
  </si>
  <si>
    <t>246060102253</t>
  </si>
  <si>
    <t>246060102256</t>
  </si>
  <si>
    <t>246060102257</t>
  </si>
  <si>
    <t>246060102259</t>
  </si>
  <si>
    <t>246060102260</t>
  </si>
  <si>
    <t>246060102261</t>
  </si>
  <si>
    <t>246060102262</t>
  </si>
  <si>
    <t>246060102263</t>
  </si>
  <si>
    <t>247010300184</t>
  </si>
  <si>
    <t>247010300226</t>
  </si>
  <si>
    <t>247010300227</t>
  </si>
  <si>
    <t>247010300229</t>
  </si>
  <si>
    <t>247010300341</t>
  </si>
  <si>
    <t>247010300348</t>
  </si>
  <si>
    <t>247010300350</t>
  </si>
  <si>
    <t>247010300351</t>
  </si>
  <si>
    <t>247010300352</t>
  </si>
  <si>
    <t>247010300356</t>
  </si>
  <si>
    <t>247010300360</t>
  </si>
  <si>
    <t>247010300364</t>
  </si>
  <si>
    <t>247010300366</t>
  </si>
  <si>
    <t>4962280</t>
  </si>
  <si>
    <t>96440448</t>
  </si>
  <si>
    <t>CE3456677</t>
  </si>
  <si>
    <t>rue des Ouvriers</t>
  </si>
  <si>
    <t>BORDEAUX</t>
  </si>
  <si>
    <t>DURAND Marcel</t>
  </si>
  <si>
    <t>durand.marcel@free.fr</t>
  </si>
  <si>
    <t>TH out Bouteille 1</t>
  </si>
  <si>
    <t>TH out Bouteille 2</t>
  </si>
  <si>
    <t>TH out Bouteille 3</t>
  </si>
  <si>
    <t>TH out Bouteille 4</t>
  </si>
  <si>
    <t>Conductivité out Perméat</t>
  </si>
  <si>
    <t>Station  traitement d'eau</t>
  </si>
  <si>
    <t>rue des Architectes</t>
  </si>
  <si>
    <t>PARIS</t>
  </si>
  <si>
    <t>EHPAD DE PARIS</t>
  </si>
  <si>
    <t>GIRARD Jocelyne</t>
  </si>
  <si>
    <t>Pompe Prominent</t>
  </si>
  <si>
    <t>0,06 mg/l</t>
  </si>
  <si>
    <t>Prévoir remplacement du kits pompe</t>
  </si>
  <si>
    <t>Pompe IWAKI</t>
  </si>
  <si>
    <t>1,67 mg/l</t>
  </si>
  <si>
    <t>Mauvaise aspiration produit, pompe désamorcée</t>
  </si>
  <si>
    <t>S3PK 10" 50µ</t>
  </si>
  <si>
    <t>1 NP50V VANNE 2750</t>
  </si>
  <si>
    <t>OSMOSE SIMPLE 500L/H</t>
  </si>
  <si>
    <t>jocelyne.girard@ehpad.com</t>
  </si>
  <si>
    <t>BERTRAND Charles</t>
  </si>
  <si>
    <t>charles.bertrand@engie.fr</t>
  </si>
  <si>
    <t>(33)6 06 06 06 06</t>
  </si>
  <si>
    <t/>
  </si>
  <si>
    <t>CE47890</t>
  </si>
  <si>
    <t>ZA des Champs</t>
  </si>
  <si>
    <t>LABELLLE</t>
  </si>
  <si>
    <t>COFELY</t>
  </si>
  <si>
    <t>(33)3 04 05 06 09</t>
  </si>
  <si>
    <t>SALVADOR Henri</t>
  </si>
  <si>
    <t>(33)6 07 08 09 02</t>
  </si>
  <si>
    <t>henri.salvador@orange .fr</t>
  </si>
  <si>
    <t>avenue Nouvelle</t>
  </si>
  <si>
    <t>ROUEN</t>
  </si>
  <si>
    <t>MERIBELLE</t>
  </si>
  <si>
    <t>(33)5 04 03 02 01</t>
  </si>
  <si>
    <t>FRACAS Paul</t>
  </si>
  <si>
    <t>(33)7 05 04 03 02</t>
  </si>
  <si>
    <t>JFJDYJ</t>
  </si>
  <si>
    <t>SS</t>
  </si>
  <si>
    <t>KHG</t>
  </si>
  <si>
    <t>OIUP</t>
  </si>
  <si>
    <t>HFSHG</t>
  </si>
  <si>
    <t>KOUIF</t>
  </si>
  <si>
    <t>POIJLJHGH</t>
  </si>
  <si>
    <t>SRQEZERT</t>
  </si>
  <si>
    <t>paulfracas@meribelle.com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</si>
</sst>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0#&quot; &quot;##&quot; &quot;##&quot; &quot;##&quot; &quot;##"/>
    <numFmt numFmtId="166" formatCode="00000"/>
    <numFmt numFmtId="167" formatCode="&quot;(&quot;##&quot;)&quot;#&quot; &quot;##&quot; &quot;##&quot; &quot;##&quot; &quot;##"/>
  </numFmts>
  <fonts count="60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entury Gothic"/>
      <family val="2"/>
    </font>
    <font>
      <sz val="7"/>
      <color rgb="FF0070C0"/>
      <name val="Century Gothic"/>
      <family val="2"/>
    </font>
  </fonts>
  <fills count="1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6795556505021"/>
      </right>
      <top style="thin">
        <color theme="0" tint="-0.14996795556505021"/>
      </top>
      <bottom style="thin">
        <color theme="0" tint="-0.149998474074526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97">
    <xf numFmtId="0" fontId="0" fillId="0" borderId="0" xfId="0"/>
    <xf numFmtId="1" fontId="9" fillId="0" borderId="0" xfId="0" applyNumberFormat="1" applyFont="1" applyAlignment="1" applyProtection="1">
      <alignment horizontal="center" vertical="top" shrinkToFit="1"/>
    </xf>
    <xf numFmtId="0" fontId="6" fillId="0" borderId="0" xfId="0" applyFont="1" applyAlignment="1" applyProtection="1">
      <alignment horizontal="left" vertical="top" wrapText="1" shrinkToFit="1"/>
    </xf>
    <xf numFmtId="0" fontId="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center" vertical="top" shrinkToFit="1"/>
    </xf>
    <xf numFmtId="0" fontId="6" fillId="0" borderId="10" xfId="0" applyFont="1" applyBorder="1" applyAlignment="1" applyProtection="1">
      <alignment horizontal="left" vertical="top" shrinkToFit="1"/>
    </xf>
    <xf numFmtId="0" fontId="6" fillId="0" borderId="11" xfId="0" applyFont="1" applyBorder="1" applyAlignment="1" applyProtection="1">
      <alignment horizontal="left" vertical="top" shrinkToFit="1"/>
    </xf>
    <xf numFmtId="0" fontId="6" fillId="0" borderId="5" xfId="0" applyFont="1" applyBorder="1" applyAlignment="1" applyProtection="1">
      <alignment horizontal="left" vertical="top" shrinkToFit="1"/>
    </xf>
    <xf numFmtId="0" fontId="16" fillId="0" borderId="0" xfId="0" applyFont="1" applyBorder="1" applyAlignment="1" applyProtection="1">
      <alignment horizontal="left" vertical="top" shrinkToFit="1"/>
    </xf>
    <xf numFmtId="0" fontId="6" fillId="0" borderId="3" xfId="0" applyFont="1" applyBorder="1" applyAlignment="1" applyProtection="1">
      <alignment horizontal="left" vertical="top" shrinkToFit="1"/>
    </xf>
    <xf numFmtId="0" fontId="6" fillId="0" borderId="4" xfId="0" applyFont="1" applyBorder="1" applyAlignment="1" applyProtection="1">
      <alignment horizontal="left" vertical="top" shrinkToFit="1"/>
    </xf>
    <xf numFmtId="0" fontId="6" fillId="0" borderId="6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6" fillId="0" borderId="9" xfId="0" applyFont="1" applyBorder="1" applyAlignment="1" applyProtection="1">
      <alignment horizontal="left" vertical="top" shrinkToFit="1"/>
    </xf>
    <xf numFmtId="0" fontId="6" fillId="0" borderId="2" xfId="0" applyFont="1" applyBorder="1" applyAlignment="1" applyProtection="1">
      <alignment horizontal="left" vertical="top" shrinkToFit="1"/>
    </xf>
    <xf numFmtId="0" fontId="2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29" fillId="0" borderId="6" xfId="0" applyFont="1" applyBorder="1" applyAlignment="1" applyProtection="1">
      <alignment horizontal="left" vertical="top" shrinkToFit="1"/>
    </xf>
    <xf numFmtId="0" fontId="30" fillId="0" borderId="0" xfId="0" applyFont="1" applyBorder="1" applyAlignment="1" applyProtection="1">
      <alignment horizontal="left" vertical="top" shrinkToFit="1"/>
    </xf>
    <xf numFmtId="0" fontId="30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8" fillId="0" borderId="0" xfId="0" applyFont="1" applyAlignment="1" applyProtection="1">
      <alignment horizontal="left" vertical="top" shrinkToFit="1"/>
    </xf>
    <xf numFmtId="0" fontId="18" fillId="0" borderId="3" xfId="0" applyFont="1" applyBorder="1" applyAlignment="1" applyProtection="1">
      <alignment horizontal="left" vertical="top" shrinkToFit="1"/>
    </xf>
    <xf numFmtId="0" fontId="6" fillId="0" borderId="0" xfId="0" applyNumberFormat="1" applyFont="1" applyAlignment="1" applyProtection="1">
      <alignment horizontal="left" vertical="top" wrapText="1" shrinkToFit="1"/>
    </xf>
    <xf numFmtId="0" fontId="18" fillId="0" borderId="8" xfId="0" applyFont="1" applyBorder="1" applyAlignment="1" applyProtection="1">
      <alignment horizontal="left" vertical="top" shrinkToFit="1"/>
    </xf>
    <xf numFmtId="0" fontId="31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8" fillId="0" borderId="0" xfId="0" applyNumberFormat="1" applyFont="1" applyBorder="1" applyAlignment="1" applyProtection="1">
      <alignment horizontal="left" vertical="center" shrinkToFit="1"/>
    </xf>
    <xf numFmtId="0" fontId="8" fillId="0" borderId="0" xfId="0" applyFont="1" applyBorder="1" applyAlignment="1" applyProtection="1">
      <alignment horizontal="left" vertical="center" shrinkToFit="1"/>
    </xf>
    <xf numFmtId="0" fontId="32" fillId="0" borderId="14" xfId="0" applyFont="1" applyBorder="1" applyAlignment="1" applyProtection="1">
      <alignment horizontal="right" vertical="center" shrinkToFit="1"/>
    </xf>
    <xf numFmtId="0" fontId="32" fillId="0" borderId="15" xfId="0" applyFont="1" applyBorder="1" applyAlignment="1" applyProtection="1">
      <alignment horizontal="right" vertical="center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18" xfId="0" applyFont="1" applyBorder="1" applyAlignment="1" applyProtection="1">
      <alignment horizontal="left" vertical="top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5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6" fillId="0" borderId="6" xfId="0" applyFont="1" applyBorder="1" applyAlignment="1" applyProtection="1">
      <alignment horizontal="right" vertical="center"/>
    </xf>
    <xf numFmtId="0" fontId="36" fillId="0" borderId="0" xfId="0" applyFont="1" applyBorder="1" applyAlignment="1" applyProtection="1">
      <alignment horizontal="left"/>
    </xf>
    <xf numFmtId="14" fontId="40" fillId="0" borderId="0" xfId="0" applyNumberFormat="1" applyFont="1" applyBorder="1" applyAlignment="1" applyProtection="1">
      <alignment horizontal="left"/>
    </xf>
    <xf numFmtId="0" fontId="41" fillId="0" borderId="0" xfId="0" applyFont="1" applyBorder="1" applyAlignment="1" applyProtection="1">
      <alignment horizontal="left" vertical="center"/>
    </xf>
    <xf numFmtId="0" fontId="37" fillId="0" borderId="8" xfId="0" applyFont="1" applyBorder="1" applyAlignment="1" applyProtection="1">
      <alignment horizontal="left" vertical="top"/>
    </xf>
    <xf numFmtId="0" fontId="11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1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17" fillId="0" borderId="3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center" wrapText="1" shrinkToFit="1"/>
    </xf>
    <xf numFmtId="0" fontId="44" fillId="0" borderId="0" xfId="0" applyFont="1" applyAlignment="1" applyProtection="1">
      <alignment horizontal="left" vertical="top" shrinkToFit="1"/>
    </xf>
    <xf numFmtId="0" fontId="44" fillId="0" borderId="6" xfId="0" applyFont="1" applyFill="1" applyBorder="1" applyAlignment="1" applyProtection="1">
      <alignment horizontal="left" vertical="top" shrinkToFit="1"/>
    </xf>
    <xf numFmtId="165" fontId="44" fillId="0" borderId="6" xfId="0" applyNumberFormat="1" applyFont="1" applyFill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/>
    </xf>
    <xf numFmtId="0" fontId="45" fillId="0" borderId="6" xfId="0" applyFont="1" applyBorder="1" applyAlignment="1" applyProtection="1">
      <alignment horizontal="left" vertical="center" wrapText="1"/>
    </xf>
    <xf numFmtId="0" fontId="46" fillId="0" borderId="6" xfId="0" applyFont="1" applyBorder="1" applyAlignment="1" applyProtection="1">
      <alignment horizontal="left"/>
    </xf>
    <xf numFmtId="0" fontId="45" fillId="0" borderId="0" xfId="0" applyFont="1" applyBorder="1" applyAlignment="1" applyProtection="1">
      <alignment horizontal="left" vertical="top" shrinkToFit="1"/>
    </xf>
    <xf numFmtId="0" fontId="45" fillId="0" borderId="6" xfId="0" applyFont="1" applyBorder="1" applyAlignment="1" applyProtection="1">
      <alignment horizontal="left" vertical="top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5" xfId="0" applyFont="1" applyBorder="1" applyAlignment="1" applyProtection="1">
      <alignment horizontal="left" vertical="top" shrinkToFit="1"/>
    </xf>
    <xf numFmtId="0" fontId="45" fillId="0" borderId="5" xfId="0" applyNumberFormat="1" applyFont="1" applyBorder="1" applyAlignment="1" applyProtection="1">
      <alignment horizontal="left" vertical="top" wrapText="1" shrinkToFit="1"/>
    </xf>
    <xf numFmtId="0" fontId="45" fillId="0" borderId="5" xfId="0" applyFont="1" applyBorder="1" applyAlignment="1" applyProtection="1">
      <alignment horizontal="left" vertical="top" wrapText="1" shrinkToFit="1"/>
    </xf>
    <xf numFmtId="0" fontId="45" fillId="0" borderId="6" xfId="0" applyNumberFormat="1" applyFont="1" applyFill="1" applyBorder="1" applyAlignment="1" applyProtection="1">
      <alignment horizontal="left" vertical="top" textRotation="180"/>
    </xf>
    <xf numFmtId="0" fontId="45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7" fillId="0" borderId="0" xfId="0" applyFont="1" applyBorder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textRotation="180" shrinkToFit="1"/>
    </xf>
    <xf numFmtId="0" fontId="45" fillId="0" borderId="0" xfId="0" applyNumberFormat="1" applyFont="1" applyBorder="1" applyAlignment="1" applyProtection="1">
      <alignment horizontal="left" vertical="top" wrapText="1" shrinkToFit="1"/>
    </xf>
    <xf numFmtId="0" fontId="45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2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49" fillId="0" borderId="0" xfId="0" applyFont="1" applyBorder="1" applyAlignment="1" applyProtection="1">
      <alignment horizontal="center" vertical="center"/>
    </xf>
    <xf numFmtId="0" fontId="49" fillId="0" borderId="37" xfId="0" applyFont="1" applyBorder="1" applyAlignment="1" applyProtection="1">
      <alignment horizontal="center" vertical="center"/>
    </xf>
    <xf numFmtId="0" fontId="2" fillId="0" borderId="37" xfId="0" applyFont="1" applyBorder="1" applyAlignment="1" applyProtection="1">
      <alignment horizontal="left" vertical="center"/>
    </xf>
    <xf numFmtId="0" fontId="4" fillId="2" borderId="34" xfId="0" applyFont="1" applyFill="1" applyBorder="1" applyAlignment="1">
      <alignment horizontal="left" vertical="center" wrapText="1"/>
    </xf>
    <xf numFmtId="1" fontId="4" fillId="2" borderId="29" xfId="0" applyNumberFormat="1" applyFont="1" applyFill="1" applyBorder="1" applyAlignment="1">
      <alignment horizontal="left" vertical="center" wrapText="1"/>
    </xf>
    <xf numFmtId="166" fontId="4" fillId="2" borderId="29" xfId="0" applyNumberFormat="1" applyFont="1" applyFill="1" applyBorder="1" applyAlignment="1">
      <alignment horizontal="left" vertical="center" wrapText="1"/>
    </xf>
    <xf numFmtId="0" fontId="4" fillId="2" borderId="29" xfId="0" applyFont="1" applyFill="1" applyBorder="1" applyAlignment="1">
      <alignment horizontal="left" vertical="center" wrapText="1"/>
    </xf>
    <xf numFmtId="49" fontId="4" fillId="2" borderId="29" xfId="0" applyNumberFormat="1" applyFont="1" applyFill="1" applyBorder="1" applyAlignment="1">
      <alignment horizontal="left" vertical="center" wrapText="1"/>
    </xf>
    <xf numFmtId="0" fontId="4" fillId="4" borderId="29" xfId="0" applyFont="1" applyFill="1" applyBorder="1" applyAlignment="1">
      <alignment horizontal="left" vertical="center" wrapText="1"/>
    </xf>
    <xf numFmtId="166" fontId="4" fillId="3" borderId="29" xfId="0" applyNumberFormat="1" applyFont="1" applyFill="1" applyBorder="1" applyAlignment="1">
      <alignment horizontal="left" vertical="center" wrapText="1"/>
    </xf>
    <xf numFmtId="0" fontId="4" fillId="3" borderId="29" xfId="0" applyFont="1" applyFill="1" applyBorder="1" applyAlignment="1">
      <alignment horizontal="left" vertical="center" wrapText="1"/>
    </xf>
    <xf numFmtId="0" fontId="4" fillId="3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4" fillId="9" borderId="34" xfId="0" applyFont="1" applyFill="1" applyBorder="1" applyAlignment="1">
      <alignment horizontal="left" vertical="center" wrapText="1"/>
    </xf>
    <xf numFmtId="0" fontId="4" fillId="10" borderId="34" xfId="0" applyFont="1" applyFill="1" applyBorder="1" applyAlignment="1">
      <alignment horizontal="left" vertical="center" wrapText="1"/>
    </xf>
    <xf numFmtId="165" fontId="4" fillId="2" borderId="29" xfId="0" applyNumberFormat="1" applyFont="1" applyFill="1" applyBorder="1" applyAlignment="1">
      <alignment horizontal="left" vertical="center" wrapText="1"/>
    </xf>
    <xf numFmtId="165" fontId="4" fillId="3" borderId="29" xfId="0" applyNumberFormat="1" applyFont="1" applyFill="1" applyBorder="1" applyAlignment="1">
      <alignment horizontal="left" vertical="center" wrapText="1"/>
    </xf>
    <xf numFmtId="0" fontId="4" fillId="4" borderId="32" xfId="0" applyFont="1" applyFill="1" applyBorder="1" applyAlignment="1">
      <alignment horizontal="left" vertical="center" wrapText="1"/>
    </xf>
    <xf numFmtId="165" fontId="4" fillId="11" borderId="29" xfId="0" applyNumberFormat="1" applyFont="1" applyFill="1" applyBorder="1" applyAlignment="1">
      <alignment horizontal="left" vertical="center" wrapText="1"/>
    </xf>
    <xf numFmtId="165" fontId="51" fillId="12" borderId="29" xfId="0" applyNumberFormat="1" applyFont="1" applyFill="1" applyBorder="1" applyAlignment="1">
      <alignment horizontal="left" vertical="center" wrapText="1"/>
    </xf>
    <xf numFmtId="165" fontId="4" fillId="13" borderId="29" xfId="0" applyNumberFormat="1" applyFont="1" applyFill="1" applyBorder="1" applyAlignment="1">
      <alignment horizontal="left" vertical="center" wrapText="1"/>
    </xf>
    <xf numFmtId="165" fontId="51" fillId="6" borderId="29" xfId="0" applyNumberFormat="1" applyFont="1" applyFill="1" applyBorder="1" applyAlignment="1">
      <alignment horizontal="left" vertical="center" wrapText="1"/>
    </xf>
    <xf numFmtId="165" fontId="4" fillId="14" borderId="29" xfId="0" applyNumberFormat="1" applyFont="1" applyFill="1" applyBorder="1" applyAlignment="1">
      <alignment horizontal="left" vertical="center" wrapText="1"/>
    </xf>
    <xf numFmtId="0" fontId="4" fillId="15" borderId="29" xfId="0" applyFont="1" applyFill="1" applyBorder="1" applyAlignment="1">
      <alignment horizontal="left" vertical="center" wrapText="1"/>
    </xf>
    <xf numFmtId="0" fontId="4" fillId="11" borderId="32" xfId="0" applyFont="1" applyFill="1" applyBorder="1" applyAlignment="1">
      <alignment horizontal="left" vertical="center" wrapText="1"/>
    </xf>
    <xf numFmtId="0" fontId="4" fillId="8" borderId="32" xfId="0" applyFont="1" applyFill="1" applyBorder="1" applyAlignment="1">
      <alignment horizontal="left" vertical="center" wrapText="1"/>
    </xf>
    <xf numFmtId="0" fontId="3" fillId="0" borderId="28" xfId="1" applyFill="1" applyBorder="1" applyAlignment="1" applyProtection="1">
      <alignment horizontal="left" vertical="center"/>
      <protection locked="0"/>
    </xf>
    <xf numFmtId="49" fontId="2" fillId="0" borderId="28" xfId="0" applyNumberFormat="1" applyFont="1" applyFill="1" applyBorder="1" applyAlignment="1" applyProtection="1">
      <alignment horizontal="left" vertical="center"/>
      <protection locked="0"/>
    </xf>
    <xf numFmtId="0" fontId="2" fillId="0" borderId="28" xfId="0" applyFont="1" applyFill="1" applyBorder="1" applyAlignment="1" applyProtection="1">
      <alignment horizontal="left" vertical="center"/>
      <protection locked="0"/>
    </xf>
    <xf numFmtId="0" fontId="2" fillId="0" borderId="38" xfId="0" applyFont="1" applyFill="1" applyBorder="1" applyAlignment="1" applyProtection="1">
      <alignment horizontal="left" vertical="center"/>
      <protection locked="0"/>
    </xf>
    <xf numFmtId="0" fontId="51" fillId="0" borderId="30" xfId="0" applyFont="1" applyFill="1" applyBorder="1" applyAlignment="1" applyProtection="1">
      <alignment horizontal="left" vertical="center" wrapText="1"/>
    </xf>
    <xf numFmtId="0" fontId="51" fillId="0" borderId="30" xfId="0" applyFont="1" applyFill="1" applyBorder="1" applyAlignment="1" applyProtection="1">
      <alignment horizontal="left" vertical="center"/>
    </xf>
    <xf numFmtId="0" fontId="51" fillId="0" borderId="31" xfId="0" applyFont="1" applyFill="1" applyBorder="1" applyAlignment="1" applyProtection="1">
      <alignment horizontal="left" vertical="center" wrapText="1"/>
    </xf>
    <xf numFmtId="1" fontId="4" fillId="2" borderId="29" xfId="0" applyNumberFormat="1" applyFont="1" applyFill="1" applyBorder="1" applyAlignment="1">
      <alignment horizontal="center" vertical="center" wrapText="1"/>
    </xf>
    <xf numFmtId="166" fontId="4" fillId="2" borderId="29" xfId="0" applyNumberFormat="1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 wrapText="1"/>
    </xf>
    <xf numFmtId="0" fontId="4" fillId="4" borderId="29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/>
    </xf>
    <xf numFmtId="0" fontId="4" fillId="3" borderId="34" xfId="0" applyFont="1" applyFill="1" applyBorder="1" applyAlignment="1">
      <alignment horizontal="center" vertical="center" wrapText="1"/>
    </xf>
    <xf numFmtId="166" fontId="4" fillId="3" borderId="29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1" fontId="4" fillId="8" borderId="32" xfId="0" applyNumberFormat="1" applyFont="1" applyFill="1" applyBorder="1" applyAlignment="1">
      <alignment horizontal="left" vertical="center" wrapText="1"/>
    </xf>
    <xf numFmtId="1" fontId="8" fillId="0" borderId="8" xfId="0" applyNumberFormat="1" applyFont="1" applyBorder="1" applyAlignment="1" applyProtection="1">
      <alignment horizontal="right" vertical="center" shrinkToFit="1"/>
    </xf>
    <xf numFmtId="0" fontId="6" fillId="0" borderId="8" xfId="0" applyFont="1" applyFill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31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8" fillId="0" borderId="0" xfId="0" applyFont="1" applyBorder="1" applyAlignment="1" applyProtection="1">
      <alignment horizontal="left" vertical="center" shrinkToFit="1"/>
    </xf>
    <xf numFmtId="0" fontId="18" fillId="0" borderId="6" xfId="0" applyFont="1" applyFill="1" applyBorder="1" applyAlignment="1" applyProtection="1">
      <alignment horizontal="left" vertical="top" shrinkToFit="1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6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0" fontId="39" fillId="0" borderId="30" xfId="0" applyFont="1" applyBorder="1" applyAlignment="1">
      <alignment horizontal="center" vertical="center"/>
    </xf>
    <xf numFmtId="166" fontId="39" fillId="0" borderId="30" xfId="0" applyNumberFormat="1" applyFont="1" applyBorder="1" applyAlignment="1">
      <alignment horizontal="center" vertical="center"/>
    </xf>
    <xf numFmtId="165" fontId="39" fillId="0" borderId="30" xfId="0" applyNumberFormat="1" applyFont="1" applyBorder="1" applyAlignment="1">
      <alignment horizontal="center" vertical="center"/>
    </xf>
    <xf numFmtId="0" fontId="39" fillId="0" borderId="30" xfId="0" applyNumberFormat="1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49" fontId="39" fillId="0" borderId="30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5" fillId="0" borderId="0" xfId="0" applyFont="1" applyAlignment="1">
      <alignment horizontal="center" vertical="center"/>
    </xf>
    <xf numFmtId="0" fontId="15" fillId="0" borderId="29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1" fillId="0" borderId="28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39" fillId="0" borderId="33" xfId="0" applyFont="1" applyBorder="1"/>
    <xf numFmtId="14" fontId="39" fillId="0" borderId="33" xfId="0" applyNumberFormat="1" applyFont="1" applyBorder="1"/>
    <xf numFmtId="1" fontId="39" fillId="0" borderId="30" xfId="0" applyNumberFormat="1" applyFont="1" applyBorder="1"/>
    <xf numFmtId="0" fontId="39" fillId="0" borderId="30" xfId="0" applyFont="1" applyBorder="1"/>
    <xf numFmtId="166" fontId="39" fillId="0" borderId="30" xfId="0" applyNumberFormat="1" applyFont="1" applyBorder="1"/>
    <xf numFmtId="49" fontId="39" fillId="0" borderId="30" xfId="0" applyNumberFormat="1" applyFont="1" applyBorder="1"/>
    <xf numFmtId="0" fontId="39" fillId="0" borderId="31" xfId="0" applyFont="1" applyBorder="1"/>
    <xf numFmtId="0" fontId="39" fillId="0" borderId="31" xfId="0" applyFont="1" applyBorder="1" applyAlignment="1">
      <alignment wrapText="1"/>
    </xf>
    <xf numFmtId="1" fontId="39" fillId="0" borderId="31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165" fontId="4" fillId="2" borderId="29" xfId="0" applyNumberFormat="1" applyFont="1" applyFill="1" applyBorder="1" applyAlignment="1">
      <alignment horizontal="center" vertical="center" wrapText="1"/>
    </xf>
    <xf numFmtId="165" fontId="4" fillId="3" borderId="29" xfId="0" applyNumberFormat="1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top" shrinkToFit="1"/>
    </xf>
    <xf numFmtId="0" fontId="58" fillId="0" borderId="28" xfId="0" applyFont="1" applyFill="1" applyBorder="1" applyAlignment="1" applyProtection="1">
      <alignment horizontal="left" vertical="center"/>
      <protection locked="0"/>
    </xf>
    <xf numFmtId="49" fontId="58" fillId="0" borderId="28" xfId="0" applyNumberFormat="1" applyFont="1" applyFill="1" applyBorder="1" applyAlignment="1" applyProtection="1">
      <alignment horizontal="left" vertical="center"/>
      <protection locked="0"/>
    </xf>
    <xf numFmtId="0" fontId="58" fillId="0" borderId="38" xfId="0" applyFont="1" applyFill="1" applyBorder="1" applyAlignment="1" applyProtection="1">
      <alignment horizontal="left" vertical="center"/>
      <protection locked="0"/>
    </xf>
    <xf numFmtId="14" fontId="4" fillId="8" borderId="34" xfId="0" applyNumberFormat="1" applyFont="1" applyFill="1" applyBorder="1" applyAlignment="1">
      <alignment horizontal="left" vertical="center" wrapText="1"/>
    </xf>
    <xf numFmtId="14" fontId="2" fillId="0" borderId="0" xfId="0" applyNumberFormat="1" applyFont="1"/>
    <xf numFmtId="0" fontId="1" fillId="0" borderId="0" xfId="0" applyFont="1" applyBorder="1" applyAlignment="1" applyProtection="1">
      <alignment horizontal="left" vertical="top" shrinkToFit="1"/>
    </xf>
    <xf numFmtId="0" fontId="12" fillId="0" borderId="8" xfId="0" applyFont="1" applyBorder="1" applyAlignment="1" applyProtection="1">
      <alignment horizontal="center" vertical="center" shrinkToFit="1"/>
    </xf>
    <xf numFmtId="0" fontId="1" fillId="0" borderId="8" xfId="0" applyFont="1" applyBorder="1" applyAlignment="1" applyProtection="1">
      <alignment horizontal="center" vertical="center" shrinkToFit="1"/>
      <protection locked="0"/>
    </xf>
    <xf numFmtId="0" fontId="2" fillId="0" borderId="28" xfId="1" applyFont="1" applyFill="1" applyBorder="1" applyAlignment="1" applyProtection="1">
      <alignment horizontal="left" vertical="center"/>
      <protection locked="0"/>
    </xf>
    <xf numFmtId="0" fontId="2" fillId="0" borderId="28" xfId="0" applyFont="1" applyBorder="1" applyAlignment="1" applyProtection="1">
      <alignment horizontal="left" vertical="center"/>
      <protection locked="0"/>
    </xf>
    <xf numFmtId="0" fontId="2" fillId="16" borderId="28" xfId="0" applyFont="1" applyFill="1" applyBorder="1" applyAlignment="1" applyProtection="1">
      <alignment horizontal="left" vertical="center"/>
      <protection locked="0"/>
    </xf>
    <xf numFmtId="0" fontId="2" fillId="0" borderId="28" xfId="0" applyFont="1" applyBorder="1" applyAlignment="1" applyProtection="1">
      <alignment horizontal="left" vertical="center" shrinkToFit="1"/>
      <protection locked="0"/>
    </xf>
    <xf numFmtId="0" fontId="2" fillId="17" borderId="28" xfId="0" applyFont="1" applyFill="1" applyBorder="1" applyAlignment="1" applyProtection="1">
      <alignment horizontal="left" vertical="center"/>
      <protection locked="0"/>
    </xf>
    <xf numFmtId="0" fontId="15" fillId="0" borderId="28" xfId="0" applyFont="1" applyBorder="1" applyAlignment="1">
      <alignment horizontal="center" vertical="center"/>
    </xf>
    <xf numFmtId="0" fontId="0" fillId="0" borderId="28" xfId="0" applyBorder="1"/>
    <xf numFmtId="0" fontId="0" fillId="0" borderId="28" xfId="0" applyBorder="1" applyAlignment="1">
      <alignment horizontal="center" vertical="center"/>
    </xf>
    <xf numFmtId="0" fontId="27" fillId="0" borderId="36" xfId="0" applyFont="1" applyFill="1" applyBorder="1" applyAlignment="1" applyProtection="1">
      <alignment horizontal="left" vertical="top" wrapText="1" shrinkToFit="1"/>
      <protection locked="0"/>
    </xf>
    <xf numFmtId="0" fontId="27" fillId="0" borderId="1" xfId="0" applyFont="1" applyBorder="1" applyAlignment="1" applyProtection="1">
      <alignment horizontal="left" vertical="center"/>
      <protection locked="0"/>
    </xf>
    <xf numFmtId="0" fontId="27" fillId="0" borderId="1" xfId="0" applyNumberFormat="1" applyFont="1" applyBorder="1" applyAlignment="1" applyProtection="1">
      <alignment horizontal="left" vertical="center"/>
      <protection locked="0"/>
    </xf>
    <xf numFmtId="0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horizontal="center" vertical="center"/>
      <protection locked="0"/>
    </xf>
    <xf numFmtId="0" fontId="1" fillId="0" borderId="7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9" fontId="39" fillId="0" borderId="30" xfId="0" applyNumberFormat="1" applyFont="1" applyBorder="1" applyAlignment="1">
      <alignment horizontal="center" vertical="center"/>
    </xf>
    <xf numFmtId="9" fontId="39" fillId="0" borderId="30" xfId="0" applyNumberFormat="1" applyFont="1" applyBorder="1"/>
    <xf numFmtId="167" fontId="39" fillId="0" borderId="30" xfId="0" applyNumberFormat="1" applyFont="1" applyBorder="1" applyAlignment="1">
      <alignment horizontal="center" vertical="center"/>
    </xf>
    <xf numFmtId="167" fontId="39" fillId="0" borderId="30" xfId="0" applyNumberFormat="1" applyFont="1" applyBorder="1"/>
    <xf numFmtId="167" fontId="2" fillId="0" borderId="28" xfId="0" applyNumberFormat="1" applyFont="1" applyFill="1" applyBorder="1" applyAlignment="1" applyProtection="1">
      <alignment horizontal="left" vertical="center"/>
      <protection locked="0"/>
    </xf>
    <xf numFmtId="167" fontId="58" fillId="0" borderId="28" xfId="0" applyNumberFormat="1" applyFont="1" applyFill="1" applyBorder="1" applyAlignment="1" applyProtection="1">
      <alignment horizontal="left" vertical="center"/>
      <protection locked="0"/>
    </xf>
    <xf numFmtId="167" fontId="1" fillId="0" borderId="6" xfId="0" applyNumberFormat="1" applyFont="1" applyBorder="1" applyAlignment="1" applyProtection="1">
      <alignment horizontal="left" vertical="center" wrapText="1"/>
    </xf>
    <xf numFmtId="167" fontId="1" fillId="0" borderId="35" xfId="0" applyNumberFormat="1" applyFont="1" applyBorder="1" applyAlignment="1" applyProtection="1">
      <alignment horizontal="left" vertical="center" wrapText="1"/>
      <protection locked="0"/>
    </xf>
    <xf numFmtId="167" fontId="1" fillId="0" borderId="1" xfId="0" applyNumberFormat="1" applyFont="1" applyBorder="1" applyAlignment="1" applyProtection="1">
      <alignment horizontal="left" vertical="center" wrapText="1"/>
      <protection locked="0"/>
    </xf>
    <xf numFmtId="0" fontId="18" fillId="0" borderId="6" xfId="0" applyFont="1" applyBorder="1" applyAlignment="1" applyProtection="1">
      <alignment horizontal="left" vertical="center" shrinkToFit="1"/>
    </xf>
    <xf numFmtId="0" fontId="42" fillId="0" borderId="1" xfId="0" applyFont="1" applyBorder="1" applyAlignment="1" applyProtection="1">
      <alignment horizontal="left" vertical="center" wrapText="1"/>
      <protection locked="0"/>
    </xf>
    <xf numFmtId="0" fontId="42" fillId="0" borderId="39" xfId="0" applyFont="1" applyFill="1" applyBorder="1" applyAlignment="1" applyProtection="1">
      <alignment horizontal="left" vertical="center" wrapText="1" shrinkToFit="1"/>
      <protection locked="0"/>
    </xf>
    <xf numFmtId="0" fontId="59" fillId="0" borderId="3" xfId="0" applyFont="1" applyBorder="1" applyAlignment="1" applyProtection="1">
      <alignment horizontal="center" wrapText="1" shrinkToFit="1"/>
    </xf>
    <xf numFmtId="0" fontId="0" fillId="0" borderId="3" xfId="0" applyBorder="1" applyAlignment="1">
      <alignment horizontal="center" shrinkToFit="1"/>
    </xf>
    <xf numFmtId="0" fontId="18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8" fillId="0" borderId="5" xfId="0" applyFont="1" applyFill="1" applyBorder="1" applyAlignment="1" applyProtection="1">
      <alignment horizontal="left" vertical="top"/>
      <protection locked="0"/>
    </xf>
    <xf numFmtId="0" fontId="0" fillId="0" borderId="0" xfId="0" applyFill="1" applyBorder="1" applyAlignment="1" applyProtection="1">
      <alignment horizontal="left" vertical="top"/>
      <protection locked="0"/>
    </xf>
    <xf numFmtId="49" fontId="27" fillId="0" borderId="1" xfId="0" applyNumberFormat="1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27" fillId="0" borderId="0" xfId="0" applyFont="1" applyBorder="1" applyAlignment="1" applyProtection="1">
      <alignment horizontal="left" vertical="center" shrinkToFit="1"/>
    </xf>
    <xf numFmtId="0" fontId="28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9" fontId="1" fillId="0" borderId="1" xfId="0" applyNumberFormat="1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shrinkToFit="1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18" fillId="0" borderId="5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  <xf numFmtId="0" fontId="1" fillId="0" borderId="1" xfId="0" applyFont="1" applyBorder="1" applyAlignment="1" applyProtection="1">
      <alignment horizontal="left" vertical="center"/>
      <protection locked="0"/>
    </xf>
    <xf numFmtId="0" fontId="18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27" fillId="0" borderId="10" xfId="0" applyFont="1" applyBorder="1" applyAlignment="1" applyProtection="1">
      <alignment horizontal="left" vertical="center"/>
      <protection locked="0"/>
    </xf>
    <xf numFmtId="0" fontId="39" fillId="0" borderId="13" xfId="0" applyFont="1" applyBorder="1" applyAlignment="1" applyProtection="1">
      <alignment horizontal="left" vertical="center"/>
      <protection locked="0"/>
    </xf>
    <xf numFmtId="0" fontId="39" fillId="0" borderId="11" xfId="0" applyFont="1" applyBorder="1" applyAlignment="1" applyProtection="1">
      <alignment horizontal="left" vertical="center"/>
      <protection locked="0"/>
    </xf>
    <xf numFmtId="0" fontId="9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18" fillId="0" borderId="13" xfId="0" applyFont="1" applyBorder="1" applyAlignment="1" applyProtection="1">
      <alignment horizontal="left" vertical="center" shrinkToFit="1"/>
    </xf>
    <xf numFmtId="0" fontId="2" fillId="0" borderId="13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shrinkToFit="1"/>
    </xf>
    <xf numFmtId="0" fontId="36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2" fillId="0" borderId="23" xfId="0" applyFont="1" applyBorder="1" applyAlignment="1" applyProtection="1">
      <alignment horizontal="left" vertical="top" shrinkToFit="1"/>
    </xf>
    <xf numFmtId="0" fontId="2" fillId="0" borderId="24" xfId="0" applyFont="1" applyBorder="1" applyAlignment="1" applyProtection="1">
      <alignment horizontal="left" vertical="top" shrinkToFit="1"/>
    </xf>
    <xf numFmtId="0" fontId="2" fillId="0" borderId="25" xfId="0" applyFont="1" applyBorder="1" applyAlignment="1" applyProtection="1">
      <alignment horizontal="left" vertical="top" shrinkToFit="1"/>
    </xf>
    <xf numFmtId="0" fontId="12" fillId="0" borderId="10" xfId="0" applyFont="1" applyBorder="1" applyAlignment="1" applyProtection="1">
      <alignment horizontal="left" vertical="center" shrinkToFit="1"/>
    </xf>
    <xf numFmtId="0" fontId="37" fillId="0" borderId="0" xfId="0" applyFont="1" applyBorder="1" applyAlignment="1" applyProtection="1">
      <alignment horizontal="left"/>
    </xf>
    <xf numFmtId="0" fontId="38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5" fillId="0" borderId="0" xfId="0" applyFont="1" applyBorder="1" applyAlignment="1" applyProtection="1">
      <alignment horizontal="center" vertical="center" wrapText="1" shrinkToFit="1"/>
    </xf>
    <xf numFmtId="0" fontId="35" fillId="0" borderId="0" xfId="0" applyFont="1" applyBorder="1" applyAlignment="1" applyProtection="1">
      <alignment horizontal="center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3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7" fillId="0" borderId="10" xfId="0" applyNumberFormat="1" applyFont="1" applyBorder="1" applyAlignment="1" applyProtection="1">
      <alignment horizontal="left" vertical="top" wrapText="1"/>
      <protection locked="0"/>
    </xf>
    <xf numFmtId="0" fontId="39" fillId="0" borderId="13" xfId="0" applyNumberFormat="1" applyFont="1" applyBorder="1" applyAlignment="1" applyProtection="1">
      <alignment horizontal="left" vertical="top" wrapText="1"/>
      <protection locked="0"/>
    </xf>
    <xf numFmtId="0" fontId="39" fillId="0" borderId="11" xfId="0" applyNumberFormat="1" applyFont="1" applyBorder="1" applyAlignment="1" applyProtection="1">
      <alignment horizontal="left" vertical="top" wrapText="1"/>
      <protection locked="0"/>
    </xf>
    <xf numFmtId="0" fontId="25" fillId="0" borderId="4" xfId="0" applyFont="1" applyBorder="1" applyAlignment="1" applyProtection="1">
      <alignment horizontal="left" vertical="center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2" fillId="0" borderId="4" xfId="0" applyFont="1" applyBorder="1" applyAlignment="1" applyProtection="1">
      <alignment horizontal="left" vertical="center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/>
      <protection locked="0"/>
    </xf>
    <xf numFmtId="0" fontId="1" fillId="0" borderId="13" xfId="0" applyNumberFormat="1" applyFon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 wrapText="1"/>
      <protection locked="0"/>
    </xf>
    <xf numFmtId="0" fontId="2" fillId="0" borderId="4" xfId="0" applyFont="1" applyFill="1" applyBorder="1" applyAlignment="1" applyProtection="1">
      <alignment horizontal="left" vertical="center" wrapText="1"/>
      <protection locked="0"/>
    </xf>
    <xf numFmtId="0" fontId="12" fillId="0" borderId="13" xfId="0" applyFont="1" applyBorder="1" applyAlignment="1" applyProtection="1">
      <alignment horizontal="left" vertical="center" shrinkToFit="1"/>
    </xf>
    <xf numFmtId="0" fontId="12" fillId="0" borderId="11" xfId="0" applyFont="1" applyBorder="1" applyAlignment="1" applyProtection="1">
      <alignment horizontal="left" vertical="center" shrinkToFit="1"/>
    </xf>
    <xf numFmtId="0" fontId="1" fillId="0" borderId="6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right" vertical="top"/>
    </xf>
    <xf numFmtId="0" fontId="52" fillId="0" borderId="0" xfId="0" applyFont="1" applyAlignment="1" applyProtection="1">
      <alignment horizontal="right" vertical="top"/>
    </xf>
    <xf numFmtId="0" fontId="6" fillId="0" borderId="10" xfId="0" applyFont="1" applyFill="1" applyBorder="1" applyAlignment="1" applyProtection="1">
      <alignment horizontal="left" vertical="center" wrapText="1"/>
      <protection locked="0"/>
    </xf>
    <xf numFmtId="0" fontId="6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left" vertical="top" wrapText="1"/>
      <protection locked="0"/>
    </xf>
    <xf numFmtId="0" fontId="6" fillId="0" borderId="4" xfId="0" applyFont="1" applyBorder="1" applyAlignment="1" applyProtection="1">
      <alignment horizontal="left" vertical="top" wrapText="1"/>
      <protection locked="0"/>
    </xf>
    <xf numFmtId="0" fontId="6" fillId="0" borderId="7" xfId="0" applyFont="1" applyBorder="1" applyAlignment="1" applyProtection="1">
      <alignment horizontal="left" vertical="top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 wrapText="1"/>
      <protection locked="0"/>
    </xf>
    <xf numFmtId="167" fontId="1" fillId="0" borderId="5" xfId="0" applyNumberFormat="1" applyFont="1" applyBorder="1" applyAlignment="1" applyProtection="1">
      <alignment horizontal="left" vertical="center" wrapText="1"/>
      <protection locked="0"/>
    </xf>
    <xf numFmtId="167" fontId="1" fillId="0" borderId="6" xfId="0" applyNumberFormat="1" applyFont="1" applyBorder="1" applyAlignment="1" applyProtection="1">
      <alignment horizontal="left" vertical="center" wrapText="1"/>
      <protection locked="0"/>
    </xf>
    <xf numFmtId="0" fontId="22" fillId="0" borderId="0" xfId="0" applyFont="1" applyBorder="1" applyAlignment="1" applyProtection="1">
      <alignment horizontal="right" vertical="center" shrinkToFit="1"/>
    </xf>
    <xf numFmtId="0" fontId="23" fillId="0" borderId="0" xfId="0" applyFont="1" applyAlignment="1" applyProtection="1">
      <alignment horizontal="right" vertical="center" shrinkToFit="1"/>
    </xf>
    <xf numFmtId="0" fontId="23" fillId="0" borderId="27" xfId="0" applyFont="1" applyBorder="1" applyAlignment="1" applyProtection="1">
      <alignment horizontal="right" vertical="center" shrinkToFit="1"/>
    </xf>
    <xf numFmtId="0" fontId="12" fillId="0" borderId="13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3" xfId="0" applyFont="1" applyBorder="1" applyAlignment="1" applyProtection="1">
      <alignment horizontal="left" vertical="center"/>
    </xf>
    <xf numFmtId="0" fontId="18" fillId="0" borderId="6" xfId="0" applyFont="1" applyBorder="1" applyAlignment="1" applyProtection="1">
      <alignment horizontal="left" vertical="top" shrinkToFit="1"/>
    </xf>
    <xf numFmtId="1" fontId="8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3" fillId="0" borderId="8" xfId="0" applyNumberFormat="1" applyFont="1" applyBorder="1" applyAlignment="1" applyProtection="1">
      <alignment horizontal="center" vertical="top" shrinkToFit="1"/>
    </xf>
    <xf numFmtId="164" fontId="11" fillId="0" borderId="8" xfId="0" applyNumberFormat="1" applyFont="1" applyBorder="1" applyAlignment="1" applyProtection="1">
      <alignment horizontal="center" vertical="top" shrinkToFit="1"/>
    </xf>
    <xf numFmtId="167" fontId="1" fillId="0" borderId="0" xfId="0" applyNumberFormat="1" applyFont="1" applyBorder="1" applyAlignment="1" applyProtection="1">
      <alignment horizontal="left" vertical="center" wrapText="1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2" fillId="0" borderId="13" xfId="0" applyFont="1" applyBorder="1" applyAlignment="1" applyProtection="1">
      <alignment horizontal="left" vertical="top"/>
    </xf>
    <xf numFmtId="0" fontId="43" fillId="0" borderId="13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 wrapText="1"/>
      <protection locked="0"/>
    </xf>
    <xf numFmtId="0" fontId="1" fillId="0" borderId="8" xfId="0" applyFont="1" applyBorder="1" applyAlignment="1" applyProtection="1">
      <alignment horizontal="left" vertical="top" wrapText="1"/>
      <protection locked="0"/>
    </xf>
    <xf numFmtId="0" fontId="1" fillId="0" borderId="9" xfId="0" applyFont="1" applyBorder="1" applyAlignment="1" applyProtection="1">
      <alignment horizontal="left" vertical="top" wrapText="1"/>
      <protection locked="0"/>
    </xf>
    <xf numFmtId="0" fontId="18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2" fillId="0" borderId="12" xfId="0" applyFont="1" applyBorder="1" applyAlignment="1" applyProtection="1">
      <alignment horizontal="left" vertical="top" wrapText="1"/>
      <protection locked="0"/>
    </xf>
    <xf numFmtId="0" fontId="48" fillId="0" borderId="35" xfId="0" applyFont="1" applyBorder="1" applyAlignment="1" applyProtection="1">
      <alignment horizontal="left" vertical="top" wrapText="1"/>
      <protection locked="0"/>
    </xf>
    <xf numFmtId="0" fontId="10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12" fillId="0" borderId="2" xfId="0" applyFont="1" applyBorder="1" applyAlignment="1" applyProtection="1">
      <alignment horizontal="left" vertical="center" shrinkToFit="1"/>
    </xf>
    <xf numFmtId="0" fontId="14" fillId="0" borderId="0" xfId="0" applyFont="1" applyBorder="1" applyAlignment="1" applyProtection="1">
      <alignment horizontal="right" vertical="top" shrinkToFit="1"/>
    </xf>
    <xf numFmtId="0" fontId="15" fillId="0" borderId="6" xfId="0" applyFont="1" applyBorder="1" applyAlignment="1" applyProtection="1">
      <alignment horizontal="right" vertical="top" shrinkToFit="1"/>
    </xf>
    <xf numFmtId="0" fontId="19" fillId="0" borderId="0" xfId="0" applyFont="1" applyBorder="1" applyAlignment="1" applyProtection="1">
      <alignment horizontal="right" vertical="center" shrinkToFit="1"/>
    </xf>
    <xf numFmtId="0" fontId="20" fillId="0" borderId="6" xfId="0" applyFont="1" applyBorder="1" applyAlignment="1" applyProtection="1">
      <alignment horizontal="right" vertical="center" shrinkToFit="1"/>
    </xf>
    <xf numFmtId="0" fontId="42" fillId="7" borderId="12" xfId="0" applyFont="1" applyFill="1" applyBorder="1" applyAlignment="1" applyProtection="1">
      <alignment horizontal="left" vertical="top" wrapText="1"/>
      <protection locked="0"/>
    </xf>
    <xf numFmtId="0" fontId="48" fillId="7" borderId="35" xfId="0" applyFont="1" applyFill="1" applyBorder="1" applyAlignment="1" applyProtection="1">
      <alignment horizontal="left" vertical="top" wrapText="1"/>
      <protection locked="0"/>
    </xf>
    <xf numFmtId="0" fontId="15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Border="1" applyAlignment="1" applyProtection="1">
      <alignment horizontal="right" vertical="center" shrinkToFit="1"/>
    </xf>
    <xf numFmtId="0" fontId="12" fillId="0" borderId="0" xfId="0" applyFont="1" applyAlignment="1" applyProtection="1">
      <alignment horizontal="right" vertical="center" shrinkToFit="1"/>
    </xf>
    <xf numFmtId="0" fontId="14" fillId="0" borderId="0" xfId="0" applyFont="1" applyBorder="1" applyAlignment="1" applyProtection="1">
      <alignment horizontal="left" vertical="top" shrinkToFit="1"/>
    </xf>
    <xf numFmtId="0" fontId="24" fillId="0" borderId="13" xfId="0" applyFont="1" applyBorder="1" applyAlignment="1" applyProtection="1">
      <alignment horizontal="left" vertical="center" shrinkToFit="1"/>
    </xf>
    <xf numFmtId="0" fontId="25" fillId="0" borderId="11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wrapText="1" shrinkToFit="1"/>
    </xf>
    <xf numFmtId="1" fontId="1" fillId="0" borderId="0" xfId="0" applyNumberFormat="1" applyFont="1" applyBorder="1" applyAlignment="1" applyProtection="1">
      <alignment horizontal="center" vertical="center"/>
      <protection locked="0"/>
    </xf>
    <xf numFmtId="1" fontId="1" fillId="0" borderId="6" xfId="0" applyNumberFormat="1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right" vertical="top" shrinkToFit="1"/>
    </xf>
    <xf numFmtId="0" fontId="53" fillId="0" borderId="8" xfId="0" applyFont="1" applyBorder="1" applyAlignment="1" applyProtection="1">
      <alignment horizontal="right" vertical="top" shrinkToFit="1"/>
    </xf>
    <xf numFmtId="9" fontId="1" fillId="0" borderId="1" xfId="0" applyNumberFormat="1" applyFont="1" applyFill="1" applyBorder="1" applyAlignment="1" applyProtection="1">
      <alignment horizontal="left" vertical="center"/>
      <protection locked="0"/>
    </xf>
    <xf numFmtId="1" fontId="1" fillId="0" borderId="3" xfId="0" applyNumberFormat="1" applyFont="1" applyBorder="1" applyAlignment="1" applyProtection="1">
      <alignment horizontal="center" vertical="center"/>
      <protection locked="0"/>
    </xf>
    <xf numFmtId="1" fontId="1" fillId="0" borderId="4" xfId="0" applyNumberFormat="1" applyFont="1" applyBorder="1" applyAlignment="1" applyProtection="1">
      <alignment horizontal="center" vertical="center"/>
      <protection locked="0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33" fillId="0" borderId="15" xfId="0" applyFont="1" applyBorder="1" applyAlignment="1" applyProtection="1">
      <alignment horizontal="right" vertical="center" shrinkToFit="1"/>
    </xf>
    <xf numFmtId="0" fontId="34" fillId="0" borderId="15" xfId="0" applyFont="1" applyBorder="1" applyAlignment="1" applyProtection="1">
      <alignment horizontal="right" vertical="center" shrinkToFit="1"/>
    </xf>
    <xf numFmtId="1" fontId="8" fillId="0" borderId="3" xfId="0" applyNumberFormat="1" applyFont="1" applyBorder="1" applyAlignment="1" applyProtection="1">
      <alignment horizontal="left" shrinkToFit="1"/>
      <protection locked="0"/>
    </xf>
    <xf numFmtId="0" fontId="54" fillId="0" borderId="3" xfId="0" applyFont="1" applyBorder="1" applyAlignment="1" applyProtection="1">
      <alignment horizontal="left" shrinkToFit="1"/>
      <protection locked="0"/>
    </xf>
    <xf numFmtId="0" fontId="54" fillId="0" borderId="8" xfId="0" applyFont="1" applyBorder="1" applyAlignment="1" applyProtection="1">
      <alignment horizontal="left" shrinkToFit="1"/>
      <protection locked="0"/>
    </xf>
    <xf numFmtId="49" fontId="1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top" wrapText="1" shrinkToFit="1"/>
    </xf>
    <xf numFmtId="0" fontId="18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0" fillId="0" borderId="13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8" xfId="0" applyNumberFormat="1" applyFont="1" applyBorder="1" applyAlignment="1" applyProtection="1">
      <alignment horizontal="center" vertical="center"/>
      <protection locked="0"/>
    </xf>
    <xf numFmtId="1" fontId="1" fillId="0" borderId="9" xfId="0" applyNumberFormat="1" applyFont="1" applyBorder="1" applyAlignment="1" applyProtection="1">
      <alignment horizontal="center" vertical="center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5" fillId="0" borderId="0" xfId="0" applyFont="1" applyAlignment="1" applyProtection="1">
      <alignment horizontal="left" vertical="top" wrapText="1" shrinkToFit="1"/>
    </xf>
    <xf numFmtId="0" fontId="55" fillId="0" borderId="6" xfId="0" applyFont="1" applyBorder="1" applyAlignment="1" applyProtection="1">
      <alignment horizontal="left" vertical="top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/>
      <protection locked="0"/>
    </xf>
    <xf numFmtId="49" fontId="0" fillId="0" borderId="3" xfId="0" applyNumberFormat="1" applyBorder="1" applyAlignment="1" applyProtection="1">
      <alignment horizontal="left" vertical="center"/>
      <protection locked="0"/>
    </xf>
    <xf numFmtId="49" fontId="1" fillId="0" borderId="8" xfId="0" applyNumberFormat="1" applyFont="1" applyBorder="1" applyAlignment="1" applyProtection="1">
      <alignment horizontal="left" vertical="center"/>
      <protection locked="0"/>
    </xf>
    <xf numFmtId="49" fontId="0" fillId="0" borderId="8" xfId="0" applyNumberFormat="1" applyBorder="1" applyAlignment="1" applyProtection="1">
      <alignment horizontal="left" vertical="center"/>
      <protection locked="0"/>
    </xf>
  </cellXfs>
  <cellStyles count="2">
    <cellStyle name="Lien hypertexte" xfId="1" builtinId="8"/>
    <cellStyle name="Normal" xfId="0" builtinId="0"/>
  </cellStyles>
  <dxfs count="199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7" formatCode="&quot;(&quot;##&quot;)&quot;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91440</xdr:colOff>
      <xdr:row>4</xdr:row>
      <xdr:rowOff>76200</xdr:rowOff>
    </xdr:from>
    <xdr:to>
      <xdr:col>4</xdr:col>
      <xdr:colOff>320991</xdr:colOff>
      <xdr:row>6</xdr:row>
      <xdr:rowOff>129540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91440" y="807720"/>
          <a:ext cx="3399471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80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80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80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aisie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aisieStockVé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4</xdr:row>
      <xdr:rowOff>2931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1</xdr:col>
      <xdr:colOff>4931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2</xdr:row>
      <xdr:rowOff>23447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4205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800" cy="30637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3" totalsRowShown="0" headerRowDxfId="198" dataDxfId="196" headerRowBorderDxfId="197" tableBorderDxfId="195" totalsRowBorderDxfId="194">
  <autoFilter ref="A1:DL3" xr:uid="{23E1BF00-772B-4758-AF6F-74956E0AC7B2}"/>
  <tableColumns count="116">
    <tableColumn id="1" xr3:uid="{00000000-0010-0000-0000-000001000000}" name="N° de Rapport" dataDxfId="193"/>
    <tableColumn id="26" xr3:uid="{00000000-0010-0000-0000-00001A000000}" name="Date du" dataDxfId="192"/>
    <tableColumn id="34" xr3:uid="{00000000-0010-0000-0000-000022000000}" name="Date au" dataDxfId="191"/>
    <tableColumn id="10" xr3:uid="{00000000-0010-0000-0000-00000A000000}" name="Main d'Œuvre Heures" dataDxfId="190"/>
    <tableColumn id="28" xr3:uid="{00000000-0010-0000-0000-00001C000000}" name="Déplacement Heures" dataDxfId="189"/>
    <tableColumn id="29" xr3:uid="{00000000-0010-0000-0000-00001D000000}" name="Supplémént d'heure hors contrat" dataDxfId="188"/>
    <tableColumn id="30" xr3:uid="{00000000-0010-0000-0000-00001E000000}" name="Technicien 1_x000a_Nom / Prénom" dataDxfId="187"/>
    <tableColumn id="31" xr3:uid="{00000000-0010-0000-0000-00001F000000}" name="Technicien 2_x000a_Nom / Prénom" dataDxfId="186"/>
    <tableColumn id="32" xr3:uid="{00000000-0010-0000-0000-000020000000}" name="Mobile Technicien" dataDxfId="185"/>
    <tableColumn id="33" xr3:uid="{00000000-0010-0000-0000-000021000000}" name="Email Technicien" dataDxfId="184"/>
    <tableColumn id="35" xr3:uid="{00000000-0010-0000-0000-000023000000}" name="Code Technicien" dataDxfId="183"/>
    <tableColumn id="36" xr3:uid="{00000000-0010-0000-0000-000024000000}" name="Code Véhicule" dataDxfId="182"/>
    <tableColumn id="24" xr3:uid="{00000000-0010-0000-0000-000018000000}" name="Nom Client Facturé" dataDxfId="181"/>
    <tableColumn id="2" xr3:uid="{00000000-0010-0000-0000-000002000000}" name="N° Client Facturé" dataDxfId="180"/>
    <tableColumn id="3" xr3:uid="{00000000-0010-0000-0000-000003000000}" name="Adresse Facturé" dataDxfId="179"/>
    <tableColumn id="4" xr3:uid="{00000000-0010-0000-0000-000004000000}" name="Code _x000a_Postal Facturé" dataDxfId="178"/>
    <tableColumn id="5" xr3:uid="{00000000-0010-0000-0000-000005000000}" name="Ville Facturé" dataDxfId="177"/>
    <tableColumn id="6" xr3:uid="{00000000-0010-0000-0000-000006000000}" name="Téléphone Facturé" dataDxfId="176"/>
    <tableColumn id="7" xr3:uid="{00000000-0010-0000-0000-000007000000}" name="Nom Responsable Facturé" dataDxfId="175"/>
    <tableColumn id="8" xr3:uid="{00000000-0010-0000-0000-000008000000}" name="Mobile Responsable Facturé" dataDxfId="174"/>
    <tableColumn id="9" xr3:uid="{00000000-0010-0000-0000-000009000000}" name="Email Responsable Facturé" dataDxfId="173"/>
    <tableColumn id="25" xr3:uid="{00000000-0010-0000-0000-000019000000}" name="Nom Client Intervention" dataDxfId="172"/>
    <tableColumn id="11" xr3:uid="{00000000-0010-0000-0000-00000B000000}" name="Adresse Intervention" dataDxfId="171"/>
    <tableColumn id="12" xr3:uid="{00000000-0010-0000-0000-00000C000000}" name="Code _x000a_Postal Intervention" dataDxfId="170"/>
    <tableColumn id="13" xr3:uid="{00000000-0010-0000-0000-00000D000000}" name="Ville Intervention" dataDxfId="169"/>
    <tableColumn id="14" xr3:uid="{00000000-0010-0000-0000-00000E000000}" name="Téléphone Intervention" dataDxfId="168"/>
    <tableColumn id="15" xr3:uid="{00000000-0010-0000-0000-00000F000000}" name="Nom Contact Intervention" dataDxfId="167"/>
    <tableColumn id="16" xr3:uid="{00000000-0010-0000-0000-000010000000}" name="Mobile Intervention" dataDxfId="166"/>
    <tableColumn id="17" xr3:uid="{00000000-0010-0000-0000-000011000000}" name="Email Contact Intervention" dataDxfId="165"/>
    <tableColumn id="37" xr3:uid="{00000000-0010-0000-0000-000025000000}" name="Cpt. In Install en M3" dataDxfId="164"/>
    <tableColumn id="38" xr3:uid="{00000000-0010-0000-0000-000026000000}" name="Cpt. OUT install 1 en M3" dataDxfId="163"/>
    <tableColumn id="39" xr3:uid="{00000000-0010-0000-0000-000027000000}" name="Cpt. OUT install 2 en M3" dataDxfId="162"/>
    <tableColumn id="40" xr3:uid="{00000000-0010-0000-0000-000028000000}" name="Cpt. OUT install 3 en M3" dataDxfId="161"/>
    <tableColumn id="54" xr3:uid="{00000000-0010-0000-0000-000036000000}" name="Poste Intervention" dataDxfId="160"/>
    <tableColumn id="41" xr3:uid="{00000000-0010-0000-0000-000029000000}" name="Travaux 1" dataDxfId="159"/>
    <tableColumn id="42" xr3:uid="{00000000-0010-0000-0000-00002A000000}" name="Travaux 2" dataDxfId="158"/>
    <tableColumn id="43" xr3:uid="{00000000-0010-0000-0000-00002B000000}" name="Travaux 3" dataDxfId="157"/>
    <tableColumn id="44" xr3:uid="{00000000-0010-0000-0000-00002C000000}" name="Travaux 4" dataDxfId="156"/>
    <tableColumn id="46" xr3:uid="{00000000-0010-0000-0000-00002E000000}" name="TH en °F" dataDxfId="155"/>
    <tableColumn id="47" xr3:uid="{00000000-0010-0000-0000-00002F000000}" name="PH" dataDxfId="154"/>
    <tableColumn id="48" xr3:uid="{00000000-0010-0000-0000-000030000000}" name="CHLORE en mg/l" dataDxfId="153"/>
    <tableColumn id="50" xr3:uid="{00000000-0010-0000-0000-000032000000}" name="FER en mg/l" dataDxfId="152"/>
    <tableColumn id="51" xr3:uid="{00000000-0010-0000-0000-000033000000}" name="CONDUCT. En µs/cm" dataDxfId="151"/>
    <tableColumn id="52" xr3:uid="{00000000-0010-0000-0000-000034000000}" name="TEMPERATURE en °C" dataDxfId="150"/>
    <tableColumn id="53" xr3:uid="{00000000-0010-0000-0000-000035000000}" name="T.A. en °F" dataDxfId="149"/>
    <tableColumn id="49" xr3:uid="{00000000-0010-0000-0000-000031000000}" name="T.A.C. en °F" dataDxfId="148"/>
    <tableColumn id="55" xr3:uid="{00000000-0010-0000-0000-000037000000}" name="Point Prélev. 1" dataDxfId="147"/>
    <tableColumn id="61" xr3:uid="{00000000-0010-0000-0000-00003D000000}" name="Valeur Prélev. 1" dataDxfId="146"/>
    <tableColumn id="62" xr3:uid="{00000000-0010-0000-0000-00003E000000}" name="Symbole Prélev. 1" dataDxfId="145"/>
    <tableColumn id="56" xr3:uid="{00000000-0010-0000-0000-000038000000}" name="Point Prélev. 2" dataDxfId="144"/>
    <tableColumn id="63" xr3:uid="{00000000-0010-0000-0000-00003F000000}" name="Valeur Prélev. 2" dataDxfId="143"/>
    <tableColumn id="64" xr3:uid="{00000000-0010-0000-0000-000040000000}" name="Symbole Prélev. 2" dataDxfId="142"/>
    <tableColumn id="57" xr3:uid="{00000000-0010-0000-0000-000039000000}" name="Point Prélev. 3" dataDxfId="141"/>
    <tableColumn id="66" xr3:uid="{00000000-0010-0000-0000-000042000000}" name="Valeur Prélev. 3" dataDxfId="140"/>
    <tableColumn id="65" xr3:uid="{00000000-0010-0000-0000-000041000000}" name="Symbole Prélev. 3" dataDxfId="139"/>
    <tableColumn id="58" xr3:uid="{00000000-0010-0000-0000-00003A000000}" name="Point Prélev. 4" dataDxfId="138"/>
    <tableColumn id="67" xr3:uid="{00000000-0010-0000-0000-000043000000}" name="Valeur Prélev. 4" dataDxfId="137"/>
    <tableColumn id="68" xr3:uid="{00000000-0010-0000-0000-000044000000}" name="Symbole Prélev. 4" dataDxfId="136"/>
    <tableColumn id="60" xr3:uid="{00000000-0010-0000-0000-00003C000000}" name="Point Prélev. 5" dataDxfId="135"/>
    <tableColumn id="69" xr3:uid="{00000000-0010-0000-0000-000045000000}" name="Valeur Prélev. 5" dataDxfId="134"/>
    <tableColumn id="70" xr3:uid="{00000000-0010-0000-0000-000046000000}" name="Symbole Prélev. 5" dataDxfId="133"/>
    <tableColumn id="18" xr3:uid="{00000000-0010-0000-0000-000012000000}" name="Ensemble Dosage 1" dataDxfId="132"/>
    <tableColumn id="71" xr3:uid="{00000000-0010-0000-0000-000047000000}" name="Réactif Utilisé 1" dataDxfId="131"/>
    <tableColumn id="72" xr3:uid="{00000000-0010-0000-0000-000048000000}" name="Fréquence Impuls 1" dataDxfId="130"/>
    <tableColumn id="77" xr3:uid="{00000000-0010-0000-0000-00004D000000}" name="Dose Injection 1" dataDxfId="129"/>
    <tableColumn id="78" xr3:uid="{00000000-0010-0000-0000-00004E000000}" name="Autres 1" dataDxfId="128"/>
    <tableColumn id="76" xr3:uid="{00000000-0010-0000-0000-00004C000000}" name="Ensemble Dosage 2" dataDxfId="127"/>
    <tableColumn id="75" xr3:uid="{00000000-0010-0000-0000-00004B000000}" name="Réactif Utilisé 2" dataDxfId="126"/>
    <tableColumn id="74" xr3:uid="{00000000-0010-0000-0000-00004A000000}" name="Fréquence Impuls 2" dataDxfId="125"/>
    <tableColumn id="73" xr3:uid="{00000000-0010-0000-0000-000049000000}" name="Dose Injection 2" dataDxfId="124"/>
    <tableColumn id="19" xr3:uid="{00000000-0010-0000-0000-000013000000}" name="Autres 2" dataDxfId="123"/>
    <tableColumn id="20" xr3:uid="{00000000-0010-0000-0000-000014000000}" name="Filtration" dataDxfId="122"/>
    <tableColumn id="21" xr3:uid="{00000000-0010-0000-0000-000015000000}" name="Adoucisseur" dataDxfId="121"/>
    <tableColumn id="22" xr3:uid="{00000000-0010-0000-0000-000016000000}" name="Cpt. Ext. _x000a_K= en litre" dataDxfId="120"/>
    <tableColumn id="80" xr3:uid="{00000000-0010-0000-0000-000050000000}" name="Osmoseur" dataDxfId="119"/>
    <tableColumn id="82" xr3:uid="{00000000-0010-0000-0000-000052000000}" name="Détails Intervention" dataDxfId="118"/>
    <tableColumn id="86" xr3:uid="{00000000-0010-0000-0000-000056000000}" name="Observations Intervention" dataDxfId="117"/>
    <tableColumn id="85" xr3:uid="{00000000-0010-0000-0000-000055000000}" name="Matériels Facturé" dataDxfId="116"/>
    <tableColumn id="84" xr3:uid="{00000000-0010-0000-0000-000054000000}" name="Devis" dataDxfId="115"/>
    <tableColumn id="83" xr3:uid="{00000000-0010-0000-0000-000053000000}" name="Qté 1" dataDxfId="114"/>
    <tableColumn id="81" xr3:uid="{00000000-0010-0000-0000-000051000000}" name="Désignation 1" dataDxfId="113"/>
    <tableColumn id="27" xr3:uid="{00000000-0010-0000-0000-00001B000000}" name="Réf 1" dataDxfId="112"/>
    <tableColumn id="79" xr3:uid="{00000000-0010-0000-0000-00004F000000}" name="Qté 2" dataDxfId="111"/>
    <tableColumn id="87" xr3:uid="{00000000-0010-0000-0000-000057000000}" name="Désignation 2" dataDxfId="110"/>
    <tableColumn id="45" xr3:uid="{00000000-0010-0000-0000-00002D000000}" name="Réf 2" dataDxfId="109"/>
    <tableColumn id="89" xr3:uid="{00000000-0010-0000-0000-000059000000}" name="Qté 3" dataDxfId="108"/>
    <tableColumn id="92" xr3:uid="{00000000-0010-0000-0000-00005C000000}" name="Désignation 3" dataDxfId="107"/>
    <tableColumn id="59" xr3:uid="{00000000-0010-0000-0000-00003B000000}" name="Réf 3" dataDxfId="106"/>
    <tableColumn id="91" xr3:uid="{00000000-0010-0000-0000-00005B000000}" name="Qté 4" dataDxfId="105"/>
    <tableColumn id="90" xr3:uid="{00000000-0010-0000-0000-00005A000000}" name="Désignation 4" dataDxfId="104"/>
    <tableColumn id="108" xr3:uid="{00000000-0010-0000-0000-00006C000000}" name="Réf 4" dataDxfId="103"/>
    <tableColumn id="88" xr3:uid="{00000000-0010-0000-0000-000058000000}" name="Qté 5" dataDxfId="102"/>
    <tableColumn id="94" xr3:uid="{00000000-0010-0000-0000-00005E000000}" name="Désignation 5" dataDxfId="101"/>
    <tableColumn id="109" xr3:uid="{00000000-0010-0000-0000-00006D000000}" name="Réf 5" dataDxfId="100"/>
    <tableColumn id="97" xr3:uid="{00000000-0010-0000-0000-000061000000}" name="Qté 6" dataDxfId="99"/>
    <tableColumn id="96" xr3:uid="{00000000-0010-0000-0000-000060000000}" name="Désignation 6" dataDxfId="98"/>
    <tableColumn id="110" xr3:uid="{00000000-0010-0000-0000-00006E000000}" name="Réf 6" dataDxfId="97"/>
    <tableColumn id="95" xr3:uid="{00000000-0010-0000-0000-00005F000000}" name="Qté 7" dataDxfId="96"/>
    <tableColumn id="93" xr3:uid="{00000000-0010-0000-0000-00005D000000}" name="Désignation 7" dataDxfId="95"/>
    <tableColumn id="111" xr3:uid="{00000000-0010-0000-0000-00006F000000}" name="Réf 7" dataDxfId="94"/>
    <tableColumn id="106" xr3:uid="{00000000-0010-0000-0000-00006A000000}" name="Qté 8" dataDxfId="93"/>
    <tableColumn id="105" xr3:uid="{00000000-0010-0000-0000-000069000000}" name="Désignation 8" dataDxfId="92"/>
    <tableColumn id="112" xr3:uid="{00000000-0010-0000-0000-000070000000}" name="Réf 8" dataDxfId="91"/>
    <tableColumn id="104" xr3:uid="{00000000-0010-0000-0000-000068000000}" name="Qté 9" dataDxfId="90"/>
    <tableColumn id="103" xr3:uid="{00000000-0010-0000-0000-000067000000}" name="Désignation 9" dataDxfId="89"/>
    <tableColumn id="113" xr3:uid="{00000000-0010-0000-0000-000071000000}" name="Réf 9" dataDxfId="88"/>
    <tableColumn id="102" xr3:uid="{00000000-0010-0000-0000-000066000000}" name="Qté 10" dataDxfId="87"/>
    <tableColumn id="101" xr3:uid="{00000000-0010-0000-0000-000065000000}" name="Désignation 10" dataDxfId="86"/>
    <tableColumn id="114" xr3:uid="{00000000-0010-0000-0000-000072000000}" name="Réf 10" dataDxfId="85"/>
    <tableColumn id="100" xr3:uid="{00000000-0010-0000-0000-000064000000}" name="Qté 11" dataDxfId="84"/>
    <tableColumn id="99" xr3:uid="{00000000-0010-0000-0000-000063000000}" name="Désignation 11" dataDxfId="83"/>
    <tableColumn id="115" xr3:uid="{00000000-0010-0000-0000-000073000000}" name="Réf 11" dataDxfId="82"/>
    <tableColumn id="98" xr3:uid="{00000000-0010-0000-0000-000062000000}" name="Qté 12" dataDxfId="81"/>
    <tableColumn id="107" xr3:uid="{00000000-0010-0000-0000-00006B000000}" name="Désignation 12" dataDxfId="80"/>
    <tableColumn id="116" xr3:uid="{00000000-0010-0000-0000-000074000000}" name="Réf 12" dataDxfId="79"/>
    <tableColumn id="23" xr3:uid="{00000000-0010-0000-0000-000017000000}" name="Autres Matériels" dataDxfId="7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3" totalsRowShown="0" headerRowDxfId="77" dataDxfId="75" headerRowBorderDxfId="76" tableBorderDxfId="74" totalsRowBorderDxfId="73">
  <autoFilter ref="A1:W3" xr:uid="{00000000-0009-0000-0100-000001000000}"/>
  <tableColumns count="23">
    <tableColumn id="1" xr3:uid="{00000000-0010-0000-0100-000001000000}" name="N° Client Facturé" dataDxfId="72"/>
    <tableColumn id="2" xr3:uid="{00000000-0010-0000-0100-000002000000}" name="Nom Client Facturé" dataDxfId="71"/>
    <tableColumn id="3" xr3:uid="{00000000-0010-0000-0100-000003000000}" name="Adresse Facturé" dataDxfId="70"/>
    <tableColumn id="4" xr3:uid="{00000000-0010-0000-0100-000004000000}" name="Code _x000a_Postal Facturé" dataDxfId="69"/>
    <tableColumn id="5" xr3:uid="{00000000-0010-0000-0100-000005000000}" name="Ville Facturé" dataDxfId="68"/>
    <tableColumn id="6" xr3:uid="{00000000-0010-0000-0100-000006000000}" name="Téléphone Facturé" dataDxfId="67"/>
    <tableColumn id="7" xr3:uid="{00000000-0010-0000-0100-000007000000}" name="Nom Responsable Facturé" dataDxfId="66"/>
    <tableColumn id="8" xr3:uid="{00000000-0010-0000-0100-000008000000}" name="Mobile Responsable Facturé" dataDxfId="65"/>
    <tableColumn id="9" xr3:uid="{00000000-0010-0000-0100-000009000000}" name="Email Responsable Facturé" dataDxfId="64"/>
    <tableColumn id="10" xr3:uid="{00000000-0010-0000-0100-00000A000000}" name="Ensemble Dosage 1" dataDxfId="63"/>
    <tableColumn id="11" xr3:uid="{00000000-0010-0000-0100-00000B000000}" name="Réactif Utilisé 1" dataDxfId="62"/>
    <tableColumn id="12" xr3:uid="{00000000-0010-0000-0100-00000C000000}" name="Fréquence Impuls 1" dataDxfId="61"/>
    <tableColumn id="13" xr3:uid="{00000000-0010-0000-0100-00000D000000}" name="Dose Injection 1" dataDxfId="60"/>
    <tableColumn id="14" xr3:uid="{00000000-0010-0000-0100-00000E000000}" name="Autres 1" dataDxfId="59"/>
    <tableColumn id="15" xr3:uid="{00000000-0010-0000-0100-00000F000000}" name="Ensemble Dosage 2" dataDxfId="58"/>
    <tableColumn id="16" xr3:uid="{00000000-0010-0000-0100-000010000000}" name="Réactif Utilisé 2" dataDxfId="57"/>
    <tableColumn id="17" xr3:uid="{00000000-0010-0000-0100-000011000000}" name="Fréquence Impuls 2" dataDxfId="56"/>
    <tableColumn id="18" xr3:uid="{00000000-0010-0000-0100-000012000000}" name="Dose Injection 2" dataDxfId="55"/>
    <tableColumn id="19" xr3:uid="{00000000-0010-0000-0100-000013000000}" name="Autres 2" dataDxfId="54"/>
    <tableColumn id="20" xr3:uid="{00000000-0010-0000-0100-000014000000}" name="Filtration" dataDxfId="53"/>
    <tableColumn id="21" xr3:uid="{00000000-0010-0000-0100-000015000000}" name="Adoucisseur" dataDxfId="52"/>
    <tableColumn id="22" xr3:uid="{00000000-0010-0000-0100-000016000000}" name="Cpt. Ext. _x000a_K= en litre" dataDxfId="51"/>
    <tableColumn id="23" xr3:uid="{00000000-0010-0000-0100-000017000000}" name="Osmoseur" dataDxfId="5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3" totalsRowShown="0" headerRowDxfId="49" dataDxfId="47" headerRowBorderDxfId="48" tableBorderDxfId="46" totalsRowBorderDxfId="45">
  <autoFilter ref="A1:W3" xr:uid="{00000000-0009-0000-0100-000004000000}"/>
  <tableColumns count="23">
    <tableColumn id="1" xr3:uid="{00000000-0010-0000-0200-000001000000}" name="Nom Client Intervention" dataDxfId="44"/>
    <tableColumn id="2" xr3:uid="{00000000-0010-0000-0200-000002000000}" name="Nom Client Facturé" dataDxfId="43"/>
    <tableColumn id="3" xr3:uid="{00000000-0010-0000-0200-000003000000}" name="Adresse Intervention" dataDxfId="42"/>
    <tableColumn id="4" xr3:uid="{00000000-0010-0000-0200-000004000000}" name="Code _x000a_Postal Intervention" dataDxfId="41"/>
    <tableColumn id="5" xr3:uid="{00000000-0010-0000-0200-000005000000}" name="Ville Intervention" dataDxfId="40"/>
    <tableColumn id="6" xr3:uid="{00000000-0010-0000-0200-000006000000}" name="Téléphone Intervention" dataDxfId="39"/>
    <tableColumn id="7" xr3:uid="{00000000-0010-0000-0200-000007000000}" name="Nom Contact Intervention" dataDxfId="38"/>
    <tableColumn id="9" xr3:uid="{00000000-0010-0000-0200-000009000000}" name="Mobile Intervention" dataDxfId="37"/>
    <tableColumn id="8" xr3:uid="{00000000-0010-0000-0200-000008000000}" name="Email Contact Intervention" dataDxfId="36"/>
    <tableColumn id="10" xr3:uid="{00000000-0010-0000-0200-00000A000000}" name="Ensemble Dosage 1" dataDxfId="35"/>
    <tableColumn id="11" xr3:uid="{00000000-0010-0000-0200-00000B000000}" name="Réactif Utilisé 1" dataDxfId="34"/>
    <tableColumn id="12" xr3:uid="{00000000-0010-0000-0200-00000C000000}" name="Fréquence Impuls 1" dataDxfId="33"/>
    <tableColumn id="13" xr3:uid="{00000000-0010-0000-0200-00000D000000}" name="Dose Injection 1" dataDxfId="32"/>
    <tableColumn id="14" xr3:uid="{00000000-0010-0000-0200-00000E000000}" name="Autres 1" dataDxfId="31"/>
    <tableColumn id="15" xr3:uid="{00000000-0010-0000-0200-00000F000000}" name="Ensemble Dosage 2" dataDxfId="30"/>
    <tableColumn id="16" xr3:uid="{00000000-0010-0000-0200-000010000000}" name="Réactif Utilisé 2" dataDxfId="29"/>
    <tableColumn id="17" xr3:uid="{00000000-0010-0000-0200-000011000000}" name="Fréquence Impuls 2" dataDxfId="28"/>
    <tableColumn id="18" xr3:uid="{00000000-0010-0000-0200-000012000000}" name="Dose Injection 2" dataDxfId="27"/>
    <tableColumn id="19" xr3:uid="{00000000-0010-0000-0200-000013000000}" name="Autres 2" dataDxfId="26"/>
    <tableColumn id="20" xr3:uid="{00000000-0010-0000-0200-000014000000}" name="Filtration" dataDxfId="25"/>
    <tableColumn id="21" xr3:uid="{00000000-0010-0000-0200-000015000000}" name="Adoucisseur" dataDxfId="24"/>
    <tableColumn id="22" xr3:uid="{00000000-0010-0000-0200-000016000000}" name="Cpt. Ext. _x000a_K= en litre" dataDxfId="23"/>
    <tableColumn id="23" xr3:uid="{00000000-0010-0000-0200-000017000000}" name="Osmoseur" dataDxfId="2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15" totalsRowShown="0" headerRowDxfId="21" dataDxfId="20" tableBorderDxfId="19">
  <autoFilter ref="B1:J15" xr:uid="{00000000-0009-0000-0100-000006000000}"/>
  <tableColumns count="9">
    <tableColumn id="2" xr3:uid="{00000000-0010-0000-0300-000002000000}" name="Technicien" dataDxfId="18"/>
    <tableColumn id="3" xr3:uid="{00000000-0010-0000-0300-000003000000}" name="Mobile Technicien" dataDxfId="17"/>
    <tableColumn id="4" xr3:uid="{00000000-0010-0000-0300-000004000000}" name="Email Technicien" dataDxfId="16"/>
    <tableColumn id="5" xr3:uid="{00000000-0010-0000-0300-000005000000}" name="Code Technicien" dataDxfId="15"/>
    <tableColumn id="6" xr3:uid="{00000000-0010-0000-0300-000006000000}" name="Code Véhicule" dataDxfId="14"/>
    <tableColumn id="7" xr3:uid="{00000000-0010-0000-0300-000007000000}" name="Poste D'intervention" dataDxfId="13"/>
    <tableColumn id="8" xr3:uid="{00000000-0010-0000-0300-000008000000}" name="Travaux" dataDxfId="12"/>
    <tableColumn id="9" xr3:uid="{00000000-0010-0000-0300-000009000000}" name="Point de Prélèvement" dataDxfId="11"/>
    <tableColumn id="10" xr3:uid="{00000000-0010-0000-0300-00000A000000}" name="Valeur _x000a_Prélèvement" dataDxfId="10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50" totalsRowShown="0" headerRowDxfId="9" dataDxfId="8">
  <autoFilter ref="B1:B50" xr:uid="{00000000-0009-0000-0100-000003000000}"/>
  <tableColumns count="1">
    <tableColumn id="1" xr3:uid="{00000000-0010-0000-0400-000001000000}" name="Description" dataDxfId="7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114" totalsRowShown="0" headerRowDxfId="6" headerRowBorderDxfId="5" tableBorderDxfId="4">
  <autoFilter ref="B1:E114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hyperlink" Target="mailto:durand.marcel@free.fr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tabSelected="1" zoomScaleNormal="100" zoomScalePageLayoutView="115" workbookViewId="0">
      <selection activeCell="K18" sqref="K18"/>
    </sheetView>
  </sheetViews>
  <sheetFormatPr baseColWidth="10" defaultColWidth="11.5546875" defaultRowHeight="14.4" x14ac:dyDescent="0.3"/>
  <cols>
    <col min="1" max="16384" width="11.5546875" style="152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D6" sqref="D6:E6"/>
    </sheetView>
  </sheetViews>
  <sheetFormatPr baseColWidth="10" defaultColWidth="11.5546875" defaultRowHeight="11.4" x14ac:dyDescent="0.3"/>
  <cols>
    <col min="1" max="2" width="1.33203125" style="142" customWidth="1"/>
    <col min="3" max="3" width="9.33203125" style="142" customWidth="1"/>
    <col min="4" max="5" width="7.33203125" style="142" customWidth="1"/>
    <col min="6" max="6" width="0.6640625" style="142" customWidth="1"/>
    <col min="7" max="7" width="0.88671875" style="142" customWidth="1"/>
    <col min="8" max="8" width="0.6640625" style="142" customWidth="1"/>
    <col min="9" max="9" width="11.88671875" style="142" customWidth="1"/>
    <col min="10" max="10" width="13.6640625" style="142" customWidth="1"/>
    <col min="11" max="11" width="0.6640625" style="142" customWidth="1"/>
    <col min="12" max="12" width="0.88671875" style="142" customWidth="1"/>
    <col min="13" max="13" width="0.6640625" style="142" customWidth="1"/>
    <col min="14" max="14" width="6.6640625" style="142" customWidth="1"/>
    <col min="15" max="15" width="6" style="142" customWidth="1"/>
    <col min="16" max="16" width="6.33203125" style="142" customWidth="1"/>
    <col min="17" max="17" width="3" style="142" customWidth="1"/>
    <col min="18" max="18" width="2.88671875" style="142" customWidth="1"/>
    <col min="19" max="20" width="6.33203125" style="142" customWidth="1"/>
    <col min="21" max="21" width="2.6640625" style="142" customWidth="1"/>
    <col min="22" max="22" width="2" style="142" customWidth="1"/>
    <col min="23" max="663" width="11.5546875" style="142"/>
    <col min="664" max="664" width="11.5546875" style="142" customWidth="1"/>
    <col min="665" max="16384" width="11.5546875" style="142"/>
  </cols>
  <sheetData>
    <row r="1" spans="2:664" ht="21.6" customHeight="1" x14ac:dyDescent="0.3">
      <c r="N1" s="303" t="s">
        <v>65</v>
      </c>
      <c r="O1" s="304"/>
      <c r="P1" s="304"/>
      <c r="Q1" s="304"/>
      <c r="R1" s="304"/>
      <c r="S1" s="326">
        <v>410</v>
      </c>
      <c r="T1" s="327"/>
      <c r="U1" s="327"/>
      <c r="V1" s="1"/>
      <c r="YN1" s="2"/>
    </row>
    <row r="2" spans="2:664" ht="18" customHeight="1" x14ac:dyDescent="0.3">
      <c r="F2" s="342" t="s">
        <v>77</v>
      </c>
      <c r="G2" s="343"/>
      <c r="H2" s="343"/>
      <c r="I2" s="343"/>
      <c r="J2" s="343"/>
      <c r="K2" s="343"/>
      <c r="L2" s="343"/>
      <c r="M2" s="343"/>
      <c r="N2" s="343"/>
      <c r="O2" s="343"/>
      <c r="P2" s="58"/>
      <c r="Q2" s="58"/>
      <c r="R2" s="59"/>
      <c r="S2" s="59"/>
      <c r="T2" s="60"/>
      <c r="U2" s="59"/>
      <c r="V2" s="3"/>
      <c r="W2" s="3"/>
    </row>
    <row r="3" spans="2:664" ht="10.65" customHeight="1" x14ac:dyDescent="0.3">
      <c r="B3" s="3"/>
      <c r="C3" s="3"/>
      <c r="D3" s="3"/>
      <c r="E3" s="3"/>
      <c r="F3" s="3"/>
      <c r="G3" s="3"/>
      <c r="M3" s="3"/>
      <c r="N3" s="4"/>
      <c r="O3" s="4"/>
      <c r="P3" s="328"/>
      <c r="Q3" s="329"/>
      <c r="R3" s="4"/>
      <c r="S3" s="4"/>
      <c r="T3" s="4"/>
      <c r="U3" s="4"/>
      <c r="V3" s="4"/>
    </row>
    <row r="4" spans="2:664" ht="13.95" customHeight="1" x14ac:dyDescent="0.3">
      <c r="B4" s="5"/>
      <c r="C4" s="322" t="s">
        <v>0</v>
      </c>
      <c r="D4" s="323"/>
      <c r="E4" s="3"/>
      <c r="F4" s="3"/>
      <c r="G4" s="3"/>
      <c r="H4" s="5"/>
      <c r="I4" s="322" t="s">
        <v>4</v>
      </c>
      <c r="J4" s="324"/>
      <c r="K4" s="6"/>
      <c r="M4" s="3"/>
      <c r="N4" s="347" t="s">
        <v>70</v>
      </c>
      <c r="O4" s="348"/>
      <c r="P4" s="331">
        <v>43995</v>
      </c>
      <c r="Q4" s="331"/>
      <c r="R4" s="358" t="s">
        <v>71</v>
      </c>
      <c r="S4" s="358"/>
      <c r="T4" s="354"/>
      <c r="U4" s="355"/>
      <c r="V4" s="7"/>
    </row>
    <row r="5" spans="2:664" ht="5.4" customHeight="1" x14ac:dyDescent="0.3">
      <c r="B5" s="7"/>
      <c r="C5" s="8"/>
      <c r="D5" s="332"/>
      <c r="E5" s="333"/>
      <c r="F5" s="10"/>
      <c r="G5" s="3"/>
      <c r="H5" s="15"/>
      <c r="I5" s="62" t="b">
        <v>0</v>
      </c>
      <c r="J5" s="9"/>
      <c r="K5" s="10"/>
      <c r="M5" s="3"/>
      <c r="N5" s="8"/>
      <c r="O5" s="8"/>
      <c r="P5" s="3"/>
      <c r="Q5" s="3"/>
      <c r="R5" s="3"/>
      <c r="S5" s="3"/>
      <c r="T5" s="141"/>
    </row>
    <row r="6" spans="2:664" ht="19.95" customHeight="1" x14ac:dyDescent="0.3">
      <c r="B6" s="7"/>
      <c r="C6" s="131" t="s">
        <v>0</v>
      </c>
      <c r="D6" s="305" t="s">
        <v>523</v>
      </c>
      <c r="E6" s="306"/>
      <c r="F6" s="65" t="str">
        <f>D6</f>
        <v>COFELY</v>
      </c>
      <c r="G6" s="3"/>
      <c r="H6" s="7"/>
      <c r="I6" s="133" t="s">
        <v>4</v>
      </c>
      <c r="J6" s="351" t="s">
        <v>530</v>
      </c>
      <c r="K6" s="143"/>
      <c r="M6" s="3"/>
      <c r="N6" s="349" t="s">
        <v>64</v>
      </c>
      <c r="O6" s="350"/>
      <c r="P6" s="146"/>
      <c r="Q6" s="132" t="s">
        <v>5</v>
      </c>
      <c r="R6" s="356" t="s">
        <v>63</v>
      </c>
      <c r="S6" s="357"/>
      <c r="T6" s="147"/>
      <c r="U6" s="82" t="s">
        <v>5</v>
      </c>
    </row>
    <row r="7" spans="2:664" ht="14.4" customHeight="1" x14ac:dyDescent="0.3">
      <c r="B7" s="7"/>
      <c r="C7" s="131" t="s">
        <v>79</v>
      </c>
      <c r="D7" s="307" t="s">
        <v>520</v>
      </c>
      <c r="E7" s="308"/>
      <c r="F7" s="65"/>
      <c r="G7" s="3"/>
      <c r="H7" s="7"/>
      <c r="I7" s="133"/>
      <c r="J7" s="352"/>
      <c r="K7" s="143"/>
      <c r="M7" s="3"/>
      <c r="N7" s="12"/>
      <c r="O7" s="12"/>
      <c r="P7" s="319" t="s">
        <v>78</v>
      </c>
      <c r="Q7" s="320"/>
      <c r="R7" s="320"/>
      <c r="S7" s="321"/>
      <c r="T7" s="148"/>
      <c r="U7" s="82" t="s">
        <v>5</v>
      </c>
    </row>
    <row r="8" spans="2:664" ht="10.95" customHeight="1" x14ac:dyDescent="0.3">
      <c r="B8" s="7"/>
      <c r="C8" s="325" t="s">
        <v>1</v>
      </c>
      <c r="D8" s="309" t="s">
        <v>521</v>
      </c>
      <c r="E8" s="310"/>
      <c r="F8" s="65" t="str">
        <f>D8</f>
        <v>ZA des Champs</v>
      </c>
      <c r="G8" s="3"/>
      <c r="H8" s="7"/>
      <c r="I8" s="228" t="s">
        <v>1</v>
      </c>
      <c r="J8" s="340" t="s">
        <v>528</v>
      </c>
      <c r="K8" s="67" t="str">
        <f>L8</f>
        <v/>
      </c>
      <c r="L8" s="64" t="str">
        <f>IFERROR(VLOOKUP($J$6,#REF!,3,0),"")</f>
        <v/>
      </c>
      <c r="M8" s="5"/>
      <c r="N8" s="359" t="s">
        <v>175</v>
      </c>
      <c r="O8" s="359"/>
      <c r="P8" s="360"/>
      <c r="Q8" s="290"/>
      <c r="R8" s="291"/>
      <c r="S8" s="291"/>
      <c r="T8" s="3"/>
      <c r="U8" s="3"/>
      <c r="V8" s="3"/>
    </row>
    <row r="9" spans="2:664" ht="10.199999999999999" customHeight="1" x14ac:dyDescent="0.3">
      <c r="B9" s="7"/>
      <c r="C9" s="325"/>
      <c r="D9" s="311"/>
      <c r="E9" s="312"/>
      <c r="F9" s="65"/>
      <c r="G9" s="3"/>
      <c r="H9" s="7"/>
      <c r="I9" s="339"/>
      <c r="J9" s="341"/>
      <c r="K9" s="67"/>
      <c r="L9" s="64"/>
      <c r="M9" s="7"/>
      <c r="N9" s="227" t="s">
        <v>10</v>
      </c>
      <c r="O9" s="227"/>
      <c r="P9" s="296" t="s">
        <v>494</v>
      </c>
      <c r="Q9" s="297"/>
      <c r="R9" s="297"/>
      <c r="S9" s="297"/>
      <c r="T9" s="297"/>
      <c r="U9" s="297"/>
      <c r="V9" s="298"/>
    </row>
    <row r="10" spans="2:664" ht="11.4" customHeight="1" x14ac:dyDescent="0.3">
      <c r="B10" s="7"/>
      <c r="C10" s="131" t="s">
        <v>2</v>
      </c>
      <c r="D10" s="313">
        <v>23456</v>
      </c>
      <c r="E10" s="314"/>
      <c r="F10" s="65">
        <f>D10</f>
        <v>23456</v>
      </c>
      <c r="G10" s="3"/>
      <c r="H10" s="7"/>
      <c r="I10" s="131" t="s">
        <v>2</v>
      </c>
      <c r="J10" s="206">
        <v>89000</v>
      </c>
      <c r="K10" s="68" t="str">
        <f>L10</f>
        <v/>
      </c>
      <c r="L10" s="64" t="str">
        <f>IFERROR(VLOOKUP($J$6,#REF!,4,0),"")</f>
        <v/>
      </c>
      <c r="M10" s="7"/>
      <c r="N10" s="227" t="s">
        <v>7</v>
      </c>
      <c r="O10" s="227"/>
      <c r="P10" s="317" t="s">
        <v>518</v>
      </c>
      <c r="Q10" s="330"/>
      <c r="R10" s="330"/>
      <c r="S10" s="330"/>
      <c r="T10" s="330"/>
      <c r="U10" s="330"/>
      <c r="V10" s="318"/>
    </row>
    <row r="11" spans="2:664" ht="22.2" customHeight="1" x14ac:dyDescent="0.3">
      <c r="B11" s="7"/>
      <c r="C11" s="131" t="s">
        <v>3</v>
      </c>
      <c r="D11" s="315" t="s">
        <v>522</v>
      </c>
      <c r="E11" s="316"/>
      <c r="F11" s="65" t="str">
        <f>D11</f>
        <v>LABELLLE</v>
      </c>
      <c r="G11" s="3"/>
      <c r="H11" s="7"/>
      <c r="I11" s="222" t="s">
        <v>3</v>
      </c>
      <c r="J11" s="224" t="s">
        <v>529</v>
      </c>
      <c r="K11" s="65" t="str">
        <f>L11</f>
        <v/>
      </c>
      <c r="L11" s="64" t="str">
        <f>IFERROR(VLOOKUP($J$6,#REF!,5,0),"")</f>
        <v/>
      </c>
      <c r="M11" s="7"/>
      <c r="N11" s="228" t="s">
        <v>11</v>
      </c>
      <c r="O11" s="325"/>
      <c r="P11" s="334" t="s">
        <v>495</v>
      </c>
      <c r="Q11" s="335"/>
      <c r="R11" s="335"/>
      <c r="S11" s="335"/>
      <c r="T11" s="335"/>
      <c r="U11" s="335"/>
      <c r="V11" s="336"/>
    </row>
    <row r="12" spans="2:664" ht="10.95" customHeight="1" x14ac:dyDescent="0.3">
      <c r="B12" s="7"/>
      <c r="C12" s="131" t="s">
        <v>8</v>
      </c>
      <c r="D12" s="317" t="s">
        <v>524</v>
      </c>
      <c r="E12" s="318"/>
      <c r="F12" s="66" t="str">
        <f>D12</f>
        <v>(33)3 04 05 06 09</v>
      </c>
      <c r="G12" s="3"/>
      <c r="H12" s="7"/>
      <c r="I12" s="131" t="s">
        <v>8</v>
      </c>
      <c r="J12" s="220" t="s">
        <v>531</v>
      </c>
      <c r="K12" s="219" t="str">
        <f>L12</f>
        <v/>
      </c>
      <c r="L12" s="64" t="str">
        <f>IFERROR(VLOOKUP($J$6,#REF!,6,0),"")</f>
        <v/>
      </c>
      <c r="M12" s="5"/>
      <c r="N12" s="255" t="s">
        <v>75</v>
      </c>
      <c r="O12" s="255"/>
      <c r="P12" s="149" t="s">
        <v>223</v>
      </c>
      <c r="Q12" s="337" t="s">
        <v>76</v>
      </c>
      <c r="R12" s="338"/>
      <c r="S12" s="338"/>
      <c r="T12" s="293" t="s">
        <v>224</v>
      </c>
      <c r="U12" s="294"/>
      <c r="V12" s="295"/>
    </row>
    <row r="13" spans="2:664" ht="22.2" customHeight="1" x14ac:dyDescent="0.3">
      <c r="B13" s="7"/>
      <c r="C13" s="63" t="s">
        <v>6</v>
      </c>
      <c r="D13" s="315" t="s">
        <v>525</v>
      </c>
      <c r="E13" s="316"/>
      <c r="F13" s="11"/>
      <c r="G13" s="3"/>
      <c r="H13" s="7"/>
      <c r="I13" s="63" t="s">
        <v>9</v>
      </c>
      <c r="J13" s="223" t="s">
        <v>532</v>
      </c>
      <c r="K13" s="69" t="str">
        <f>L13</f>
        <v/>
      </c>
      <c r="L13" s="64" t="str">
        <f>IFERROR(VLOOKUP($J$6,#REF!,7,0),"")</f>
        <v/>
      </c>
      <c r="M13" s="3"/>
      <c r="N13" s="12"/>
      <c r="O13" s="12"/>
      <c r="P13" s="3"/>
      <c r="Q13" s="136"/>
      <c r="R13" s="137"/>
      <c r="S13" s="136"/>
      <c r="T13" s="137"/>
      <c r="U13" s="136"/>
      <c r="V13" s="141"/>
    </row>
    <row r="14" spans="2:664" ht="10.95" customHeight="1" x14ac:dyDescent="0.3">
      <c r="B14" s="7"/>
      <c r="C14" s="131" t="s">
        <v>7</v>
      </c>
      <c r="D14" s="317" t="s">
        <v>526</v>
      </c>
      <c r="E14" s="318"/>
      <c r="F14" s="11"/>
      <c r="G14" s="3"/>
      <c r="H14" s="7"/>
      <c r="I14" s="131" t="s">
        <v>7</v>
      </c>
      <c r="J14" s="221" t="s">
        <v>533</v>
      </c>
      <c r="K14" s="219" t="str">
        <f>L14</f>
        <v/>
      </c>
      <c r="L14" s="64" t="str">
        <f>IFERROR(VLOOKUP($J$6,#REF!,8,0),"")</f>
        <v/>
      </c>
      <c r="M14" s="5"/>
      <c r="N14" s="299" t="s">
        <v>12</v>
      </c>
      <c r="O14" s="353"/>
      <c r="P14" s="292"/>
      <c r="Q14" s="229"/>
      <c r="R14" s="229"/>
      <c r="S14" s="229"/>
      <c r="T14" s="229"/>
      <c r="U14" s="229"/>
      <c r="V14" s="229"/>
    </row>
    <row r="15" spans="2:664" ht="4.2" customHeight="1" x14ac:dyDescent="0.3">
      <c r="B15" s="135"/>
      <c r="C15" s="141"/>
      <c r="D15" s="141"/>
      <c r="E15" s="141"/>
      <c r="F15" s="14"/>
      <c r="H15" s="135"/>
      <c r="I15" s="141"/>
      <c r="J15" s="141"/>
      <c r="K15" s="14"/>
    </row>
    <row r="16" spans="2:664" ht="4.2" customHeight="1" x14ac:dyDescent="0.3"/>
    <row r="17" spans="2:22" ht="13.95" customHeight="1" x14ac:dyDescent="0.3">
      <c r="B17" s="15"/>
      <c r="C17" s="234" t="s">
        <v>40</v>
      </c>
      <c r="D17" s="289"/>
      <c r="E17" s="16"/>
      <c r="G17" s="17"/>
      <c r="H17" s="17"/>
      <c r="I17" s="83" t="s">
        <v>34</v>
      </c>
      <c r="J17" s="3"/>
      <c r="O17" s="346" t="s">
        <v>86</v>
      </c>
      <c r="P17" s="234"/>
      <c r="Q17" s="235"/>
    </row>
    <row r="18" spans="2:22" ht="2.4" customHeight="1" x14ac:dyDescent="0.3">
      <c r="B18" s="15"/>
      <c r="C18" s="140"/>
      <c r="D18" s="140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5" customHeight="1" x14ac:dyDescent="0.3">
      <c r="B19" s="7"/>
      <c r="C19" s="227" t="s">
        <v>39</v>
      </c>
      <c r="D19" s="227"/>
      <c r="E19" s="207"/>
      <c r="F19" s="236" t="s">
        <v>13</v>
      </c>
      <c r="G19" s="236"/>
      <c r="H19" s="236"/>
      <c r="I19" s="138" t="s">
        <v>66</v>
      </c>
      <c r="J19" s="150"/>
      <c r="K19" s="11"/>
      <c r="L19" s="18"/>
      <c r="M19" s="18"/>
      <c r="N19" s="18"/>
      <c r="O19" s="138" t="s">
        <v>18</v>
      </c>
      <c r="P19" s="208"/>
      <c r="Q19" s="132" t="s">
        <v>14</v>
      </c>
      <c r="R19" s="3"/>
      <c r="S19" s="131" t="s">
        <v>21</v>
      </c>
      <c r="T19" s="207"/>
      <c r="U19" s="241" t="s">
        <v>16</v>
      </c>
      <c r="V19" s="301"/>
    </row>
    <row r="20" spans="2:22" ht="10.95" customHeight="1" x14ac:dyDescent="0.3">
      <c r="B20" s="7"/>
      <c r="C20" s="227" t="s">
        <v>36</v>
      </c>
      <c r="D20" s="227"/>
      <c r="E20" s="207"/>
      <c r="F20" s="236" t="s">
        <v>13</v>
      </c>
      <c r="G20" s="236"/>
      <c r="H20" s="236"/>
      <c r="I20" s="138" t="s">
        <v>67</v>
      </c>
      <c r="J20" s="150"/>
      <c r="K20" s="11"/>
      <c r="L20" s="18"/>
      <c r="M20" s="18"/>
      <c r="N20" s="18"/>
      <c r="O20" s="138" t="s">
        <v>19</v>
      </c>
      <c r="P20" s="208"/>
      <c r="Q20" s="132"/>
      <c r="R20" s="3"/>
      <c r="S20" s="131" t="s">
        <v>22</v>
      </c>
      <c r="T20" s="207"/>
      <c r="U20" s="241" t="s">
        <v>17</v>
      </c>
      <c r="V20" s="301"/>
    </row>
    <row r="21" spans="2:22" ht="10.95" customHeight="1" x14ac:dyDescent="0.3">
      <c r="B21" s="7"/>
      <c r="C21" s="227" t="s">
        <v>37</v>
      </c>
      <c r="D21" s="227"/>
      <c r="E21" s="207"/>
      <c r="F21" s="236" t="s">
        <v>13</v>
      </c>
      <c r="G21" s="236"/>
      <c r="H21" s="236"/>
      <c r="I21" s="138" t="s">
        <v>68</v>
      </c>
      <c r="J21" s="150"/>
      <c r="K21" s="11"/>
      <c r="L21" s="18"/>
      <c r="M21" s="18"/>
      <c r="N21" s="18"/>
      <c r="O21" s="138" t="s">
        <v>89</v>
      </c>
      <c r="P21" s="208"/>
      <c r="Q21" s="132" t="s">
        <v>15</v>
      </c>
      <c r="R21" s="3"/>
      <c r="S21" s="144" t="s">
        <v>192</v>
      </c>
      <c r="T21" s="207"/>
      <c r="U21" s="241" t="s">
        <v>14</v>
      </c>
      <c r="V21" s="301"/>
    </row>
    <row r="22" spans="2:22" ht="10.95" customHeight="1" x14ac:dyDescent="0.3">
      <c r="B22" s="7"/>
      <c r="C22" s="227" t="s">
        <v>38</v>
      </c>
      <c r="D22" s="227"/>
      <c r="E22" s="207"/>
      <c r="F22" s="236" t="s">
        <v>13</v>
      </c>
      <c r="G22" s="236"/>
      <c r="H22" s="236"/>
      <c r="I22" s="138" t="s">
        <v>69</v>
      </c>
      <c r="J22" s="150"/>
      <c r="K22" s="11"/>
      <c r="L22" s="18"/>
      <c r="M22" s="18"/>
      <c r="N22" s="18"/>
      <c r="O22" s="138" t="s">
        <v>20</v>
      </c>
      <c r="P22" s="208"/>
      <c r="Q22" s="132" t="s">
        <v>15</v>
      </c>
      <c r="R22" s="3"/>
      <c r="S22" s="144" t="s">
        <v>193</v>
      </c>
      <c r="T22" s="207"/>
      <c r="U22" s="241" t="s">
        <v>14</v>
      </c>
      <c r="V22" s="301"/>
    </row>
    <row r="23" spans="2:22" ht="3" customHeight="1" x14ac:dyDescent="0.3">
      <c r="B23" s="135"/>
      <c r="C23" s="344"/>
      <c r="D23" s="291"/>
      <c r="E23" s="136"/>
      <c r="F23" s="141"/>
      <c r="G23" s="141"/>
      <c r="H23" s="141"/>
      <c r="I23" s="135"/>
      <c r="J23" s="141"/>
      <c r="K23" s="14"/>
      <c r="L23" s="3"/>
      <c r="M23" s="3"/>
      <c r="N23" s="3"/>
      <c r="O23" s="135"/>
      <c r="P23" s="141"/>
      <c r="Q23" s="141"/>
      <c r="R23" s="141"/>
      <c r="S23" s="141"/>
      <c r="T23" s="141"/>
      <c r="U23" s="141"/>
      <c r="V23" s="14"/>
    </row>
    <row r="24" spans="2:22" ht="4.2" customHeight="1" x14ac:dyDescent="0.3">
      <c r="C24" s="345"/>
      <c r="D24" s="244"/>
      <c r="E24" s="137"/>
    </row>
    <row r="25" spans="2:22" ht="13.95" customHeight="1" x14ac:dyDescent="0.3">
      <c r="B25" s="15"/>
      <c r="C25" s="234" t="s">
        <v>23</v>
      </c>
      <c r="D25" s="289"/>
      <c r="E25" s="18"/>
      <c r="F25" s="3"/>
      <c r="G25" s="3"/>
      <c r="H25" s="3"/>
      <c r="I25" s="3"/>
      <c r="J25" s="3"/>
      <c r="K25" s="3"/>
      <c r="L25" s="3"/>
      <c r="M25" s="15"/>
      <c r="N25" s="234" t="s">
        <v>41</v>
      </c>
      <c r="O25" s="234"/>
      <c r="P25" s="235"/>
      <c r="Q25" s="3"/>
      <c r="R25" s="3"/>
      <c r="S25" s="3"/>
      <c r="T25" s="3"/>
      <c r="U25" s="3"/>
    </row>
    <row r="26" spans="2:22" ht="2.4" customHeight="1" x14ac:dyDescent="0.3">
      <c r="B26" s="15"/>
      <c r="C26" s="302"/>
      <c r="D26" s="302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5" customHeight="1" x14ac:dyDescent="0.3">
      <c r="B27" s="7"/>
      <c r="C27" s="227" t="s">
        <v>24</v>
      </c>
      <c r="D27" s="241"/>
      <c r="E27" s="242"/>
      <c r="F27" s="242"/>
      <c r="G27" s="242"/>
      <c r="H27" s="242"/>
      <c r="I27" s="242"/>
      <c r="J27" s="242"/>
      <c r="K27" s="20"/>
      <c r="L27" s="21"/>
      <c r="M27" s="22"/>
      <c r="N27" s="237" t="s">
        <v>28</v>
      </c>
      <c r="O27" s="238"/>
      <c r="P27" s="238"/>
      <c r="Q27" s="233" t="s">
        <v>519</v>
      </c>
      <c r="R27" s="233"/>
      <c r="S27" s="233"/>
      <c r="T27" s="231">
        <v>0</v>
      </c>
      <c r="U27" s="232"/>
      <c r="V27" s="145"/>
    </row>
    <row r="28" spans="2:22" ht="10.95" customHeight="1" x14ac:dyDescent="0.3">
      <c r="B28" s="7"/>
      <c r="C28" s="227" t="s">
        <v>25</v>
      </c>
      <c r="D28" s="241"/>
      <c r="E28" s="242"/>
      <c r="F28" s="242"/>
      <c r="G28" s="242"/>
      <c r="H28" s="242"/>
      <c r="I28" s="242"/>
      <c r="J28" s="242"/>
      <c r="K28" s="20"/>
      <c r="L28" s="21"/>
      <c r="M28" s="22"/>
      <c r="N28" s="237" t="s">
        <v>29</v>
      </c>
      <c r="O28" s="238"/>
      <c r="P28" s="238"/>
      <c r="Q28" s="233" t="s">
        <v>519</v>
      </c>
      <c r="R28" s="233"/>
      <c r="S28" s="233"/>
      <c r="T28" s="231">
        <v>0</v>
      </c>
      <c r="U28" s="232"/>
      <c r="V28" s="145"/>
    </row>
    <row r="29" spans="2:22" ht="10.95" customHeight="1" x14ac:dyDescent="0.3">
      <c r="B29" s="7"/>
      <c r="C29" s="227" t="s">
        <v>26</v>
      </c>
      <c r="D29" s="241"/>
      <c r="E29" s="242"/>
      <c r="F29" s="242"/>
      <c r="G29" s="242"/>
      <c r="H29" s="242"/>
      <c r="I29" s="242"/>
      <c r="J29" s="242"/>
      <c r="K29" s="20"/>
      <c r="L29" s="21"/>
      <c r="M29" s="22"/>
      <c r="N29" s="237" t="s">
        <v>30</v>
      </c>
      <c r="O29" s="238"/>
      <c r="P29" s="238"/>
      <c r="Q29" s="233" t="s">
        <v>519</v>
      </c>
      <c r="R29" s="233"/>
      <c r="S29" s="233"/>
      <c r="T29" s="231">
        <v>0</v>
      </c>
      <c r="U29" s="232"/>
      <c r="V29" s="145"/>
    </row>
    <row r="30" spans="2:22" ht="10.95" customHeight="1" x14ac:dyDescent="0.3">
      <c r="B30" s="7"/>
      <c r="C30" s="227" t="s">
        <v>27</v>
      </c>
      <c r="D30" s="241"/>
      <c r="E30" s="242"/>
      <c r="F30" s="242"/>
      <c r="G30" s="242"/>
      <c r="H30" s="242"/>
      <c r="I30" s="242"/>
      <c r="J30" s="242"/>
      <c r="K30" s="20"/>
      <c r="L30" s="21"/>
      <c r="M30" s="22"/>
      <c r="N30" s="237" t="s">
        <v>31</v>
      </c>
      <c r="O30" s="238"/>
      <c r="P30" s="238"/>
      <c r="Q30" s="233" t="s">
        <v>519</v>
      </c>
      <c r="R30" s="233"/>
      <c r="S30" s="233"/>
      <c r="T30" s="231">
        <v>0</v>
      </c>
      <c r="U30" s="232"/>
      <c r="V30" s="145"/>
    </row>
    <row r="31" spans="2:22" ht="10.95" customHeight="1" x14ac:dyDescent="0.3">
      <c r="B31" s="7"/>
      <c r="C31" s="227" t="s">
        <v>32</v>
      </c>
      <c r="D31" s="241"/>
      <c r="E31" s="242"/>
      <c r="F31" s="242"/>
      <c r="G31" s="242"/>
      <c r="H31" s="242"/>
      <c r="I31" s="242"/>
      <c r="J31" s="242"/>
      <c r="K31" s="11"/>
      <c r="L31" s="3"/>
      <c r="M31" s="7"/>
      <c r="N31" s="237" t="s">
        <v>33</v>
      </c>
      <c r="O31" s="238"/>
      <c r="P31" s="238"/>
      <c r="Q31" s="233" t="s">
        <v>519</v>
      </c>
      <c r="R31" s="233"/>
      <c r="S31" s="233"/>
      <c r="T31" s="231">
        <v>0</v>
      </c>
      <c r="U31" s="232"/>
      <c r="V31" s="145"/>
    </row>
    <row r="32" spans="2:22" ht="3.6" customHeight="1" x14ac:dyDescent="0.3">
      <c r="B32" s="135"/>
      <c r="C32" s="141"/>
      <c r="D32" s="141"/>
      <c r="E32" s="130">
        <v>0</v>
      </c>
      <c r="F32" s="130"/>
      <c r="G32" s="130"/>
      <c r="H32" s="130"/>
      <c r="I32" s="130"/>
      <c r="J32" s="130"/>
      <c r="K32" s="14"/>
      <c r="L32" s="3"/>
      <c r="M32" s="135"/>
      <c r="N32" s="141"/>
      <c r="O32" s="141"/>
      <c r="P32" s="141"/>
      <c r="Q32" s="141">
        <v>0</v>
      </c>
      <c r="R32" s="141"/>
      <c r="S32" s="141"/>
      <c r="T32" s="141">
        <v>0</v>
      </c>
      <c r="U32" s="141"/>
      <c r="V32" s="14"/>
    </row>
    <row r="33" spans="1:22" ht="4.2" customHeight="1" x14ac:dyDescent="0.3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5" customHeight="1" x14ac:dyDescent="0.3">
      <c r="B34" s="5"/>
      <c r="C34" s="299" t="s">
        <v>43</v>
      </c>
      <c r="D34" s="300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3">
      <c r="A35" s="23"/>
      <c r="B35" s="24"/>
      <c r="C35" s="134"/>
      <c r="D35" s="134"/>
      <c r="E35" s="140"/>
      <c r="F35" s="140"/>
      <c r="G35" s="140"/>
      <c r="H35" s="140"/>
      <c r="I35" s="140"/>
      <c r="J35" s="140"/>
      <c r="K35" s="140"/>
      <c r="L35" s="25"/>
      <c r="M35" s="140"/>
      <c r="N35" s="140"/>
      <c r="O35" s="140"/>
      <c r="P35" s="140"/>
      <c r="Q35" s="140"/>
      <c r="R35" s="140"/>
      <c r="S35" s="140"/>
      <c r="T35" s="140"/>
      <c r="U35" s="140"/>
      <c r="V35" s="26"/>
    </row>
    <row r="36" spans="1:22" ht="10.95" customHeight="1" x14ac:dyDescent="0.3">
      <c r="A36" s="72" t="str">
        <f>IFERROR(VLOOKUP(J6,#REF!,9,0),"")</f>
        <v/>
      </c>
      <c r="B36" s="73" t="str">
        <f>IFERROR(VLOOKUP(J6,#REF!,14,0),"")</f>
        <v/>
      </c>
      <c r="C36" s="227" t="s">
        <v>44</v>
      </c>
      <c r="D36" s="227"/>
      <c r="E36" s="246" t="s">
        <v>534</v>
      </c>
      <c r="F36" s="240"/>
      <c r="G36" s="240"/>
      <c r="H36" s="240"/>
      <c r="I36" s="240"/>
      <c r="J36" s="240"/>
      <c r="K36" s="70" t="str">
        <f>IFERROR(VLOOKUP(D6,#REF!,10,0),"")</f>
        <v/>
      </c>
      <c r="L36" s="247" t="s">
        <v>49</v>
      </c>
      <c r="M36" s="248"/>
      <c r="N36" s="248"/>
      <c r="O36" s="249"/>
      <c r="P36" s="246" t="s">
        <v>537</v>
      </c>
      <c r="Q36" s="240"/>
      <c r="R36" s="240"/>
      <c r="S36" s="240"/>
      <c r="T36" s="240"/>
      <c r="U36" s="240"/>
      <c r="V36" s="71" t="str">
        <f>IFERROR(VLOOKUP(D6,#REF!,15,0),"")</f>
        <v/>
      </c>
    </row>
    <row r="37" spans="1:22" ht="10.95" customHeight="1" x14ac:dyDescent="0.3">
      <c r="A37" s="72" t="str">
        <f>IFERROR(VLOOKUP(J6,#REF!,10,0),"")</f>
        <v/>
      </c>
      <c r="B37" s="73" t="str">
        <f>IFERROR(VLOOKUP(J6,#REF!,15,0),"")</f>
        <v/>
      </c>
      <c r="C37" s="227" t="s">
        <v>45</v>
      </c>
      <c r="D37" s="227"/>
      <c r="E37" s="229" t="s">
        <v>227</v>
      </c>
      <c r="F37" s="230"/>
      <c r="G37" s="230"/>
      <c r="H37" s="230"/>
      <c r="I37" s="230"/>
      <c r="J37" s="230"/>
      <c r="K37" s="70" t="str">
        <f>IFERROR(VLOOKUP(D6,#REF!,11,0),"")</f>
        <v/>
      </c>
      <c r="L37" s="247" t="s">
        <v>50</v>
      </c>
      <c r="M37" s="248"/>
      <c r="N37" s="248"/>
      <c r="O37" s="249"/>
      <c r="P37" s="246" t="s">
        <v>229</v>
      </c>
      <c r="Q37" s="240"/>
      <c r="R37" s="240"/>
      <c r="S37" s="240"/>
      <c r="T37" s="240"/>
      <c r="U37" s="240"/>
      <c r="V37" s="71" t="str">
        <f>IFERROR(VLOOKUP(D6,#REF!,16,0),"")</f>
        <v/>
      </c>
    </row>
    <row r="38" spans="1:22" ht="10.95" customHeight="1" x14ac:dyDescent="0.3">
      <c r="A38" s="72" t="str">
        <f>IFERROR(VLOOKUP(J6,#REF!,11,0),"")</f>
        <v/>
      </c>
      <c r="B38" s="73" t="str">
        <f>IFERROR(VLOOKUP(J6,#REF!,16,0),"")</f>
        <v/>
      </c>
      <c r="C38" s="227" t="s">
        <v>46</v>
      </c>
      <c r="D38" s="227"/>
      <c r="E38" s="366" t="s">
        <v>535</v>
      </c>
      <c r="F38" s="230"/>
      <c r="G38" s="230"/>
      <c r="H38" s="230"/>
      <c r="I38" s="230"/>
      <c r="J38" s="230"/>
      <c r="K38" s="70" t="str">
        <f>IFERROR(VLOOKUP(D6,#REF!,12,0),"")</f>
        <v/>
      </c>
      <c r="L38" s="247" t="s">
        <v>51</v>
      </c>
      <c r="M38" s="248"/>
      <c r="N38" s="248"/>
      <c r="O38" s="249"/>
      <c r="P38" s="239">
        <v>53</v>
      </c>
      <c r="Q38" s="240"/>
      <c r="R38" s="240"/>
      <c r="S38" s="240"/>
      <c r="T38" s="240"/>
      <c r="U38" s="240"/>
      <c r="V38" s="71" t="str">
        <f>IFERROR(VLOOKUP(D6,#REF!,17,0),"")</f>
        <v/>
      </c>
    </row>
    <row r="39" spans="1:22" ht="10.95" customHeight="1" x14ac:dyDescent="0.3">
      <c r="A39" s="72" t="str">
        <f>IFERROR(VLOOKUP(J6,#REF!,12,0),"")</f>
        <v/>
      </c>
      <c r="B39" s="73" t="str">
        <f>IFERROR(VLOOKUP(J6,#REF!,17,0),"")</f>
        <v/>
      </c>
      <c r="C39" s="227" t="s">
        <v>47</v>
      </c>
      <c r="D39" s="227"/>
      <c r="E39" s="229">
        <v>64</v>
      </c>
      <c r="F39" s="230"/>
      <c r="G39" s="230"/>
      <c r="H39" s="230"/>
      <c r="I39" s="230"/>
      <c r="J39" s="230"/>
      <c r="K39" s="70" t="str">
        <f>IFERROR(VLOOKUP(D6,#REF!,13,0),"")</f>
        <v/>
      </c>
      <c r="L39" s="247" t="s">
        <v>52</v>
      </c>
      <c r="M39" s="248"/>
      <c r="N39" s="248"/>
      <c r="O39" s="249"/>
      <c r="P39" s="246">
        <v>3</v>
      </c>
      <c r="Q39" s="240"/>
      <c r="R39" s="240"/>
      <c r="S39" s="240"/>
      <c r="T39" s="240"/>
      <c r="U39" s="240"/>
      <c r="V39" s="71" t="str">
        <f>IFERROR(VLOOKUP(D6,#REF!,18,0),"")</f>
        <v/>
      </c>
    </row>
    <row r="40" spans="1:22" ht="22.2" customHeight="1" x14ac:dyDescent="0.3">
      <c r="A40" s="72" t="str">
        <f>IFERROR(VLOOKUP(J6,#REF!,13,0),"")</f>
        <v/>
      </c>
      <c r="B40" s="73" t="str">
        <f>IFERROR(VLOOKUP(J6,#REF!,18,0),"")</f>
        <v/>
      </c>
      <c r="C40" s="228" t="s">
        <v>48</v>
      </c>
      <c r="D40" s="228"/>
      <c r="E40" s="229" t="s">
        <v>536</v>
      </c>
      <c r="F40" s="230"/>
      <c r="G40" s="230"/>
      <c r="H40" s="230"/>
      <c r="I40" s="230"/>
      <c r="J40" s="230"/>
      <c r="K40" s="70" t="str">
        <f>IFERROR(VLOOKUP(D6,#REF!,14,0),"")</f>
        <v/>
      </c>
      <c r="L40" s="243" t="s">
        <v>53</v>
      </c>
      <c r="M40" s="244"/>
      <c r="N40" s="244"/>
      <c r="O40" s="245"/>
      <c r="P40" s="246" t="s">
        <v>538</v>
      </c>
      <c r="Q40" s="240"/>
      <c r="R40" s="240"/>
      <c r="S40" s="240"/>
      <c r="T40" s="240"/>
      <c r="U40" s="240"/>
      <c r="V40" s="71" t="str">
        <f>IFERROR(VLOOKUP(D6,#REF!,19,0),"")</f>
        <v/>
      </c>
    </row>
    <row r="41" spans="1:22" ht="3" customHeight="1" x14ac:dyDescent="0.3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2" customHeight="1" x14ac:dyDescent="0.3">
      <c r="A42" s="23"/>
      <c r="B42" s="23"/>
      <c r="C42" s="23"/>
      <c r="D42" s="23"/>
      <c r="E42" s="23"/>
      <c r="F42" s="23"/>
      <c r="G42" s="23"/>
      <c r="H42" s="23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23"/>
      <c r="V42" s="23"/>
    </row>
    <row r="43" spans="1:22" ht="13.8" x14ac:dyDescent="0.3">
      <c r="A43" s="23"/>
      <c r="B43" s="25"/>
      <c r="C43" s="234" t="s">
        <v>42</v>
      </c>
      <c r="D43" s="286"/>
      <c r="E43" s="31"/>
      <c r="F43" s="31"/>
      <c r="G43" s="31"/>
      <c r="H43" s="31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23"/>
      <c r="V43" s="23"/>
    </row>
    <row r="44" spans="1:22" ht="4.2" customHeight="1" x14ac:dyDescent="0.3">
      <c r="A44" s="23"/>
      <c r="B44" s="25"/>
      <c r="C44" s="32"/>
      <c r="D44" s="32"/>
      <c r="E44" s="32"/>
      <c r="F44" s="32"/>
      <c r="G44" s="32"/>
      <c r="H44" s="32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61"/>
      <c r="V44" s="26"/>
    </row>
    <row r="45" spans="1:22" s="33" customFormat="1" ht="42.6" customHeight="1" x14ac:dyDescent="0.3">
      <c r="A45" s="80" t="str">
        <f>IF(J6=D6,V45,B45)</f>
        <v/>
      </c>
      <c r="B45" s="74" t="str">
        <f>IFERROR(VLOOKUP(J6,#REF!,19,0),"")</f>
        <v/>
      </c>
      <c r="C45" s="380" t="s">
        <v>54</v>
      </c>
      <c r="D45" s="381"/>
      <c r="E45" s="283" t="s">
        <v>539</v>
      </c>
      <c r="F45" s="284"/>
      <c r="G45" s="284"/>
      <c r="H45" s="284"/>
      <c r="I45" s="284"/>
      <c r="J45" s="284"/>
      <c r="K45" s="284"/>
      <c r="L45" s="284"/>
      <c r="M45" s="284"/>
      <c r="N45" s="284"/>
      <c r="O45" s="284"/>
      <c r="P45" s="284"/>
      <c r="Q45" s="284"/>
      <c r="R45" s="284"/>
      <c r="S45" s="284"/>
      <c r="T45" s="284"/>
      <c r="U45" s="285"/>
      <c r="V45" s="76" t="str">
        <f>IFERROR(VLOOKUP(D6,#REF!,20,0),"")</f>
        <v/>
      </c>
    </row>
    <row r="46" spans="1:22" s="2" customFormat="1" ht="60" customHeight="1" x14ac:dyDescent="0.3">
      <c r="A46" s="81" t="str">
        <f>IF(J6=D6,V46,B46)</f>
        <v/>
      </c>
      <c r="B46" s="75" t="str">
        <f>IFERROR(VLOOKUP(J6,#REF!,20,0),"")</f>
        <v/>
      </c>
      <c r="C46" s="361" t="s">
        <v>55</v>
      </c>
      <c r="D46" s="379"/>
      <c r="E46" s="283" t="s">
        <v>540</v>
      </c>
      <c r="F46" s="284"/>
      <c r="G46" s="284"/>
      <c r="H46" s="284"/>
      <c r="I46" s="284"/>
      <c r="J46" s="284"/>
      <c r="K46" s="284"/>
      <c r="L46" s="284"/>
      <c r="M46" s="284"/>
      <c r="N46" s="284"/>
      <c r="O46" s="284"/>
      <c r="P46" s="284"/>
      <c r="Q46" s="284"/>
      <c r="R46" s="284"/>
      <c r="S46" s="284"/>
      <c r="T46" s="284"/>
      <c r="U46" s="285"/>
      <c r="V46" s="77" t="str">
        <f>IFERROR(VLOOKUP(D6,#REF!,21,0),"")</f>
        <v/>
      </c>
    </row>
    <row r="47" spans="1:22" ht="3.6" customHeight="1" x14ac:dyDescent="0.3">
      <c r="A47" s="134"/>
      <c r="B47" s="28"/>
      <c r="C47" s="34"/>
      <c r="D47" s="136"/>
      <c r="E47" s="35">
        <v>0</v>
      </c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30"/>
    </row>
    <row r="48" spans="1:22" ht="3.6" customHeight="1" x14ac:dyDescent="0.3">
      <c r="A48" s="134"/>
      <c r="B48" s="134"/>
      <c r="C48" s="133"/>
      <c r="D48" s="18"/>
      <c r="E48" s="139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34"/>
    </row>
    <row r="49" spans="1:22" ht="13.2" customHeight="1" x14ac:dyDescent="0.3">
      <c r="A49" s="134"/>
      <c r="B49" s="36"/>
      <c r="C49" s="255" t="s">
        <v>56</v>
      </c>
      <c r="D49" s="256"/>
      <c r="E49" s="256"/>
      <c r="F49" s="256"/>
      <c r="G49" s="256"/>
      <c r="H49" s="257"/>
      <c r="I49" s="151">
        <v>1</v>
      </c>
      <c r="J49" s="131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78" t="str">
        <f>IFERROR(VLOOKUP(J6,#REF!,21,0),"")</f>
        <v/>
      </c>
      <c r="V49" s="70" t="str">
        <f>IFERROR(VLOOKUP(D6,#REF!,22,0),"")</f>
        <v/>
      </c>
    </row>
    <row r="50" spans="1:22" ht="9.6" customHeight="1" x14ac:dyDescent="0.25">
      <c r="A50" s="134"/>
      <c r="B50" s="134"/>
      <c r="C50" s="133"/>
      <c r="D50" s="139"/>
      <c r="E50" s="139"/>
      <c r="F50" s="139"/>
      <c r="G50" s="139"/>
      <c r="H50" s="139"/>
      <c r="I50" s="134">
        <v>0</v>
      </c>
      <c r="J50" s="134"/>
      <c r="K50" s="134"/>
      <c r="L50" s="134"/>
      <c r="M50" s="134"/>
      <c r="N50" s="134"/>
      <c r="O50" s="253"/>
      <c r="P50" s="254"/>
      <c r="Q50" s="254"/>
      <c r="R50" s="254"/>
      <c r="S50" s="129"/>
      <c r="T50" s="37"/>
      <c r="U50" s="38"/>
      <c r="V50" s="134"/>
    </row>
    <row r="51" spans="1:22" ht="3.6" customHeight="1" x14ac:dyDescent="0.3">
      <c r="A51" s="134"/>
      <c r="B51" s="25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26"/>
    </row>
    <row r="52" spans="1:22" ht="177" customHeight="1" x14ac:dyDescent="0.3">
      <c r="A52" s="70" t="str">
        <f>IF(J6=D6,V52,B52)</f>
        <v/>
      </c>
      <c r="B52" s="73" t="str">
        <f>IFERROR(VLOOKUP(J6,#REF!,22,0),"")</f>
        <v/>
      </c>
      <c r="C52" s="228" t="s">
        <v>57</v>
      </c>
      <c r="D52" s="260"/>
      <c r="E52" s="283" t="s">
        <v>541</v>
      </c>
      <c r="F52" s="284"/>
      <c r="G52" s="284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5"/>
      <c r="V52" s="79" t="str">
        <f>IFERROR(VLOOKUP(D6,#REF!,23,0),"")</f>
        <v/>
      </c>
    </row>
    <row r="53" spans="1:22" ht="3.6" customHeight="1" x14ac:dyDescent="0.3">
      <c r="A53" s="134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25.2" customHeight="1" x14ac:dyDescent="0.3">
      <c r="A54" s="23"/>
      <c r="B54" s="23"/>
      <c r="C54" s="23"/>
      <c r="D54" s="23"/>
      <c r="E54" s="23"/>
      <c r="F54" s="23">
        <v>0</v>
      </c>
      <c r="G54" s="23"/>
      <c r="H54" s="23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374">
        <f>$S$1</f>
        <v>410</v>
      </c>
      <c r="T54" s="375"/>
      <c r="U54" s="375"/>
      <c r="V54" s="23"/>
    </row>
    <row r="55" spans="1:22" ht="13.8" x14ac:dyDescent="0.3">
      <c r="A55" s="23"/>
      <c r="B55" s="266" t="s">
        <v>58</v>
      </c>
      <c r="C55" s="256"/>
      <c r="D55" s="256"/>
      <c r="E55" s="257"/>
      <c r="F55" s="23"/>
      <c r="G55" s="23"/>
      <c r="H55" s="23"/>
      <c r="I55" s="134"/>
      <c r="J55" s="134"/>
      <c r="K55" s="134"/>
      <c r="L55" s="134"/>
      <c r="M55" s="134"/>
      <c r="N55" s="364" t="s">
        <v>65</v>
      </c>
      <c r="O55" s="365"/>
      <c r="P55" s="365"/>
      <c r="Q55" s="365"/>
      <c r="R55" s="365"/>
      <c r="S55" s="376"/>
      <c r="T55" s="376"/>
      <c r="U55" s="376"/>
      <c r="V55" s="23"/>
    </row>
    <row r="56" spans="1:22" ht="3" customHeight="1" x14ac:dyDescent="0.3">
      <c r="A56" s="23"/>
      <c r="B56" s="25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26"/>
    </row>
    <row r="57" spans="1:22" ht="301.95" customHeight="1" x14ac:dyDescent="0.3">
      <c r="A57" s="23"/>
      <c r="B57" s="24"/>
      <c r="C57" s="228" t="s">
        <v>59</v>
      </c>
      <c r="D57" s="260"/>
      <c r="E57" s="280" t="s">
        <v>519</v>
      </c>
      <c r="F57" s="281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2"/>
      <c r="V57" s="27"/>
    </row>
    <row r="58" spans="1:22" ht="70.95" customHeight="1" x14ac:dyDescent="0.3">
      <c r="A58" s="23"/>
      <c r="B58" s="24"/>
      <c r="C58" s="258" t="s">
        <v>60</v>
      </c>
      <c r="D58" s="259"/>
      <c r="E58" s="280" t="s">
        <v>519</v>
      </c>
      <c r="F58" s="281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2"/>
      <c r="V58" s="27"/>
    </row>
    <row r="59" spans="1:22" ht="3.6" customHeight="1" x14ac:dyDescent="0.3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3">
      <c r="A60" s="23"/>
      <c r="B60" s="23"/>
      <c r="C60" s="23"/>
      <c r="D60" s="23"/>
      <c r="E60" s="23"/>
      <c r="F60" s="23"/>
      <c r="G60" s="23"/>
      <c r="H60" s="23"/>
      <c r="I60" s="134"/>
      <c r="J60" s="134"/>
      <c r="K60" s="134"/>
      <c r="L60" s="134"/>
      <c r="M60" s="134"/>
      <c r="N60" s="134"/>
      <c r="O60" s="134"/>
      <c r="P60" s="134"/>
      <c r="Q60" s="134"/>
      <c r="R60" s="134"/>
      <c r="S60" s="134"/>
      <c r="T60" s="134"/>
      <c r="U60" s="23"/>
      <c r="V60" s="23"/>
    </row>
    <row r="61" spans="1:22" ht="13.8" x14ac:dyDescent="0.3">
      <c r="A61" s="23"/>
      <c r="B61" s="263" t="s">
        <v>88</v>
      </c>
      <c r="C61" s="264"/>
      <c r="D61" s="264"/>
      <c r="E61" s="264"/>
      <c r="F61" s="264"/>
      <c r="G61" s="264"/>
      <c r="H61" s="265"/>
      <c r="I61" s="39"/>
      <c r="J61" s="40"/>
      <c r="K61" s="40"/>
      <c r="L61" s="40"/>
      <c r="M61" s="40"/>
      <c r="N61" s="372"/>
      <c r="O61" s="373"/>
      <c r="P61" s="373"/>
      <c r="Q61" s="373"/>
      <c r="R61" s="373"/>
      <c r="S61" s="196"/>
      <c r="T61" s="197"/>
      <c r="U61" s="13"/>
      <c r="V61" s="23"/>
    </row>
    <row r="62" spans="1:22" ht="3" customHeight="1" x14ac:dyDescent="0.3">
      <c r="A62" s="23"/>
      <c r="B62" s="41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195"/>
      <c r="T62" s="195">
        <v>0</v>
      </c>
      <c r="U62" s="42"/>
      <c r="V62" s="43"/>
    </row>
    <row r="63" spans="1:22" ht="54.6" customHeight="1" x14ac:dyDescent="0.3">
      <c r="A63" s="23"/>
      <c r="B63" s="44"/>
      <c r="C63" s="361" t="s">
        <v>72</v>
      </c>
      <c r="D63" s="260"/>
      <c r="E63" s="369" t="s">
        <v>519</v>
      </c>
      <c r="F63" s="370"/>
      <c r="G63" s="370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  <c r="U63" s="371"/>
      <c r="V63" s="45"/>
    </row>
    <row r="64" spans="1:22" ht="10.199999999999999" customHeight="1" x14ac:dyDescent="0.3">
      <c r="A64" s="23"/>
      <c r="B64" s="44"/>
      <c r="C64" s="361" t="s">
        <v>87</v>
      </c>
      <c r="D64" s="391"/>
      <c r="E64" s="209"/>
      <c r="F64" s="393" t="s">
        <v>519</v>
      </c>
      <c r="G64" s="394"/>
      <c r="H64" s="394"/>
      <c r="I64" s="394"/>
      <c r="J64" s="394"/>
      <c r="K64" s="394"/>
      <c r="L64" s="394"/>
      <c r="M64" s="394"/>
      <c r="N64" s="394"/>
      <c r="O64" s="394"/>
      <c r="P64" s="394"/>
      <c r="Q64" s="367"/>
      <c r="R64" s="367"/>
      <c r="S64" s="367"/>
      <c r="T64" s="367"/>
      <c r="U64" s="368"/>
      <c r="V64" s="45"/>
    </row>
    <row r="65" spans="1:24" ht="10.199999999999999" customHeight="1" x14ac:dyDescent="0.3">
      <c r="A65" s="23"/>
      <c r="B65" s="44"/>
      <c r="C65" s="392"/>
      <c r="D65" s="391"/>
      <c r="E65" s="210"/>
      <c r="F65" s="377" t="s">
        <v>519</v>
      </c>
      <c r="G65" s="378"/>
      <c r="H65" s="378"/>
      <c r="I65" s="378"/>
      <c r="J65" s="378"/>
      <c r="K65" s="378"/>
      <c r="L65" s="378"/>
      <c r="M65" s="378"/>
      <c r="N65" s="378"/>
      <c r="O65" s="378"/>
      <c r="P65" s="378"/>
      <c r="Q65" s="362"/>
      <c r="R65" s="362"/>
      <c r="S65" s="362"/>
      <c r="T65" s="362"/>
      <c r="U65" s="363"/>
      <c r="V65" s="45"/>
    </row>
    <row r="66" spans="1:24" ht="10.199999999999999" customHeight="1" x14ac:dyDescent="0.3">
      <c r="A66" s="23"/>
      <c r="B66" s="44"/>
      <c r="C66" s="392"/>
      <c r="D66" s="391"/>
      <c r="E66" s="210"/>
      <c r="F66" s="377" t="s">
        <v>519</v>
      </c>
      <c r="G66" s="378"/>
      <c r="H66" s="378"/>
      <c r="I66" s="378"/>
      <c r="J66" s="378"/>
      <c r="K66" s="378"/>
      <c r="L66" s="378"/>
      <c r="M66" s="378"/>
      <c r="N66" s="378"/>
      <c r="O66" s="378"/>
      <c r="P66" s="378"/>
      <c r="Q66" s="362"/>
      <c r="R66" s="362"/>
      <c r="S66" s="362"/>
      <c r="T66" s="362"/>
      <c r="U66" s="363"/>
      <c r="V66" s="45"/>
    </row>
    <row r="67" spans="1:24" ht="10.199999999999999" customHeight="1" x14ac:dyDescent="0.3">
      <c r="A67" s="23"/>
      <c r="B67" s="44"/>
      <c r="C67" s="392"/>
      <c r="D67" s="391"/>
      <c r="E67" s="210"/>
      <c r="F67" s="377" t="s">
        <v>519</v>
      </c>
      <c r="G67" s="378"/>
      <c r="H67" s="378"/>
      <c r="I67" s="378"/>
      <c r="J67" s="378"/>
      <c r="K67" s="378"/>
      <c r="L67" s="378"/>
      <c r="M67" s="378"/>
      <c r="N67" s="378"/>
      <c r="O67" s="378"/>
      <c r="P67" s="378"/>
      <c r="Q67" s="362"/>
      <c r="R67" s="362"/>
      <c r="S67" s="362"/>
      <c r="T67" s="362"/>
      <c r="U67" s="363"/>
      <c r="V67" s="45"/>
    </row>
    <row r="68" spans="1:24" ht="10.199999999999999" customHeight="1" x14ac:dyDescent="0.3">
      <c r="A68" s="23"/>
      <c r="B68" s="44"/>
      <c r="C68" s="392"/>
      <c r="D68" s="391"/>
      <c r="E68" s="210"/>
      <c r="F68" s="377" t="s">
        <v>519</v>
      </c>
      <c r="G68" s="378"/>
      <c r="H68" s="378"/>
      <c r="I68" s="378"/>
      <c r="J68" s="378"/>
      <c r="K68" s="378"/>
      <c r="L68" s="378"/>
      <c r="M68" s="378"/>
      <c r="N68" s="378"/>
      <c r="O68" s="378"/>
      <c r="P68" s="378"/>
      <c r="Q68" s="362"/>
      <c r="R68" s="362"/>
      <c r="S68" s="362"/>
      <c r="T68" s="362"/>
      <c r="U68" s="363"/>
      <c r="V68" s="45"/>
    </row>
    <row r="69" spans="1:24" ht="10.199999999999999" customHeight="1" x14ac:dyDescent="0.3">
      <c r="A69" s="23"/>
      <c r="B69" s="44"/>
      <c r="C69" s="392"/>
      <c r="D69" s="391"/>
      <c r="E69" s="210"/>
      <c r="F69" s="377" t="s">
        <v>519</v>
      </c>
      <c r="G69" s="378"/>
      <c r="H69" s="378"/>
      <c r="I69" s="378"/>
      <c r="J69" s="378"/>
      <c r="K69" s="378"/>
      <c r="L69" s="378"/>
      <c r="M69" s="378"/>
      <c r="N69" s="378"/>
      <c r="O69" s="378"/>
      <c r="P69" s="378"/>
      <c r="Q69" s="362"/>
      <c r="R69" s="362"/>
      <c r="S69" s="362"/>
      <c r="T69" s="362"/>
      <c r="U69" s="363"/>
      <c r="V69" s="45"/>
    </row>
    <row r="70" spans="1:24" ht="10.199999999999999" customHeight="1" x14ac:dyDescent="0.3">
      <c r="A70" s="23"/>
      <c r="B70" s="44"/>
      <c r="C70" s="392"/>
      <c r="D70" s="391"/>
      <c r="E70" s="210"/>
      <c r="F70" s="377" t="s">
        <v>519</v>
      </c>
      <c r="G70" s="378"/>
      <c r="H70" s="378"/>
      <c r="I70" s="378"/>
      <c r="J70" s="378"/>
      <c r="K70" s="378"/>
      <c r="L70" s="378"/>
      <c r="M70" s="378"/>
      <c r="N70" s="378"/>
      <c r="O70" s="378"/>
      <c r="P70" s="378"/>
      <c r="Q70" s="362"/>
      <c r="R70" s="362"/>
      <c r="S70" s="362"/>
      <c r="T70" s="362"/>
      <c r="U70" s="363"/>
      <c r="V70" s="45"/>
    </row>
    <row r="71" spans="1:24" ht="10.199999999999999" customHeight="1" x14ac:dyDescent="0.3">
      <c r="A71" s="23"/>
      <c r="B71" s="44"/>
      <c r="C71" s="392"/>
      <c r="D71" s="391"/>
      <c r="E71" s="210"/>
      <c r="F71" s="377" t="s">
        <v>519</v>
      </c>
      <c r="G71" s="378"/>
      <c r="H71" s="378"/>
      <c r="I71" s="378"/>
      <c r="J71" s="378"/>
      <c r="K71" s="378"/>
      <c r="L71" s="378"/>
      <c r="M71" s="378"/>
      <c r="N71" s="378"/>
      <c r="O71" s="378"/>
      <c r="P71" s="378"/>
      <c r="Q71" s="362"/>
      <c r="R71" s="362"/>
      <c r="S71" s="362"/>
      <c r="T71" s="362"/>
      <c r="U71" s="363"/>
      <c r="V71" s="45"/>
      <c r="X71" s="189"/>
    </row>
    <row r="72" spans="1:24" ht="10.199999999999999" customHeight="1" x14ac:dyDescent="0.3">
      <c r="A72" s="23"/>
      <c r="B72" s="44"/>
      <c r="C72" s="392"/>
      <c r="D72" s="391"/>
      <c r="E72" s="210"/>
      <c r="F72" s="377" t="s">
        <v>519</v>
      </c>
      <c r="G72" s="378"/>
      <c r="H72" s="378"/>
      <c r="I72" s="378"/>
      <c r="J72" s="378"/>
      <c r="K72" s="378"/>
      <c r="L72" s="378"/>
      <c r="M72" s="378"/>
      <c r="N72" s="378"/>
      <c r="O72" s="378"/>
      <c r="P72" s="378"/>
      <c r="Q72" s="362"/>
      <c r="R72" s="362"/>
      <c r="S72" s="362"/>
      <c r="T72" s="362"/>
      <c r="U72" s="363"/>
      <c r="V72" s="45"/>
    </row>
    <row r="73" spans="1:24" ht="10.199999999999999" customHeight="1" x14ac:dyDescent="0.3">
      <c r="A73" s="23"/>
      <c r="B73" s="44"/>
      <c r="C73" s="392"/>
      <c r="D73" s="391"/>
      <c r="E73" s="210"/>
      <c r="F73" s="377" t="s">
        <v>519</v>
      </c>
      <c r="G73" s="378"/>
      <c r="H73" s="378"/>
      <c r="I73" s="378"/>
      <c r="J73" s="378"/>
      <c r="K73" s="378"/>
      <c r="L73" s="378"/>
      <c r="M73" s="378"/>
      <c r="N73" s="378"/>
      <c r="O73" s="378"/>
      <c r="P73" s="378"/>
      <c r="Q73" s="362"/>
      <c r="R73" s="362"/>
      <c r="S73" s="362"/>
      <c r="T73" s="362"/>
      <c r="U73" s="363"/>
      <c r="V73" s="45"/>
    </row>
    <row r="74" spans="1:24" ht="10.199999999999999" customHeight="1" x14ac:dyDescent="0.3">
      <c r="A74" s="23"/>
      <c r="B74" s="44"/>
      <c r="C74" s="392"/>
      <c r="D74" s="391"/>
      <c r="E74" s="210"/>
      <c r="F74" s="377" t="s">
        <v>519</v>
      </c>
      <c r="G74" s="378"/>
      <c r="H74" s="378"/>
      <c r="I74" s="378"/>
      <c r="J74" s="378"/>
      <c r="K74" s="378"/>
      <c r="L74" s="378"/>
      <c r="M74" s="378"/>
      <c r="N74" s="378"/>
      <c r="O74" s="378"/>
      <c r="P74" s="378"/>
      <c r="Q74" s="362"/>
      <c r="R74" s="362"/>
      <c r="S74" s="362"/>
      <c r="T74" s="362"/>
      <c r="U74" s="363"/>
      <c r="V74" s="45"/>
    </row>
    <row r="75" spans="1:24" ht="10.199999999999999" customHeight="1" x14ac:dyDescent="0.3">
      <c r="A75" s="23"/>
      <c r="B75" s="44"/>
      <c r="C75" s="392"/>
      <c r="D75" s="391"/>
      <c r="E75" s="211"/>
      <c r="F75" s="395" t="s">
        <v>519</v>
      </c>
      <c r="G75" s="396"/>
      <c r="H75" s="396"/>
      <c r="I75" s="396"/>
      <c r="J75" s="396"/>
      <c r="K75" s="396"/>
      <c r="L75" s="396"/>
      <c r="M75" s="396"/>
      <c r="N75" s="396"/>
      <c r="O75" s="396"/>
      <c r="P75" s="396"/>
      <c r="Q75" s="384"/>
      <c r="R75" s="384"/>
      <c r="S75" s="384"/>
      <c r="T75" s="384"/>
      <c r="U75" s="385"/>
      <c r="V75" s="45"/>
    </row>
    <row r="76" spans="1:24" ht="36" customHeight="1" x14ac:dyDescent="0.3">
      <c r="A76" s="23"/>
      <c r="B76" s="44"/>
      <c r="C76" s="389" t="s">
        <v>189</v>
      </c>
      <c r="D76" s="390"/>
      <c r="E76" s="386" t="s">
        <v>519</v>
      </c>
      <c r="F76" s="387"/>
      <c r="G76" s="387"/>
      <c r="H76" s="387"/>
      <c r="I76" s="387"/>
      <c r="J76" s="387"/>
      <c r="K76" s="387"/>
      <c r="L76" s="387"/>
      <c r="M76" s="387"/>
      <c r="N76" s="387"/>
      <c r="O76" s="387"/>
      <c r="P76" s="387"/>
      <c r="Q76" s="387"/>
      <c r="R76" s="387"/>
      <c r="S76" s="387"/>
      <c r="T76" s="387"/>
      <c r="U76" s="388"/>
      <c r="V76" s="45"/>
    </row>
    <row r="77" spans="1:24" ht="70.95" customHeight="1" x14ac:dyDescent="0.3">
      <c r="A77" s="23"/>
      <c r="B77" s="44"/>
      <c r="C77" s="228" t="s">
        <v>61</v>
      </c>
      <c r="D77" s="260"/>
      <c r="E77" s="280" t="s">
        <v>519</v>
      </c>
      <c r="F77" s="281"/>
      <c r="G77" s="281"/>
      <c r="H77" s="281"/>
      <c r="I77" s="281"/>
      <c r="J77" s="281"/>
      <c r="K77" s="281"/>
      <c r="L77" s="281"/>
      <c r="M77" s="281"/>
      <c r="N77" s="281"/>
      <c r="O77" s="281"/>
      <c r="P77" s="281"/>
      <c r="Q77" s="281"/>
      <c r="R77" s="281"/>
      <c r="S77" s="281"/>
      <c r="T77" s="281"/>
      <c r="U77" s="282"/>
      <c r="V77" s="45"/>
    </row>
    <row r="78" spans="1:24" ht="3" customHeight="1" x14ac:dyDescent="0.3">
      <c r="A78" s="23"/>
      <c r="B78" s="46"/>
      <c r="C78" s="47"/>
      <c r="D78" s="47"/>
      <c r="E78" s="47">
        <v>0</v>
      </c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8"/>
    </row>
    <row r="79" spans="1:24" ht="6" customHeight="1" x14ac:dyDescent="0.3">
      <c r="A79" s="23"/>
      <c r="B79" s="23"/>
      <c r="C79" s="278"/>
      <c r="D79" s="279"/>
      <c r="E79" s="279"/>
      <c r="F79" s="279"/>
      <c r="G79" s="279"/>
      <c r="H79" s="279"/>
      <c r="I79" s="279"/>
      <c r="J79" s="279"/>
      <c r="K79" s="279"/>
      <c r="L79" s="279"/>
      <c r="M79" s="279"/>
      <c r="N79" s="279"/>
      <c r="O79" s="279"/>
      <c r="P79" s="279"/>
      <c r="Q79" s="279"/>
      <c r="R79" s="279"/>
      <c r="S79" s="279"/>
      <c r="T79" s="279"/>
      <c r="U79" s="279"/>
      <c r="V79" s="23"/>
    </row>
    <row r="80" spans="1:24" s="2" customFormat="1" ht="15" customHeight="1" x14ac:dyDescent="0.25">
      <c r="A80" s="49"/>
      <c r="B80" s="50"/>
      <c r="C80" s="261" t="s">
        <v>73</v>
      </c>
      <c r="D80" s="262"/>
      <c r="E80" s="51"/>
      <c r="F80" s="51"/>
      <c r="G80" s="51"/>
      <c r="H80" s="51"/>
      <c r="I80" s="51"/>
      <c r="J80" s="52"/>
      <c r="K80" s="269"/>
      <c r="L80" s="270"/>
      <c r="M80" s="270"/>
      <c r="N80" s="270"/>
      <c r="O80" s="270"/>
      <c r="P80" s="270"/>
      <c r="Q80" s="270"/>
      <c r="R80" s="270"/>
      <c r="S80" s="270"/>
      <c r="T80" s="270"/>
      <c r="U80" s="270"/>
      <c r="V80" s="271"/>
    </row>
    <row r="81" spans="1:22" ht="13.2" customHeight="1" x14ac:dyDescent="0.3">
      <c r="A81" s="23"/>
      <c r="B81" s="24"/>
      <c r="C81" s="250"/>
      <c r="D81" s="382"/>
      <c r="E81" s="382"/>
      <c r="F81" s="382"/>
      <c r="G81" s="382"/>
      <c r="H81" s="382"/>
      <c r="I81" s="383"/>
      <c r="J81" s="53" t="s">
        <v>74</v>
      </c>
      <c r="K81" s="272"/>
      <c r="L81" s="273"/>
      <c r="M81" s="273"/>
      <c r="N81" s="273"/>
      <c r="O81" s="273"/>
      <c r="P81" s="273"/>
      <c r="Q81" s="273"/>
      <c r="R81" s="273"/>
      <c r="S81" s="273"/>
      <c r="T81" s="273"/>
      <c r="U81" s="273"/>
      <c r="V81" s="274"/>
    </row>
    <row r="82" spans="1:22" ht="15" customHeight="1" x14ac:dyDescent="0.25">
      <c r="A82" s="23"/>
      <c r="B82" s="24"/>
      <c r="C82" s="267" t="s">
        <v>202</v>
      </c>
      <c r="D82" s="268"/>
      <c r="E82" s="268"/>
      <c r="F82" s="268"/>
      <c r="G82" s="268"/>
      <c r="H82" s="268"/>
      <c r="I82" s="268"/>
      <c r="J82" s="27"/>
      <c r="K82" s="272"/>
      <c r="L82" s="273"/>
      <c r="M82" s="273"/>
      <c r="N82" s="273"/>
      <c r="O82" s="273"/>
      <c r="P82" s="273"/>
      <c r="Q82" s="273"/>
      <c r="R82" s="273"/>
      <c r="S82" s="273"/>
      <c r="T82" s="273"/>
      <c r="U82" s="273"/>
      <c r="V82" s="274"/>
    </row>
    <row r="83" spans="1:22" ht="14.4" customHeight="1" x14ac:dyDescent="0.3">
      <c r="A83" s="23"/>
      <c r="B83" s="24"/>
      <c r="C83" s="250"/>
      <c r="D83" s="251"/>
      <c r="E83" s="251"/>
      <c r="F83" s="251"/>
      <c r="G83" s="251"/>
      <c r="H83" s="251"/>
      <c r="I83" s="252"/>
      <c r="J83" s="27"/>
      <c r="K83" s="272"/>
      <c r="L83" s="273"/>
      <c r="M83" s="273"/>
      <c r="N83" s="273"/>
      <c r="O83" s="273"/>
      <c r="P83" s="273"/>
      <c r="Q83" s="273"/>
      <c r="R83" s="273"/>
      <c r="S83" s="273"/>
      <c r="T83" s="273"/>
      <c r="U83" s="273"/>
      <c r="V83" s="274"/>
    </row>
    <row r="84" spans="1:22" ht="4.2" customHeight="1" x14ac:dyDescent="0.2">
      <c r="A84" s="23"/>
      <c r="B84" s="24"/>
      <c r="C84" s="54">
        <v>0</v>
      </c>
      <c r="D84" s="55"/>
      <c r="E84" s="55"/>
      <c r="F84" s="55"/>
      <c r="G84" s="55"/>
      <c r="H84" s="55"/>
      <c r="I84" s="56"/>
      <c r="J84" s="27"/>
      <c r="K84" s="272"/>
      <c r="L84" s="273"/>
      <c r="M84" s="273"/>
      <c r="N84" s="273"/>
      <c r="O84" s="273"/>
      <c r="P84" s="273"/>
      <c r="Q84" s="273"/>
      <c r="R84" s="273"/>
      <c r="S84" s="273"/>
      <c r="T84" s="273"/>
      <c r="U84" s="273"/>
      <c r="V84" s="274"/>
    </row>
    <row r="85" spans="1:22" ht="15" customHeight="1" x14ac:dyDescent="0.3">
      <c r="A85" s="23"/>
      <c r="B85" s="28"/>
      <c r="C85" s="57" t="s">
        <v>80</v>
      </c>
      <c r="D85" s="287">
        <f>IF(T4,T4,P4)</f>
        <v>43995</v>
      </c>
      <c r="E85" s="288"/>
      <c r="F85" s="29"/>
      <c r="G85" s="29"/>
      <c r="H85" s="29"/>
      <c r="I85" s="29"/>
      <c r="J85" s="30"/>
      <c r="K85" s="275"/>
      <c r="L85" s="276"/>
      <c r="M85" s="276"/>
      <c r="N85" s="276"/>
      <c r="O85" s="276"/>
      <c r="P85" s="276"/>
      <c r="Q85" s="276"/>
      <c r="R85" s="276"/>
      <c r="S85" s="276"/>
      <c r="T85" s="276"/>
      <c r="U85" s="276"/>
      <c r="V85" s="277"/>
    </row>
    <row r="86" spans="1:22" ht="24.6" customHeight="1" x14ac:dyDescent="0.3">
      <c r="B86" s="225"/>
      <c r="C86" s="226"/>
      <c r="D86" s="226"/>
      <c r="E86" s="226"/>
      <c r="F86" s="226"/>
      <c r="G86" s="226"/>
      <c r="H86" s="226"/>
      <c r="I86" s="226"/>
      <c r="J86" s="226"/>
      <c r="K86" s="226"/>
      <c r="L86" s="226"/>
      <c r="M86" s="226"/>
      <c r="N86" s="226"/>
      <c r="O86" s="226"/>
      <c r="P86" s="226"/>
      <c r="Q86" s="226"/>
      <c r="R86" s="226"/>
      <c r="S86" s="226"/>
      <c r="T86" s="226"/>
      <c r="U86" s="226"/>
      <c r="V86" s="226"/>
    </row>
  </sheetData>
  <sheetProtection selectLockedCells="1" selectUnlockedCells="1"/>
  <mergeCells count="161">
    <mergeCell ref="F74:P74"/>
    <mergeCell ref="C52:D52"/>
    <mergeCell ref="C46:D46"/>
    <mergeCell ref="C45:D45"/>
    <mergeCell ref="N30:P30"/>
    <mergeCell ref="E30:J30"/>
    <mergeCell ref="E31:J31"/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C63:D63"/>
    <mergeCell ref="T31:U31"/>
    <mergeCell ref="C31:D31"/>
    <mergeCell ref="Q65:U65"/>
    <mergeCell ref="Q66:U66"/>
    <mergeCell ref="Q72:U72"/>
    <mergeCell ref="N55:R55"/>
    <mergeCell ref="E38:J38"/>
    <mergeCell ref="Q73:U73"/>
    <mergeCell ref="Q64:U64"/>
    <mergeCell ref="Q68:U68"/>
    <mergeCell ref="Q69:U69"/>
    <mergeCell ref="Q67:U67"/>
    <mergeCell ref="Q70:U70"/>
    <mergeCell ref="Q71:U71"/>
    <mergeCell ref="E63:U63"/>
    <mergeCell ref="N61:R61"/>
    <mergeCell ref="E58:U58"/>
    <mergeCell ref="E52:U52"/>
    <mergeCell ref="P39:U39"/>
    <mergeCell ref="E46:U46"/>
    <mergeCell ref="P40:U40"/>
    <mergeCell ref="E40:J40"/>
    <mergeCell ref="S54:U55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R4:S4"/>
    <mergeCell ref="N10:O10"/>
    <mergeCell ref="U21:V21"/>
    <mergeCell ref="U22:V22"/>
    <mergeCell ref="N9:O9"/>
    <mergeCell ref="N8:P8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F2:O2"/>
    <mergeCell ref="L39:O39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C30:D30"/>
    <mergeCell ref="C19:D19"/>
    <mergeCell ref="C20:D20"/>
    <mergeCell ref="C34:D34"/>
    <mergeCell ref="C36:D36"/>
    <mergeCell ref="Q29:S29"/>
    <mergeCell ref="Q31:S31"/>
    <mergeCell ref="L37:O37"/>
    <mergeCell ref="U20:V20"/>
    <mergeCell ref="F22:H22"/>
    <mergeCell ref="C27:D27"/>
    <mergeCell ref="C25:D25"/>
    <mergeCell ref="C26:D26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D85:E85"/>
    <mergeCell ref="B86:V86"/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</mergeCells>
  <printOptions horizontalCentered="1" verticalCentered="1"/>
  <pageMargins left="0" right="0.19685039370078741" top="0.15748031496062992" bottom="0.19685039370078741" header="0" footer="0"/>
  <pageSetup paperSize="9" orientation="portrait" horizontalDpi="300" verticalDpi="300" r:id="rId1"/>
  <headerFooter differentFirst="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3"/>
  <sheetViews>
    <sheetView zoomScale="115" zoomScaleNormal="115" workbookViewId="0"/>
  </sheetViews>
  <sheetFormatPr baseColWidth="10" defaultColWidth="11.5546875" defaultRowHeight="13.8" x14ac:dyDescent="0.25"/>
  <cols>
    <col min="1" max="1" width="11.5546875" style="182" bestFit="1" customWidth="1"/>
    <col min="2" max="2" width="11.88671875" style="194" bestFit="1" customWidth="1"/>
    <col min="3" max="3" width="11.5546875" style="182" bestFit="1" customWidth="1"/>
    <col min="4" max="4" width="12" style="182" bestFit="1" customWidth="1"/>
    <col min="5" max="5" width="17" style="182" bestFit="1" customWidth="1"/>
    <col min="6" max="6" width="16" style="182" bestFit="1" customWidth="1"/>
    <col min="7" max="7" width="18.109375" style="182" bestFit="1" customWidth="1"/>
    <col min="8" max="8" width="16.33203125" style="182" bestFit="1" customWidth="1"/>
    <col min="9" max="9" width="19.33203125" style="182" customWidth="1"/>
    <col min="10" max="10" width="26.6640625" style="182" customWidth="1"/>
    <col min="11" max="11" width="14.6640625" style="182" customWidth="1"/>
    <col min="12" max="12" width="12.5546875" style="182" bestFit="1" customWidth="1"/>
    <col min="13" max="13" width="14.6640625" style="182" bestFit="1" customWidth="1"/>
    <col min="14" max="14" width="12.33203125" style="182" bestFit="1" customWidth="1"/>
    <col min="15" max="15" width="19.6640625" style="182" bestFit="1" customWidth="1"/>
    <col min="16" max="16" width="11.33203125" style="183" bestFit="1" customWidth="1"/>
    <col min="17" max="17" width="11.88671875" style="182" bestFit="1" customWidth="1"/>
    <col min="18" max="18" width="18.6640625" style="184" customWidth="1"/>
    <col min="19" max="19" width="19" style="182" bestFit="1" customWidth="1"/>
    <col min="20" max="20" width="17.6640625" style="184" customWidth="1"/>
    <col min="21" max="21" width="30.33203125" style="182" bestFit="1" customWidth="1"/>
    <col min="22" max="22" width="17.33203125" style="182" bestFit="1" customWidth="1"/>
    <col min="23" max="23" width="24.109375" style="182" bestFit="1" customWidth="1"/>
    <col min="24" max="24" width="15.44140625" style="182" bestFit="1" customWidth="1"/>
    <col min="25" max="25" width="20.33203125" style="182" bestFit="1" customWidth="1"/>
    <col min="26" max="26" width="22.44140625" style="182" customWidth="1"/>
    <col min="27" max="27" width="18.6640625" style="182" bestFit="1" customWidth="1"/>
    <col min="28" max="28" width="18.44140625" style="182" customWidth="1"/>
    <col min="29" max="29" width="29.88671875" style="182" bestFit="1" customWidth="1"/>
    <col min="30" max="30" width="23" style="182" bestFit="1" customWidth="1"/>
    <col min="31" max="33" width="26.6640625" style="182" bestFit="1" customWidth="1"/>
    <col min="34" max="34" width="21.33203125" style="182" bestFit="1" customWidth="1"/>
    <col min="35" max="35" width="15" style="182" bestFit="1" customWidth="1"/>
    <col min="36" max="38" width="13.109375" style="182" bestFit="1" customWidth="1"/>
    <col min="39" max="39" width="11.5546875" style="182" bestFit="1" customWidth="1"/>
    <col min="40" max="40" width="6.33203125" style="182" bestFit="1" customWidth="1"/>
    <col min="41" max="41" width="14.5546875" style="182" bestFit="1" customWidth="1"/>
    <col min="42" max="42" width="15.33203125" style="182" bestFit="1" customWidth="1"/>
    <col min="43" max="43" width="14.33203125" style="182" bestFit="1" customWidth="1"/>
    <col min="44" max="44" width="15.5546875" style="182" bestFit="1" customWidth="1"/>
    <col min="45" max="45" width="12.6640625" style="182" bestFit="1" customWidth="1"/>
    <col min="46" max="46" width="14.88671875" style="182" bestFit="1" customWidth="1"/>
    <col min="47" max="47" width="19.33203125" style="182" bestFit="1" customWidth="1"/>
    <col min="48" max="48" width="12.109375" style="182" bestFit="1" customWidth="1"/>
    <col min="49" max="49" width="12.33203125" style="182" bestFit="1" customWidth="1"/>
    <col min="50" max="50" width="15.6640625" style="182" bestFit="1" customWidth="1"/>
    <col min="51" max="51" width="12.109375" style="182" bestFit="1" customWidth="1"/>
    <col min="52" max="52" width="12.33203125" style="182" bestFit="1" customWidth="1"/>
    <col min="53" max="53" width="15.6640625" style="182" bestFit="1" customWidth="1"/>
    <col min="54" max="54" width="12.109375" style="182" bestFit="1" customWidth="1"/>
    <col min="55" max="55" width="12.33203125" style="182" bestFit="1" customWidth="1"/>
    <col min="56" max="56" width="15.6640625" style="182" bestFit="1" customWidth="1"/>
    <col min="57" max="57" width="12.109375" style="182" bestFit="1" customWidth="1"/>
    <col min="58" max="58" width="12.33203125" style="182" bestFit="1" customWidth="1"/>
    <col min="59" max="59" width="15.6640625" style="182" bestFit="1" customWidth="1"/>
    <col min="60" max="60" width="12.109375" style="182" bestFit="1" customWidth="1"/>
    <col min="61" max="61" width="12.33203125" style="182" bestFit="1" customWidth="1"/>
    <col min="62" max="62" width="18.6640625" style="182" bestFit="1" customWidth="1"/>
    <col min="63" max="63" width="16.5546875" style="182" bestFit="1" customWidth="1"/>
    <col min="64" max="64" width="14.5546875" style="182" bestFit="1" customWidth="1"/>
    <col min="65" max="65" width="14.109375" style="182" customWidth="1"/>
    <col min="66" max="66" width="38.33203125" style="182" bestFit="1" customWidth="1"/>
    <col min="67" max="67" width="14.5546875" style="182" bestFit="1" customWidth="1"/>
    <col min="68" max="68" width="16.5546875" style="182" bestFit="1" customWidth="1"/>
    <col min="69" max="69" width="14.5546875" style="182" bestFit="1" customWidth="1"/>
    <col min="70" max="70" width="14.109375" style="182" customWidth="1"/>
    <col min="71" max="71" width="50.33203125" style="182" bestFit="1" customWidth="1"/>
    <col min="72" max="72" width="12.88671875" style="182" bestFit="1" customWidth="1"/>
    <col min="73" max="73" width="22.33203125" style="182" bestFit="1" customWidth="1"/>
    <col min="74" max="74" width="13.44140625" style="182" bestFit="1" customWidth="1"/>
    <col min="75" max="75" width="24" style="182" bestFit="1" customWidth="1"/>
    <col min="76" max="76" width="22.5546875" style="182" bestFit="1" customWidth="1"/>
    <col min="77" max="77" width="29.109375" style="182" bestFit="1" customWidth="1"/>
    <col min="78" max="78" width="12.6640625" style="182" bestFit="1" customWidth="1"/>
    <col min="79" max="80" width="9.109375" style="182" bestFit="1" customWidth="1"/>
    <col min="81" max="81" width="17.109375" style="182" bestFit="1" customWidth="1"/>
    <col min="82" max="82" width="8.5546875" style="185" bestFit="1" customWidth="1"/>
    <col min="83" max="83" width="9.109375" style="182" bestFit="1" customWidth="1"/>
    <col min="84" max="84" width="17.109375" style="182" bestFit="1" customWidth="1"/>
    <col min="85" max="85" width="8.5546875" style="185" bestFit="1" customWidth="1"/>
    <col min="86" max="86" width="9.109375" style="182" bestFit="1" customWidth="1"/>
    <col min="87" max="87" width="17.109375" style="182" bestFit="1" customWidth="1"/>
    <col min="88" max="88" width="8.5546875" style="185" bestFit="1" customWidth="1"/>
    <col min="89" max="89" width="9.109375" style="182" bestFit="1" customWidth="1"/>
    <col min="90" max="90" width="17.109375" style="182" bestFit="1" customWidth="1"/>
    <col min="91" max="91" width="8.5546875" style="185" bestFit="1" customWidth="1"/>
    <col min="92" max="92" width="9.109375" style="182" bestFit="1" customWidth="1"/>
    <col min="93" max="93" width="17.109375" style="182" bestFit="1" customWidth="1"/>
    <col min="94" max="94" width="8.5546875" style="185" bestFit="1" customWidth="1"/>
    <col min="95" max="95" width="9.109375" style="182" bestFit="1" customWidth="1"/>
    <col min="96" max="96" width="17.109375" style="182" bestFit="1" customWidth="1"/>
    <col min="97" max="97" width="8.5546875" style="185" bestFit="1" customWidth="1"/>
    <col min="98" max="98" width="9.109375" style="182" bestFit="1" customWidth="1"/>
    <col min="99" max="99" width="17.109375" style="182" bestFit="1" customWidth="1"/>
    <col min="100" max="100" width="8.5546875" style="185" bestFit="1" customWidth="1"/>
    <col min="101" max="101" width="9.109375" style="182" bestFit="1" customWidth="1"/>
    <col min="102" max="102" width="17.109375" style="182" bestFit="1" customWidth="1"/>
    <col min="103" max="103" width="8.5546875" style="185" bestFit="1" customWidth="1"/>
    <col min="104" max="104" width="9.109375" style="182" bestFit="1" customWidth="1"/>
    <col min="105" max="105" width="17.109375" style="182" bestFit="1" customWidth="1"/>
    <col min="106" max="106" width="8.5546875" style="185" bestFit="1" customWidth="1"/>
    <col min="107" max="107" width="10.33203125" style="182" bestFit="1" customWidth="1"/>
    <col min="108" max="108" width="15.44140625" style="182" bestFit="1" customWidth="1"/>
    <col min="109" max="109" width="9.6640625" style="185" bestFit="1" customWidth="1"/>
    <col min="110" max="110" width="10.33203125" style="182" bestFit="1" customWidth="1"/>
    <col min="111" max="111" width="15.44140625" style="182" bestFit="1" customWidth="1"/>
    <col min="112" max="112" width="9.6640625" style="185" bestFit="1" customWidth="1"/>
    <col min="113" max="113" width="10.33203125" style="182" bestFit="1" customWidth="1"/>
    <col min="114" max="114" width="15.44140625" style="182" bestFit="1" customWidth="1"/>
    <col min="115" max="115" width="9.6640625" style="185" bestFit="1" customWidth="1"/>
    <col min="116" max="116" width="19.33203125" style="182" bestFit="1" customWidth="1"/>
    <col min="117" max="16384" width="11.5546875" style="182"/>
  </cols>
  <sheetData>
    <row r="1" spans="1:116" s="172" customFormat="1" ht="41.4" x14ac:dyDescent="0.25">
      <c r="A1" s="88" t="s">
        <v>188</v>
      </c>
      <c r="B1" s="193" t="s">
        <v>201</v>
      </c>
      <c r="C1" s="97" t="s">
        <v>96</v>
      </c>
      <c r="D1" s="98" t="s">
        <v>100</v>
      </c>
      <c r="E1" s="98" t="s">
        <v>101</v>
      </c>
      <c r="F1" s="98" t="s">
        <v>102</v>
      </c>
      <c r="G1" s="99" t="s">
        <v>103</v>
      </c>
      <c r="H1" s="99" t="s">
        <v>104</v>
      </c>
      <c r="I1" s="99" t="s">
        <v>195</v>
      </c>
      <c r="J1" s="99" t="s">
        <v>196</v>
      </c>
      <c r="K1" s="99" t="s">
        <v>105</v>
      </c>
      <c r="L1" s="99" t="s">
        <v>106</v>
      </c>
      <c r="M1" s="88" t="s">
        <v>108</v>
      </c>
      <c r="N1" s="89" t="s">
        <v>107</v>
      </c>
      <c r="O1" s="91" t="s">
        <v>109</v>
      </c>
      <c r="P1" s="90" t="s">
        <v>110</v>
      </c>
      <c r="Q1" s="91" t="s">
        <v>111</v>
      </c>
      <c r="R1" s="100" t="s">
        <v>112</v>
      </c>
      <c r="S1" s="91" t="s">
        <v>113</v>
      </c>
      <c r="T1" s="100" t="s">
        <v>114</v>
      </c>
      <c r="U1" s="92" t="s">
        <v>197</v>
      </c>
      <c r="V1" s="96" t="s">
        <v>115</v>
      </c>
      <c r="W1" s="95" t="s">
        <v>90</v>
      </c>
      <c r="X1" s="94" t="s">
        <v>91</v>
      </c>
      <c r="Y1" s="95" t="s">
        <v>92</v>
      </c>
      <c r="Z1" s="101" t="s">
        <v>93</v>
      </c>
      <c r="AA1" s="95" t="s">
        <v>116</v>
      </c>
      <c r="AB1" s="95" t="s">
        <v>94</v>
      </c>
      <c r="AC1" s="101" t="s">
        <v>95</v>
      </c>
      <c r="AD1" s="103" t="s">
        <v>117</v>
      </c>
      <c r="AE1" s="103" t="s">
        <v>118</v>
      </c>
      <c r="AF1" s="103" t="s">
        <v>119</v>
      </c>
      <c r="AG1" s="103" t="s">
        <v>120</v>
      </c>
      <c r="AH1" s="105" t="s">
        <v>12</v>
      </c>
      <c r="AI1" s="104" t="s">
        <v>121</v>
      </c>
      <c r="AJ1" s="104" t="s">
        <v>122</v>
      </c>
      <c r="AK1" s="104" t="s">
        <v>123</v>
      </c>
      <c r="AL1" s="104" t="s">
        <v>124</v>
      </c>
      <c r="AM1" s="106" t="s">
        <v>125</v>
      </c>
      <c r="AN1" s="106" t="s">
        <v>19</v>
      </c>
      <c r="AO1" s="106" t="s">
        <v>126</v>
      </c>
      <c r="AP1" s="106" t="s">
        <v>127</v>
      </c>
      <c r="AQ1" s="106" t="s">
        <v>128</v>
      </c>
      <c r="AR1" s="106" t="s">
        <v>129</v>
      </c>
      <c r="AS1" s="106" t="s">
        <v>130</v>
      </c>
      <c r="AT1" s="106" t="s">
        <v>131</v>
      </c>
      <c r="AU1" s="107" t="s">
        <v>132</v>
      </c>
      <c r="AV1" s="107" t="s">
        <v>137</v>
      </c>
      <c r="AW1" s="107" t="s">
        <v>139</v>
      </c>
      <c r="AX1" s="107" t="s">
        <v>133</v>
      </c>
      <c r="AY1" s="107" t="s">
        <v>138</v>
      </c>
      <c r="AZ1" s="107" t="s">
        <v>140</v>
      </c>
      <c r="BA1" s="107" t="s">
        <v>134</v>
      </c>
      <c r="BB1" s="107" t="s">
        <v>141</v>
      </c>
      <c r="BC1" s="107" t="s">
        <v>142</v>
      </c>
      <c r="BD1" s="107" t="s">
        <v>135</v>
      </c>
      <c r="BE1" s="107" t="s">
        <v>143</v>
      </c>
      <c r="BF1" s="107" t="s">
        <v>144</v>
      </c>
      <c r="BG1" s="107" t="s">
        <v>136</v>
      </c>
      <c r="BH1" s="107" t="s">
        <v>145</v>
      </c>
      <c r="BI1" s="107" t="s">
        <v>146</v>
      </c>
      <c r="BJ1" s="108" t="s">
        <v>44</v>
      </c>
      <c r="BK1" s="108" t="s">
        <v>45</v>
      </c>
      <c r="BL1" s="108" t="s">
        <v>147</v>
      </c>
      <c r="BM1" s="108" t="s">
        <v>47</v>
      </c>
      <c r="BN1" s="108" t="s">
        <v>83</v>
      </c>
      <c r="BO1" s="108" t="s">
        <v>49</v>
      </c>
      <c r="BP1" s="108" t="s">
        <v>50</v>
      </c>
      <c r="BQ1" s="108" t="s">
        <v>148</v>
      </c>
      <c r="BR1" s="108" t="s">
        <v>52</v>
      </c>
      <c r="BS1" s="108" t="s">
        <v>84</v>
      </c>
      <c r="BT1" s="93" t="s">
        <v>54</v>
      </c>
      <c r="BU1" s="93" t="s">
        <v>55</v>
      </c>
      <c r="BV1" s="93" t="s">
        <v>85</v>
      </c>
      <c r="BW1" s="102" t="s">
        <v>57</v>
      </c>
      <c r="BX1" s="109" t="s">
        <v>59</v>
      </c>
      <c r="BY1" s="109" t="s">
        <v>60</v>
      </c>
      <c r="BZ1" s="109" t="s">
        <v>72</v>
      </c>
      <c r="CA1" s="109" t="s">
        <v>61</v>
      </c>
      <c r="CB1" s="110" t="s">
        <v>152</v>
      </c>
      <c r="CC1" s="110" t="s">
        <v>149</v>
      </c>
      <c r="CD1" s="128" t="s">
        <v>176</v>
      </c>
      <c r="CE1" s="110" t="s">
        <v>151</v>
      </c>
      <c r="CF1" s="110" t="s">
        <v>150</v>
      </c>
      <c r="CG1" s="128" t="s">
        <v>177</v>
      </c>
      <c r="CH1" s="110" t="s">
        <v>153</v>
      </c>
      <c r="CI1" s="110" t="s">
        <v>154</v>
      </c>
      <c r="CJ1" s="128" t="s">
        <v>178</v>
      </c>
      <c r="CK1" s="110" t="s">
        <v>155</v>
      </c>
      <c r="CL1" s="110" t="s">
        <v>156</v>
      </c>
      <c r="CM1" s="128" t="s">
        <v>179</v>
      </c>
      <c r="CN1" s="110" t="s">
        <v>157</v>
      </c>
      <c r="CO1" s="110" t="s">
        <v>158</v>
      </c>
      <c r="CP1" s="128" t="s">
        <v>180</v>
      </c>
      <c r="CQ1" s="110" t="s">
        <v>159</v>
      </c>
      <c r="CR1" s="110" t="s">
        <v>160</v>
      </c>
      <c r="CS1" s="128" t="s">
        <v>181</v>
      </c>
      <c r="CT1" s="110" t="s">
        <v>161</v>
      </c>
      <c r="CU1" s="110" t="s">
        <v>162</v>
      </c>
      <c r="CV1" s="128" t="s">
        <v>182</v>
      </c>
      <c r="CW1" s="110" t="s">
        <v>163</v>
      </c>
      <c r="CX1" s="110" t="s">
        <v>164</v>
      </c>
      <c r="CY1" s="128" t="s">
        <v>183</v>
      </c>
      <c r="CZ1" s="110" t="s">
        <v>165</v>
      </c>
      <c r="DA1" s="110" t="s">
        <v>166</v>
      </c>
      <c r="DB1" s="128" t="s">
        <v>184</v>
      </c>
      <c r="DC1" s="110" t="s">
        <v>167</v>
      </c>
      <c r="DD1" s="110" t="s">
        <v>168</v>
      </c>
      <c r="DE1" s="128" t="s">
        <v>185</v>
      </c>
      <c r="DF1" s="110" t="s">
        <v>169</v>
      </c>
      <c r="DG1" s="110" t="s">
        <v>170</v>
      </c>
      <c r="DH1" s="128" t="s">
        <v>186</v>
      </c>
      <c r="DI1" s="110" t="s">
        <v>171</v>
      </c>
      <c r="DJ1" s="110" t="s">
        <v>172</v>
      </c>
      <c r="DK1" s="128" t="s">
        <v>187</v>
      </c>
      <c r="DL1" s="110" t="s">
        <v>173</v>
      </c>
    </row>
    <row r="2" spans="1:116" x14ac:dyDescent="0.25">
      <c r="A2" s="173">
        <v>409</v>
      </c>
      <c r="B2" s="174">
        <v>43995</v>
      </c>
      <c r="C2" s="174"/>
      <c r="D2" s="173">
        <v>2</v>
      </c>
      <c r="E2" s="173">
        <v>1</v>
      </c>
      <c r="F2" s="173"/>
      <c r="G2" s="173" t="s">
        <v>494</v>
      </c>
      <c r="H2" s="173"/>
      <c r="I2" s="216">
        <v>33606060606</v>
      </c>
      <c r="J2" s="173" t="s">
        <v>495</v>
      </c>
      <c r="K2" s="173" t="s">
        <v>223</v>
      </c>
      <c r="L2" s="173" t="s">
        <v>224</v>
      </c>
      <c r="M2" s="173" t="s">
        <v>190</v>
      </c>
      <c r="N2" s="175" t="s">
        <v>491</v>
      </c>
      <c r="O2" s="176" t="s">
        <v>492</v>
      </c>
      <c r="P2" s="177">
        <v>33000</v>
      </c>
      <c r="Q2" s="176" t="s">
        <v>493</v>
      </c>
      <c r="R2" s="216">
        <v>33567895884</v>
      </c>
      <c r="S2" s="176" t="s">
        <v>516</v>
      </c>
      <c r="T2" s="216">
        <v>33606066060</v>
      </c>
      <c r="U2" s="178" t="s">
        <v>517</v>
      </c>
      <c r="V2" s="178" t="s">
        <v>504</v>
      </c>
      <c r="W2" s="176" t="s">
        <v>502</v>
      </c>
      <c r="X2" s="176">
        <v>75000</v>
      </c>
      <c r="Y2" s="176" t="s">
        <v>503</v>
      </c>
      <c r="Z2" s="216">
        <v>33104050670</v>
      </c>
      <c r="AA2" s="176" t="s">
        <v>505</v>
      </c>
      <c r="AB2" s="216">
        <v>33708097654</v>
      </c>
      <c r="AC2" s="176" t="s">
        <v>515</v>
      </c>
      <c r="AD2" s="176"/>
      <c r="AE2" s="176"/>
      <c r="AF2" s="176"/>
      <c r="AG2" s="176"/>
      <c r="AH2" s="176" t="s">
        <v>198</v>
      </c>
      <c r="AI2" s="176" t="s">
        <v>205</v>
      </c>
      <c r="AJ2" s="176" t="s">
        <v>199</v>
      </c>
      <c r="AK2" s="176"/>
      <c r="AL2" s="176"/>
      <c r="AM2" s="176">
        <v>35</v>
      </c>
      <c r="AN2" s="176"/>
      <c r="AO2" s="176"/>
      <c r="AP2" s="176"/>
      <c r="AQ2" s="176"/>
      <c r="AR2" s="176"/>
      <c r="AS2" s="176"/>
      <c r="AT2" s="176"/>
      <c r="AU2" s="176" t="s">
        <v>212</v>
      </c>
      <c r="AV2" s="176">
        <v>0</v>
      </c>
      <c r="AW2" s="176" t="s">
        <v>14</v>
      </c>
      <c r="AX2" s="176"/>
      <c r="AY2" s="176"/>
      <c r="AZ2" s="176"/>
      <c r="BA2" s="176"/>
      <c r="BB2" s="176"/>
      <c r="BC2" s="176"/>
      <c r="BD2" s="176"/>
      <c r="BE2" s="176"/>
      <c r="BF2" s="176"/>
      <c r="BG2" s="176"/>
      <c r="BH2" s="176"/>
      <c r="BI2" s="176"/>
      <c r="BJ2" s="176" t="s">
        <v>506</v>
      </c>
      <c r="BK2" s="176" t="s">
        <v>229</v>
      </c>
      <c r="BL2" s="214">
        <v>0.7</v>
      </c>
      <c r="BM2" s="176" t="s">
        <v>507</v>
      </c>
      <c r="BN2" s="176" t="s">
        <v>508</v>
      </c>
      <c r="BO2" s="176" t="s">
        <v>509</v>
      </c>
      <c r="BP2" s="176" t="s">
        <v>226</v>
      </c>
      <c r="BQ2" s="214">
        <v>0.3</v>
      </c>
      <c r="BR2" s="176" t="s">
        <v>510</v>
      </c>
      <c r="BS2" s="176" t="s">
        <v>511</v>
      </c>
      <c r="BT2" s="176" t="s">
        <v>512</v>
      </c>
      <c r="BU2" s="176" t="s">
        <v>513</v>
      </c>
      <c r="BV2" s="176">
        <v>5</v>
      </c>
      <c r="BW2" s="179" t="s">
        <v>514</v>
      </c>
      <c r="BX2" s="180"/>
      <c r="BY2" s="179"/>
      <c r="BZ2" s="180"/>
      <c r="CA2" s="179"/>
      <c r="CB2" s="179"/>
      <c r="CC2" s="179"/>
      <c r="CD2" s="181"/>
      <c r="CE2" s="179"/>
      <c r="CF2" s="179"/>
      <c r="CG2" s="181"/>
      <c r="CH2" s="179"/>
      <c r="CI2" s="179"/>
      <c r="CJ2" s="181"/>
      <c r="CK2" s="179"/>
      <c r="CL2" s="179"/>
      <c r="CM2" s="181"/>
      <c r="CN2" s="179"/>
      <c r="CO2" s="179"/>
      <c r="CP2" s="181"/>
      <c r="CQ2" s="179"/>
      <c r="CR2" s="179"/>
      <c r="CS2" s="181"/>
      <c r="CT2" s="179"/>
      <c r="CU2" s="179"/>
      <c r="CV2" s="181"/>
      <c r="CW2" s="179"/>
      <c r="CX2" s="179"/>
      <c r="CY2" s="181"/>
      <c r="CZ2" s="179"/>
      <c r="DA2" s="179"/>
      <c r="DB2" s="181"/>
      <c r="DC2" s="179"/>
      <c r="DD2" s="179"/>
      <c r="DE2" s="181"/>
      <c r="DF2" s="179"/>
      <c r="DG2" s="179"/>
      <c r="DH2" s="181"/>
      <c r="DI2" s="179"/>
      <c r="DJ2" s="179"/>
      <c r="DK2" s="181"/>
      <c r="DL2" s="179"/>
    </row>
    <row r="3" spans="1:116" x14ac:dyDescent="0.25">
      <c r="A3" s="173">
        <v>410</v>
      </c>
      <c r="B3" s="174">
        <v>43995</v>
      </c>
      <c r="C3" s="174"/>
      <c r="D3" s="173"/>
      <c r="E3" s="173"/>
      <c r="F3" s="173"/>
      <c r="G3" s="173" t="s">
        <v>494</v>
      </c>
      <c r="H3" s="173"/>
      <c r="I3" s="216">
        <v>33606060606</v>
      </c>
      <c r="J3" s="173" t="s">
        <v>495</v>
      </c>
      <c r="K3" s="173" t="s">
        <v>223</v>
      </c>
      <c r="L3" s="173" t="s">
        <v>224</v>
      </c>
      <c r="M3" s="173" t="s">
        <v>523</v>
      </c>
      <c r="N3" s="175" t="s">
        <v>520</v>
      </c>
      <c r="O3" s="176" t="s">
        <v>521</v>
      </c>
      <c r="P3" s="177">
        <v>23456</v>
      </c>
      <c r="Q3" s="176" t="s">
        <v>522</v>
      </c>
      <c r="R3" s="216">
        <v>33304050609</v>
      </c>
      <c r="S3" s="176" t="s">
        <v>525</v>
      </c>
      <c r="T3" s="216">
        <v>33607080902</v>
      </c>
      <c r="U3" s="178" t="s">
        <v>527</v>
      </c>
      <c r="V3" s="178" t="s">
        <v>530</v>
      </c>
      <c r="W3" s="176" t="s">
        <v>528</v>
      </c>
      <c r="X3" s="176">
        <v>89000</v>
      </c>
      <c r="Y3" s="176" t="s">
        <v>529</v>
      </c>
      <c r="Z3" s="216">
        <v>33504030201</v>
      </c>
      <c r="AA3" s="176" t="s">
        <v>532</v>
      </c>
      <c r="AB3" s="216">
        <v>33705040302</v>
      </c>
      <c r="AC3" s="176" t="s">
        <v>542</v>
      </c>
      <c r="AD3" s="176"/>
      <c r="AE3" s="176"/>
      <c r="AF3" s="176"/>
      <c r="AG3" s="176"/>
      <c r="AH3" s="176"/>
      <c r="AI3" s="176"/>
      <c r="AJ3" s="176"/>
      <c r="AK3" s="176"/>
      <c r="AL3" s="176"/>
      <c r="AM3" s="176"/>
      <c r="AN3" s="176"/>
      <c r="AO3" s="176"/>
      <c r="AP3" s="176"/>
      <c r="AQ3" s="176"/>
      <c r="AR3" s="176"/>
      <c r="AS3" s="176"/>
      <c r="AT3" s="176"/>
      <c r="AU3" s="176"/>
      <c r="AV3" s="176"/>
      <c r="AW3" s="176"/>
      <c r="AX3" s="176"/>
      <c r="AY3" s="176"/>
      <c r="AZ3" s="176"/>
      <c r="BA3" s="176"/>
      <c r="BB3" s="176"/>
      <c r="BC3" s="176"/>
      <c r="BD3" s="176"/>
      <c r="BE3" s="176"/>
      <c r="BF3" s="176"/>
      <c r="BG3" s="176"/>
      <c r="BH3" s="176"/>
      <c r="BI3" s="176"/>
      <c r="BJ3" s="176" t="s">
        <v>534</v>
      </c>
      <c r="BK3" s="176" t="s">
        <v>227</v>
      </c>
      <c r="BL3" s="214" t="s">
        <v>535</v>
      </c>
      <c r="BM3" s="176">
        <v>64</v>
      </c>
      <c r="BN3" s="176" t="s">
        <v>536</v>
      </c>
      <c r="BO3" s="176" t="s">
        <v>537</v>
      </c>
      <c r="BP3" s="176" t="s">
        <v>229</v>
      </c>
      <c r="BQ3" s="214">
        <v>53</v>
      </c>
      <c r="BR3" s="176">
        <v>3</v>
      </c>
      <c r="BS3" s="176" t="s">
        <v>538</v>
      </c>
      <c r="BT3" s="176" t="s">
        <v>539</v>
      </c>
      <c r="BU3" s="176" t="s">
        <v>540</v>
      </c>
      <c r="BV3" s="176">
        <v>1</v>
      </c>
      <c r="BW3" s="179" t="s">
        <v>541</v>
      </c>
      <c r="BX3" s="180"/>
      <c r="BY3" s="179"/>
      <c r="BZ3" s="180"/>
      <c r="CA3" s="179"/>
      <c r="CB3" s="179"/>
      <c r="CC3" s="179"/>
      <c r="CD3" s="181"/>
      <c r="CE3" s="179"/>
      <c r="CF3" s="179"/>
      <c r="CG3" s="181"/>
      <c r="CH3" s="179"/>
      <c r="CI3" s="179"/>
      <c r="CJ3" s="181"/>
      <c r="CK3" s="179"/>
      <c r="CL3" s="179"/>
      <c r="CM3" s="181"/>
      <c r="CN3" s="179"/>
      <c r="CO3" s="179"/>
      <c r="CP3" s="181"/>
      <c r="CQ3" s="179"/>
      <c r="CR3" s="179"/>
      <c r="CS3" s="181"/>
      <c r="CT3" s="179"/>
      <c r="CU3" s="179"/>
      <c r="CV3" s="181"/>
      <c r="CW3" s="179"/>
      <c r="CX3" s="179"/>
      <c r="CY3" s="181"/>
      <c r="CZ3" s="179"/>
      <c r="DA3" s="179"/>
      <c r="DB3" s="181"/>
      <c r="DC3" s="179"/>
      <c r="DD3" s="179"/>
      <c r="DE3" s="181"/>
      <c r="DF3" s="179"/>
      <c r="DG3" s="179"/>
      <c r="DH3" s="181"/>
      <c r="DI3" s="179"/>
      <c r="DJ3" s="179"/>
      <c r="DK3" s="181"/>
      <c r="DL3" s="179"/>
    </row>
  </sheetData>
  <phoneticPr fontId="5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3"/>
  <sheetViews>
    <sheetView zoomScale="115" zoomScaleNormal="115" workbookViewId="0">
      <selection activeCell="F2" sqref="F2"/>
    </sheetView>
  </sheetViews>
  <sheetFormatPr baseColWidth="10" defaultColWidth="11.5546875" defaultRowHeight="13.8" x14ac:dyDescent="0.3"/>
  <cols>
    <col min="1" max="1" width="14.44140625" style="153" bestFit="1" customWidth="1"/>
    <col min="2" max="2" width="30.5546875" style="153" bestFit="1" customWidth="1"/>
    <col min="3" max="3" width="23.5546875" style="153" bestFit="1" customWidth="1"/>
    <col min="4" max="4" width="13.44140625" style="162" bestFit="1" customWidth="1"/>
    <col min="5" max="5" width="27" style="153" bestFit="1" customWidth="1"/>
    <col min="6" max="6" width="18.6640625" style="163" bestFit="1" customWidth="1"/>
    <col min="7" max="7" width="19.88671875" style="153" bestFit="1" customWidth="1"/>
    <col min="8" max="8" width="18.6640625" style="163" bestFit="1" customWidth="1"/>
    <col min="9" max="9" width="37.109375" style="153" bestFit="1" customWidth="1"/>
    <col min="10" max="10" width="15.5546875" style="153" bestFit="1" customWidth="1"/>
    <col min="11" max="11" width="13.33203125" style="153" bestFit="1" customWidth="1"/>
    <col min="12" max="12" width="16.6640625" style="153" bestFit="1" customWidth="1"/>
    <col min="13" max="13" width="16.33203125" style="153" bestFit="1" customWidth="1"/>
    <col min="14" max="14" width="13.6640625" style="153" bestFit="1" customWidth="1"/>
    <col min="15" max="15" width="15.5546875" style="153" bestFit="1" customWidth="1"/>
    <col min="16" max="16" width="20.44140625" style="153" bestFit="1" customWidth="1"/>
    <col min="17" max="17" width="16.6640625" style="153" bestFit="1" customWidth="1"/>
    <col min="18" max="18" width="16.33203125" style="153" bestFit="1" customWidth="1"/>
    <col min="19" max="19" width="13.6640625" style="153" bestFit="1" customWidth="1"/>
    <col min="20" max="20" width="159.88671875" style="153" bestFit="1" customWidth="1"/>
    <col min="21" max="21" width="31.44140625" style="153" bestFit="1" customWidth="1"/>
    <col min="22" max="22" width="15.6640625" style="153" bestFit="1" customWidth="1"/>
    <col min="23" max="23" width="36" style="153" bestFit="1" customWidth="1"/>
    <col min="24" max="16384" width="11.5546875" style="153"/>
  </cols>
  <sheetData>
    <row r="1" spans="1:23" ht="41.4" x14ac:dyDescent="0.3">
      <c r="A1" s="118" t="s">
        <v>107</v>
      </c>
      <c r="B1" s="88" t="s">
        <v>108</v>
      </c>
      <c r="C1" s="120" t="s">
        <v>109</v>
      </c>
      <c r="D1" s="119" t="s">
        <v>110</v>
      </c>
      <c r="E1" s="120" t="s">
        <v>111</v>
      </c>
      <c r="F1" s="186" t="s">
        <v>112</v>
      </c>
      <c r="G1" s="120" t="s">
        <v>113</v>
      </c>
      <c r="H1" s="186" t="s">
        <v>114</v>
      </c>
      <c r="I1" s="92" t="s">
        <v>197</v>
      </c>
      <c r="J1" s="121" t="s">
        <v>44</v>
      </c>
      <c r="K1" s="121" t="s">
        <v>45</v>
      </c>
      <c r="L1" s="121" t="s">
        <v>147</v>
      </c>
      <c r="M1" s="121" t="s">
        <v>47</v>
      </c>
      <c r="N1" s="121" t="s">
        <v>83</v>
      </c>
      <c r="O1" s="121" t="s">
        <v>49</v>
      </c>
      <c r="P1" s="121" t="s">
        <v>50</v>
      </c>
      <c r="Q1" s="121" t="s">
        <v>148</v>
      </c>
      <c r="R1" s="121" t="s">
        <v>52</v>
      </c>
      <c r="S1" s="121" t="s">
        <v>84</v>
      </c>
      <c r="T1" s="122" t="s">
        <v>54</v>
      </c>
      <c r="U1" s="122" t="s">
        <v>55</v>
      </c>
      <c r="V1" s="123" t="s">
        <v>85</v>
      </c>
      <c r="W1" s="124" t="s">
        <v>57</v>
      </c>
    </row>
    <row r="2" spans="1:23" x14ac:dyDescent="0.3">
      <c r="A2" s="154" t="s">
        <v>491</v>
      </c>
      <c r="B2" s="155" t="s">
        <v>190</v>
      </c>
      <c r="C2" s="156" t="s">
        <v>492</v>
      </c>
      <c r="D2" s="157">
        <v>33000</v>
      </c>
      <c r="E2" s="156" t="s">
        <v>493</v>
      </c>
      <c r="F2" s="215">
        <v>33567895884</v>
      </c>
      <c r="G2" s="156" t="s">
        <v>516</v>
      </c>
      <c r="H2" s="215">
        <v>33606066060</v>
      </c>
      <c r="I2" s="161" t="s">
        <v>517</v>
      </c>
      <c r="J2" s="156"/>
      <c r="K2" s="156"/>
      <c r="L2" s="159"/>
      <c r="M2" s="156"/>
      <c r="N2" s="156"/>
      <c r="O2" s="156"/>
      <c r="P2" s="156"/>
      <c r="Q2" s="159"/>
      <c r="R2" s="156"/>
      <c r="S2" s="156"/>
      <c r="T2" s="156"/>
      <c r="U2" s="156"/>
      <c r="V2" s="156"/>
      <c r="W2" s="160"/>
    </row>
    <row r="3" spans="1:23" x14ac:dyDescent="0.3">
      <c r="A3" s="154" t="s">
        <v>520</v>
      </c>
      <c r="B3" s="155" t="s">
        <v>523</v>
      </c>
      <c r="C3" s="156" t="s">
        <v>521</v>
      </c>
      <c r="D3" s="157">
        <v>23456</v>
      </c>
      <c r="E3" s="156" t="s">
        <v>522</v>
      </c>
      <c r="F3" s="215" t="s">
        <v>524</v>
      </c>
      <c r="G3" s="156" t="s">
        <v>525</v>
      </c>
      <c r="H3" s="215" t="s">
        <v>526</v>
      </c>
      <c r="I3" s="161" t="s">
        <v>527</v>
      </c>
      <c r="J3" s="156"/>
      <c r="K3" s="156"/>
      <c r="L3" s="159"/>
      <c r="M3" s="156"/>
      <c r="N3" s="156"/>
      <c r="O3" s="156"/>
      <c r="P3" s="156"/>
      <c r="Q3" s="159"/>
      <c r="R3" s="156"/>
      <c r="S3" s="156"/>
      <c r="T3" s="156"/>
      <c r="U3" s="156"/>
      <c r="V3" s="156"/>
      <c r="W3" s="160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3"/>
  <sheetViews>
    <sheetView topLeftCell="D1" zoomScale="130" zoomScaleNormal="130" workbookViewId="0">
      <selection activeCell="F2" sqref="F2"/>
    </sheetView>
  </sheetViews>
  <sheetFormatPr baseColWidth="10" defaultColWidth="11.5546875" defaultRowHeight="13.8" x14ac:dyDescent="0.25"/>
  <cols>
    <col min="1" max="1" width="29.33203125" style="164" bestFit="1" customWidth="1"/>
    <col min="2" max="2" width="22.6640625" style="164" bestFit="1" customWidth="1"/>
    <col min="3" max="3" width="26.33203125" style="164" bestFit="1" customWidth="1"/>
    <col min="4" max="4" width="17.6640625" style="165" bestFit="1" customWidth="1"/>
    <col min="5" max="5" width="22.44140625" style="164" bestFit="1" customWidth="1"/>
    <col min="6" max="6" width="21.33203125" style="166" customWidth="1"/>
    <col min="7" max="7" width="19.33203125" style="164" bestFit="1" customWidth="1"/>
    <col min="8" max="8" width="21.33203125" style="164" customWidth="1"/>
    <col min="9" max="9" width="32.109375" style="166" bestFit="1" customWidth="1"/>
    <col min="10" max="10" width="19.33203125" style="164" bestFit="1" customWidth="1"/>
    <col min="11" max="11" width="20.44140625" style="164" bestFit="1" customWidth="1"/>
    <col min="12" max="12" width="16.6640625" style="164" bestFit="1" customWidth="1"/>
    <col min="13" max="13" width="20.33203125" style="164" bestFit="1" customWidth="1"/>
    <col min="14" max="14" width="39.33203125" style="164" bestFit="1" customWidth="1"/>
    <col min="15" max="15" width="25.5546875" style="164" bestFit="1" customWidth="1"/>
    <col min="16" max="16" width="20.44140625" style="164" bestFit="1" customWidth="1"/>
    <col min="17" max="17" width="16.6640625" style="164" bestFit="1" customWidth="1"/>
    <col min="18" max="18" width="20.33203125" style="164" bestFit="1" customWidth="1"/>
    <col min="19" max="19" width="52.33203125" style="164" bestFit="1" customWidth="1"/>
    <col min="20" max="20" width="14.109375" style="164" bestFit="1" customWidth="1"/>
    <col min="21" max="21" width="22.33203125" style="164" bestFit="1" customWidth="1"/>
    <col min="22" max="22" width="15.6640625" style="164" bestFit="1" customWidth="1"/>
    <col min="23" max="23" width="24.33203125" style="164" bestFit="1" customWidth="1"/>
    <col min="24" max="16384" width="11.5546875" style="164"/>
  </cols>
  <sheetData>
    <row r="1" spans="1:23" ht="41.4" x14ac:dyDescent="0.25">
      <c r="A1" s="125" t="s">
        <v>115</v>
      </c>
      <c r="B1" s="88" t="s">
        <v>108</v>
      </c>
      <c r="C1" s="127" t="s">
        <v>90</v>
      </c>
      <c r="D1" s="126" t="s">
        <v>91</v>
      </c>
      <c r="E1" s="127" t="s">
        <v>92</v>
      </c>
      <c r="F1" s="187" t="s">
        <v>93</v>
      </c>
      <c r="G1" s="127" t="s">
        <v>116</v>
      </c>
      <c r="H1" s="127" t="s">
        <v>94</v>
      </c>
      <c r="I1" s="187" t="s">
        <v>95</v>
      </c>
      <c r="J1" s="121" t="s">
        <v>44</v>
      </c>
      <c r="K1" s="121" t="s">
        <v>45</v>
      </c>
      <c r="L1" s="121" t="s">
        <v>147</v>
      </c>
      <c r="M1" s="121" t="s">
        <v>47</v>
      </c>
      <c r="N1" s="121" t="s">
        <v>83</v>
      </c>
      <c r="O1" s="121" t="s">
        <v>49</v>
      </c>
      <c r="P1" s="121" t="s">
        <v>50</v>
      </c>
      <c r="Q1" s="121" t="s">
        <v>148</v>
      </c>
      <c r="R1" s="121" t="s">
        <v>52</v>
      </c>
      <c r="S1" s="121" t="s">
        <v>84</v>
      </c>
      <c r="T1" s="122" t="s">
        <v>54</v>
      </c>
      <c r="U1" s="122" t="s">
        <v>55</v>
      </c>
      <c r="V1" s="123" t="s">
        <v>85</v>
      </c>
      <c r="W1" s="124" t="s">
        <v>57</v>
      </c>
    </row>
    <row r="2" spans="1:23" x14ac:dyDescent="0.25">
      <c r="A2" s="154" t="s">
        <v>504</v>
      </c>
      <c r="B2" s="155" t="s">
        <v>190</v>
      </c>
      <c r="C2" s="156" t="s">
        <v>502</v>
      </c>
      <c r="D2" s="157">
        <v>75000</v>
      </c>
      <c r="E2" s="156" t="s">
        <v>503</v>
      </c>
      <c r="F2" s="215">
        <v>33104050670</v>
      </c>
      <c r="G2" s="156" t="s">
        <v>505</v>
      </c>
      <c r="H2" s="215">
        <v>33708097654</v>
      </c>
      <c r="I2" s="158" t="s">
        <v>515</v>
      </c>
      <c r="J2" s="156" t="s">
        <v>506</v>
      </c>
      <c r="K2" s="156" t="s">
        <v>229</v>
      </c>
      <c r="L2" s="213">
        <v>0.7</v>
      </c>
      <c r="M2" s="156" t="s">
        <v>507</v>
      </c>
      <c r="N2" s="156" t="s">
        <v>508</v>
      </c>
      <c r="O2" s="156" t="s">
        <v>509</v>
      </c>
      <c r="P2" s="156" t="s">
        <v>226</v>
      </c>
      <c r="Q2" s="213">
        <v>0.3</v>
      </c>
      <c r="R2" s="156" t="s">
        <v>510</v>
      </c>
      <c r="S2" s="156" t="s">
        <v>511</v>
      </c>
      <c r="T2" s="156" t="s">
        <v>512</v>
      </c>
      <c r="U2" s="156" t="s">
        <v>513</v>
      </c>
      <c r="V2" s="156">
        <v>5</v>
      </c>
      <c r="W2" s="160" t="s">
        <v>514</v>
      </c>
    </row>
    <row r="3" spans="1:23" x14ac:dyDescent="0.25">
      <c r="A3" s="154" t="s">
        <v>530</v>
      </c>
      <c r="B3" s="155" t="s">
        <v>523</v>
      </c>
      <c r="C3" s="156" t="s">
        <v>528</v>
      </c>
      <c r="D3" s="157">
        <v>89000</v>
      </c>
      <c r="E3" s="156" t="s">
        <v>529</v>
      </c>
      <c r="F3" s="215" t="s">
        <v>531</v>
      </c>
      <c r="G3" s="156" t="s">
        <v>532</v>
      </c>
      <c r="H3" s="215" t="s">
        <v>533</v>
      </c>
      <c r="I3" s="158" t="s">
        <v>542</v>
      </c>
      <c r="J3" s="156" t="s">
        <v>534</v>
      </c>
      <c r="K3" s="156" t="s">
        <v>227</v>
      </c>
      <c r="L3" s="159" t="s">
        <v>535</v>
      </c>
      <c r="M3" s="156">
        <v>64</v>
      </c>
      <c r="N3" s="156" t="s">
        <v>536</v>
      </c>
      <c r="O3" s="156" t="s">
        <v>537</v>
      </c>
      <c r="P3" s="156" t="s">
        <v>229</v>
      </c>
      <c r="Q3" s="159">
        <v>53</v>
      </c>
      <c r="R3" s="156">
        <v>3</v>
      </c>
      <c r="S3" s="156" t="s">
        <v>538</v>
      </c>
      <c r="T3" s="156" t="s">
        <v>539</v>
      </c>
      <c r="U3" s="156" t="s">
        <v>540</v>
      </c>
      <c r="V3" s="156">
        <v>1</v>
      </c>
      <c r="W3" s="160" t="s">
        <v>541</v>
      </c>
    </row>
  </sheetData>
  <pageMargins left="0.7" right="0.7" top="0.75" bottom="0.75" header="0.3" footer="0.3"/>
  <pageSetup paperSize="9" orientation="landscape" horizont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15"/>
  <sheetViews>
    <sheetView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39" sqref="G39"/>
    </sheetView>
  </sheetViews>
  <sheetFormatPr baseColWidth="10" defaultColWidth="3.6640625" defaultRowHeight="13.8" x14ac:dyDescent="0.3"/>
  <cols>
    <col min="1" max="1" width="6.88671875" style="84" customWidth="1"/>
    <col min="2" max="2" width="18" style="84" bestFit="1" customWidth="1"/>
    <col min="3" max="3" width="23.33203125" style="84" bestFit="1" customWidth="1"/>
    <col min="4" max="4" width="21.6640625" style="84" bestFit="1" customWidth="1"/>
    <col min="5" max="5" width="15.6640625" style="84" bestFit="1" customWidth="1"/>
    <col min="6" max="6" width="13.5546875" style="84" bestFit="1" customWidth="1"/>
    <col min="7" max="7" width="27.33203125" style="84" bestFit="1" customWidth="1"/>
    <col min="8" max="8" width="16.33203125" style="84" bestFit="1" customWidth="1"/>
    <col min="9" max="9" width="31.6640625" style="84" bestFit="1" customWidth="1"/>
    <col min="10" max="10" width="17.33203125" style="84" bestFit="1" customWidth="1"/>
    <col min="11" max="16384" width="3.6640625" style="84"/>
  </cols>
  <sheetData>
    <row r="1" spans="1:10" ht="38.4" customHeight="1" x14ac:dyDescent="0.3">
      <c r="B1" s="115" t="s">
        <v>10</v>
      </c>
      <c r="C1" s="116" t="s">
        <v>195</v>
      </c>
      <c r="D1" s="116" t="s">
        <v>196</v>
      </c>
      <c r="E1" s="115" t="s">
        <v>105</v>
      </c>
      <c r="F1" s="115" t="s">
        <v>106</v>
      </c>
      <c r="G1" s="115" t="s">
        <v>81</v>
      </c>
      <c r="H1" s="116" t="s">
        <v>34</v>
      </c>
      <c r="I1" s="116" t="s">
        <v>35</v>
      </c>
      <c r="J1" s="117" t="s">
        <v>82</v>
      </c>
    </row>
    <row r="2" spans="1:10" ht="14.4" x14ac:dyDescent="0.3">
      <c r="A2" s="212">
        <v>1</v>
      </c>
      <c r="B2" s="113" t="s">
        <v>494</v>
      </c>
      <c r="C2" s="217">
        <v>33606060606</v>
      </c>
      <c r="D2" s="111" t="s">
        <v>495</v>
      </c>
      <c r="E2" s="112" t="s">
        <v>223</v>
      </c>
      <c r="F2" s="112" t="s">
        <v>224</v>
      </c>
      <c r="G2" s="113" t="s">
        <v>198</v>
      </c>
      <c r="H2" s="113" t="s">
        <v>205</v>
      </c>
      <c r="I2" s="200" t="s">
        <v>212</v>
      </c>
      <c r="J2" s="200" t="s">
        <v>14</v>
      </c>
    </row>
    <row r="3" spans="1:10" x14ac:dyDescent="0.3">
      <c r="A3" s="212">
        <v>2</v>
      </c>
      <c r="B3" s="113"/>
      <c r="C3" s="217"/>
      <c r="D3" s="113"/>
      <c r="E3" s="112"/>
      <c r="F3" s="112"/>
      <c r="G3" s="113" t="s">
        <v>191</v>
      </c>
      <c r="H3" s="113" t="s">
        <v>199</v>
      </c>
      <c r="I3" s="199" t="s">
        <v>496</v>
      </c>
      <c r="J3" s="199" t="s">
        <v>17</v>
      </c>
    </row>
    <row r="4" spans="1:10" x14ac:dyDescent="0.3">
      <c r="A4" s="212">
        <v>3</v>
      </c>
      <c r="B4" s="113"/>
      <c r="C4" s="217"/>
      <c r="D4" s="113"/>
      <c r="E4" s="112"/>
      <c r="F4" s="112"/>
      <c r="G4" s="113" t="s">
        <v>203</v>
      </c>
      <c r="H4" s="113" t="s">
        <v>200</v>
      </c>
      <c r="I4" s="200" t="s">
        <v>497</v>
      </c>
      <c r="J4" s="200" t="s">
        <v>15</v>
      </c>
    </row>
    <row r="5" spans="1:10" x14ac:dyDescent="0.3">
      <c r="A5" s="212">
        <v>4</v>
      </c>
      <c r="B5" s="113"/>
      <c r="C5" s="217"/>
      <c r="D5" s="113"/>
      <c r="E5" s="112"/>
      <c r="F5" s="112"/>
      <c r="G5" s="113" t="s">
        <v>204</v>
      </c>
      <c r="H5" s="113" t="s">
        <v>206</v>
      </c>
      <c r="I5" s="199" t="s">
        <v>498</v>
      </c>
      <c r="J5" s="199" t="s">
        <v>221</v>
      </c>
    </row>
    <row r="6" spans="1:10" x14ac:dyDescent="0.3">
      <c r="A6" s="212">
        <v>5</v>
      </c>
      <c r="B6" s="113"/>
      <c r="C6" s="217"/>
      <c r="D6" s="113"/>
      <c r="E6" s="112"/>
      <c r="F6" s="112"/>
      <c r="G6" s="113" t="s">
        <v>501</v>
      </c>
      <c r="H6" s="113" t="s">
        <v>207</v>
      </c>
      <c r="I6" s="200" t="s">
        <v>499</v>
      </c>
      <c r="J6" s="200" t="s">
        <v>222</v>
      </c>
    </row>
    <row r="7" spans="1:10" x14ac:dyDescent="0.3">
      <c r="A7" s="212">
        <v>6</v>
      </c>
      <c r="B7" s="113"/>
      <c r="C7" s="217"/>
      <c r="D7" s="113"/>
      <c r="E7" s="112"/>
      <c r="F7" s="112"/>
      <c r="G7" s="113"/>
      <c r="H7" s="113" t="s">
        <v>208</v>
      </c>
      <c r="I7" s="199" t="s">
        <v>213</v>
      </c>
      <c r="J7" s="199" t="s">
        <v>16</v>
      </c>
    </row>
    <row r="8" spans="1:10" x14ac:dyDescent="0.3">
      <c r="A8" s="212">
        <v>7</v>
      </c>
      <c r="B8" s="113"/>
      <c r="C8" s="217"/>
      <c r="D8" s="113"/>
      <c r="E8" s="112"/>
      <c r="F8" s="112"/>
      <c r="G8" s="113"/>
      <c r="H8" s="113" t="s">
        <v>209</v>
      </c>
      <c r="I8" s="200" t="s">
        <v>214</v>
      </c>
      <c r="J8" s="114"/>
    </row>
    <row r="9" spans="1:10" x14ac:dyDescent="0.3">
      <c r="A9" s="212">
        <v>8</v>
      </c>
      <c r="B9" s="113"/>
      <c r="C9" s="217"/>
      <c r="D9" s="113"/>
      <c r="E9" s="112"/>
      <c r="F9" s="112"/>
      <c r="G9" s="113"/>
      <c r="H9" s="113" t="s">
        <v>210</v>
      </c>
      <c r="I9" s="199" t="s">
        <v>215</v>
      </c>
      <c r="J9" s="114"/>
    </row>
    <row r="10" spans="1:10" ht="14.4" x14ac:dyDescent="0.3">
      <c r="A10" s="212">
        <v>9</v>
      </c>
      <c r="B10" s="190"/>
      <c r="C10" s="218"/>
      <c r="D10" s="111"/>
      <c r="E10" s="191"/>
      <c r="F10" s="191"/>
      <c r="G10" s="190"/>
      <c r="H10" s="113" t="s">
        <v>211</v>
      </c>
      <c r="I10" s="200" t="s">
        <v>216</v>
      </c>
      <c r="J10" s="192"/>
    </row>
    <row r="11" spans="1:10" ht="14.4" customHeight="1" x14ac:dyDescent="0.3">
      <c r="A11" s="212">
        <v>10</v>
      </c>
      <c r="B11" s="113"/>
      <c r="C11" s="217"/>
      <c r="D11" s="198"/>
      <c r="E11" s="112"/>
      <c r="F11" s="112"/>
      <c r="G11" s="113"/>
      <c r="H11" s="113"/>
      <c r="I11" s="199" t="s">
        <v>217</v>
      </c>
      <c r="J11" s="114"/>
    </row>
    <row r="12" spans="1:10" ht="14.4" customHeight="1" x14ac:dyDescent="0.3">
      <c r="A12" s="212">
        <v>11</v>
      </c>
      <c r="B12" s="113"/>
      <c r="C12" s="217"/>
      <c r="D12" s="198"/>
      <c r="E12" s="112"/>
      <c r="F12" s="112"/>
      <c r="G12" s="113"/>
      <c r="H12" s="113"/>
      <c r="I12" s="200" t="s">
        <v>218</v>
      </c>
      <c r="J12" s="114"/>
    </row>
    <row r="13" spans="1:10" ht="14.4" customHeight="1" x14ac:dyDescent="0.3">
      <c r="A13" s="212">
        <v>12</v>
      </c>
      <c r="B13" s="113"/>
      <c r="C13" s="217"/>
      <c r="D13" s="198"/>
      <c r="E13" s="112"/>
      <c r="F13" s="112"/>
      <c r="G13" s="113"/>
      <c r="H13" s="113"/>
      <c r="I13" s="199" t="s">
        <v>219</v>
      </c>
      <c r="J13" s="114"/>
    </row>
    <row r="14" spans="1:10" x14ac:dyDescent="0.3">
      <c r="A14" s="212">
        <v>13</v>
      </c>
      <c r="B14" s="113"/>
      <c r="C14" s="217"/>
      <c r="D14" s="198"/>
      <c r="E14" s="112"/>
      <c r="F14" s="112"/>
      <c r="G14" s="113"/>
      <c r="H14" s="113"/>
      <c r="I14" s="200" t="s">
        <v>500</v>
      </c>
      <c r="J14" s="114"/>
    </row>
    <row r="15" spans="1:10" x14ac:dyDescent="0.3">
      <c r="A15" s="212">
        <v>14</v>
      </c>
      <c r="B15" s="113"/>
      <c r="C15" s="217"/>
      <c r="D15" s="198"/>
      <c r="E15" s="112"/>
      <c r="F15" s="112"/>
      <c r="G15" s="113"/>
      <c r="H15" s="113"/>
      <c r="I15" s="199" t="s">
        <v>220</v>
      </c>
      <c r="J15" s="114"/>
    </row>
  </sheetData>
  <sheetProtection formatCells="0" formatColumns="0" formatRows="0" selectLockedCells="1"/>
  <hyperlinks>
    <hyperlink ref="D2" r:id="rId1" xr:uid="{684A71E6-593C-4F03-B125-5247CBE91222}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50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11" sqref="F11"/>
    </sheetView>
  </sheetViews>
  <sheetFormatPr baseColWidth="10" defaultColWidth="11.5546875" defaultRowHeight="13.8" x14ac:dyDescent="0.3"/>
  <cols>
    <col min="1" max="1" width="5.5546875" style="85" customWidth="1"/>
    <col min="2" max="2" width="24.33203125" style="84" bestFit="1" customWidth="1"/>
    <col min="3" max="16384" width="11.5546875" style="84"/>
  </cols>
  <sheetData>
    <row r="1" spans="1:2" x14ac:dyDescent="0.3">
      <c r="A1" s="86"/>
      <c r="B1" s="87" t="s">
        <v>97</v>
      </c>
    </row>
    <row r="2" spans="1:2" x14ac:dyDescent="0.3">
      <c r="B2" s="202" t="s">
        <v>225</v>
      </c>
    </row>
    <row r="3" spans="1:2" x14ac:dyDescent="0.3">
      <c r="B3" s="199" t="s">
        <v>226</v>
      </c>
    </row>
    <row r="4" spans="1:2" x14ac:dyDescent="0.3">
      <c r="B4" s="202" t="s">
        <v>227</v>
      </c>
    </row>
    <row r="5" spans="1:2" x14ac:dyDescent="0.3">
      <c r="B5" s="201" t="s">
        <v>228</v>
      </c>
    </row>
    <row r="6" spans="1:2" x14ac:dyDescent="0.3">
      <c r="B6" s="202" t="s">
        <v>229</v>
      </c>
    </row>
    <row r="7" spans="1:2" x14ac:dyDescent="0.3">
      <c r="B7" s="199" t="s">
        <v>230</v>
      </c>
    </row>
    <row r="8" spans="1:2" x14ac:dyDescent="0.3">
      <c r="B8" s="202" t="s">
        <v>231</v>
      </c>
    </row>
    <row r="9" spans="1:2" x14ac:dyDescent="0.3">
      <c r="B9" s="201" t="s">
        <v>232</v>
      </c>
    </row>
    <row r="10" spans="1:2" x14ac:dyDescent="0.3">
      <c r="B10" s="202" t="s">
        <v>233</v>
      </c>
    </row>
    <row r="11" spans="1:2" x14ac:dyDescent="0.3">
      <c r="B11" s="201" t="s">
        <v>234</v>
      </c>
    </row>
    <row r="12" spans="1:2" x14ac:dyDescent="0.3">
      <c r="B12" s="202" t="s">
        <v>235</v>
      </c>
    </row>
    <row r="13" spans="1:2" x14ac:dyDescent="0.3">
      <c r="B13" s="201" t="s">
        <v>236</v>
      </c>
    </row>
    <row r="14" spans="1:2" x14ac:dyDescent="0.3">
      <c r="B14" s="202" t="s">
        <v>237</v>
      </c>
    </row>
    <row r="15" spans="1:2" x14ac:dyDescent="0.3">
      <c r="B15" s="201" t="s">
        <v>238</v>
      </c>
    </row>
    <row r="16" spans="1:2" x14ac:dyDescent="0.3">
      <c r="B16" s="202" t="s">
        <v>239</v>
      </c>
    </row>
    <row r="17" spans="2:2" x14ac:dyDescent="0.3">
      <c r="B17" s="201" t="s">
        <v>240</v>
      </c>
    </row>
    <row r="18" spans="2:2" x14ac:dyDescent="0.3">
      <c r="B18" s="202" t="s">
        <v>241</v>
      </c>
    </row>
    <row r="19" spans="2:2" x14ac:dyDescent="0.3">
      <c r="B19" s="201" t="s">
        <v>242</v>
      </c>
    </row>
    <row r="20" spans="2:2" x14ac:dyDescent="0.3">
      <c r="B20" s="202" t="s">
        <v>243</v>
      </c>
    </row>
    <row r="21" spans="2:2" x14ac:dyDescent="0.3">
      <c r="B21" s="201" t="s">
        <v>244</v>
      </c>
    </row>
    <row r="22" spans="2:2" x14ac:dyDescent="0.3">
      <c r="B22" s="202" t="s">
        <v>245</v>
      </c>
    </row>
    <row r="23" spans="2:2" x14ac:dyDescent="0.3">
      <c r="B23" s="201" t="s">
        <v>246</v>
      </c>
    </row>
    <row r="24" spans="2:2" x14ac:dyDescent="0.3">
      <c r="B24" s="202" t="s">
        <v>247</v>
      </c>
    </row>
    <row r="25" spans="2:2" x14ac:dyDescent="0.3">
      <c r="B25" s="201" t="s">
        <v>248</v>
      </c>
    </row>
    <row r="26" spans="2:2" x14ac:dyDescent="0.3">
      <c r="B26" s="202" t="s">
        <v>249</v>
      </c>
    </row>
    <row r="27" spans="2:2" x14ac:dyDescent="0.3">
      <c r="B27" s="199" t="s">
        <v>249</v>
      </c>
    </row>
    <row r="28" spans="2:2" x14ac:dyDescent="0.3">
      <c r="B28" s="202" t="s">
        <v>250</v>
      </c>
    </row>
    <row r="29" spans="2:2" x14ac:dyDescent="0.3">
      <c r="B29" s="199" t="s">
        <v>251</v>
      </c>
    </row>
    <row r="30" spans="2:2" x14ac:dyDescent="0.3">
      <c r="B30" s="202" t="s">
        <v>252</v>
      </c>
    </row>
    <row r="31" spans="2:2" x14ac:dyDescent="0.3">
      <c r="B31" s="199" t="s">
        <v>253</v>
      </c>
    </row>
    <row r="32" spans="2:2" x14ac:dyDescent="0.3">
      <c r="B32" s="202" t="s">
        <v>254</v>
      </c>
    </row>
    <row r="33" spans="2:2" x14ac:dyDescent="0.3">
      <c r="B33" s="199" t="s">
        <v>255</v>
      </c>
    </row>
    <row r="34" spans="2:2" x14ac:dyDescent="0.3">
      <c r="B34" s="202" t="s">
        <v>256</v>
      </c>
    </row>
    <row r="35" spans="2:2" x14ac:dyDescent="0.3">
      <c r="B35" s="199" t="s">
        <v>257</v>
      </c>
    </row>
    <row r="36" spans="2:2" x14ac:dyDescent="0.3">
      <c r="B36" s="202" t="s">
        <v>258</v>
      </c>
    </row>
    <row r="37" spans="2:2" x14ac:dyDescent="0.3">
      <c r="B37" s="199" t="s">
        <v>259</v>
      </c>
    </row>
    <row r="38" spans="2:2" x14ac:dyDescent="0.3">
      <c r="B38" s="202" t="s">
        <v>260</v>
      </c>
    </row>
    <row r="39" spans="2:2" x14ac:dyDescent="0.3">
      <c r="B39" s="199" t="s">
        <v>261</v>
      </c>
    </row>
    <row r="40" spans="2:2" x14ac:dyDescent="0.3">
      <c r="B40" s="202" t="s">
        <v>262</v>
      </c>
    </row>
    <row r="41" spans="2:2" x14ac:dyDescent="0.3">
      <c r="B41" s="199" t="s">
        <v>263</v>
      </c>
    </row>
    <row r="42" spans="2:2" x14ac:dyDescent="0.3">
      <c r="B42" s="202" t="s">
        <v>264</v>
      </c>
    </row>
    <row r="43" spans="2:2" x14ac:dyDescent="0.3">
      <c r="B43" s="199" t="s">
        <v>265</v>
      </c>
    </row>
    <row r="44" spans="2:2" x14ac:dyDescent="0.3">
      <c r="B44" s="202" t="s">
        <v>266</v>
      </c>
    </row>
    <row r="45" spans="2:2" x14ac:dyDescent="0.3">
      <c r="B45" s="199" t="s">
        <v>267</v>
      </c>
    </row>
    <row r="46" spans="2:2" x14ac:dyDescent="0.3">
      <c r="B46" s="202" t="s">
        <v>268</v>
      </c>
    </row>
    <row r="47" spans="2:2" x14ac:dyDescent="0.3">
      <c r="B47" s="199" t="s">
        <v>269</v>
      </c>
    </row>
    <row r="48" spans="2:2" x14ac:dyDescent="0.3">
      <c r="B48" s="202" t="s">
        <v>270</v>
      </c>
    </row>
    <row r="49" spans="2:2" x14ac:dyDescent="0.3">
      <c r="B49" s="199" t="s">
        <v>271</v>
      </c>
    </row>
    <row r="50" spans="2:2" x14ac:dyDescent="0.3">
      <c r="B50" s="202" t="s">
        <v>272</v>
      </c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114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18" sqref="C118"/>
    </sheetView>
  </sheetViews>
  <sheetFormatPr baseColWidth="10" defaultColWidth="11.5546875" defaultRowHeight="10.8" x14ac:dyDescent="0.25"/>
  <cols>
    <col min="1" max="1" width="6.6640625" style="167" customWidth="1"/>
    <col min="2" max="2" width="43.109375" style="169" bestFit="1" customWidth="1"/>
    <col min="3" max="3" width="18.33203125" style="169" customWidth="1"/>
    <col min="4" max="4" width="19.44140625" style="169" bestFit="1" customWidth="1"/>
    <col min="5" max="5" width="11.44140625" style="169" bestFit="1" customWidth="1"/>
    <col min="6" max="6" width="11.5546875" style="169"/>
    <col min="7" max="7" width="11.44140625" style="170" customWidth="1"/>
    <col min="8" max="16384" width="11.5546875" style="169"/>
  </cols>
  <sheetData>
    <row r="1" spans="2:5" ht="24.6" customHeight="1" x14ac:dyDescent="0.25">
      <c r="B1" s="168" t="s">
        <v>97</v>
      </c>
      <c r="C1" s="168" t="s">
        <v>98</v>
      </c>
      <c r="D1" s="168" t="s">
        <v>174</v>
      </c>
      <c r="E1" s="168" t="s">
        <v>99</v>
      </c>
    </row>
    <row r="2" spans="2:5" ht="14.4" x14ac:dyDescent="0.3">
      <c r="B2" s="204" t="s">
        <v>273</v>
      </c>
      <c r="C2" s="205">
        <v>244040100132</v>
      </c>
      <c r="D2" s="203"/>
      <c r="E2" s="205">
        <v>1</v>
      </c>
    </row>
    <row r="3" spans="2:5" ht="14.4" x14ac:dyDescent="0.3">
      <c r="B3" s="204" t="s">
        <v>274</v>
      </c>
      <c r="C3" s="205" t="s">
        <v>380</v>
      </c>
      <c r="D3" s="203"/>
      <c r="E3" s="205">
        <v>1</v>
      </c>
    </row>
    <row r="4" spans="2:5" ht="14.4" x14ac:dyDescent="0.3">
      <c r="B4" s="204" t="s">
        <v>275</v>
      </c>
      <c r="C4" s="205">
        <v>244040200103</v>
      </c>
      <c r="D4" s="203"/>
      <c r="E4" s="205">
        <v>1</v>
      </c>
    </row>
    <row r="5" spans="2:5" ht="14.4" x14ac:dyDescent="0.3">
      <c r="B5" s="204" t="s">
        <v>276</v>
      </c>
      <c r="C5" s="205" t="s">
        <v>381</v>
      </c>
      <c r="D5" s="203"/>
      <c r="E5" s="205">
        <v>1</v>
      </c>
    </row>
    <row r="6" spans="2:5" ht="14.4" x14ac:dyDescent="0.3">
      <c r="B6" s="204" t="s">
        <v>277</v>
      </c>
      <c r="C6" s="205" t="s">
        <v>382</v>
      </c>
      <c r="D6" s="203"/>
      <c r="E6" s="205">
        <v>1</v>
      </c>
    </row>
    <row r="7" spans="2:5" ht="14.4" x14ac:dyDescent="0.3">
      <c r="B7" s="204" t="s">
        <v>278</v>
      </c>
      <c r="C7" s="205" t="s">
        <v>383</v>
      </c>
      <c r="D7" s="203"/>
      <c r="E7" s="205">
        <v>2</v>
      </c>
    </row>
    <row r="8" spans="2:5" ht="14.4" x14ac:dyDescent="0.3">
      <c r="B8" s="204" t="s">
        <v>278</v>
      </c>
      <c r="C8" s="205" t="s">
        <v>384</v>
      </c>
      <c r="D8" s="203"/>
      <c r="E8" s="205">
        <v>2</v>
      </c>
    </row>
    <row r="9" spans="2:5" ht="14.4" x14ac:dyDescent="0.3">
      <c r="B9" s="204" t="s">
        <v>279</v>
      </c>
      <c r="C9" s="205" t="s">
        <v>385</v>
      </c>
      <c r="D9" s="203"/>
      <c r="E9" s="205">
        <v>1</v>
      </c>
    </row>
    <row r="10" spans="2:5" ht="14.4" x14ac:dyDescent="0.3">
      <c r="B10" s="204" t="s">
        <v>280</v>
      </c>
      <c r="C10" s="205" t="s">
        <v>386</v>
      </c>
      <c r="D10" s="203"/>
      <c r="E10" s="205">
        <v>1</v>
      </c>
    </row>
    <row r="11" spans="2:5" ht="14.4" x14ac:dyDescent="0.3">
      <c r="B11" s="204" t="s">
        <v>281</v>
      </c>
      <c r="C11" s="205" t="s">
        <v>387</v>
      </c>
      <c r="D11" s="203"/>
      <c r="E11" s="205">
        <v>1</v>
      </c>
    </row>
    <row r="12" spans="2:5" ht="14.4" x14ac:dyDescent="0.3">
      <c r="B12" s="204" t="s">
        <v>282</v>
      </c>
      <c r="C12" s="205" t="s">
        <v>388</v>
      </c>
      <c r="D12" s="203"/>
      <c r="E12" s="205">
        <v>1</v>
      </c>
    </row>
    <row r="13" spans="2:5" ht="14.4" x14ac:dyDescent="0.3">
      <c r="B13" s="204" t="s">
        <v>283</v>
      </c>
      <c r="C13" s="205" t="s">
        <v>389</v>
      </c>
      <c r="D13" s="203"/>
      <c r="E13" s="205">
        <v>1</v>
      </c>
    </row>
    <row r="14" spans="2:5" ht="14.4" x14ac:dyDescent="0.3">
      <c r="B14" s="204" t="s">
        <v>284</v>
      </c>
      <c r="C14" s="205" t="s">
        <v>390</v>
      </c>
      <c r="D14" s="203"/>
      <c r="E14" s="205">
        <v>4</v>
      </c>
    </row>
    <row r="15" spans="2:5" ht="14.4" x14ac:dyDescent="0.3">
      <c r="B15" s="204" t="s">
        <v>285</v>
      </c>
      <c r="C15" s="205" t="s">
        <v>391</v>
      </c>
      <c r="D15" s="203"/>
      <c r="E15" s="205">
        <v>3</v>
      </c>
    </row>
    <row r="16" spans="2:5" ht="14.4" x14ac:dyDescent="0.3">
      <c r="B16" s="204" t="s">
        <v>286</v>
      </c>
      <c r="C16" s="205" t="s">
        <v>392</v>
      </c>
      <c r="D16" s="203"/>
      <c r="E16" s="205">
        <v>2</v>
      </c>
    </row>
    <row r="17" spans="2:5" ht="14.4" x14ac:dyDescent="0.3">
      <c r="B17" s="204" t="s">
        <v>287</v>
      </c>
      <c r="C17" s="205" t="s">
        <v>393</v>
      </c>
      <c r="D17" s="203"/>
      <c r="E17" s="205">
        <v>3</v>
      </c>
    </row>
    <row r="18" spans="2:5" ht="14.4" x14ac:dyDescent="0.3">
      <c r="B18" s="204" t="s">
        <v>288</v>
      </c>
      <c r="C18" s="205" t="s">
        <v>394</v>
      </c>
      <c r="D18" s="203"/>
      <c r="E18" s="205">
        <v>1</v>
      </c>
    </row>
    <row r="19" spans="2:5" ht="14.4" x14ac:dyDescent="0.3">
      <c r="B19" s="204" t="s">
        <v>289</v>
      </c>
      <c r="C19" s="205" t="s">
        <v>395</v>
      </c>
      <c r="D19" s="203"/>
      <c r="E19" s="205">
        <v>2</v>
      </c>
    </row>
    <row r="20" spans="2:5" ht="14.4" x14ac:dyDescent="0.3">
      <c r="B20" s="204" t="s">
        <v>290</v>
      </c>
      <c r="C20" s="205" t="s">
        <v>396</v>
      </c>
      <c r="D20" s="203"/>
      <c r="E20" s="205">
        <v>1</v>
      </c>
    </row>
    <row r="21" spans="2:5" ht="14.4" x14ac:dyDescent="0.3">
      <c r="B21" s="204" t="s">
        <v>291</v>
      </c>
      <c r="C21" s="205" t="s">
        <v>397</v>
      </c>
      <c r="D21" s="203"/>
      <c r="E21" s="205">
        <v>1</v>
      </c>
    </row>
    <row r="22" spans="2:5" ht="14.4" x14ac:dyDescent="0.3">
      <c r="B22" s="204" t="s">
        <v>292</v>
      </c>
      <c r="C22" s="205" t="s">
        <v>398</v>
      </c>
      <c r="D22" s="203"/>
      <c r="E22" s="205">
        <v>1</v>
      </c>
    </row>
    <row r="23" spans="2:5" ht="14.4" x14ac:dyDescent="0.3">
      <c r="B23" s="204" t="s">
        <v>293</v>
      </c>
      <c r="C23" s="205" t="s">
        <v>399</v>
      </c>
      <c r="D23" s="203"/>
      <c r="E23" s="205">
        <v>1</v>
      </c>
    </row>
    <row r="24" spans="2:5" ht="14.4" x14ac:dyDescent="0.3">
      <c r="B24" s="204" t="s">
        <v>294</v>
      </c>
      <c r="C24" s="205" t="s">
        <v>400</v>
      </c>
      <c r="D24" s="203"/>
      <c r="E24" s="205">
        <v>2</v>
      </c>
    </row>
    <row r="25" spans="2:5" ht="14.4" x14ac:dyDescent="0.3">
      <c r="B25" s="204" t="s">
        <v>295</v>
      </c>
      <c r="C25" s="205" t="s">
        <v>401</v>
      </c>
      <c r="D25" s="203"/>
      <c r="E25" s="205">
        <v>1</v>
      </c>
    </row>
    <row r="26" spans="2:5" ht="14.4" x14ac:dyDescent="0.3">
      <c r="B26" s="204" t="s">
        <v>296</v>
      </c>
      <c r="C26" s="205" t="s">
        <v>402</v>
      </c>
      <c r="D26" s="203"/>
      <c r="E26" s="205">
        <v>1</v>
      </c>
    </row>
    <row r="27" spans="2:5" ht="14.4" x14ac:dyDescent="0.3">
      <c r="B27" s="204" t="s">
        <v>297</v>
      </c>
      <c r="C27" s="205" t="s">
        <v>403</v>
      </c>
      <c r="D27" s="203"/>
      <c r="E27" s="205">
        <v>1</v>
      </c>
    </row>
    <row r="28" spans="2:5" ht="14.4" x14ac:dyDescent="0.3">
      <c r="B28" s="204" t="s">
        <v>298</v>
      </c>
      <c r="C28" s="205" t="s">
        <v>404</v>
      </c>
      <c r="D28" s="203"/>
      <c r="E28" s="205">
        <v>1</v>
      </c>
    </row>
    <row r="29" spans="2:5" ht="14.4" x14ac:dyDescent="0.3">
      <c r="B29" s="204" t="s">
        <v>299</v>
      </c>
      <c r="C29" s="205" t="s">
        <v>405</v>
      </c>
      <c r="D29" s="203"/>
      <c r="E29" s="205">
        <v>1</v>
      </c>
    </row>
    <row r="30" spans="2:5" ht="14.4" x14ac:dyDescent="0.3">
      <c r="B30" s="204" t="s">
        <v>300</v>
      </c>
      <c r="C30" s="205" t="s">
        <v>406</v>
      </c>
      <c r="D30" s="203"/>
      <c r="E30" s="205">
        <v>2</v>
      </c>
    </row>
    <row r="31" spans="2:5" ht="14.4" x14ac:dyDescent="0.3">
      <c r="B31" s="204" t="s">
        <v>301</v>
      </c>
      <c r="C31" s="205" t="s">
        <v>407</v>
      </c>
      <c r="D31" s="203"/>
      <c r="E31" s="205">
        <v>1</v>
      </c>
    </row>
    <row r="32" spans="2:5" ht="14.4" x14ac:dyDescent="0.3">
      <c r="B32" s="204" t="s">
        <v>302</v>
      </c>
      <c r="C32" s="205" t="s">
        <v>408</v>
      </c>
      <c r="D32" s="203"/>
      <c r="E32" s="205">
        <v>1</v>
      </c>
    </row>
    <row r="33" spans="2:5" ht="14.4" x14ac:dyDescent="0.3">
      <c r="B33" s="204" t="s">
        <v>303</v>
      </c>
      <c r="C33" s="205" t="s">
        <v>409</v>
      </c>
      <c r="D33" s="203"/>
      <c r="E33" s="205">
        <v>1</v>
      </c>
    </row>
    <row r="34" spans="2:5" ht="14.4" x14ac:dyDescent="0.3">
      <c r="B34" s="204" t="s">
        <v>304</v>
      </c>
      <c r="C34" s="205" t="s">
        <v>410</v>
      </c>
      <c r="D34" s="203"/>
      <c r="E34" s="205">
        <v>8</v>
      </c>
    </row>
    <row r="35" spans="2:5" ht="14.4" x14ac:dyDescent="0.3">
      <c r="B35" s="204" t="s">
        <v>305</v>
      </c>
      <c r="C35" s="205" t="s">
        <v>411</v>
      </c>
      <c r="D35" s="203"/>
      <c r="E35" s="205">
        <v>1</v>
      </c>
    </row>
    <row r="36" spans="2:5" ht="14.4" x14ac:dyDescent="0.3">
      <c r="B36" s="204" t="s">
        <v>306</v>
      </c>
      <c r="C36" s="205" t="s">
        <v>412</v>
      </c>
      <c r="D36" s="203"/>
      <c r="E36" s="205">
        <v>2</v>
      </c>
    </row>
    <row r="37" spans="2:5" ht="14.4" x14ac:dyDescent="0.3">
      <c r="B37" s="204" t="s">
        <v>307</v>
      </c>
      <c r="C37" s="205" t="s">
        <v>413</v>
      </c>
      <c r="D37" s="203"/>
      <c r="E37" s="205">
        <v>3</v>
      </c>
    </row>
    <row r="38" spans="2:5" ht="14.4" x14ac:dyDescent="0.3">
      <c r="B38" s="204" t="s">
        <v>308</v>
      </c>
      <c r="C38" s="205" t="s">
        <v>414</v>
      </c>
      <c r="D38" s="203"/>
      <c r="E38" s="205">
        <v>1</v>
      </c>
    </row>
    <row r="39" spans="2:5" ht="14.4" x14ac:dyDescent="0.3">
      <c r="B39" s="204" t="s">
        <v>309</v>
      </c>
      <c r="C39" s="205" t="s">
        <v>415</v>
      </c>
      <c r="D39" s="203"/>
      <c r="E39" s="205">
        <v>2</v>
      </c>
    </row>
    <row r="40" spans="2:5" ht="14.4" x14ac:dyDescent="0.3">
      <c r="B40" s="204" t="s">
        <v>310</v>
      </c>
      <c r="C40" s="205" t="s">
        <v>416</v>
      </c>
      <c r="D40" s="203"/>
      <c r="E40" s="205">
        <v>2</v>
      </c>
    </row>
    <row r="41" spans="2:5" ht="14.4" x14ac:dyDescent="0.3">
      <c r="B41" s="204" t="s">
        <v>311</v>
      </c>
      <c r="C41" s="205" t="s">
        <v>417</v>
      </c>
      <c r="D41" s="203"/>
      <c r="E41" s="205">
        <v>2</v>
      </c>
    </row>
    <row r="42" spans="2:5" ht="14.4" x14ac:dyDescent="0.3">
      <c r="B42" s="204" t="s">
        <v>312</v>
      </c>
      <c r="C42" s="205" t="s">
        <v>418</v>
      </c>
      <c r="D42" s="203"/>
      <c r="E42" s="205">
        <v>1</v>
      </c>
    </row>
    <row r="43" spans="2:5" ht="14.4" x14ac:dyDescent="0.3">
      <c r="B43" s="204" t="s">
        <v>313</v>
      </c>
      <c r="C43" s="205" t="s">
        <v>419</v>
      </c>
      <c r="D43" s="203"/>
      <c r="E43" s="205">
        <v>1</v>
      </c>
    </row>
    <row r="44" spans="2:5" ht="14.4" x14ac:dyDescent="0.3">
      <c r="B44" s="204" t="s">
        <v>314</v>
      </c>
      <c r="C44" s="205" t="s">
        <v>420</v>
      </c>
      <c r="D44" s="203"/>
      <c r="E44" s="205">
        <v>1</v>
      </c>
    </row>
    <row r="45" spans="2:5" ht="14.4" x14ac:dyDescent="0.3">
      <c r="B45" s="204" t="s">
        <v>315</v>
      </c>
      <c r="C45" s="205" t="s">
        <v>421</v>
      </c>
      <c r="D45" s="203"/>
      <c r="E45" s="205">
        <v>2</v>
      </c>
    </row>
    <row r="46" spans="2:5" ht="14.4" x14ac:dyDescent="0.3">
      <c r="B46" s="204" t="s">
        <v>316</v>
      </c>
      <c r="C46" s="205" t="s">
        <v>422</v>
      </c>
      <c r="D46" s="203"/>
      <c r="E46" s="205">
        <v>1</v>
      </c>
    </row>
    <row r="47" spans="2:5" ht="14.4" x14ac:dyDescent="0.3">
      <c r="B47" s="204" t="s">
        <v>317</v>
      </c>
      <c r="C47" s="205" t="s">
        <v>423</v>
      </c>
      <c r="D47" s="203"/>
      <c r="E47" s="205">
        <v>3</v>
      </c>
    </row>
    <row r="48" spans="2:5" ht="14.4" x14ac:dyDescent="0.3">
      <c r="B48" s="204" t="s">
        <v>318</v>
      </c>
      <c r="C48" s="205" t="s">
        <v>424</v>
      </c>
      <c r="D48" s="203"/>
      <c r="E48" s="205">
        <v>1</v>
      </c>
    </row>
    <row r="49" spans="2:5" ht="14.4" x14ac:dyDescent="0.3">
      <c r="B49" s="204" t="s">
        <v>319</v>
      </c>
      <c r="C49" s="205" t="s">
        <v>425</v>
      </c>
      <c r="D49" s="203"/>
      <c r="E49" s="205">
        <v>2</v>
      </c>
    </row>
    <row r="50" spans="2:5" ht="14.4" x14ac:dyDescent="0.3">
      <c r="B50" s="204" t="s">
        <v>320</v>
      </c>
      <c r="C50" s="205" t="s">
        <v>426</v>
      </c>
      <c r="D50" s="203"/>
      <c r="E50" s="205">
        <v>2</v>
      </c>
    </row>
    <row r="51" spans="2:5" ht="14.4" x14ac:dyDescent="0.3">
      <c r="B51" s="204" t="s">
        <v>321</v>
      </c>
      <c r="C51" s="205" t="s">
        <v>427</v>
      </c>
      <c r="D51" s="203"/>
      <c r="E51" s="205">
        <v>2</v>
      </c>
    </row>
    <row r="52" spans="2:5" ht="14.4" x14ac:dyDescent="0.3">
      <c r="B52" s="204" t="s">
        <v>322</v>
      </c>
      <c r="C52" s="205" t="s">
        <v>428</v>
      </c>
      <c r="D52" s="203"/>
      <c r="E52" s="205">
        <v>2</v>
      </c>
    </row>
    <row r="53" spans="2:5" ht="14.4" x14ac:dyDescent="0.3">
      <c r="B53" s="204" t="s">
        <v>323</v>
      </c>
      <c r="C53" s="205" t="s">
        <v>429</v>
      </c>
      <c r="D53" s="203"/>
      <c r="E53" s="205">
        <v>1</v>
      </c>
    </row>
    <row r="54" spans="2:5" ht="14.4" x14ac:dyDescent="0.3">
      <c r="B54" s="204" t="s">
        <v>324</v>
      </c>
      <c r="C54" s="205" t="s">
        <v>430</v>
      </c>
      <c r="D54" s="203"/>
      <c r="E54" s="205">
        <v>1</v>
      </c>
    </row>
    <row r="55" spans="2:5" ht="14.4" x14ac:dyDescent="0.3">
      <c r="B55" s="204" t="s">
        <v>325</v>
      </c>
      <c r="C55" s="205" t="s">
        <v>431</v>
      </c>
      <c r="D55" s="203"/>
      <c r="E55" s="205">
        <v>1</v>
      </c>
    </row>
    <row r="56" spans="2:5" ht="14.4" x14ac:dyDescent="0.3">
      <c r="B56" s="204" t="s">
        <v>326</v>
      </c>
      <c r="C56" s="205" t="s">
        <v>432</v>
      </c>
      <c r="D56" s="203"/>
      <c r="E56" s="205">
        <v>2</v>
      </c>
    </row>
    <row r="57" spans="2:5" ht="14.4" x14ac:dyDescent="0.3">
      <c r="B57" s="204" t="s">
        <v>327</v>
      </c>
      <c r="C57" s="205" t="s">
        <v>433</v>
      </c>
      <c r="D57" s="203"/>
      <c r="E57" s="205">
        <v>2</v>
      </c>
    </row>
    <row r="58" spans="2:5" ht="14.4" x14ac:dyDescent="0.3">
      <c r="B58" s="204" t="s">
        <v>328</v>
      </c>
      <c r="C58" s="205" t="s">
        <v>434</v>
      </c>
      <c r="D58" s="203"/>
      <c r="E58" s="205">
        <v>1</v>
      </c>
    </row>
    <row r="59" spans="2:5" ht="14.4" x14ac:dyDescent="0.3">
      <c r="B59" s="204" t="s">
        <v>329</v>
      </c>
      <c r="C59" s="205" t="s">
        <v>435</v>
      </c>
      <c r="D59" s="203"/>
      <c r="E59" s="205">
        <v>1</v>
      </c>
    </row>
    <row r="60" spans="2:5" ht="14.4" x14ac:dyDescent="0.3">
      <c r="B60" s="204" t="s">
        <v>330</v>
      </c>
      <c r="C60" s="205" t="s">
        <v>436</v>
      </c>
      <c r="D60" s="203"/>
      <c r="E60" s="205">
        <v>2</v>
      </c>
    </row>
    <row r="61" spans="2:5" ht="14.4" x14ac:dyDescent="0.3">
      <c r="B61" s="204" t="s">
        <v>331</v>
      </c>
      <c r="C61" s="205" t="s">
        <v>437</v>
      </c>
      <c r="D61" s="203"/>
      <c r="E61" s="205">
        <v>3</v>
      </c>
    </row>
    <row r="62" spans="2:5" ht="14.4" x14ac:dyDescent="0.3">
      <c r="B62" s="204" t="s">
        <v>332</v>
      </c>
      <c r="C62" s="205" t="s">
        <v>438</v>
      </c>
      <c r="D62" s="203"/>
      <c r="E62" s="205">
        <v>3</v>
      </c>
    </row>
    <row r="63" spans="2:5" ht="14.4" x14ac:dyDescent="0.3">
      <c r="B63" s="204" t="s">
        <v>333</v>
      </c>
      <c r="C63" s="205" t="s">
        <v>439</v>
      </c>
      <c r="D63" s="203"/>
      <c r="E63" s="205">
        <v>2</v>
      </c>
    </row>
    <row r="64" spans="2:5" ht="14.4" x14ac:dyDescent="0.3">
      <c r="B64" s="204" t="s">
        <v>334</v>
      </c>
      <c r="C64" s="205" t="s">
        <v>440</v>
      </c>
      <c r="D64" s="203"/>
      <c r="E64" s="205">
        <v>2</v>
      </c>
    </row>
    <row r="65" spans="2:5" ht="14.4" x14ac:dyDescent="0.3">
      <c r="B65" s="204" t="s">
        <v>335</v>
      </c>
      <c r="C65" s="205" t="s">
        <v>441</v>
      </c>
      <c r="D65" s="203"/>
      <c r="E65" s="205">
        <v>2</v>
      </c>
    </row>
    <row r="66" spans="2:5" ht="14.4" x14ac:dyDescent="0.3">
      <c r="B66" s="204" t="s">
        <v>336</v>
      </c>
      <c r="C66" s="205" t="s">
        <v>442</v>
      </c>
      <c r="D66" s="203"/>
      <c r="E66" s="205">
        <v>1</v>
      </c>
    </row>
    <row r="67" spans="2:5" ht="14.4" x14ac:dyDescent="0.3">
      <c r="B67" s="204" t="s">
        <v>337</v>
      </c>
      <c r="C67" s="205" t="s">
        <v>443</v>
      </c>
      <c r="D67" s="203"/>
      <c r="E67" s="205">
        <v>1</v>
      </c>
    </row>
    <row r="68" spans="2:5" ht="14.4" x14ac:dyDescent="0.3">
      <c r="B68" s="204" t="s">
        <v>338</v>
      </c>
      <c r="C68" s="205" t="s">
        <v>444</v>
      </c>
      <c r="D68" s="203"/>
      <c r="E68" s="205">
        <v>1</v>
      </c>
    </row>
    <row r="69" spans="2:5" ht="14.4" x14ac:dyDescent="0.3">
      <c r="B69" s="204" t="s">
        <v>339</v>
      </c>
      <c r="C69" s="205" t="s">
        <v>445</v>
      </c>
      <c r="D69" s="203"/>
      <c r="E69" s="205">
        <v>2</v>
      </c>
    </row>
    <row r="70" spans="2:5" ht="14.4" x14ac:dyDescent="0.3">
      <c r="B70" s="204" t="s">
        <v>340</v>
      </c>
      <c r="C70" s="205" t="s">
        <v>446</v>
      </c>
      <c r="D70" s="203"/>
      <c r="E70" s="205">
        <v>1</v>
      </c>
    </row>
    <row r="71" spans="2:5" ht="14.4" x14ac:dyDescent="0.3">
      <c r="B71" s="204" t="s">
        <v>341</v>
      </c>
      <c r="C71" s="205" t="s">
        <v>447</v>
      </c>
      <c r="D71" s="203"/>
      <c r="E71" s="205">
        <v>1</v>
      </c>
    </row>
    <row r="72" spans="2:5" ht="14.4" x14ac:dyDescent="0.3">
      <c r="B72" s="204" t="s">
        <v>342</v>
      </c>
      <c r="C72" s="205" t="s">
        <v>448</v>
      </c>
      <c r="D72" s="203"/>
      <c r="E72" s="205">
        <v>1</v>
      </c>
    </row>
    <row r="73" spans="2:5" ht="14.4" x14ac:dyDescent="0.3">
      <c r="B73" s="204" t="s">
        <v>343</v>
      </c>
      <c r="C73" s="205" t="s">
        <v>449</v>
      </c>
      <c r="D73" s="203"/>
      <c r="E73" s="205">
        <v>1</v>
      </c>
    </row>
    <row r="74" spans="2:5" ht="14.4" x14ac:dyDescent="0.3">
      <c r="B74" s="204" t="s">
        <v>344</v>
      </c>
      <c r="C74" s="205" t="s">
        <v>450</v>
      </c>
      <c r="D74" s="203"/>
      <c r="E74" s="205">
        <v>1</v>
      </c>
    </row>
    <row r="75" spans="2:5" ht="14.4" x14ac:dyDescent="0.3">
      <c r="B75" s="204" t="s">
        <v>345</v>
      </c>
      <c r="C75" s="205" t="s">
        <v>451</v>
      </c>
      <c r="D75" s="203"/>
      <c r="E75" s="205">
        <v>1</v>
      </c>
    </row>
    <row r="76" spans="2:5" ht="14.4" x14ac:dyDescent="0.3">
      <c r="B76" s="204" t="s">
        <v>346</v>
      </c>
      <c r="C76" s="205" t="s">
        <v>452</v>
      </c>
      <c r="D76" s="203"/>
      <c r="E76" s="205">
        <v>1</v>
      </c>
    </row>
    <row r="77" spans="2:5" ht="14.4" x14ac:dyDescent="0.3">
      <c r="B77" s="204" t="s">
        <v>346</v>
      </c>
      <c r="C77" s="205" t="s">
        <v>453</v>
      </c>
      <c r="D77" s="203"/>
      <c r="E77" s="205">
        <v>1</v>
      </c>
    </row>
    <row r="78" spans="2:5" ht="14.4" x14ac:dyDescent="0.3">
      <c r="B78" s="204" t="s">
        <v>347</v>
      </c>
      <c r="C78" s="205" t="s">
        <v>454</v>
      </c>
      <c r="D78" s="203"/>
      <c r="E78" s="205">
        <v>2</v>
      </c>
    </row>
    <row r="79" spans="2:5" ht="14.4" x14ac:dyDescent="0.3">
      <c r="B79" s="204" t="s">
        <v>348</v>
      </c>
      <c r="C79" s="205" t="s">
        <v>455</v>
      </c>
      <c r="D79" s="203"/>
      <c r="E79" s="205">
        <v>2</v>
      </c>
    </row>
    <row r="80" spans="2:5" ht="14.4" x14ac:dyDescent="0.3">
      <c r="B80" s="204" t="s">
        <v>349</v>
      </c>
      <c r="C80" s="205" t="s">
        <v>456</v>
      </c>
      <c r="D80" s="203"/>
      <c r="E80" s="205">
        <v>2</v>
      </c>
    </row>
    <row r="81" spans="2:5" ht="14.4" x14ac:dyDescent="0.3">
      <c r="B81" s="204" t="s">
        <v>350</v>
      </c>
      <c r="C81" s="205" t="s">
        <v>457</v>
      </c>
      <c r="D81" s="203"/>
      <c r="E81" s="205">
        <v>2</v>
      </c>
    </row>
    <row r="82" spans="2:5" ht="14.4" x14ac:dyDescent="0.3">
      <c r="B82" s="204" t="s">
        <v>351</v>
      </c>
      <c r="C82" s="205" t="s">
        <v>458</v>
      </c>
      <c r="D82" s="203"/>
      <c r="E82" s="205">
        <v>1</v>
      </c>
    </row>
    <row r="83" spans="2:5" ht="14.4" x14ac:dyDescent="0.3">
      <c r="B83" s="204" t="s">
        <v>352</v>
      </c>
      <c r="C83" s="205" t="s">
        <v>459</v>
      </c>
      <c r="D83" s="203"/>
      <c r="E83" s="205">
        <v>1</v>
      </c>
    </row>
    <row r="84" spans="2:5" ht="14.4" x14ac:dyDescent="0.3">
      <c r="B84" s="204" t="s">
        <v>353</v>
      </c>
      <c r="C84" s="205" t="s">
        <v>460</v>
      </c>
      <c r="D84" s="203"/>
      <c r="E84" s="205">
        <v>1</v>
      </c>
    </row>
    <row r="85" spans="2:5" ht="14.4" x14ac:dyDescent="0.3">
      <c r="B85" s="204" t="s">
        <v>354</v>
      </c>
      <c r="C85" s="205" t="s">
        <v>461</v>
      </c>
      <c r="D85" s="203"/>
      <c r="E85" s="205">
        <v>1</v>
      </c>
    </row>
    <row r="86" spans="2:5" ht="14.4" x14ac:dyDescent="0.3">
      <c r="B86" s="204" t="s">
        <v>351</v>
      </c>
      <c r="C86" s="205" t="s">
        <v>462</v>
      </c>
      <c r="D86" s="203"/>
      <c r="E86" s="205">
        <v>1</v>
      </c>
    </row>
    <row r="87" spans="2:5" ht="14.4" x14ac:dyDescent="0.3">
      <c r="B87" s="204" t="s">
        <v>351</v>
      </c>
      <c r="C87" s="205" t="s">
        <v>463</v>
      </c>
      <c r="D87" s="203"/>
      <c r="E87" s="205">
        <v>1</v>
      </c>
    </row>
    <row r="88" spans="2:5" ht="14.4" x14ac:dyDescent="0.3">
      <c r="B88" s="204" t="s">
        <v>355</v>
      </c>
      <c r="C88" s="205" t="s">
        <v>464</v>
      </c>
      <c r="D88" s="203"/>
      <c r="E88" s="205">
        <v>1</v>
      </c>
    </row>
    <row r="89" spans="2:5" ht="14.4" x14ac:dyDescent="0.3">
      <c r="B89" s="204" t="s">
        <v>356</v>
      </c>
      <c r="C89" s="205" t="s">
        <v>465</v>
      </c>
      <c r="D89" s="203"/>
      <c r="E89" s="205">
        <v>3</v>
      </c>
    </row>
    <row r="90" spans="2:5" ht="14.4" x14ac:dyDescent="0.3">
      <c r="B90" s="204" t="s">
        <v>357</v>
      </c>
      <c r="C90" s="205" t="s">
        <v>466</v>
      </c>
      <c r="D90" s="203"/>
      <c r="E90" s="205">
        <v>2</v>
      </c>
    </row>
    <row r="91" spans="2:5" ht="14.4" x14ac:dyDescent="0.3">
      <c r="B91" s="204" t="s">
        <v>358</v>
      </c>
      <c r="C91" s="205" t="s">
        <v>467</v>
      </c>
      <c r="D91" s="203"/>
      <c r="E91" s="205">
        <v>9</v>
      </c>
    </row>
    <row r="92" spans="2:5" ht="14.4" x14ac:dyDescent="0.3">
      <c r="B92" s="204" t="s">
        <v>359</v>
      </c>
      <c r="C92" s="205" t="s">
        <v>468</v>
      </c>
      <c r="D92" s="203"/>
      <c r="E92" s="205">
        <v>1</v>
      </c>
    </row>
    <row r="93" spans="2:5" ht="14.4" x14ac:dyDescent="0.3">
      <c r="B93" s="204" t="s">
        <v>352</v>
      </c>
      <c r="C93" s="205" t="s">
        <v>469</v>
      </c>
      <c r="D93" s="203"/>
      <c r="E93" s="205">
        <v>1</v>
      </c>
    </row>
    <row r="94" spans="2:5" ht="14.4" x14ac:dyDescent="0.3">
      <c r="B94" s="204" t="s">
        <v>352</v>
      </c>
      <c r="C94" s="205" t="s">
        <v>470</v>
      </c>
      <c r="D94" s="203"/>
      <c r="E94" s="205">
        <v>1</v>
      </c>
    </row>
    <row r="95" spans="2:5" ht="14.4" x14ac:dyDescent="0.3">
      <c r="B95" s="204" t="s">
        <v>360</v>
      </c>
      <c r="C95" s="205" t="s">
        <v>471</v>
      </c>
      <c r="D95" s="203"/>
      <c r="E95" s="205">
        <v>1</v>
      </c>
    </row>
    <row r="96" spans="2:5" ht="14.4" x14ac:dyDescent="0.3">
      <c r="B96" s="204" t="s">
        <v>361</v>
      </c>
      <c r="C96" s="205" t="s">
        <v>472</v>
      </c>
      <c r="D96" s="203"/>
      <c r="E96" s="205">
        <v>1</v>
      </c>
    </row>
    <row r="97" spans="2:7" ht="14.4" x14ac:dyDescent="0.3">
      <c r="B97" s="204" t="s">
        <v>362</v>
      </c>
      <c r="C97" s="205" t="s">
        <v>473</v>
      </c>
      <c r="D97" s="203"/>
      <c r="E97" s="205">
        <v>1</v>
      </c>
    </row>
    <row r="98" spans="2:7" ht="14.4" x14ac:dyDescent="0.3">
      <c r="B98" s="204" t="s">
        <v>363</v>
      </c>
      <c r="C98" s="205" t="s">
        <v>474</v>
      </c>
      <c r="D98" s="203"/>
      <c r="E98" s="205">
        <v>1</v>
      </c>
    </row>
    <row r="99" spans="2:7" ht="14.4" x14ac:dyDescent="0.3">
      <c r="B99" s="204" t="s">
        <v>364</v>
      </c>
      <c r="C99" s="205" t="s">
        <v>475</v>
      </c>
      <c r="D99" s="203"/>
      <c r="E99" s="205">
        <v>1</v>
      </c>
    </row>
    <row r="100" spans="2:7" ht="14.4" x14ac:dyDescent="0.3">
      <c r="B100" s="204" t="s">
        <v>365</v>
      </c>
      <c r="C100" s="205" t="s">
        <v>476</v>
      </c>
      <c r="D100" s="203"/>
      <c r="E100" s="205">
        <v>1</v>
      </c>
    </row>
    <row r="101" spans="2:7" ht="14.4" x14ac:dyDescent="0.3">
      <c r="B101" s="204" t="s">
        <v>366</v>
      </c>
      <c r="C101" s="205" t="s">
        <v>477</v>
      </c>
      <c r="D101" s="203"/>
      <c r="E101" s="205">
        <v>1</v>
      </c>
    </row>
    <row r="102" spans="2:7" ht="14.4" x14ac:dyDescent="0.3">
      <c r="B102" s="204" t="s">
        <v>367</v>
      </c>
      <c r="C102" s="205" t="s">
        <v>478</v>
      </c>
      <c r="D102" s="203"/>
      <c r="E102" s="205">
        <v>1</v>
      </c>
    </row>
    <row r="103" spans="2:7" ht="14.4" x14ac:dyDescent="0.3">
      <c r="B103" s="204" t="s">
        <v>368</v>
      </c>
      <c r="C103" s="205" t="s">
        <v>479</v>
      </c>
      <c r="D103" s="203"/>
      <c r="E103" s="205">
        <v>1</v>
      </c>
    </row>
    <row r="104" spans="2:7" ht="14.4" x14ac:dyDescent="0.3">
      <c r="B104" s="204" t="s">
        <v>369</v>
      </c>
      <c r="C104" s="205" t="s">
        <v>480</v>
      </c>
      <c r="D104" s="203"/>
      <c r="E104" s="205">
        <v>1</v>
      </c>
    </row>
    <row r="105" spans="2:7" ht="14.4" x14ac:dyDescent="0.3">
      <c r="B105" s="204" t="s">
        <v>370</v>
      </c>
      <c r="C105" s="205" t="s">
        <v>481</v>
      </c>
      <c r="D105" s="203"/>
      <c r="E105" s="205">
        <v>1</v>
      </c>
    </row>
    <row r="106" spans="2:7" ht="14.4" x14ac:dyDescent="0.3">
      <c r="B106" s="204" t="s">
        <v>371</v>
      </c>
      <c r="C106" s="205" t="s">
        <v>482</v>
      </c>
      <c r="D106" s="203"/>
      <c r="E106" s="205">
        <v>1</v>
      </c>
    </row>
    <row r="107" spans="2:7" ht="14.4" x14ac:dyDescent="0.3">
      <c r="B107" s="204" t="s">
        <v>372</v>
      </c>
      <c r="C107" s="205" t="s">
        <v>483</v>
      </c>
      <c r="D107" s="203"/>
      <c r="E107" s="205">
        <v>1</v>
      </c>
    </row>
    <row r="108" spans="2:7" ht="14.4" x14ac:dyDescent="0.3">
      <c r="B108" s="204" t="s">
        <v>373</v>
      </c>
      <c r="C108" s="205" t="s">
        <v>484</v>
      </c>
      <c r="D108" s="203"/>
      <c r="E108" s="205">
        <v>1</v>
      </c>
    </row>
    <row r="109" spans="2:7" ht="14.4" x14ac:dyDescent="0.3">
      <c r="B109" s="204" t="s">
        <v>374</v>
      </c>
      <c r="C109" s="205" t="s">
        <v>485</v>
      </c>
      <c r="D109" s="203"/>
      <c r="E109" s="205">
        <v>1</v>
      </c>
    </row>
    <row r="110" spans="2:7" ht="14.4" x14ac:dyDescent="0.3">
      <c r="B110" s="204" t="s">
        <v>375</v>
      </c>
      <c r="C110" s="205" t="s">
        <v>486</v>
      </c>
      <c r="D110" s="203"/>
      <c r="E110" s="205">
        <v>1</v>
      </c>
    </row>
    <row r="111" spans="2:7" ht="14.4" x14ac:dyDescent="0.3">
      <c r="B111" s="204" t="s">
        <v>376</v>
      </c>
      <c r="C111" s="205" t="s">
        <v>487</v>
      </c>
      <c r="D111" s="203"/>
      <c r="E111" s="205">
        <v>1</v>
      </c>
    </row>
    <row r="112" spans="2:7" ht="14.4" x14ac:dyDescent="0.3">
      <c r="B112" s="204" t="s">
        <v>377</v>
      </c>
      <c r="C112" s="205" t="s">
        <v>488</v>
      </c>
      <c r="D112" s="171"/>
      <c r="E112" s="205">
        <v>1</v>
      </c>
      <c r="G112" s="169"/>
    </row>
    <row r="113" spans="2:7" ht="14.4" x14ac:dyDescent="0.3">
      <c r="B113" s="204" t="s">
        <v>378</v>
      </c>
      <c r="C113" s="205" t="s">
        <v>489</v>
      </c>
      <c r="D113" s="188" t="s">
        <v>194</v>
      </c>
      <c r="E113" s="205">
        <v>7</v>
      </c>
      <c r="G113" s="169"/>
    </row>
    <row r="114" spans="2:7" ht="14.4" x14ac:dyDescent="0.3">
      <c r="B114" s="204" t="s">
        <v>379</v>
      </c>
      <c r="C114" s="205" t="s">
        <v>490</v>
      </c>
      <c r="D114" s="171"/>
      <c r="E114" s="205">
        <v>1</v>
      </c>
      <c r="G114" s="169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13</vt:i4>
      </vt:variant>
    </vt:vector>
  </HeadingPairs>
  <TitlesOfParts>
    <vt:vector size="21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Bon_Intervention!Bon_champs</vt:lpstr>
      <vt:lpstr>Bon_Intervention!Bon_responsable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Bon_Intervention!date_au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DURKAER</cp:lastModifiedBy>
  <cp:lastPrinted>2020-06-13T21:14:50Z</cp:lastPrinted>
  <dcterms:created xsi:type="dcterms:W3CDTF">2018-11-28T09:50:59Z</dcterms:created>
  <dcterms:modified xsi:type="dcterms:W3CDTF">2020-06-13T21:15:21Z</dcterms:modified>
</cp:coreProperties>
</file>