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ne Bourasseau\Desktop\"/>
    </mc:Choice>
  </mc:AlternateContent>
  <xr:revisionPtr revIDLastSave="0" documentId="8_{056AE7CA-ACE9-472C-BC8B-B56BACE66F0F}" xr6:coauthVersionLast="45" xr6:coauthVersionMax="45" xr10:uidLastSave="{00000000-0000-0000-0000-000000000000}"/>
  <bookViews>
    <workbookView xWindow="-108" yWindow="-108" windowWidth="23256" windowHeight="12576" activeTab="1" xr2:uid="{4872460E-319B-4CE7-964A-496D6120927B}"/>
  </bookViews>
  <sheets>
    <sheet name="Début" sheetId="10" r:id="rId1"/>
    <sheet name="Répartition Banques" sheetId="4" r:id="rId2"/>
    <sheet name="Cumul équipes" sheetId="5" r:id="rId3"/>
    <sheet name="Flo" sheetId="1" r:id="rId4"/>
    <sheet name="Ale" sheetId="7" r:id="rId5"/>
    <sheet name="Salarié1" sheetId="8" r:id="rId6"/>
    <sheet name="Salarié2" sheetId="9" r:id="rId7"/>
    <sheet name="Config" sheetId="6" r:id="rId8"/>
    <sheet name="Fin" sheetId="11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6" i="9" l="1"/>
  <c r="B4" i="9"/>
  <c r="B3" i="9"/>
  <c r="B5" i="9" s="1"/>
  <c r="B6" i="8"/>
  <c r="B4" i="8"/>
  <c r="B3" i="8"/>
  <c r="B5" i="8" s="1"/>
  <c r="E10" i="4"/>
  <c r="E9" i="4"/>
  <c r="E8" i="4"/>
  <c r="E7" i="4"/>
  <c r="E6" i="4"/>
  <c r="E5" i="4"/>
  <c r="D10" i="4"/>
  <c r="D9" i="4"/>
  <c r="G9" i="4" s="1"/>
  <c r="D8" i="4"/>
  <c r="D7" i="4"/>
  <c r="D6" i="4"/>
  <c r="D5" i="4"/>
  <c r="B10" i="4"/>
  <c r="B9" i="4"/>
  <c r="B8" i="4"/>
  <c r="B7" i="4"/>
  <c r="B6" i="4"/>
  <c r="B5" i="4"/>
  <c r="C10" i="4"/>
  <c r="H10" i="4" s="1"/>
  <c r="C9" i="4"/>
  <c r="H9" i="4" s="1"/>
  <c r="C8" i="4"/>
  <c r="C7" i="4"/>
  <c r="C6" i="4"/>
  <c r="H6" i="4" s="1"/>
  <c r="C5" i="4"/>
  <c r="B6" i="7"/>
  <c r="B4" i="7"/>
  <c r="B3" i="7"/>
  <c r="B5" i="7" s="1"/>
  <c r="G7" i="4" l="1"/>
  <c r="H7" i="4"/>
  <c r="G6" i="4"/>
  <c r="G8" i="4"/>
  <c r="E13" i="4"/>
  <c r="H8" i="4"/>
  <c r="G10" i="4"/>
  <c r="D13" i="4"/>
  <c r="G5" i="4"/>
  <c r="C13" i="4"/>
  <c r="B13" i="4"/>
  <c r="H5" i="4"/>
  <c r="B3" i="1"/>
  <c r="B6" i="1"/>
  <c r="B4" i="1" l="1"/>
  <c r="B5" i="1" s="1"/>
</calcChain>
</file>

<file path=xl/sharedStrings.xml><?xml version="1.0" encoding="utf-8"?>
<sst xmlns="http://schemas.openxmlformats.org/spreadsheetml/2006/main" count="95" uniqueCount="42">
  <si>
    <t>CA</t>
  </si>
  <si>
    <t>Nbre de dossiers</t>
  </si>
  <si>
    <t>Panier moyen</t>
  </si>
  <si>
    <t>Id fiche</t>
  </si>
  <si>
    <t>Nom client</t>
  </si>
  <si>
    <t>Banque</t>
  </si>
  <si>
    <t>Profil</t>
  </si>
  <si>
    <t>Montant financé</t>
  </si>
  <si>
    <t>Facture (CA)</t>
  </si>
  <si>
    <t>Etat du dossier</t>
  </si>
  <si>
    <t>Assurance</t>
  </si>
  <si>
    <t>Quotité</t>
  </si>
  <si>
    <t>Propriétaire hypo</t>
  </si>
  <si>
    <t>Propriétaire conso</t>
  </si>
  <si>
    <t>Locataire</t>
  </si>
  <si>
    <t>Accord banque</t>
  </si>
  <si>
    <t>Offre émise</t>
  </si>
  <si>
    <t>Offre signée</t>
  </si>
  <si>
    <t>Déblocage des fonds</t>
  </si>
  <si>
    <t>Facturé</t>
  </si>
  <si>
    <t>Sans assurance</t>
  </si>
  <si>
    <t>Délégation</t>
  </si>
  <si>
    <t>Ass. Grp. Emprunteur</t>
  </si>
  <si>
    <t>Ass. Grp. Emprunteur + Co Emp.</t>
  </si>
  <si>
    <t>Créatis</t>
  </si>
  <si>
    <t>CreditLift</t>
  </si>
  <si>
    <t>CGI</t>
  </si>
  <si>
    <t>CFCAL</t>
  </si>
  <si>
    <t>My Money Bank</t>
  </si>
  <si>
    <t>Sygma</t>
  </si>
  <si>
    <t>Encours global</t>
  </si>
  <si>
    <t>Répartition Banques</t>
  </si>
  <si>
    <t>Credit Lift</t>
  </si>
  <si>
    <t>Encours Conso</t>
  </si>
  <si>
    <t>CA Conso</t>
  </si>
  <si>
    <t>Encours Hypo</t>
  </si>
  <si>
    <t>CA Hypo</t>
  </si>
  <si>
    <t>Total Encours</t>
  </si>
  <si>
    <t>Total CA</t>
  </si>
  <si>
    <t>TOTAL</t>
  </si>
  <si>
    <t>Flo</t>
  </si>
  <si>
    <t>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</si>
</sst>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&quot;€&quot;_-;\-* #,##0.00\ &quot;€&quot;_-;_-* &quot;-&quot;??\ &quot;€&quot;_-;_-@_-"/>
    <numFmt numFmtId="165" formatCode="0.00_);\(0.00\)"/>
    <numFmt numFmtId="167" formatCode="_-* #,##0\ &quot;€&quot;_-;\-* #,##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2952C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7">
    <xf numFmtId="0" fontId="0" fillId="0" borderId="0" xfId="0"/>
    <xf numFmtId="164" fontId="0" fillId="0" borderId="0" xfId="1" applyFont="1"/>
    <xf numFmtId="9" fontId="0" fillId="0" borderId="0" xfId="0" applyNumberFormat="1"/>
    <xf numFmtId="0" fontId="2" fillId="0" borderId="0" xfId="0" applyFont="1"/>
    <xf numFmtId="2" fontId="0" fillId="0" borderId="0" xfId="0" applyNumberFormat="1"/>
    <xf numFmtId="2" fontId="0" fillId="0" borderId="0" xfId="1" applyNumberFormat="1" applyFont="1"/>
    <xf numFmtId="165" fontId="0" fillId="0" borderId="0" xfId="1" applyNumberFormat="1" applyFont="1"/>
    <xf numFmtId="0" fontId="3" fillId="2" borderId="0" xfId="0" applyFont="1" applyFill="1"/>
    <xf numFmtId="0" fontId="5" fillId="2" borderId="0" xfId="0" applyFont="1" applyFill="1"/>
    <xf numFmtId="164" fontId="5" fillId="2" borderId="0" xfId="1" applyFont="1" applyFill="1"/>
    <xf numFmtId="167" fontId="0" fillId="0" borderId="0" xfId="0" applyNumberFormat="1"/>
    <xf numFmtId="0" fontId="2" fillId="0" borderId="0" xfId="1" applyNumberFormat="1" applyFont="1"/>
    <xf numFmtId="0" fontId="2" fillId="0" borderId="0" xfId="0" applyFont="1" applyAlignment="1">
      <alignment horizontal="center" vertical="center"/>
    </xf>
    <xf numFmtId="164" fontId="4" fillId="2" borderId="0" xfId="1" applyFont="1" applyFill="1"/>
    <xf numFmtId="0" fontId="4" fillId="2" borderId="0" xfId="0" applyFont="1" applyFill="1"/>
    <xf numFmtId="167" fontId="0" fillId="0" borderId="0" xfId="1" applyNumberFormat="1" applyFont="1"/>
    <xf numFmtId="167" fontId="2" fillId="0" borderId="0" xfId="1" applyNumberFormat="1" applyFo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colors>
    <mruColors>
      <color rgb="FF2952C0"/>
      <color rgb="FF99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E38C2-DE85-4BE4-8CA0-0D46383D0159}">
  <dimension ref="A1"/>
  <sheetViews>
    <sheetView workbookViewId="0">
      <selection activeCell="E15" sqref="E15"/>
    </sheetView>
  </sheetViews>
  <sheetFormatPr baseColWidth="10"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756928-B789-454E-AD22-EEB4FD55DED0}">
  <dimension ref="A1:I16"/>
  <sheetViews>
    <sheetView tabSelected="1" workbookViewId="0">
      <selection activeCell="G17" sqref="G17"/>
    </sheetView>
  </sheetViews>
  <sheetFormatPr baseColWidth="10" defaultRowHeight="14.4" x14ac:dyDescent="0.3"/>
  <cols>
    <col min="1" max="1" width="20.21875" bestFit="1" customWidth="1"/>
    <col min="2" max="2" width="13" bestFit="1" customWidth="1"/>
    <col min="4" max="4" width="14.33203125" customWidth="1"/>
    <col min="5" max="5" width="13.5546875" customWidth="1"/>
    <col min="6" max="6" width="14.109375" style="3" customWidth="1"/>
    <col min="7" max="7" width="13.77734375" style="3" customWidth="1"/>
  </cols>
  <sheetData>
    <row r="1" spans="1:9" s="8" customFormat="1" ht="15.6" x14ac:dyDescent="0.3">
      <c r="A1" s="7" t="s">
        <v>31</v>
      </c>
      <c r="E1" s="9"/>
      <c r="F1" s="13"/>
      <c r="G1" s="14"/>
    </row>
    <row r="4" spans="1:9" s="3" customFormat="1" x14ac:dyDescent="0.3">
      <c r="A4" s="3" t="s">
        <v>5</v>
      </c>
      <c r="B4" s="12" t="s">
        <v>33</v>
      </c>
      <c r="C4" s="12" t="s">
        <v>34</v>
      </c>
      <c r="D4" s="12" t="s">
        <v>35</v>
      </c>
      <c r="E4" s="12" t="s">
        <v>36</v>
      </c>
      <c r="G4" s="12" t="s">
        <v>37</v>
      </c>
      <c r="H4" s="12" t="s">
        <v>38</v>
      </c>
    </row>
    <row r="5" spans="1:9" x14ac:dyDescent="0.3">
      <c r="A5" t="s">
        <v>24</v>
      </c>
      <c r="B5" s="15">
        <f>SUMIFS(Flo!$E$9:$E$23,Flo!$C$9:$C$23,"Créatis",Flo!$D$9:$D$23,"&lt;&gt;*Propriétaire hypo*")+SUMIFS(Ale!$E$9:$E$23,Ale!$C$9:$C$23,"Créatis",Ale!$D$9:$D$23,"&lt;&gt;*Propriétaire hypo*")</f>
        <v>0</v>
      </c>
      <c r="C5" s="15">
        <f>SUMIFS(Flo!$F$9:$F$23,Flo!$C$9:$C$23,"Créatis",Flo!$D$9:$D$23,"&lt;&gt;*Propriétaire hypo*")+SUMIFS(Ale!$F$9:$F$23,Ale!$C$9:$C$23,"Créatis",Ale!$D$9:$D$23,"&lt;&gt;*Propriétaire hypo*")</f>
        <v>0</v>
      </c>
      <c r="D5" s="15">
        <f>SUMIFS(Flo!$E$9:$E$23,Flo!$C$9:$C$23,"Créatis",Flo!$D$9:$D$23,"Propriétaire hypo")+SUMIFS(Ale!$E$9:$E$23,Ale!$C$9:$C$23,"Créatis",Ale!$D$9:$D$23,"Propriétaire hypo")</f>
        <v>4500</v>
      </c>
      <c r="E5" s="15">
        <f>SUMIFS(Flo!$F$9:$F$23,Flo!$C$9:$C$23,"Créatis",Flo!$D$9:$D$23,"Propriétaire hypo")+SUMIFS(Ale!$F$9:$F$23,Ale!$C$9:$C$23,"Créatis",Ale!$D$9:$D$23,"Propriétaire hypo")</f>
        <v>2000</v>
      </c>
      <c r="F5" s="16"/>
      <c r="G5" s="16">
        <f>+B5+D5</f>
        <v>4500</v>
      </c>
      <c r="H5" s="16">
        <f>+C5+E5</f>
        <v>2000</v>
      </c>
      <c r="I5" s="15"/>
    </row>
    <row r="6" spans="1:9" x14ac:dyDescent="0.3">
      <c r="A6" t="s">
        <v>32</v>
      </c>
      <c r="B6" s="15">
        <f>SUMIFS(Flo!$E$9:$E$23,Flo!$C$9:$C$23,"CreditLift",Flo!$D$9:$D$23,"&lt;&gt;*Propriétaire hypo*")+SUMIFS(Ale!$E$9:$E$23,Ale!$C$9:$C$23,"CreditLift",Ale!$D$9:$D$23,"&lt;&gt;*Propriétaire hypo*")</f>
        <v>0</v>
      </c>
      <c r="C6" s="15">
        <f>SUMIFS(Flo!$F$9:$F$23,Flo!$C$9:$C$23,"CreditLift",Flo!$D$9:$D$23,"&lt;&gt;*Propriétaire hypo*")+SUMIFS(Ale!$F$9:$F$23,Ale!$C$9:$C$23,"CreditLift",Ale!$D$9:$D$23,"&lt;&gt;*Propriétaire hypo*")</f>
        <v>0</v>
      </c>
      <c r="D6" s="15">
        <f>SUMIFS(Flo!$E$9:$E$23,Flo!$C$9:$C$23,"CreditLift",Flo!$D$9:$D$23,"Propriétaire hypo")+SUMIFS(Ale!$E$9:$E$23,Ale!$C$9:$C$23,"CreditLift",Ale!$D$9:$D$23,"Propriétaire hypo")</f>
        <v>0</v>
      </c>
      <c r="E6" s="15">
        <f>SUMIFS(Flo!$F$9:$F$23,Flo!$C$9:$C$23,"CreditLift",Flo!$D$9:$D$23,"Propriétaire hypo")+SUMIFS(Ale!$F$9:$F$23,Ale!$C$9:$C$23,"CreditLift",Ale!$D$9:$D$23,"Propriétaire hypo")</f>
        <v>0</v>
      </c>
      <c r="F6" s="16"/>
      <c r="G6" s="16">
        <f>+B6+D6</f>
        <v>0</v>
      </c>
      <c r="H6" s="16">
        <f>+C6+E6</f>
        <v>0</v>
      </c>
      <c r="I6" s="15"/>
    </row>
    <row r="7" spans="1:9" x14ac:dyDescent="0.3">
      <c r="A7" t="s">
        <v>27</v>
      </c>
      <c r="B7" s="15">
        <f>SUMIFS(Flo!$E$9:$E$23,Flo!$C$9:$C$23,"CFCAL",Flo!$D$9:$D$23,"&lt;&gt;*Propriétaire hypo*")+SUMIFS(Ale!$E$9:$E$23,Ale!$C$9:$C$23,"CFCAL",Ale!$D$9:$D$23,"&lt;&gt;*Propriétaire hypo*")</f>
        <v>0</v>
      </c>
      <c r="C7" s="15">
        <f>SUMIFS(Flo!$F$9:$F$23,Flo!$C$9:$C$23,"CFCAL",Flo!$D$9:$D$23,"&lt;&gt;*Propriétaire hypo*")+SUMIFS(Ale!$F$9:$F$23,Ale!$C$9:$C$23,"CFCAL",Ale!$D$9:$D$23,"&lt;&gt;*Propriétaire hypo*")</f>
        <v>0</v>
      </c>
      <c r="D7" s="15">
        <f>SUMIFS(Flo!$E$9:$E$23,Flo!$C$9:$C$23,"CFCAL",Flo!$D$9:$D$23,"Propriétaire hypo")+SUMIFS(Ale!$E$9:$E$23,Ale!$C$9:$C$23,"CFCAL",Ale!$D$9:$D$23,"Propriétaire hypo")</f>
        <v>0</v>
      </c>
      <c r="E7" s="15">
        <f>SUMIFS(Flo!$F$9:$F$23,Flo!$C$9:$C$23,"CFCAL",Flo!$D$9:$D$23,"Propriétaire hypo")+SUMIFS(Ale!$F$9:$F$23,Ale!$C$9:$C$23,"CFCAL",Ale!$D$9:$D$23,"Propriétaire hypo")</f>
        <v>0</v>
      </c>
      <c r="F7" s="16"/>
      <c r="G7" s="16">
        <f>+B7+D7</f>
        <v>0</v>
      </c>
      <c r="H7" s="16">
        <f>+C7+E7</f>
        <v>0</v>
      </c>
      <c r="I7" s="15"/>
    </row>
    <row r="8" spans="1:9" x14ac:dyDescent="0.3">
      <c r="A8" t="s">
        <v>26</v>
      </c>
      <c r="B8" s="15">
        <f>SUMIFS(Flo!$E$9:$E$23,Flo!$C$9:$C$23,"CGI",Flo!$D$9:$D$23,"&lt;&gt;*Propriétaire hypo*")+SUMIFS(Ale!$E$9:$E$23,Ale!$C$9:$C$23,"CGI",Ale!$D$9:$D$23,"&lt;&gt;*Propriétaire hypo*")</f>
        <v>0</v>
      </c>
      <c r="C8" s="15">
        <f>SUMIFS(Flo!$F$9:$F$23,Flo!$C$9:$C$23,"CGI",Flo!$D$9:$D$23,"&lt;&gt;*Propriétaire hypo*")+SUMIFS(Ale!$F$9:$F$23,Ale!$C$9:$C$23,"CGI",Ale!$D$9:$D$23,"&lt;&gt;*Propriétaire hypo*")</f>
        <v>0</v>
      </c>
      <c r="D8" s="15">
        <f>SUMIFS(Flo!$E$9:$E$23,Flo!$C$9:$C$23,"CGI",Flo!$D$9:$D$23,"Propriétaire hypo")+SUMIFS(Ale!$E$9:$E$23,Ale!$C$9:$C$23,"CGI",Ale!$D$9:$D$23,"Propriétaire hypo")</f>
        <v>0</v>
      </c>
      <c r="E8" s="15">
        <f>SUMIFS(Flo!$F$9:$F$23,Flo!$C$9:$C$23,"CGI",Flo!$D$9:$D$23,"Propriétaire hypo")+SUMIFS(Ale!$F$9:$F$23,Ale!$C$9:$C$23,"CGI",Ale!$D$9:$D$23,"Propriétaire hypo")</f>
        <v>0</v>
      </c>
      <c r="F8" s="16"/>
      <c r="G8" s="16">
        <f>+B8+D8</f>
        <v>0</v>
      </c>
      <c r="H8" s="16">
        <f>+C8+E8</f>
        <v>0</v>
      </c>
      <c r="I8" s="15"/>
    </row>
    <row r="9" spans="1:9" x14ac:dyDescent="0.3">
      <c r="A9" t="s">
        <v>28</v>
      </c>
      <c r="B9" s="15">
        <f>SUMIFS(Flo!$E$9:$E$23,Flo!$C$9:$C$23,"My Money Bank",Flo!$D$9:$D$23,"&lt;&gt;*Propriétaire hypo*")+SUMIFS(Ale!$E$9:$E$23,Ale!$C$9:$C$23,"My Money Bank",Ale!$D$9:$D$23,"&lt;&gt;*Propriétaire hypo*")</f>
        <v>0</v>
      </c>
      <c r="C9" s="15">
        <f>SUMIFS(Flo!$F$9:$F$23,Flo!$C$9:$C$23,"My Money Bank",Flo!$D$9:$D$23,"&lt;&gt;*Propriétaire hypo*")+SUMIFS(Ale!$F$9:$F$23,Ale!$C$9:$C$23,"My Money Bank",Ale!$D$9:$D$23,"&lt;&gt;*Propriétaire hypo*")</f>
        <v>0</v>
      </c>
      <c r="D9" s="15">
        <f>SUMIFS(Flo!$E$9:$E$23,Flo!$C$9:$C$23,"My Money Bank",Flo!$D$9:$D$23,"Propriétaire hypo")+SUMIFS(Ale!$E$9:$E$23,Ale!$C$9:$C$23,"My Money Bank",Ale!$D$9:$D$23,"Propriétaire hypo")</f>
        <v>300</v>
      </c>
      <c r="E9" s="15">
        <f>SUMIFS(Flo!$F$9:$F$23,Flo!$C$9:$C$23,"My Money Bank",Flo!$D$9:$D$23,"Propriétaire hypo")+SUMIFS(Ale!$F$9:$F$23,Ale!$C$9:$C$23,"My Money Bank",Ale!$D$9:$D$23,"Propriétaire hypo")</f>
        <v>100</v>
      </c>
      <c r="F9" s="16"/>
      <c r="G9" s="16">
        <f>+B9+D9</f>
        <v>300</v>
      </c>
      <c r="H9" s="16">
        <f>+C9+E9</f>
        <v>100</v>
      </c>
      <c r="I9" s="15"/>
    </row>
    <row r="10" spans="1:9" x14ac:dyDescent="0.3">
      <c r="A10" t="s">
        <v>29</v>
      </c>
      <c r="B10" s="15">
        <f>SUMIFS(Flo!$E$9:$E$23,Flo!$C$9:$C$23,"Sygma",Flo!$D$9:$D$23,"&lt;&gt;*Propriétaire hypo*")+SUMIFS(Ale!$E$9:$E$23,Ale!$C$9:$C$23,"Sygma",Ale!$D$9:$D$23,"&lt;&gt;*Propriétaire hypo*")</f>
        <v>0</v>
      </c>
      <c r="C10" s="15">
        <f>SUMIFS(Flo!$F$9:$F$23,Flo!$C$9:$C$23,"Sygma",Flo!$D$9:$D$23,"&lt;&gt;*Propriétaire hypo*")+SUMIFS(Ale!$F$9:$F$23,Ale!$C$9:$C$23,"Sygma",Ale!$D$9:$D$23,"&lt;&gt;*Propriétaire hypo*")</f>
        <v>0</v>
      </c>
      <c r="D10" s="15">
        <f>SUMIFS(Flo!$E$9:$E$23,Flo!$C$9:$C$23,"Sygma",Flo!$D$9:$D$23,"Propriétaire hypo")+SUMIFS(Ale!$E$9:$E$23,Ale!$C$9:$C$23,"Sygma",Ale!$D$9:$D$23,"Propriétaire hypo")</f>
        <v>0</v>
      </c>
      <c r="E10" s="15">
        <f>SUMIFS(Flo!$F$9:$F$23,Flo!$C$9:$C$23,"Sygma",Flo!$D$9:$D$23,"Propriétaire hypo")+SUMIFS(Ale!$F$9:$F$23,Ale!$C$9:$C$23,"Sygma",Ale!$D$9:$D$23,"Propriétaire hypo")</f>
        <v>0</v>
      </c>
      <c r="F10" s="16"/>
      <c r="G10" s="16">
        <f>+B10+D10</f>
        <v>0</v>
      </c>
      <c r="H10" s="16">
        <f>+C10+E10</f>
        <v>0</v>
      </c>
      <c r="I10" s="15"/>
    </row>
    <row r="11" spans="1:9" x14ac:dyDescent="0.3">
      <c r="B11" s="15"/>
      <c r="C11" s="15"/>
      <c r="D11" s="15"/>
      <c r="E11" s="15"/>
      <c r="F11" s="16"/>
      <c r="G11" s="16"/>
      <c r="H11" s="15"/>
      <c r="I11" s="15"/>
    </row>
    <row r="12" spans="1:9" x14ac:dyDescent="0.3">
      <c r="B12" s="15"/>
      <c r="C12" s="15"/>
      <c r="D12" s="15"/>
      <c r="E12" s="15"/>
      <c r="F12" s="16"/>
      <c r="G12" s="16"/>
      <c r="H12" s="15"/>
      <c r="I12" s="15"/>
    </row>
    <row r="13" spans="1:9" s="3" customFormat="1" x14ac:dyDescent="0.3">
      <c r="A13" s="3" t="s">
        <v>39</v>
      </c>
      <c r="B13" s="16">
        <f>SUM(B5:B12)</f>
        <v>0</v>
      </c>
      <c r="C13" s="16">
        <f>SUM(C5:C12)</f>
        <v>0</v>
      </c>
      <c r="D13" s="16">
        <f>SUM(D5:D12)</f>
        <v>4800</v>
      </c>
      <c r="E13" s="16">
        <f>SUM(E5:E12)</f>
        <v>2100</v>
      </c>
      <c r="F13" s="16"/>
      <c r="G13" s="16"/>
      <c r="H13" s="16"/>
      <c r="I13" s="16"/>
    </row>
    <row r="14" spans="1:9" x14ac:dyDescent="0.3">
      <c r="B14" s="15"/>
      <c r="C14" s="15"/>
      <c r="D14" s="15"/>
      <c r="E14" s="15"/>
      <c r="F14" s="16"/>
      <c r="G14" s="16"/>
      <c r="H14" s="15"/>
      <c r="I14" s="15"/>
    </row>
    <row r="15" spans="1:9" x14ac:dyDescent="0.3">
      <c r="B15" s="15"/>
      <c r="C15" s="15"/>
      <c r="D15" s="15"/>
      <c r="E15" s="15"/>
      <c r="F15" s="16"/>
      <c r="G15" s="16"/>
      <c r="H15" s="15"/>
      <c r="I15" s="15"/>
    </row>
    <row r="16" spans="1:9" x14ac:dyDescent="0.3">
      <c r="B16" s="15"/>
      <c r="C16" s="15"/>
      <c r="D16" s="15"/>
      <c r="E16" s="15"/>
      <c r="F16" s="16"/>
      <c r="G16" s="16"/>
      <c r="H16" s="15"/>
      <c r="I16" s="15"/>
    </row>
  </sheetData>
  <pageMargins left="0.7" right="0.7" top="0.75" bottom="0.75" header="0.3" footer="0.3"/>
  <ignoredErrors>
    <ignoredError sqref="C6 C7:C10 D5:D11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997C6-7E1E-496C-8B60-1EC326AD2F09}">
  <dimension ref="A1"/>
  <sheetViews>
    <sheetView workbookViewId="0">
      <selection activeCell="F29" sqref="F29"/>
    </sheetView>
  </sheetViews>
  <sheetFormatPr baseColWidth="10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35A22-1ED7-4CEC-8BDE-5D93DAB4E109}">
  <dimension ref="A1:I56"/>
  <sheetViews>
    <sheetView workbookViewId="0">
      <selection activeCell="A2" sqref="A2"/>
    </sheetView>
  </sheetViews>
  <sheetFormatPr baseColWidth="10" defaultRowHeight="14.4" x14ac:dyDescent="0.3"/>
  <cols>
    <col min="1" max="1" width="15.77734375" bestFit="1" customWidth="1"/>
    <col min="2" max="2" width="19.109375" customWidth="1"/>
    <col min="3" max="3" width="16.5546875" customWidth="1"/>
    <col min="4" max="4" width="18.77734375" customWidth="1"/>
    <col min="5" max="5" width="18.33203125" style="1" customWidth="1"/>
    <col min="6" max="6" width="13.88671875" style="1" customWidth="1"/>
    <col min="7" max="7" width="13" bestFit="1" customWidth="1"/>
    <col min="8" max="8" width="20.6640625" customWidth="1"/>
  </cols>
  <sheetData>
    <row r="1" spans="1:9" s="8" customFormat="1" ht="15.6" x14ac:dyDescent="0.3">
      <c r="A1" s="7" t="s">
        <v>40</v>
      </c>
      <c r="E1" s="9"/>
      <c r="F1" s="9"/>
    </row>
    <row r="3" spans="1:9" x14ac:dyDescent="0.3">
      <c r="A3" s="3" t="s">
        <v>0</v>
      </c>
      <c r="B3" s="1">
        <f>+SUMIF(F9:F22,"&gt;"&amp; 0)</f>
        <v>6500</v>
      </c>
    </row>
    <row r="4" spans="1:9" x14ac:dyDescent="0.3">
      <c r="A4" s="3" t="s">
        <v>1</v>
      </c>
      <c r="B4">
        <f>+COUNTIF(F9:F22,"&gt;"&amp; 0)</f>
        <v>2</v>
      </c>
    </row>
    <row r="5" spans="1:9" x14ac:dyDescent="0.3">
      <c r="A5" s="3" t="s">
        <v>2</v>
      </c>
      <c r="B5" s="10">
        <f>B3/B4</f>
        <v>3250</v>
      </c>
    </row>
    <row r="6" spans="1:9" x14ac:dyDescent="0.3">
      <c r="A6" s="3" t="s">
        <v>30</v>
      </c>
      <c r="B6">
        <f>+SUMIF(E9:E22,"&gt;"&amp; 0)</f>
        <v>4500</v>
      </c>
    </row>
    <row r="8" spans="1:9" s="3" customFormat="1" x14ac:dyDescent="0.3">
      <c r="A8" s="3" t="s">
        <v>3</v>
      </c>
      <c r="B8" s="3" t="s">
        <v>4</v>
      </c>
      <c r="C8" s="3" t="s">
        <v>5</v>
      </c>
      <c r="D8" s="3" t="s">
        <v>6</v>
      </c>
      <c r="E8" s="11" t="s">
        <v>7</v>
      </c>
      <c r="F8" s="11" t="s">
        <v>8</v>
      </c>
      <c r="G8" s="3" t="s">
        <v>9</v>
      </c>
      <c r="H8" s="3" t="s">
        <v>10</v>
      </c>
      <c r="I8" s="3" t="s">
        <v>11</v>
      </c>
    </row>
    <row r="9" spans="1:9" x14ac:dyDescent="0.3">
      <c r="C9" t="s">
        <v>24</v>
      </c>
      <c r="D9" s="4" t="s">
        <v>12</v>
      </c>
      <c r="E9" s="6">
        <v>4500</v>
      </c>
      <c r="F9" s="1">
        <v>2000</v>
      </c>
    </row>
    <row r="10" spans="1:9" x14ac:dyDescent="0.3">
      <c r="D10" s="4"/>
      <c r="E10" s="6"/>
      <c r="F10" s="1">
        <v>4500</v>
      </c>
    </row>
    <row r="11" spans="1:9" x14ac:dyDescent="0.3">
      <c r="D11" s="4"/>
      <c r="E11" s="6"/>
    </row>
    <row r="12" spans="1:9" x14ac:dyDescent="0.3">
      <c r="D12" s="4"/>
      <c r="E12" s="6"/>
    </row>
    <row r="13" spans="1:9" x14ac:dyDescent="0.3">
      <c r="D13" s="4"/>
      <c r="E13" s="6"/>
    </row>
    <row r="14" spans="1:9" x14ac:dyDescent="0.3">
      <c r="D14" s="4"/>
      <c r="E14" s="6"/>
    </row>
    <row r="15" spans="1:9" x14ac:dyDescent="0.3">
      <c r="D15" s="4"/>
      <c r="E15" s="6"/>
    </row>
    <row r="16" spans="1:9" x14ac:dyDescent="0.3">
      <c r="D16" s="4"/>
      <c r="E16" s="6"/>
    </row>
    <row r="17" spans="4:6" x14ac:dyDescent="0.3">
      <c r="D17" s="4"/>
      <c r="E17" s="6"/>
    </row>
    <row r="18" spans="4:6" x14ac:dyDescent="0.3">
      <c r="D18" s="4"/>
      <c r="E18" s="6"/>
    </row>
    <row r="19" spans="4:6" x14ac:dyDescent="0.3">
      <c r="D19" s="4"/>
      <c r="E19" s="6"/>
    </row>
    <row r="20" spans="4:6" x14ac:dyDescent="0.3">
      <c r="D20" s="4"/>
      <c r="E20" s="6"/>
    </row>
    <row r="21" spans="4:6" x14ac:dyDescent="0.3">
      <c r="D21" s="4"/>
      <c r="E21" s="6"/>
    </row>
    <row r="22" spans="4:6" x14ac:dyDescent="0.3">
      <c r="D22" s="4"/>
      <c r="E22" s="6"/>
      <c r="F22" s="6"/>
    </row>
    <row r="23" spans="4:6" x14ac:dyDescent="0.3">
      <c r="D23" s="4"/>
      <c r="E23" s="6"/>
      <c r="F23" s="6"/>
    </row>
    <row r="24" spans="4:6" x14ac:dyDescent="0.3">
      <c r="D24" s="4"/>
      <c r="E24" s="6"/>
      <c r="F24" s="6"/>
    </row>
    <row r="25" spans="4:6" x14ac:dyDescent="0.3">
      <c r="D25" s="4"/>
      <c r="E25" s="6"/>
      <c r="F25" s="6"/>
    </row>
    <row r="26" spans="4:6" x14ac:dyDescent="0.3">
      <c r="D26" s="4"/>
      <c r="E26" s="6"/>
      <c r="F26" s="6"/>
    </row>
    <row r="27" spans="4:6" x14ac:dyDescent="0.3">
      <c r="D27" s="4"/>
      <c r="E27" s="6"/>
      <c r="F27" s="6"/>
    </row>
    <row r="28" spans="4:6" x14ac:dyDescent="0.3">
      <c r="D28" s="4"/>
      <c r="E28" s="6"/>
      <c r="F28" s="6"/>
    </row>
    <row r="29" spans="4:6" x14ac:dyDescent="0.3">
      <c r="D29" s="4"/>
      <c r="E29" s="6"/>
      <c r="F29" s="6"/>
    </row>
    <row r="30" spans="4:6" x14ac:dyDescent="0.3">
      <c r="D30" s="4"/>
      <c r="E30" s="6"/>
      <c r="F30" s="6"/>
    </row>
    <row r="31" spans="4:6" x14ac:dyDescent="0.3">
      <c r="D31" s="4"/>
      <c r="E31" s="6"/>
      <c r="F31" s="6"/>
    </row>
    <row r="32" spans="4:6" x14ac:dyDescent="0.3">
      <c r="D32" s="4"/>
      <c r="E32" s="5"/>
    </row>
    <row r="33" spans="4:5" x14ac:dyDescent="0.3">
      <c r="D33" s="4"/>
      <c r="E33" s="5"/>
    </row>
    <row r="34" spans="4:5" x14ac:dyDescent="0.3">
      <c r="D34" s="4"/>
      <c r="E34" s="5"/>
    </row>
    <row r="35" spans="4:5" x14ac:dyDescent="0.3">
      <c r="D35" s="4"/>
      <c r="E35" s="5"/>
    </row>
    <row r="36" spans="4:5" x14ac:dyDescent="0.3">
      <c r="D36" s="4"/>
      <c r="E36" s="5"/>
    </row>
    <row r="37" spans="4:5" x14ac:dyDescent="0.3">
      <c r="D37" s="4"/>
      <c r="E37" s="5"/>
    </row>
    <row r="38" spans="4:5" x14ac:dyDescent="0.3">
      <c r="D38" s="4"/>
      <c r="E38" s="5"/>
    </row>
    <row r="39" spans="4:5" x14ac:dyDescent="0.3">
      <c r="D39" s="4"/>
      <c r="E39" s="5"/>
    </row>
    <row r="40" spans="4:5" x14ac:dyDescent="0.3">
      <c r="D40" s="4"/>
      <c r="E40" s="5"/>
    </row>
    <row r="41" spans="4:5" x14ac:dyDescent="0.3">
      <c r="D41" s="4"/>
      <c r="E41" s="5"/>
    </row>
    <row r="42" spans="4:5" x14ac:dyDescent="0.3">
      <c r="D42" s="4"/>
      <c r="E42" s="5"/>
    </row>
    <row r="43" spans="4:5" x14ac:dyDescent="0.3">
      <c r="D43" s="4"/>
      <c r="E43" s="5"/>
    </row>
    <row r="44" spans="4:5" x14ac:dyDescent="0.3">
      <c r="D44" s="4"/>
      <c r="E44" s="5"/>
    </row>
    <row r="45" spans="4:5" x14ac:dyDescent="0.3">
      <c r="D45" s="4"/>
      <c r="E45" s="5"/>
    </row>
    <row r="46" spans="4:5" x14ac:dyDescent="0.3">
      <c r="D46" s="4"/>
      <c r="E46" s="5"/>
    </row>
    <row r="47" spans="4:5" x14ac:dyDescent="0.3">
      <c r="D47" s="4"/>
      <c r="E47" s="5"/>
    </row>
    <row r="48" spans="4:5" x14ac:dyDescent="0.3">
      <c r="D48" s="4"/>
      <c r="E48" s="5"/>
    </row>
    <row r="49" spans="4:5" x14ac:dyDescent="0.3">
      <c r="D49" s="4"/>
      <c r="E49" s="5"/>
    </row>
    <row r="50" spans="4:5" x14ac:dyDescent="0.3">
      <c r="D50" s="4"/>
      <c r="E50" s="5"/>
    </row>
    <row r="51" spans="4:5" x14ac:dyDescent="0.3">
      <c r="D51" s="4"/>
      <c r="E51" s="5"/>
    </row>
    <row r="52" spans="4:5" x14ac:dyDescent="0.3">
      <c r="D52" s="4"/>
      <c r="E52" s="5"/>
    </row>
    <row r="53" spans="4:5" x14ac:dyDescent="0.3">
      <c r="D53" s="4"/>
      <c r="E53" s="5"/>
    </row>
    <row r="54" spans="4:5" x14ac:dyDescent="0.3">
      <c r="D54" s="4"/>
      <c r="E54" s="5"/>
    </row>
    <row r="55" spans="4:5" x14ac:dyDescent="0.3">
      <c r="D55" s="4"/>
      <c r="E55" s="5"/>
    </row>
    <row r="56" spans="4:5" x14ac:dyDescent="0.3">
      <c r="D56" s="4"/>
      <c r="E56" s="5"/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C128FBF7-E56C-4C30-BF8D-60E77C4D145E}">
          <x14:formula1>
            <xm:f>Config!$B$10:$B$12</xm:f>
          </x14:formula1>
          <xm:sqref>D9:D116</xm:sqref>
        </x14:dataValidation>
        <x14:dataValidation type="list" allowBlank="1" showInputMessage="1" showErrorMessage="1" xr:uid="{B010EC7E-027A-49A8-8798-F041812BDD8F}">
          <x14:formula1>
            <xm:f>Config!$B$15:$B$19</xm:f>
          </x14:formula1>
          <xm:sqref>G9:G273</xm:sqref>
        </x14:dataValidation>
        <x14:dataValidation type="list" allowBlank="1" showInputMessage="1" showErrorMessage="1" xr:uid="{22B0E3A0-ADB0-4A76-879C-D88586AF94BF}">
          <x14:formula1>
            <xm:f>Config!$B$21:$B$24</xm:f>
          </x14:formula1>
          <xm:sqref>H9:H106</xm:sqref>
        </x14:dataValidation>
        <x14:dataValidation type="list" allowBlank="1" showInputMessage="1" showErrorMessage="1" xr:uid="{6B6DAAA9-A6B0-405E-82BD-8330947E3798}">
          <x14:formula1>
            <xm:f>Config!$B$26:$B$27</xm:f>
          </x14:formula1>
          <xm:sqref>I9:I196</xm:sqref>
        </x14:dataValidation>
        <x14:dataValidation type="list" allowBlank="1" showInputMessage="1" showErrorMessage="1" xr:uid="{0CD5D889-06E8-4C17-B855-A482F8C37391}">
          <x14:formula1>
            <xm:f>Config!$B$2:$B$7</xm:f>
          </x14:formula1>
          <xm:sqref>C9:C225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94162-57A0-4E39-A4D7-962C3D013B8E}">
  <dimension ref="A1:I56"/>
  <sheetViews>
    <sheetView workbookViewId="0">
      <selection activeCell="D17" sqref="D17"/>
    </sheetView>
  </sheetViews>
  <sheetFormatPr baseColWidth="10" defaultRowHeight="14.4" x14ac:dyDescent="0.3"/>
  <cols>
    <col min="1" max="1" width="15.77734375" bestFit="1" customWidth="1"/>
    <col min="2" max="2" width="19.109375" customWidth="1"/>
    <col min="3" max="3" width="16.5546875" customWidth="1"/>
    <col min="4" max="4" width="16.109375" bestFit="1" customWidth="1"/>
    <col min="5" max="5" width="18.33203125" style="1" customWidth="1"/>
    <col min="6" max="6" width="13.88671875" style="1" customWidth="1"/>
    <col min="7" max="7" width="13" bestFit="1" customWidth="1"/>
    <col min="8" max="8" width="20.6640625" customWidth="1"/>
  </cols>
  <sheetData>
    <row r="1" spans="1:9" s="8" customFormat="1" ht="15.6" x14ac:dyDescent="0.3">
      <c r="A1" s="7" t="s">
        <v>41</v>
      </c>
      <c r="E1" s="9"/>
      <c r="F1" s="9"/>
    </row>
    <row r="3" spans="1:9" x14ac:dyDescent="0.3">
      <c r="A3" s="3" t="s">
        <v>0</v>
      </c>
      <c r="B3" s="1">
        <f>+SUMIF(F9:F22,"&gt;"&amp; 0)</f>
        <v>100</v>
      </c>
    </row>
    <row r="4" spans="1:9" x14ac:dyDescent="0.3">
      <c r="A4" s="3" t="s">
        <v>1</v>
      </c>
      <c r="B4">
        <f>+COUNTIF(F9:F22,"&gt;"&amp; 0)</f>
        <v>1</v>
      </c>
    </row>
    <row r="5" spans="1:9" x14ac:dyDescent="0.3">
      <c r="A5" s="3" t="s">
        <v>2</v>
      </c>
      <c r="B5" s="10">
        <f>B3/B4</f>
        <v>100</v>
      </c>
    </row>
    <row r="6" spans="1:9" x14ac:dyDescent="0.3">
      <c r="A6" s="3" t="s">
        <v>30</v>
      </c>
      <c r="B6">
        <f>+SUMIF(E9:E22,"&gt;"&amp; 0)</f>
        <v>300</v>
      </c>
    </row>
    <row r="8" spans="1:9" s="3" customFormat="1" x14ac:dyDescent="0.3">
      <c r="A8" s="3" t="s">
        <v>3</v>
      </c>
      <c r="B8" s="3" t="s">
        <v>4</v>
      </c>
      <c r="C8" s="3" t="s">
        <v>5</v>
      </c>
      <c r="D8" s="3" t="s">
        <v>6</v>
      </c>
      <c r="E8" s="11" t="s">
        <v>7</v>
      </c>
      <c r="F8" s="11" t="s">
        <v>8</v>
      </c>
      <c r="G8" s="3" t="s">
        <v>9</v>
      </c>
      <c r="H8" s="3" t="s">
        <v>10</v>
      </c>
      <c r="I8" s="3" t="s">
        <v>11</v>
      </c>
    </row>
    <row r="9" spans="1:9" x14ac:dyDescent="0.3">
      <c r="C9" t="s">
        <v>28</v>
      </c>
      <c r="D9" s="4" t="s">
        <v>12</v>
      </c>
      <c r="E9" s="6">
        <v>300</v>
      </c>
      <c r="F9" s="6">
        <v>100</v>
      </c>
    </row>
    <row r="10" spans="1:9" x14ac:dyDescent="0.3">
      <c r="D10" s="4"/>
      <c r="E10" s="6"/>
      <c r="F10" s="6"/>
    </row>
    <row r="11" spans="1:9" x14ac:dyDescent="0.3">
      <c r="D11" s="4"/>
      <c r="E11" s="6"/>
      <c r="F11" s="6"/>
    </row>
    <row r="12" spans="1:9" x14ac:dyDescent="0.3">
      <c r="D12" s="4"/>
      <c r="E12" s="6"/>
      <c r="F12" s="6"/>
    </row>
    <row r="13" spans="1:9" x14ac:dyDescent="0.3">
      <c r="D13" s="4"/>
      <c r="E13" s="6"/>
      <c r="F13" s="6"/>
    </row>
    <row r="14" spans="1:9" x14ac:dyDescent="0.3">
      <c r="D14" s="4"/>
      <c r="E14" s="6"/>
      <c r="F14" s="6"/>
    </row>
    <row r="15" spans="1:9" x14ac:dyDescent="0.3">
      <c r="D15" s="4"/>
      <c r="E15" s="6"/>
      <c r="F15" s="6"/>
    </row>
    <row r="16" spans="1:9" x14ac:dyDescent="0.3">
      <c r="D16" s="4"/>
      <c r="E16" s="6"/>
      <c r="F16" s="6"/>
    </row>
    <row r="17" spans="4:6" x14ac:dyDescent="0.3">
      <c r="D17" s="4"/>
      <c r="E17" s="6"/>
      <c r="F17" s="6"/>
    </row>
    <row r="18" spans="4:6" x14ac:dyDescent="0.3">
      <c r="D18" s="4"/>
      <c r="E18" s="6"/>
      <c r="F18" s="6"/>
    </row>
    <row r="19" spans="4:6" x14ac:dyDescent="0.3">
      <c r="D19" s="4"/>
      <c r="E19" s="6"/>
      <c r="F19" s="6"/>
    </row>
    <row r="20" spans="4:6" x14ac:dyDescent="0.3">
      <c r="D20" s="4"/>
      <c r="E20" s="6"/>
      <c r="F20" s="6"/>
    </row>
    <row r="21" spans="4:6" x14ac:dyDescent="0.3">
      <c r="D21" s="4"/>
      <c r="E21" s="6"/>
      <c r="F21" s="6"/>
    </row>
    <row r="22" spans="4:6" x14ac:dyDescent="0.3">
      <c r="D22" s="4"/>
      <c r="E22" s="6"/>
      <c r="F22" s="6"/>
    </row>
    <row r="23" spans="4:6" x14ac:dyDescent="0.3">
      <c r="D23" s="4"/>
      <c r="E23" s="6"/>
      <c r="F23" s="6"/>
    </row>
    <row r="24" spans="4:6" x14ac:dyDescent="0.3">
      <c r="D24" s="4"/>
      <c r="E24" s="6"/>
      <c r="F24" s="6"/>
    </row>
    <row r="25" spans="4:6" x14ac:dyDescent="0.3">
      <c r="D25" s="4"/>
      <c r="E25" s="6"/>
      <c r="F25" s="6"/>
    </row>
    <row r="26" spans="4:6" x14ac:dyDescent="0.3">
      <c r="D26" s="4"/>
      <c r="E26" s="6"/>
      <c r="F26" s="6"/>
    </row>
    <row r="27" spans="4:6" x14ac:dyDescent="0.3">
      <c r="D27" s="4"/>
      <c r="E27" s="6"/>
      <c r="F27" s="6"/>
    </row>
    <row r="28" spans="4:6" x14ac:dyDescent="0.3">
      <c r="D28" s="4"/>
      <c r="E28" s="6"/>
      <c r="F28" s="6"/>
    </row>
    <row r="29" spans="4:6" x14ac:dyDescent="0.3">
      <c r="D29" s="4"/>
      <c r="E29" s="6"/>
      <c r="F29" s="6"/>
    </row>
    <row r="30" spans="4:6" x14ac:dyDescent="0.3">
      <c r="D30" s="4"/>
      <c r="E30" s="6"/>
      <c r="F30" s="6"/>
    </row>
    <row r="31" spans="4:6" x14ac:dyDescent="0.3">
      <c r="D31" s="4"/>
      <c r="E31" s="6"/>
      <c r="F31" s="6"/>
    </row>
    <row r="32" spans="4:6" x14ac:dyDescent="0.3">
      <c r="D32" s="4"/>
      <c r="E32" s="5"/>
    </row>
    <row r="33" spans="4:5" x14ac:dyDescent="0.3">
      <c r="D33" s="4"/>
      <c r="E33" s="5"/>
    </row>
    <row r="34" spans="4:5" x14ac:dyDescent="0.3">
      <c r="D34" s="4"/>
      <c r="E34" s="5"/>
    </row>
    <row r="35" spans="4:5" x14ac:dyDescent="0.3">
      <c r="D35" s="4"/>
      <c r="E35" s="5"/>
    </row>
    <row r="36" spans="4:5" x14ac:dyDescent="0.3">
      <c r="D36" s="4"/>
      <c r="E36" s="5"/>
    </row>
    <row r="37" spans="4:5" x14ac:dyDescent="0.3">
      <c r="D37" s="4"/>
      <c r="E37" s="5"/>
    </row>
    <row r="38" spans="4:5" x14ac:dyDescent="0.3">
      <c r="D38" s="4"/>
      <c r="E38" s="5"/>
    </row>
    <row r="39" spans="4:5" x14ac:dyDescent="0.3">
      <c r="D39" s="4"/>
      <c r="E39" s="5"/>
    </row>
    <row r="40" spans="4:5" x14ac:dyDescent="0.3">
      <c r="D40" s="4"/>
      <c r="E40" s="5"/>
    </row>
    <row r="41" spans="4:5" x14ac:dyDescent="0.3">
      <c r="D41" s="4"/>
      <c r="E41" s="5"/>
    </row>
    <row r="42" spans="4:5" x14ac:dyDescent="0.3">
      <c r="D42" s="4"/>
      <c r="E42" s="5"/>
    </row>
    <row r="43" spans="4:5" x14ac:dyDescent="0.3">
      <c r="D43" s="4"/>
      <c r="E43" s="5"/>
    </row>
    <row r="44" spans="4:5" x14ac:dyDescent="0.3">
      <c r="D44" s="4"/>
      <c r="E44" s="5"/>
    </row>
    <row r="45" spans="4:5" x14ac:dyDescent="0.3">
      <c r="D45" s="4"/>
      <c r="E45" s="5"/>
    </row>
    <row r="46" spans="4:5" x14ac:dyDescent="0.3">
      <c r="D46" s="4"/>
      <c r="E46" s="5"/>
    </row>
    <row r="47" spans="4:5" x14ac:dyDescent="0.3">
      <c r="D47" s="4"/>
      <c r="E47" s="5"/>
    </row>
    <row r="48" spans="4:5" x14ac:dyDescent="0.3">
      <c r="D48" s="4"/>
      <c r="E48" s="5"/>
    </row>
    <row r="49" spans="4:5" x14ac:dyDescent="0.3">
      <c r="D49" s="4"/>
      <c r="E49" s="5"/>
    </row>
    <row r="50" spans="4:5" x14ac:dyDescent="0.3">
      <c r="D50" s="4"/>
      <c r="E50" s="5"/>
    </row>
    <row r="51" spans="4:5" x14ac:dyDescent="0.3">
      <c r="D51" s="4"/>
      <c r="E51" s="5"/>
    </row>
    <row r="52" spans="4:5" x14ac:dyDescent="0.3">
      <c r="D52" s="4"/>
      <c r="E52" s="5"/>
    </row>
    <row r="53" spans="4:5" x14ac:dyDescent="0.3">
      <c r="D53" s="4"/>
      <c r="E53" s="5"/>
    </row>
    <row r="54" spans="4:5" x14ac:dyDescent="0.3">
      <c r="D54" s="4"/>
      <c r="E54" s="5"/>
    </row>
    <row r="55" spans="4:5" x14ac:dyDescent="0.3">
      <c r="D55" s="4"/>
      <c r="E55" s="5"/>
    </row>
    <row r="56" spans="4:5" x14ac:dyDescent="0.3">
      <c r="D56" s="4"/>
      <c r="E56" s="5"/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5FFF21E5-157E-4877-9525-76596CCC11DF}">
          <x14:formula1>
            <xm:f>Config!$B$2:$B$7</xm:f>
          </x14:formula1>
          <xm:sqref>C9:C225</xm:sqref>
        </x14:dataValidation>
        <x14:dataValidation type="list" allowBlank="1" showInputMessage="1" showErrorMessage="1" xr:uid="{74934B2F-703B-4B3F-B9C0-7DF9BBC20F1E}">
          <x14:formula1>
            <xm:f>Config!$B$26:$B$27</xm:f>
          </x14:formula1>
          <xm:sqref>I9:I196</xm:sqref>
        </x14:dataValidation>
        <x14:dataValidation type="list" allowBlank="1" showInputMessage="1" showErrorMessage="1" xr:uid="{8AD113E7-D608-49DB-ABFA-DBDB9EBF7EFE}">
          <x14:formula1>
            <xm:f>Config!$B$21:$B$24</xm:f>
          </x14:formula1>
          <xm:sqref>H9:H106</xm:sqref>
        </x14:dataValidation>
        <x14:dataValidation type="list" allowBlank="1" showInputMessage="1" showErrorMessage="1" xr:uid="{396B9DEC-416D-4CE2-88B6-E29681AC7649}">
          <x14:formula1>
            <xm:f>Config!$B$15:$B$19</xm:f>
          </x14:formula1>
          <xm:sqref>G9:G273</xm:sqref>
        </x14:dataValidation>
        <x14:dataValidation type="list" allowBlank="1" showInputMessage="1" showErrorMessage="1" xr:uid="{E7E0304F-F9D0-4F49-8153-DF921580EE97}">
          <x14:formula1>
            <xm:f>Config!$B$10:$B$12</xm:f>
          </x14:formula1>
          <xm:sqref>D9:D116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BFB4E0-2922-4835-9ED6-DDA9C52A04FB}">
  <dimension ref="A1:I56"/>
  <sheetViews>
    <sheetView workbookViewId="0">
      <selection activeCell="C13" sqref="C13"/>
    </sheetView>
  </sheetViews>
  <sheetFormatPr baseColWidth="10" defaultRowHeight="14.4" x14ac:dyDescent="0.3"/>
  <cols>
    <col min="1" max="1" width="15.77734375" bestFit="1" customWidth="1"/>
    <col min="2" max="2" width="19.109375" customWidth="1"/>
    <col min="3" max="3" width="16.5546875" customWidth="1"/>
    <col min="4" max="4" width="16.109375" bestFit="1" customWidth="1"/>
    <col min="5" max="5" width="18.33203125" style="1" customWidth="1"/>
    <col min="6" max="6" width="13.88671875" style="1" customWidth="1"/>
    <col min="7" max="7" width="13" bestFit="1" customWidth="1"/>
    <col min="8" max="8" width="20.6640625" customWidth="1"/>
  </cols>
  <sheetData>
    <row r="1" spans="1:9" s="8" customFormat="1" ht="15.6" x14ac:dyDescent="0.3">
      <c r="A1" s="7"/>
      <c r="E1" s="9"/>
      <c r="F1" s="9"/>
    </row>
    <row r="3" spans="1:9" x14ac:dyDescent="0.3">
      <c r="A3" s="3" t="s">
        <v>0</v>
      </c>
      <c r="B3" s="1">
        <f>+SUMIF(F9:F22,"&gt;"&amp; 0)</f>
        <v>100</v>
      </c>
    </row>
    <row r="4" spans="1:9" x14ac:dyDescent="0.3">
      <c r="A4" s="3" t="s">
        <v>1</v>
      </c>
      <c r="B4">
        <f>+COUNTIF(F9:F22,"&gt;"&amp; 0)</f>
        <v>1</v>
      </c>
    </row>
    <row r="5" spans="1:9" x14ac:dyDescent="0.3">
      <c r="A5" s="3" t="s">
        <v>2</v>
      </c>
      <c r="B5" s="10">
        <f>B3/B4</f>
        <v>100</v>
      </c>
    </row>
    <row r="6" spans="1:9" x14ac:dyDescent="0.3">
      <c r="A6" s="3" t="s">
        <v>30</v>
      </c>
      <c r="B6">
        <f>+SUMIF(E9:E22,"&gt;"&amp; 0)</f>
        <v>300</v>
      </c>
    </row>
    <row r="8" spans="1:9" s="3" customFormat="1" x14ac:dyDescent="0.3">
      <c r="A8" s="3" t="s">
        <v>3</v>
      </c>
      <c r="B8" s="3" t="s">
        <v>4</v>
      </c>
      <c r="C8" s="3" t="s">
        <v>5</v>
      </c>
      <c r="D8" s="3" t="s">
        <v>6</v>
      </c>
      <c r="E8" s="11" t="s">
        <v>7</v>
      </c>
      <c r="F8" s="11" t="s">
        <v>8</v>
      </c>
      <c r="G8" s="3" t="s">
        <v>9</v>
      </c>
      <c r="H8" s="3" t="s">
        <v>10</v>
      </c>
      <c r="I8" s="3" t="s">
        <v>11</v>
      </c>
    </row>
    <row r="9" spans="1:9" x14ac:dyDescent="0.3">
      <c r="C9" t="s">
        <v>28</v>
      </c>
      <c r="D9" s="4" t="s">
        <v>12</v>
      </c>
      <c r="E9" s="6">
        <v>300</v>
      </c>
      <c r="F9" s="6">
        <v>100</v>
      </c>
    </row>
    <row r="10" spans="1:9" x14ac:dyDescent="0.3">
      <c r="D10" s="4"/>
      <c r="E10" s="6"/>
      <c r="F10" s="6"/>
    </row>
    <row r="11" spans="1:9" x14ac:dyDescent="0.3">
      <c r="D11" s="4"/>
      <c r="E11" s="6"/>
      <c r="F11" s="6"/>
    </row>
    <row r="12" spans="1:9" x14ac:dyDescent="0.3">
      <c r="D12" s="4"/>
      <c r="E12" s="6"/>
      <c r="F12" s="6"/>
    </row>
    <row r="13" spans="1:9" x14ac:dyDescent="0.3">
      <c r="D13" s="4"/>
      <c r="E13" s="6"/>
      <c r="F13" s="6"/>
    </row>
    <row r="14" spans="1:9" x14ac:dyDescent="0.3">
      <c r="D14" s="4"/>
      <c r="E14" s="6"/>
      <c r="F14" s="6"/>
    </row>
    <row r="15" spans="1:9" x14ac:dyDescent="0.3">
      <c r="D15" s="4"/>
      <c r="E15" s="6"/>
      <c r="F15" s="6"/>
    </row>
    <row r="16" spans="1:9" x14ac:dyDescent="0.3">
      <c r="D16" s="4"/>
      <c r="E16" s="6"/>
      <c r="F16" s="6"/>
    </row>
    <row r="17" spans="4:6" x14ac:dyDescent="0.3">
      <c r="D17" s="4"/>
      <c r="E17" s="6"/>
      <c r="F17" s="6"/>
    </row>
    <row r="18" spans="4:6" x14ac:dyDescent="0.3">
      <c r="D18" s="4"/>
      <c r="E18" s="6"/>
      <c r="F18" s="6"/>
    </row>
    <row r="19" spans="4:6" x14ac:dyDescent="0.3">
      <c r="D19" s="4"/>
      <c r="E19" s="6"/>
      <c r="F19" s="6"/>
    </row>
    <row r="20" spans="4:6" x14ac:dyDescent="0.3">
      <c r="D20" s="4"/>
      <c r="E20" s="6"/>
      <c r="F20" s="6"/>
    </row>
    <row r="21" spans="4:6" x14ac:dyDescent="0.3">
      <c r="D21" s="4"/>
      <c r="E21" s="6"/>
      <c r="F21" s="6"/>
    </row>
    <row r="22" spans="4:6" x14ac:dyDescent="0.3">
      <c r="D22" s="4"/>
      <c r="E22" s="6"/>
      <c r="F22" s="6"/>
    </row>
    <row r="23" spans="4:6" x14ac:dyDescent="0.3">
      <c r="D23" s="4"/>
      <c r="E23" s="6"/>
      <c r="F23" s="6"/>
    </row>
    <row r="24" spans="4:6" x14ac:dyDescent="0.3">
      <c r="D24" s="4"/>
      <c r="E24" s="6"/>
      <c r="F24" s="6"/>
    </row>
    <row r="25" spans="4:6" x14ac:dyDescent="0.3">
      <c r="D25" s="4"/>
      <c r="E25" s="6"/>
      <c r="F25" s="6"/>
    </row>
    <row r="26" spans="4:6" x14ac:dyDescent="0.3">
      <c r="D26" s="4"/>
      <c r="E26" s="6"/>
      <c r="F26" s="6"/>
    </row>
    <row r="27" spans="4:6" x14ac:dyDescent="0.3">
      <c r="D27" s="4"/>
      <c r="E27" s="6"/>
      <c r="F27" s="6"/>
    </row>
    <row r="28" spans="4:6" x14ac:dyDescent="0.3">
      <c r="D28" s="4"/>
      <c r="E28" s="6"/>
      <c r="F28" s="6"/>
    </row>
    <row r="29" spans="4:6" x14ac:dyDescent="0.3">
      <c r="D29" s="4"/>
      <c r="E29" s="6"/>
      <c r="F29" s="6"/>
    </row>
    <row r="30" spans="4:6" x14ac:dyDescent="0.3">
      <c r="D30" s="4"/>
      <c r="E30" s="6"/>
      <c r="F30" s="6"/>
    </row>
    <row r="31" spans="4:6" x14ac:dyDescent="0.3">
      <c r="D31" s="4"/>
      <c r="E31" s="6"/>
      <c r="F31" s="6"/>
    </row>
    <row r="32" spans="4:6" x14ac:dyDescent="0.3">
      <c r="D32" s="4"/>
      <c r="E32" s="5"/>
    </row>
    <row r="33" spans="4:5" x14ac:dyDescent="0.3">
      <c r="D33" s="4"/>
      <c r="E33" s="5"/>
    </row>
    <row r="34" spans="4:5" x14ac:dyDescent="0.3">
      <c r="D34" s="4"/>
      <c r="E34" s="5"/>
    </row>
    <row r="35" spans="4:5" x14ac:dyDescent="0.3">
      <c r="D35" s="4"/>
      <c r="E35" s="5"/>
    </row>
    <row r="36" spans="4:5" x14ac:dyDescent="0.3">
      <c r="D36" s="4"/>
      <c r="E36" s="5"/>
    </row>
    <row r="37" spans="4:5" x14ac:dyDescent="0.3">
      <c r="D37" s="4"/>
      <c r="E37" s="5"/>
    </row>
    <row r="38" spans="4:5" x14ac:dyDescent="0.3">
      <c r="D38" s="4"/>
      <c r="E38" s="5"/>
    </row>
    <row r="39" spans="4:5" x14ac:dyDescent="0.3">
      <c r="D39" s="4"/>
      <c r="E39" s="5"/>
    </row>
    <row r="40" spans="4:5" x14ac:dyDescent="0.3">
      <c r="D40" s="4"/>
      <c r="E40" s="5"/>
    </row>
    <row r="41" spans="4:5" x14ac:dyDescent="0.3">
      <c r="D41" s="4"/>
      <c r="E41" s="5"/>
    </row>
    <row r="42" spans="4:5" x14ac:dyDescent="0.3">
      <c r="D42" s="4"/>
      <c r="E42" s="5"/>
    </row>
    <row r="43" spans="4:5" x14ac:dyDescent="0.3">
      <c r="D43" s="4"/>
      <c r="E43" s="5"/>
    </row>
    <row r="44" spans="4:5" x14ac:dyDescent="0.3">
      <c r="D44" s="4"/>
      <c r="E44" s="5"/>
    </row>
    <row r="45" spans="4:5" x14ac:dyDescent="0.3">
      <c r="D45" s="4"/>
      <c r="E45" s="5"/>
    </row>
    <row r="46" spans="4:5" x14ac:dyDescent="0.3">
      <c r="D46" s="4"/>
      <c r="E46" s="5"/>
    </row>
    <row r="47" spans="4:5" x14ac:dyDescent="0.3">
      <c r="D47" s="4"/>
      <c r="E47" s="5"/>
    </row>
    <row r="48" spans="4:5" x14ac:dyDescent="0.3">
      <c r="D48" s="4"/>
      <c r="E48" s="5"/>
    </row>
    <row r="49" spans="4:5" x14ac:dyDescent="0.3">
      <c r="D49" s="4"/>
      <c r="E49" s="5"/>
    </row>
    <row r="50" spans="4:5" x14ac:dyDescent="0.3">
      <c r="D50" s="4"/>
      <c r="E50" s="5"/>
    </row>
    <row r="51" spans="4:5" x14ac:dyDescent="0.3">
      <c r="D51" s="4"/>
      <c r="E51" s="5"/>
    </row>
    <row r="52" spans="4:5" x14ac:dyDescent="0.3">
      <c r="D52" s="4"/>
      <c r="E52" s="5"/>
    </row>
    <row r="53" spans="4:5" x14ac:dyDescent="0.3">
      <c r="D53" s="4"/>
      <c r="E53" s="5"/>
    </row>
    <row r="54" spans="4:5" x14ac:dyDescent="0.3">
      <c r="D54" s="4"/>
      <c r="E54" s="5"/>
    </row>
    <row r="55" spans="4:5" x14ac:dyDescent="0.3">
      <c r="D55" s="4"/>
      <c r="E55" s="5"/>
    </row>
    <row r="56" spans="4:5" x14ac:dyDescent="0.3">
      <c r="D56" s="4"/>
      <c r="E56" s="5"/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F5FA4F86-A9EA-47B6-80B0-7A128078BBDB}">
          <x14:formula1>
            <xm:f>Config!$B$10:$B$12</xm:f>
          </x14:formula1>
          <xm:sqref>D9:D116</xm:sqref>
        </x14:dataValidation>
        <x14:dataValidation type="list" allowBlank="1" showInputMessage="1" showErrorMessage="1" xr:uid="{62B8A1F5-3778-41CF-A992-4182167CD645}">
          <x14:formula1>
            <xm:f>Config!$B$15:$B$19</xm:f>
          </x14:formula1>
          <xm:sqref>G9:G273</xm:sqref>
        </x14:dataValidation>
        <x14:dataValidation type="list" allowBlank="1" showInputMessage="1" showErrorMessage="1" xr:uid="{55D42471-AF56-46C7-BDDD-6DE09030B98B}">
          <x14:formula1>
            <xm:f>Config!$B$21:$B$24</xm:f>
          </x14:formula1>
          <xm:sqref>H9:H106</xm:sqref>
        </x14:dataValidation>
        <x14:dataValidation type="list" allowBlank="1" showInputMessage="1" showErrorMessage="1" xr:uid="{79A12A91-3853-4A1F-8743-73181303F92E}">
          <x14:formula1>
            <xm:f>Config!$B$26:$B$27</xm:f>
          </x14:formula1>
          <xm:sqref>I9:I196</xm:sqref>
        </x14:dataValidation>
        <x14:dataValidation type="list" allowBlank="1" showInputMessage="1" showErrorMessage="1" xr:uid="{1C8366F4-68E8-40DE-8170-BD50F8772EC1}">
          <x14:formula1>
            <xm:f>Config!$B$2:$B$7</xm:f>
          </x14:formula1>
          <xm:sqref>C9:C225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9E0BB6-D23E-4265-A4CF-05180201217B}">
  <dimension ref="A1:I56"/>
  <sheetViews>
    <sheetView workbookViewId="0">
      <selection activeCell="F24" sqref="F24"/>
    </sheetView>
  </sheetViews>
  <sheetFormatPr baseColWidth="10" defaultRowHeight="14.4" x14ac:dyDescent="0.3"/>
  <cols>
    <col min="1" max="1" width="15.77734375" bestFit="1" customWidth="1"/>
    <col min="2" max="2" width="19.109375" customWidth="1"/>
    <col min="3" max="3" width="16.5546875" customWidth="1"/>
    <col min="4" max="4" width="16.109375" bestFit="1" customWidth="1"/>
    <col min="5" max="5" width="18.33203125" style="1" customWidth="1"/>
    <col min="6" max="6" width="13.88671875" style="1" customWidth="1"/>
    <col min="7" max="7" width="13" bestFit="1" customWidth="1"/>
    <col min="8" max="8" width="20.6640625" customWidth="1"/>
  </cols>
  <sheetData>
    <row r="1" spans="1:9" s="8" customFormat="1" ht="15.6" x14ac:dyDescent="0.3">
      <c r="A1" s="7"/>
      <c r="E1" s="9"/>
      <c r="F1" s="9"/>
    </row>
    <row r="3" spans="1:9" x14ac:dyDescent="0.3">
      <c r="A3" s="3" t="s">
        <v>0</v>
      </c>
      <c r="B3" s="1">
        <f>+SUMIF(F9:F22,"&gt;"&amp; 0)</f>
        <v>100</v>
      </c>
    </row>
    <row r="4" spans="1:9" x14ac:dyDescent="0.3">
      <c r="A4" s="3" t="s">
        <v>1</v>
      </c>
      <c r="B4">
        <f>+COUNTIF(F9:F22,"&gt;"&amp; 0)</f>
        <v>1</v>
      </c>
    </row>
    <row r="5" spans="1:9" x14ac:dyDescent="0.3">
      <c r="A5" s="3" t="s">
        <v>2</v>
      </c>
      <c r="B5" s="10">
        <f>B3/B4</f>
        <v>100</v>
      </c>
    </row>
    <row r="6" spans="1:9" x14ac:dyDescent="0.3">
      <c r="A6" s="3" t="s">
        <v>30</v>
      </c>
      <c r="B6">
        <f>+SUMIF(E9:E22,"&gt;"&amp; 0)</f>
        <v>300</v>
      </c>
    </row>
    <row r="8" spans="1:9" s="3" customFormat="1" x14ac:dyDescent="0.3">
      <c r="A8" s="3" t="s">
        <v>3</v>
      </c>
      <c r="B8" s="3" t="s">
        <v>4</v>
      </c>
      <c r="C8" s="3" t="s">
        <v>5</v>
      </c>
      <c r="D8" s="3" t="s">
        <v>6</v>
      </c>
      <c r="E8" s="11" t="s">
        <v>7</v>
      </c>
      <c r="F8" s="11" t="s">
        <v>8</v>
      </c>
      <c r="G8" s="3" t="s">
        <v>9</v>
      </c>
      <c r="H8" s="3" t="s">
        <v>10</v>
      </c>
      <c r="I8" s="3" t="s">
        <v>11</v>
      </c>
    </row>
    <row r="9" spans="1:9" x14ac:dyDescent="0.3">
      <c r="C9" t="s">
        <v>28</v>
      </c>
      <c r="D9" s="4" t="s">
        <v>12</v>
      </c>
      <c r="E9" s="6">
        <v>300</v>
      </c>
      <c r="F9" s="6">
        <v>100</v>
      </c>
    </row>
    <row r="10" spans="1:9" x14ac:dyDescent="0.3">
      <c r="D10" s="4"/>
      <c r="E10" s="6"/>
      <c r="F10" s="6"/>
    </row>
    <row r="11" spans="1:9" x14ac:dyDescent="0.3">
      <c r="D11" s="4"/>
      <c r="E11" s="6"/>
      <c r="F11" s="6"/>
    </row>
    <row r="12" spans="1:9" x14ac:dyDescent="0.3">
      <c r="D12" s="4"/>
      <c r="E12" s="6"/>
      <c r="F12" s="6"/>
    </row>
    <row r="13" spans="1:9" x14ac:dyDescent="0.3">
      <c r="D13" s="4"/>
      <c r="E13" s="6"/>
      <c r="F13" s="6"/>
    </row>
    <row r="14" spans="1:9" x14ac:dyDescent="0.3">
      <c r="D14" s="4"/>
      <c r="E14" s="6"/>
      <c r="F14" s="6"/>
    </row>
    <row r="15" spans="1:9" x14ac:dyDescent="0.3">
      <c r="D15" s="4"/>
      <c r="E15" s="6"/>
      <c r="F15" s="6"/>
    </row>
    <row r="16" spans="1:9" x14ac:dyDescent="0.3">
      <c r="D16" s="4"/>
      <c r="E16" s="6"/>
      <c r="F16" s="6"/>
    </row>
    <row r="17" spans="4:6" x14ac:dyDescent="0.3">
      <c r="D17" s="4"/>
      <c r="E17" s="6"/>
      <c r="F17" s="6"/>
    </row>
    <row r="18" spans="4:6" x14ac:dyDescent="0.3">
      <c r="D18" s="4"/>
      <c r="E18" s="6"/>
      <c r="F18" s="6"/>
    </row>
    <row r="19" spans="4:6" x14ac:dyDescent="0.3">
      <c r="D19" s="4"/>
      <c r="E19" s="6"/>
      <c r="F19" s="6"/>
    </row>
    <row r="20" spans="4:6" x14ac:dyDescent="0.3">
      <c r="D20" s="4"/>
      <c r="E20" s="6"/>
      <c r="F20" s="6"/>
    </row>
    <row r="21" spans="4:6" x14ac:dyDescent="0.3">
      <c r="D21" s="4"/>
      <c r="E21" s="6"/>
      <c r="F21" s="6"/>
    </row>
    <row r="22" spans="4:6" x14ac:dyDescent="0.3">
      <c r="D22" s="4"/>
      <c r="E22" s="6"/>
      <c r="F22" s="6"/>
    </row>
    <row r="23" spans="4:6" x14ac:dyDescent="0.3">
      <c r="D23" s="4"/>
      <c r="E23" s="6"/>
      <c r="F23" s="6"/>
    </row>
    <row r="24" spans="4:6" x14ac:dyDescent="0.3">
      <c r="D24" s="4"/>
      <c r="E24" s="6"/>
      <c r="F24" s="6"/>
    </row>
    <row r="25" spans="4:6" x14ac:dyDescent="0.3">
      <c r="D25" s="4"/>
      <c r="E25" s="6"/>
      <c r="F25" s="6"/>
    </row>
    <row r="26" spans="4:6" x14ac:dyDescent="0.3">
      <c r="D26" s="4"/>
      <c r="E26" s="6"/>
      <c r="F26" s="6"/>
    </row>
    <row r="27" spans="4:6" x14ac:dyDescent="0.3">
      <c r="D27" s="4"/>
      <c r="E27" s="6"/>
      <c r="F27" s="6"/>
    </row>
    <row r="28" spans="4:6" x14ac:dyDescent="0.3">
      <c r="D28" s="4"/>
      <c r="E28" s="6"/>
      <c r="F28" s="6"/>
    </row>
    <row r="29" spans="4:6" x14ac:dyDescent="0.3">
      <c r="D29" s="4"/>
      <c r="E29" s="6"/>
      <c r="F29" s="6"/>
    </row>
    <row r="30" spans="4:6" x14ac:dyDescent="0.3">
      <c r="D30" s="4"/>
      <c r="E30" s="6"/>
      <c r="F30" s="6"/>
    </row>
    <row r="31" spans="4:6" x14ac:dyDescent="0.3">
      <c r="D31" s="4"/>
      <c r="E31" s="6"/>
      <c r="F31" s="6"/>
    </row>
    <row r="32" spans="4:6" x14ac:dyDescent="0.3">
      <c r="D32" s="4"/>
      <c r="E32" s="5"/>
    </row>
    <row r="33" spans="4:5" x14ac:dyDescent="0.3">
      <c r="D33" s="4"/>
      <c r="E33" s="5"/>
    </row>
    <row r="34" spans="4:5" x14ac:dyDescent="0.3">
      <c r="D34" s="4"/>
      <c r="E34" s="5"/>
    </row>
    <row r="35" spans="4:5" x14ac:dyDescent="0.3">
      <c r="D35" s="4"/>
      <c r="E35" s="5"/>
    </row>
    <row r="36" spans="4:5" x14ac:dyDescent="0.3">
      <c r="D36" s="4"/>
      <c r="E36" s="5"/>
    </row>
    <row r="37" spans="4:5" x14ac:dyDescent="0.3">
      <c r="D37" s="4"/>
      <c r="E37" s="5"/>
    </row>
    <row r="38" spans="4:5" x14ac:dyDescent="0.3">
      <c r="D38" s="4"/>
      <c r="E38" s="5"/>
    </row>
    <row r="39" spans="4:5" x14ac:dyDescent="0.3">
      <c r="D39" s="4"/>
      <c r="E39" s="5"/>
    </row>
    <row r="40" spans="4:5" x14ac:dyDescent="0.3">
      <c r="D40" s="4"/>
      <c r="E40" s="5"/>
    </row>
    <row r="41" spans="4:5" x14ac:dyDescent="0.3">
      <c r="D41" s="4"/>
      <c r="E41" s="5"/>
    </row>
    <row r="42" spans="4:5" x14ac:dyDescent="0.3">
      <c r="D42" s="4"/>
      <c r="E42" s="5"/>
    </row>
    <row r="43" spans="4:5" x14ac:dyDescent="0.3">
      <c r="D43" s="4"/>
      <c r="E43" s="5"/>
    </row>
    <row r="44" spans="4:5" x14ac:dyDescent="0.3">
      <c r="D44" s="4"/>
      <c r="E44" s="5"/>
    </row>
    <row r="45" spans="4:5" x14ac:dyDescent="0.3">
      <c r="D45" s="4"/>
      <c r="E45" s="5"/>
    </row>
    <row r="46" spans="4:5" x14ac:dyDescent="0.3">
      <c r="D46" s="4"/>
      <c r="E46" s="5"/>
    </row>
    <row r="47" spans="4:5" x14ac:dyDescent="0.3">
      <c r="D47" s="4"/>
      <c r="E47" s="5"/>
    </row>
    <row r="48" spans="4:5" x14ac:dyDescent="0.3">
      <c r="D48" s="4"/>
      <c r="E48" s="5"/>
    </row>
    <row r="49" spans="4:5" x14ac:dyDescent="0.3">
      <c r="D49" s="4"/>
      <c r="E49" s="5"/>
    </row>
    <row r="50" spans="4:5" x14ac:dyDescent="0.3">
      <c r="D50" s="4"/>
      <c r="E50" s="5"/>
    </row>
    <row r="51" spans="4:5" x14ac:dyDescent="0.3">
      <c r="D51" s="4"/>
      <c r="E51" s="5"/>
    </row>
    <row r="52" spans="4:5" x14ac:dyDescent="0.3">
      <c r="D52" s="4"/>
      <c r="E52" s="5"/>
    </row>
    <row r="53" spans="4:5" x14ac:dyDescent="0.3">
      <c r="D53" s="4"/>
      <c r="E53" s="5"/>
    </row>
    <row r="54" spans="4:5" x14ac:dyDescent="0.3">
      <c r="D54" s="4"/>
      <c r="E54" s="5"/>
    </row>
    <row r="55" spans="4:5" x14ac:dyDescent="0.3">
      <c r="D55" s="4"/>
      <c r="E55" s="5"/>
    </row>
    <row r="56" spans="4:5" x14ac:dyDescent="0.3">
      <c r="D56" s="4"/>
      <c r="E56" s="5"/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5B378D42-32DC-4FED-9568-6EF621E77EF1}">
          <x14:formula1>
            <xm:f>Config!$B$2:$B$7</xm:f>
          </x14:formula1>
          <xm:sqref>C9:C225</xm:sqref>
        </x14:dataValidation>
        <x14:dataValidation type="list" allowBlank="1" showInputMessage="1" showErrorMessage="1" xr:uid="{14228B40-1166-4259-B77D-9966F73CBD00}">
          <x14:formula1>
            <xm:f>Config!$B$26:$B$27</xm:f>
          </x14:formula1>
          <xm:sqref>I9:I196</xm:sqref>
        </x14:dataValidation>
        <x14:dataValidation type="list" allowBlank="1" showInputMessage="1" showErrorMessage="1" xr:uid="{A711A35F-E29D-47D0-B940-CFE93789464B}">
          <x14:formula1>
            <xm:f>Config!$B$21:$B$24</xm:f>
          </x14:formula1>
          <xm:sqref>H9:H106</xm:sqref>
        </x14:dataValidation>
        <x14:dataValidation type="list" allowBlank="1" showInputMessage="1" showErrorMessage="1" xr:uid="{D93CC358-2218-41EB-A554-10FA3531BE9F}">
          <x14:formula1>
            <xm:f>Config!$B$15:$B$19</xm:f>
          </x14:formula1>
          <xm:sqref>G9:G273</xm:sqref>
        </x14:dataValidation>
        <x14:dataValidation type="list" allowBlank="1" showInputMessage="1" showErrorMessage="1" xr:uid="{EAB7FC6E-1A7F-49DA-B234-F31D2C1D3479}">
          <x14:formula1>
            <xm:f>Config!$B$10:$B$12</xm:f>
          </x14:formula1>
          <xm:sqref>D9:D116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32B6B2-20FD-4BC1-AD5D-DAD7FD6C4CF9}">
  <dimension ref="B2:B27"/>
  <sheetViews>
    <sheetView workbookViewId="0">
      <selection activeCell="F21" sqref="F21"/>
    </sheetView>
  </sheetViews>
  <sheetFormatPr baseColWidth="10" defaultRowHeight="14.4" x14ac:dyDescent="0.3"/>
  <cols>
    <col min="2" max="2" width="17.88671875" bestFit="1" customWidth="1"/>
  </cols>
  <sheetData>
    <row r="2" spans="2:2" x14ac:dyDescent="0.3">
      <c r="B2" t="s">
        <v>24</v>
      </c>
    </row>
    <row r="3" spans="2:2" x14ac:dyDescent="0.3">
      <c r="B3" t="s">
        <v>25</v>
      </c>
    </row>
    <row r="4" spans="2:2" x14ac:dyDescent="0.3">
      <c r="B4" t="s">
        <v>26</v>
      </c>
    </row>
    <row r="5" spans="2:2" x14ac:dyDescent="0.3">
      <c r="B5" t="s">
        <v>27</v>
      </c>
    </row>
    <row r="6" spans="2:2" x14ac:dyDescent="0.3">
      <c r="B6" t="s">
        <v>28</v>
      </c>
    </row>
    <row r="7" spans="2:2" x14ac:dyDescent="0.3">
      <c r="B7" t="s">
        <v>29</v>
      </c>
    </row>
    <row r="10" spans="2:2" x14ac:dyDescent="0.3">
      <c r="B10" t="s">
        <v>13</v>
      </c>
    </row>
    <row r="11" spans="2:2" x14ac:dyDescent="0.3">
      <c r="B11" t="s">
        <v>12</v>
      </c>
    </row>
    <row r="12" spans="2:2" x14ac:dyDescent="0.3">
      <c r="B12" t="s">
        <v>14</v>
      </c>
    </row>
    <row r="15" spans="2:2" x14ac:dyDescent="0.3">
      <c r="B15" t="s">
        <v>15</v>
      </c>
    </row>
    <row r="16" spans="2:2" x14ac:dyDescent="0.3">
      <c r="B16" t="s">
        <v>16</v>
      </c>
    </row>
    <row r="17" spans="2:2" x14ac:dyDescent="0.3">
      <c r="B17" t="s">
        <v>17</v>
      </c>
    </row>
    <row r="18" spans="2:2" x14ac:dyDescent="0.3">
      <c r="B18" t="s">
        <v>18</v>
      </c>
    </row>
    <row r="19" spans="2:2" x14ac:dyDescent="0.3">
      <c r="B19" t="s">
        <v>19</v>
      </c>
    </row>
    <row r="21" spans="2:2" x14ac:dyDescent="0.3">
      <c r="B21" t="s">
        <v>20</v>
      </c>
    </row>
    <row r="22" spans="2:2" x14ac:dyDescent="0.3">
      <c r="B22" t="s">
        <v>21</v>
      </c>
    </row>
    <row r="23" spans="2:2" x14ac:dyDescent="0.3">
      <c r="B23" t="s">
        <v>22</v>
      </c>
    </row>
    <row r="24" spans="2:2" x14ac:dyDescent="0.3">
      <c r="B24" t="s">
        <v>23</v>
      </c>
    </row>
    <row r="26" spans="2:2" x14ac:dyDescent="0.3">
      <c r="B26" s="2">
        <v>2</v>
      </c>
    </row>
    <row r="27" spans="2:2" x14ac:dyDescent="0.3">
      <c r="B27" s="2">
        <v>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382F5-5D0A-48D7-9B38-915844C478A6}">
  <dimension ref="A1"/>
  <sheetViews>
    <sheetView workbookViewId="0">
      <selection activeCell="C27" sqref="C27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Début</vt:lpstr>
      <vt:lpstr>Répartition Banques</vt:lpstr>
      <vt:lpstr>Cumul équipes</vt:lpstr>
      <vt:lpstr>Flo</vt:lpstr>
      <vt:lpstr>Ale</vt:lpstr>
      <vt:lpstr>Salarié1</vt:lpstr>
      <vt:lpstr>Salarié2</vt:lpstr>
      <vt:lpstr>Config</vt:lpstr>
      <vt:lpstr>Fin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Bourasseau</dc:creator>
  <cp:lastModifiedBy>Marine Bourasseau</cp:lastModifiedBy>
  <dcterms:created xsi:type="dcterms:W3CDTF">2020-01-09T15:06:03Z</dcterms:created>
  <dcterms:modified xsi:type="dcterms:W3CDTF">2020-01-13T14:48:17Z</dcterms:modified>
</cp:coreProperties>
</file>