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8" windowWidth="15480" windowHeight="10428"/>
  </bookViews>
  <sheets>
    <sheet name="ACHAT laiton (2)" sheetId="2" r:id="rId1"/>
    <sheet name="etat 6 export laiton 2012 (2)" sheetId="1" r:id="rId2"/>
    <sheet name="Feuil1" sheetId="3" r:id="rId3"/>
  </sheets>
  <definedNames>
    <definedName name="_xlnm._FilterDatabase" localSheetId="0" hidden="1">'ACHAT laiton (2)'!$A$3:$Q$26</definedName>
    <definedName name="_xlnm._FilterDatabase" localSheetId="1" hidden="1">'etat 6 export laiton 2012 (2)'!$A$2:$Q$42</definedName>
    <definedName name="_xlnm._FilterDatabase" localSheetId="2" hidden="1">Feuil1!$A$1:$Q$24</definedName>
    <definedName name="_xlnm.Print_Titles" localSheetId="0">'ACHAT laiton (2)'!$1:$2</definedName>
    <definedName name="_xlnm.Print_Titles" localSheetId="1">'etat 6 export laiton 2012 (2)'!$2:$2</definedName>
    <definedName name="_xlnm.Print_Area" localSheetId="0">'ACHAT laiton (2)'!$A$1:$P$27</definedName>
  </definedNames>
  <calcPr calcId="124519"/>
</workbook>
</file>

<file path=xl/calcChain.xml><?xml version="1.0" encoding="utf-8"?>
<calcChain xmlns="http://schemas.openxmlformats.org/spreadsheetml/2006/main">
  <c r="O13" i="2"/>
  <c r="M13"/>
  <c r="J13"/>
  <c r="O20" i="3"/>
  <c r="M20"/>
  <c r="O4"/>
  <c r="M4"/>
  <c r="O3"/>
  <c r="M3"/>
  <c r="M21"/>
  <c r="M15"/>
  <c r="M11"/>
  <c r="O24"/>
  <c r="O23"/>
  <c r="O14"/>
  <c r="M14"/>
  <c r="O22"/>
  <c r="M22"/>
  <c r="O10"/>
  <c r="M10"/>
  <c r="O7"/>
  <c r="M7"/>
  <c r="O6"/>
  <c r="M6"/>
  <c r="O9"/>
  <c r="M9"/>
  <c r="O8"/>
  <c r="M8"/>
  <c r="O5"/>
  <c r="M5"/>
  <c r="O13"/>
  <c r="M13"/>
  <c r="O18"/>
  <c r="M18"/>
  <c r="O17"/>
  <c r="M17"/>
  <c r="J12"/>
  <c r="M12" s="1"/>
  <c r="O16"/>
  <c r="M16"/>
  <c r="O19"/>
  <c r="M19"/>
  <c r="M25" l="1"/>
  <c r="O12"/>
  <c r="O25" s="1"/>
  <c r="J25"/>
  <c r="M27" i="2" l="1"/>
  <c r="J27"/>
  <c r="O27" l="1"/>
  <c r="R42" i="1"/>
  <c r="P31"/>
  <c r="N31"/>
  <c r="R41"/>
  <c r="P23"/>
  <c r="Q23" s="1"/>
  <c r="N23"/>
  <c r="R40"/>
  <c r="P29"/>
  <c r="N29"/>
  <c r="R39"/>
  <c r="P27"/>
  <c r="N27"/>
  <c r="R38"/>
  <c r="P20"/>
  <c r="N20"/>
  <c r="R37"/>
  <c r="P18"/>
  <c r="N18"/>
  <c r="R36"/>
  <c r="P14"/>
  <c r="N14"/>
  <c r="R35"/>
  <c r="P28"/>
  <c r="N28"/>
  <c r="R34"/>
  <c r="P26"/>
  <c r="N26"/>
  <c r="R33"/>
  <c r="P25"/>
  <c r="N25"/>
  <c r="R32"/>
  <c r="P17"/>
  <c r="Q17" s="1"/>
  <c r="N17"/>
  <c r="R31"/>
  <c r="P16"/>
  <c r="N16"/>
  <c r="R30"/>
  <c r="P9"/>
  <c r="N9"/>
  <c r="R29"/>
  <c r="P8"/>
  <c r="N8"/>
  <c r="R28"/>
  <c r="P22"/>
  <c r="N22"/>
  <c r="R27"/>
  <c r="P21"/>
  <c r="S27" s="1"/>
  <c r="N21"/>
  <c r="R26"/>
  <c r="P40"/>
  <c r="S26" s="1"/>
  <c r="N40"/>
  <c r="R25"/>
  <c r="P38"/>
  <c r="S25" s="1"/>
  <c r="N38"/>
  <c r="R24"/>
  <c r="P35"/>
  <c r="N35"/>
  <c r="R23"/>
  <c r="P24"/>
  <c r="N24"/>
  <c r="R22"/>
  <c r="P19"/>
  <c r="N19"/>
  <c r="R21"/>
  <c r="P15"/>
  <c r="N15"/>
  <c r="P13"/>
  <c r="N13"/>
  <c r="R20"/>
  <c r="P11"/>
  <c r="S11" s="1"/>
  <c r="N11"/>
  <c r="R19"/>
  <c r="P42"/>
  <c r="N42"/>
  <c r="P39"/>
  <c r="Q39" s="1"/>
  <c r="N39"/>
  <c r="R18"/>
  <c r="P37"/>
  <c r="N37"/>
  <c r="R17"/>
  <c r="P34"/>
  <c r="N34"/>
  <c r="R16"/>
  <c r="P7"/>
  <c r="N7"/>
  <c r="R15"/>
  <c r="P5"/>
  <c r="N5"/>
  <c r="R14"/>
  <c r="P4"/>
  <c r="N4"/>
  <c r="R13"/>
  <c r="P3"/>
  <c r="N3"/>
  <c r="R12"/>
  <c r="R11"/>
  <c r="R10"/>
  <c r="P30"/>
  <c r="N30"/>
  <c r="R9"/>
  <c r="P12"/>
  <c r="N12"/>
  <c r="R8"/>
  <c r="P10"/>
  <c r="S8" s="1"/>
  <c r="N10"/>
  <c r="R7"/>
  <c r="P6"/>
  <c r="N6"/>
  <c r="R6"/>
  <c r="P41"/>
  <c r="N41"/>
  <c r="R5"/>
  <c r="P36"/>
  <c r="N36"/>
  <c r="R4"/>
  <c r="P33"/>
  <c r="N33"/>
  <c r="R3"/>
  <c r="P32"/>
  <c r="N32"/>
  <c r="S7" l="1"/>
  <c r="S9"/>
  <c r="S21"/>
  <c r="S16"/>
  <c r="S19"/>
  <c r="S15"/>
  <c r="S23"/>
  <c r="S14"/>
  <c r="S18"/>
  <c r="S22"/>
  <c r="S3"/>
  <c r="S4"/>
  <c r="S13"/>
  <c r="S17"/>
  <c r="S29"/>
  <c r="S31"/>
  <c r="S28"/>
  <c r="N43"/>
  <c r="R43"/>
  <c r="S6"/>
  <c r="S20"/>
  <c r="S5"/>
  <c r="Q24"/>
  <c r="S34"/>
  <c r="S36"/>
  <c r="S38"/>
  <c r="S40"/>
  <c r="S10"/>
  <c r="S12"/>
  <c r="Q34"/>
  <c r="Q11"/>
  <c r="S24"/>
  <c r="S30"/>
  <c r="S32"/>
  <c r="S33"/>
  <c r="S35"/>
  <c r="S37"/>
  <c r="S39"/>
  <c r="S41"/>
  <c r="S42"/>
  <c r="Q32"/>
  <c r="Q36"/>
  <c r="Q6"/>
  <c r="Q12"/>
  <c r="Q4"/>
  <c r="Q7"/>
  <c r="Q37"/>
  <c r="Q42"/>
  <c r="Q13"/>
  <c r="Q19"/>
  <c r="Q35"/>
  <c r="Q40"/>
  <c r="Q22"/>
  <c r="Q9"/>
  <c r="Q26"/>
  <c r="Q14"/>
  <c r="Q20"/>
  <c r="Q29"/>
  <c r="Q31"/>
  <c r="Q33"/>
  <c r="Q41"/>
  <c r="Q10"/>
  <c r="Q30"/>
  <c r="Q3"/>
  <c r="Q5"/>
  <c r="Q15"/>
  <c r="Q38"/>
  <c r="Q21"/>
  <c r="Q8"/>
  <c r="Q16"/>
  <c r="Q25"/>
  <c r="Q28"/>
  <c r="Q18"/>
  <c r="Q27"/>
  <c r="Q43" l="1"/>
</calcChain>
</file>

<file path=xl/sharedStrings.xml><?xml version="1.0" encoding="utf-8"?>
<sst xmlns="http://schemas.openxmlformats.org/spreadsheetml/2006/main" count="430" uniqueCount="80">
  <si>
    <t>Facture N°</t>
  </si>
  <si>
    <t>N° déclarat° export</t>
  </si>
  <si>
    <t>Date déclarat° export</t>
  </si>
  <si>
    <t>Réf article</t>
  </si>
  <si>
    <t>Désignation</t>
  </si>
  <si>
    <t>N° fiche Tech</t>
  </si>
  <si>
    <t>Mp article</t>
  </si>
  <si>
    <t>Qté livrée</t>
  </si>
  <si>
    <t>Poids net/ pièce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</si>
  <si>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</si>
  <si>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</si>
  <si>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</si>
  <si>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</si>
  <si>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</si>
  <si>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</si>
  <si>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</si>
  <si>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ECROU QM3</t>
  </si>
  <si>
    <t>Laiton</t>
  </si>
  <si>
    <t>Carrée</t>
  </si>
  <si>
    <t>5.5</t>
  </si>
  <si>
    <t>A48298-06</t>
  </si>
  <si>
    <t>CONTRE ECROU</t>
  </si>
  <si>
    <t>Hex</t>
  </si>
  <si>
    <t>10</t>
  </si>
  <si>
    <t xml:space="preserve">ECROU M8*0.75 </t>
  </si>
  <si>
    <t xml:space="preserve">MAITIEN CHAUFFE TASSES </t>
  </si>
  <si>
    <t xml:space="preserve">RONDELLE </t>
  </si>
  <si>
    <t>17</t>
  </si>
  <si>
    <t>ECROU LAITON HEX21</t>
  </si>
  <si>
    <t>21</t>
  </si>
  <si>
    <t xml:space="preserve">ECROU M22*100 </t>
  </si>
  <si>
    <t>24</t>
  </si>
  <si>
    <t>ECROU LAITON HEX 27</t>
  </si>
  <si>
    <t>27</t>
  </si>
  <si>
    <t>D3247</t>
  </si>
  <si>
    <t>RONDELLE LAITON DIAM 14</t>
  </si>
  <si>
    <t>Rond</t>
  </si>
  <si>
    <t>14</t>
  </si>
  <si>
    <t>D3246</t>
  </si>
  <si>
    <t>BAGUE LAITON DIAM 14</t>
  </si>
  <si>
    <t>VERROU RAIL DIN</t>
  </si>
  <si>
    <t>15</t>
  </si>
  <si>
    <t xml:space="preserve">CORPS </t>
  </si>
  <si>
    <t>Date Facture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</si>
  <si>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</si>
  <si>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</si>
  <si>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</si>
  <si>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</si>
  <si>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</si>
  <si>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</si>
  <si>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</si>
  <si>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</si>
  <si>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</si>
  <si>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</si>
  <si>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</si>
  <si>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</si>
  <si>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</si>
  <si>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</si>
  <si>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 xml:space="preserve">masse </t>
  </si>
  <si>
    <t>GP      210612-1</t>
  </si>
  <si>
    <t>SA</t>
  </si>
  <si>
    <t>GP       290311-3</t>
  </si>
  <si>
    <t>EUROVA  220509</t>
  </si>
  <si>
    <t>DEPERY 201458</t>
  </si>
  <si>
    <t>DEPERY   212526</t>
  </si>
  <si>
    <t>DEPERY   205701</t>
  </si>
  <si>
    <t>DEPERY 214427</t>
  </si>
  <si>
    <t>DEPERY 216783</t>
  </si>
  <si>
    <t>GP      17022011-1</t>
  </si>
  <si>
    <t>GP       020212-2</t>
  </si>
  <si>
    <t>DEPERY 204762</t>
  </si>
  <si>
    <t>GP      010312-1</t>
  </si>
  <si>
    <t>DEPERY 210593</t>
  </si>
  <si>
    <t>GP      130711-2</t>
  </si>
  <si>
    <t>EUROVA 231209-1</t>
  </si>
  <si>
    <t xml:space="preserve">  </t>
  </si>
  <si>
    <t>GP    311012-1</t>
  </si>
  <si>
    <t>EUROVA 08102010-1</t>
  </si>
  <si>
    <t>Total général</t>
  </si>
  <si>
    <t>DEPERY   214427</t>
  </si>
</sst>
</file>

<file path=xl/styles.xml><?xml version="1.0" encoding="utf-8"?>
<styleSheet xmlns="http://schemas.openxmlformats.org/spreadsheetml/2006/main">
  <numFmts count="7">
    <numFmt numFmtId="164" formatCode="dd/mm/yy;@"/>
    <numFmt numFmtId="165" formatCode="0.000"/>
    <numFmt numFmtId="166" formatCode="#,##0.000000&quot; Kg&quot;"/>
    <numFmt numFmtId="167" formatCode="#,##0.000&quot; Kg&quot;"/>
    <numFmt numFmtId="168" formatCode="#,##0.00000&quot; Kg&quot;"/>
    <numFmt numFmtId="169" formatCode="#,##0.000"/>
    <numFmt numFmtId="170" formatCode="d/m/yy;@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rgb="FF000000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sz val="11"/>
      <name val="Times New Roman"/>
      <family val="1"/>
    </font>
    <font>
      <sz val="10"/>
      <color rgb="FF000000"/>
      <name val="Arial"/>
      <family val="2"/>
    </font>
    <font>
      <sz val="8"/>
      <color theme="1"/>
      <name val="Times New Roman"/>
      <family val="1"/>
    </font>
    <font>
      <u/>
      <sz val="12.3"/>
      <color theme="10"/>
      <name val="Calibri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rgb="FF00B050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10"/>
      <color theme="1"/>
      <name val="Times New Roman"/>
      <family val="1"/>
    </font>
    <font>
      <b/>
      <sz val="11"/>
      <color rgb="FF000000"/>
      <name val="Times New Roman"/>
      <family val="1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>
      <alignment vertical="top"/>
    </xf>
    <xf numFmtId="0" fontId="1" fillId="0" borderId="0"/>
    <xf numFmtId="9" fontId="1" fillId="0" borderId="0" applyFont="0" applyFill="0" applyBorder="0" applyAlignment="0" applyProtection="0"/>
  </cellStyleXfs>
  <cellXfs count="189">
    <xf numFmtId="0" fontId="0" fillId="0" borderId="0" xfId="0"/>
    <xf numFmtId="0" fontId="2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3" fontId="3" fillId="0" borderId="0" xfId="0" applyNumberFormat="1" applyFont="1" applyBorder="1" applyAlignment="1">
      <alignment horizontal="center" vertical="center"/>
    </xf>
    <xf numFmtId="10" fontId="4" fillId="0" borderId="0" xfId="1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0" fontId="5" fillId="0" borderId="3" xfId="1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/>
    </xf>
    <xf numFmtId="0" fontId="8" fillId="0" borderId="7" xfId="0" applyFont="1" applyBorder="1" applyAlignment="1">
      <alignment horizontal="center" vertical="center"/>
    </xf>
    <xf numFmtId="165" fontId="9" fillId="0" borderId="5" xfId="0" applyNumberFormat="1" applyFont="1" applyFill="1" applyBorder="1" applyAlignment="1">
      <alignment horizontal="center" vertical="center" wrapText="1"/>
    </xf>
    <xf numFmtId="165" fontId="10" fillId="0" borderId="6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 wrapText="1"/>
    </xf>
    <xf numFmtId="166" fontId="11" fillId="0" borderId="6" xfId="0" applyNumberFormat="1" applyFont="1" applyBorder="1" applyAlignment="1">
      <alignment horizontal="center" vertical="center" wrapText="1"/>
    </xf>
    <xf numFmtId="167" fontId="9" fillId="0" borderId="5" xfId="0" applyNumberFormat="1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168" fontId="11" fillId="0" borderId="5" xfId="0" applyNumberFormat="1" applyFont="1" applyBorder="1" applyAlignment="1">
      <alignment horizontal="center" vertical="center" wrapText="1"/>
    </xf>
    <xf numFmtId="167" fontId="10" fillId="0" borderId="5" xfId="0" applyNumberFormat="1" applyFont="1" applyFill="1" applyBorder="1" applyAlignment="1">
      <alignment horizontal="center" vertical="center" wrapText="1"/>
    </xf>
    <xf numFmtId="10" fontId="7" fillId="0" borderId="5" xfId="1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165" fontId="10" fillId="0" borderId="5" xfId="0" applyNumberFormat="1" applyFont="1" applyBorder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3" fontId="7" fillId="0" borderId="5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165" fontId="9" fillId="0" borderId="5" xfId="0" applyNumberFormat="1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49" fontId="9" fillId="0" borderId="5" xfId="0" applyNumberFormat="1" applyFont="1" applyFill="1" applyBorder="1" applyAlignment="1">
      <alignment horizontal="center" vertical="center" wrapText="1"/>
    </xf>
    <xf numFmtId="3" fontId="9" fillId="0" borderId="5" xfId="0" applyNumberFormat="1" applyFont="1" applyFill="1" applyBorder="1" applyAlignment="1">
      <alignment horizontal="center" vertical="center" wrapText="1"/>
    </xf>
    <xf numFmtId="165" fontId="7" fillId="0" borderId="5" xfId="0" applyNumberFormat="1" applyFont="1" applyBorder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165" fontId="4" fillId="0" borderId="0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10" fontId="4" fillId="0" borderId="0" xfId="1" applyNumberFormat="1" applyFont="1" applyAlignment="1">
      <alignment horizontal="center" vertical="center"/>
    </xf>
    <xf numFmtId="0" fontId="16" fillId="0" borderId="0" xfId="3">
      <alignment vertical="top"/>
    </xf>
    <xf numFmtId="0" fontId="16" fillId="0" borderId="0" xfId="3" applyAlignment="1">
      <alignment vertical="top" wrapText="1"/>
    </xf>
    <xf numFmtId="0" fontId="16" fillId="0" borderId="0" xfId="3" applyAlignment="1">
      <alignment horizontal="right" vertical="top"/>
    </xf>
    <xf numFmtId="0" fontId="16" fillId="0" borderId="0" xfId="3" applyAlignment="1">
      <alignment horizontal="left" vertical="top"/>
    </xf>
    <xf numFmtId="3" fontId="16" fillId="0" borderId="0" xfId="3" applyNumberFormat="1">
      <alignment vertical="top"/>
    </xf>
    <xf numFmtId="169" fontId="16" fillId="0" borderId="0" xfId="3" applyNumberFormat="1" applyFill="1" applyAlignment="1">
      <alignment horizontal="center" vertical="center"/>
    </xf>
    <xf numFmtId="0" fontId="16" fillId="0" borderId="0" xfId="3" applyAlignment="1">
      <alignment horizontal="center" vertical="center"/>
    </xf>
    <xf numFmtId="10" fontId="16" fillId="0" borderId="0" xfId="3" applyNumberFormat="1">
      <alignment vertical="top"/>
    </xf>
    <xf numFmtId="0" fontId="17" fillId="0" borderId="0" xfId="3" applyFont="1">
      <alignment vertical="top"/>
    </xf>
    <xf numFmtId="0" fontId="9" fillId="0" borderId="7" xfId="3" applyNumberFormat="1" applyFont="1" applyFill="1" applyBorder="1" applyAlignment="1">
      <alignment horizontal="center" vertical="center" wrapText="1"/>
    </xf>
    <xf numFmtId="0" fontId="18" fillId="0" borderId="0" xfId="3" applyFont="1">
      <alignment vertical="top"/>
    </xf>
    <xf numFmtId="0" fontId="16" fillId="0" borderId="7" xfId="3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6" fillId="0" borderId="4" xfId="3" applyBorder="1" applyAlignment="1">
      <alignment horizontal="center" vertical="center" wrapText="1"/>
    </xf>
    <xf numFmtId="0" fontId="16" fillId="0" borderId="13" xfId="3" applyBorder="1" applyAlignment="1">
      <alignment horizontal="center" vertical="center" wrapText="1"/>
    </xf>
    <xf numFmtId="0" fontId="9" fillId="0" borderId="13" xfId="3" applyNumberFormat="1" applyFont="1" applyFill="1" applyBorder="1" applyAlignment="1">
      <alignment horizontal="center" vertical="center" wrapText="1"/>
    </xf>
    <xf numFmtId="0" fontId="9" fillId="0" borderId="8" xfId="3" applyNumberFormat="1" applyFont="1" applyFill="1" applyBorder="1" applyAlignment="1">
      <alignment horizontal="center" vertical="center" wrapText="1"/>
    </xf>
    <xf numFmtId="0" fontId="12" fillId="0" borderId="11" xfId="3" applyFont="1" applyFill="1" applyBorder="1" applyAlignment="1">
      <alignment horizontal="center"/>
    </xf>
    <xf numFmtId="10" fontId="12" fillId="0" borderId="7" xfId="3" applyNumberFormat="1" applyFont="1" applyFill="1" applyBorder="1" applyAlignment="1">
      <alignment horizontal="center" wrapText="1"/>
    </xf>
    <xf numFmtId="169" fontId="12" fillId="0" borderId="7" xfId="3" applyNumberFormat="1" applyFont="1" applyFill="1" applyBorder="1" applyAlignment="1">
      <alignment horizontal="center" wrapText="1"/>
    </xf>
    <xf numFmtId="0" fontId="12" fillId="0" borderId="7" xfId="3" applyFont="1" applyFill="1" applyBorder="1" applyAlignment="1">
      <alignment horizontal="center" wrapText="1"/>
    </xf>
    <xf numFmtId="165" fontId="20" fillId="0" borderId="8" xfId="0" applyNumberFormat="1" applyFont="1" applyBorder="1" applyAlignment="1">
      <alignment horizontal="center" wrapText="1"/>
    </xf>
    <xf numFmtId="167" fontId="20" fillId="0" borderId="4" xfId="0" applyNumberFormat="1" applyFont="1" applyFill="1" applyBorder="1" applyAlignment="1">
      <alignment horizontal="center" wrapText="1"/>
    </xf>
    <xf numFmtId="10" fontId="20" fillId="0" borderId="8" xfId="3" applyNumberFormat="1" applyFont="1" applyFill="1" applyBorder="1" applyAlignment="1">
      <alignment horizontal="center"/>
    </xf>
    <xf numFmtId="10" fontId="20" fillId="0" borderId="4" xfId="3" applyNumberFormat="1" applyFont="1" applyFill="1" applyBorder="1" applyAlignment="1">
      <alignment horizontal="center"/>
    </xf>
    <xf numFmtId="165" fontId="20" fillId="0" borderId="7" xfId="0" applyNumberFormat="1" applyFont="1" applyBorder="1" applyAlignment="1">
      <alignment horizontal="center" wrapText="1"/>
    </xf>
    <xf numFmtId="167" fontId="20" fillId="0" borderId="7" xfId="0" applyNumberFormat="1" applyFont="1" applyFill="1" applyBorder="1" applyAlignment="1">
      <alignment horizontal="center" wrapText="1"/>
    </xf>
    <xf numFmtId="10" fontId="20" fillId="0" borderId="7" xfId="3" applyNumberFormat="1" applyFont="1" applyFill="1" applyBorder="1" applyAlignment="1">
      <alignment horizontal="center"/>
    </xf>
    <xf numFmtId="167" fontId="20" fillId="0" borderId="12" xfId="0" applyNumberFormat="1" applyFont="1" applyFill="1" applyBorder="1" applyAlignment="1">
      <alignment horizontal="center" wrapText="1"/>
    </xf>
    <xf numFmtId="167" fontId="20" fillId="0" borderId="8" xfId="0" applyNumberFormat="1" applyFont="1" applyFill="1" applyBorder="1" applyAlignment="1">
      <alignment horizontal="center" wrapText="1"/>
    </xf>
    <xf numFmtId="14" fontId="20" fillId="0" borderId="8" xfId="3" applyNumberFormat="1" applyFont="1" applyFill="1" applyBorder="1" applyAlignment="1">
      <alignment horizontal="center"/>
    </xf>
    <xf numFmtId="0" fontId="20" fillId="0" borderId="8" xfId="3" applyNumberFormat="1" applyFont="1" applyFill="1" applyBorder="1" applyAlignment="1">
      <alignment horizontal="center"/>
    </xf>
    <xf numFmtId="14" fontId="20" fillId="0" borderId="13" xfId="3" applyNumberFormat="1" applyFont="1" applyFill="1" applyBorder="1" applyAlignment="1">
      <alignment horizontal="center"/>
    </xf>
    <xf numFmtId="0" fontId="20" fillId="0" borderId="13" xfId="3" applyNumberFormat="1" applyFont="1" applyFill="1" applyBorder="1" applyAlignment="1">
      <alignment horizontal="center"/>
    </xf>
    <xf numFmtId="165" fontId="20" fillId="0" borderId="13" xfId="0" applyNumberFormat="1" applyFont="1" applyBorder="1" applyAlignment="1">
      <alignment horizontal="center" wrapText="1"/>
    </xf>
    <xf numFmtId="14" fontId="20" fillId="0" borderId="7" xfId="3" applyNumberFormat="1" applyFont="1" applyFill="1" applyBorder="1" applyAlignment="1">
      <alignment horizontal="center"/>
    </xf>
    <xf numFmtId="0" fontId="20" fillId="0" borderId="7" xfId="3" applyNumberFormat="1" applyFont="1" applyFill="1" applyBorder="1" applyAlignment="1">
      <alignment horizontal="center"/>
    </xf>
    <xf numFmtId="0" fontId="20" fillId="0" borderId="4" xfId="3" applyFont="1" applyBorder="1" applyAlignment="1">
      <alignment horizontal="center"/>
    </xf>
    <xf numFmtId="14" fontId="20" fillId="0" borderId="4" xfId="3" applyNumberFormat="1" applyFont="1" applyBorder="1" applyAlignment="1">
      <alignment horizontal="center"/>
    </xf>
    <xf numFmtId="165" fontId="20" fillId="0" borderId="8" xfId="0" applyNumberFormat="1" applyFont="1" applyBorder="1" applyAlignment="1">
      <alignment horizontal="center"/>
    </xf>
    <xf numFmtId="49" fontId="20" fillId="0" borderId="8" xfId="0" applyNumberFormat="1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10" fontId="20" fillId="0" borderId="8" xfId="3" applyNumberFormat="1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14" fontId="20" fillId="0" borderId="7" xfId="0" applyNumberFormat="1" applyFont="1" applyBorder="1" applyAlignment="1">
      <alignment horizontal="center"/>
    </xf>
    <xf numFmtId="165" fontId="20" fillId="0" borderId="7" xfId="0" applyNumberFormat="1" applyFont="1" applyBorder="1" applyAlignment="1">
      <alignment horizontal="center"/>
    </xf>
    <xf numFmtId="49" fontId="20" fillId="0" borderId="7" xfId="0" applyNumberFormat="1" applyFont="1" applyBorder="1" applyAlignment="1">
      <alignment horizontal="center"/>
    </xf>
    <xf numFmtId="10" fontId="20" fillId="0" borderId="7" xfId="3" applyNumberFormat="1" applyFont="1" applyBorder="1" applyAlignment="1">
      <alignment horizontal="center"/>
    </xf>
    <xf numFmtId="0" fontId="20" fillId="0" borderId="7" xfId="3" applyFont="1" applyBorder="1" applyAlignment="1">
      <alignment horizontal="center"/>
    </xf>
    <xf numFmtId="14" fontId="20" fillId="0" borderId="7" xfId="3" applyNumberFormat="1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165" fontId="20" fillId="0" borderId="13" xfId="0" applyNumberFormat="1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20" fillId="0" borderId="13" xfId="3" applyFont="1" applyBorder="1" applyAlignment="1">
      <alignment horizontal="center"/>
    </xf>
    <xf numFmtId="14" fontId="20" fillId="0" borderId="13" xfId="3" applyNumberFormat="1" applyFont="1" applyBorder="1" applyAlignment="1">
      <alignment horizontal="center"/>
    </xf>
    <xf numFmtId="49" fontId="20" fillId="0" borderId="13" xfId="0" applyNumberFormat="1" applyFont="1" applyBorder="1" applyAlignment="1">
      <alignment horizontal="center"/>
    </xf>
    <xf numFmtId="165" fontId="20" fillId="0" borderId="11" xfId="0" applyNumberFormat="1" applyFont="1" applyBorder="1" applyAlignment="1">
      <alignment horizontal="center"/>
    </xf>
    <xf numFmtId="49" fontId="20" fillId="0" borderId="11" xfId="0" applyNumberFormat="1" applyFont="1" applyBorder="1" applyAlignment="1">
      <alignment horizontal="center"/>
    </xf>
    <xf numFmtId="3" fontId="20" fillId="0" borderId="7" xfId="3" applyNumberFormat="1" applyFont="1" applyBorder="1" applyAlignment="1">
      <alignment horizontal="center"/>
    </xf>
    <xf numFmtId="0" fontId="9" fillId="0" borderId="6" xfId="0" applyFont="1" applyBorder="1" applyAlignment="1">
      <alignment horizontal="center" vertical="center" wrapText="1"/>
    </xf>
    <xf numFmtId="49" fontId="9" fillId="0" borderId="6" xfId="0" applyNumberFormat="1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/>
    </xf>
    <xf numFmtId="170" fontId="21" fillId="0" borderId="5" xfId="0" applyNumberFormat="1" applyFont="1" applyBorder="1" applyAlignment="1">
      <alignment horizontal="center" vertical="center"/>
    </xf>
    <xf numFmtId="0" fontId="16" fillId="0" borderId="0" xfId="3" applyBorder="1" applyAlignment="1">
      <alignment horizontal="center" vertical="center" wrapText="1"/>
    </xf>
    <xf numFmtId="0" fontId="20" fillId="0" borderId="0" xfId="3" applyFont="1" applyBorder="1" applyAlignment="1">
      <alignment horizontal="center"/>
    </xf>
    <xf numFmtId="14" fontId="20" fillId="0" borderId="0" xfId="3" applyNumberFormat="1" applyFont="1" applyBorder="1" applyAlignment="1">
      <alignment horizontal="center"/>
    </xf>
    <xf numFmtId="165" fontId="20" fillId="0" borderId="0" xfId="0" applyNumberFormat="1" applyFont="1" applyBorder="1" applyAlignment="1">
      <alignment horizontal="center" wrapText="1"/>
    </xf>
    <xf numFmtId="165" fontId="20" fillId="0" borderId="0" xfId="0" applyNumberFormat="1" applyFont="1" applyBorder="1" applyAlignment="1">
      <alignment horizontal="center"/>
    </xf>
    <xf numFmtId="49" fontId="20" fillId="0" borderId="0" xfId="0" applyNumberFormat="1" applyFont="1" applyBorder="1" applyAlignment="1">
      <alignment horizontal="center"/>
    </xf>
    <xf numFmtId="3" fontId="20" fillId="0" borderId="0" xfId="3" applyNumberFormat="1" applyFont="1" applyBorder="1" applyAlignment="1">
      <alignment horizontal="center"/>
    </xf>
    <xf numFmtId="167" fontId="20" fillId="0" borderId="0" xfId="0" applyNumberFormat="1" applyFont="1" applyFill="1" applyBorder="1" applyAlignment="1">
      <alignment horizontal="center" wrapText="1"/>
    </xf>
    <xf numFmtId="0" fontId="20" fillId="0" borderId="0" xfId="0" applyFont="1" applyBorder="1" applyAlignment="1">
      <alignment horizontal="center"/>
    </xf>
    <xf numFmtId="10" fontId="20" fillId="0" borderId="0" xfId="3" applyNumberFormat="1" applyFont="1" applyBorder="1" applyAlignment="1">
      <alignment horizontal="center"/>
    </xf>
    <xf numFmtId="10" fontId="20" fillId="0" borderId="0" xfId="3" applyNumberFormat="1" applyFont="1" applyFill="1" applyBorder="1" applyAlignment="1">
      <alignment horizontal="center"/>
    </xf>
    <xf numFmtId="14" fontId="22" fillId="0" borderId="0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NumberFormat="1" applyFont="1" applyBorder="1" applyAlignment="1">
      <alignment horizontal="center" vertical="center"/>
    </xf>
    <xf numFmtId="170" fontId="21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3" fontId="7" fillId="0" borderId="0" xfId="0" applyNumberFormat="1" applyFont="1" applyBorder="1" applyAlignment="1">
      <alignment horizontal="center" vertical="center"/>
    </xf>
    <xf numFmtId="166" fontId="11" fillId="0" borderId="0" xfId="0" applyNumberFormat="1" applyFont="1" applyBorder="1" applyAlignment="1">
      <alignment horizontal="center" vertical="center" wrapText="1"/>
    </xf>
    <xf numFmtId="168" fontId="11" fillId="0" borderId="0" xfId="0" applyNumberFormat="1" applyFont="1" applyBorder="1" applyAlignment="1">
      <alignment horizontal="center" vertical="center" wrapText="1"/>
    </xf>
    <xf numFmtId="10" fontId="7" fillId="0" borderId="0" xfId="1" applyNumberFormat="1" applyFont="1" applyFill="1" applyBorder="1" applyAlignment="1">
      <alignment horizontal="center" vertical="center" wrapText="1"/>
    </xf>
    <xf numFmtId="0" fontId="23" fillId="0" borderId="0" xfId="0" applyNumberFormat="1" applyFont="1" applyBorder="1" applyAlignment="1">
      <alignment horizontal="center" vertical="center"/>
    </xf>
    <xf numFmtId="167" fontId="10" fillId="0" borderId="0" xfId="0" applyNumberFormat="1" applyFont="1" applyAlignment="1">
      <alignment horizontal="center" vertical="center" wrapText="1"/>
    </xf>
    <xf numFmtId="0" fontId="17" fillId="0" borderId="0" xfId="3" applyNumberFormat="1" applyFont="1">
      <alignment vertical="top"/>
    </xf>
    <xf numFmtId="167" fontId="9" fillId="0" borderId="0" xfId="0" applyNumberFormat="1" applyFont="1" applyAlignment="1">
      <alignment horizontal="center" vertical="center" wrapText="1"/>
    </xf>
    <xf numFmtId="167" fontId="20" fillId="0" borderId="4" xfId="0" applyNumberFormat="1" applyFont="1" applyBorder="1" applyAlignment="1">
      <alignment horizontal="center" wrapText="1"/>
    </xf>
    <xf numFmtId="0" fontId="12" fillId="0" borderId="11" xfId="3" applyFont="1" applyFill="1" applyBorder="1" applyAlignment="1">
      <alignment horizontal="center"/>
    </xf>
    <xf numFmtId="14" fontId="16" fillId="3" borderId="7" xfId="3" applyNumberFormat="1" applyFill="1" applyBorder="1" applyAlignment="1">
      <alignment horizontal="center" vertical="center"/>
    </xf>
    <xf numFmtId="14" fontId="10" fillId="3" borderId="7" xfId="0" applyNumberFormat="1" applyFont="1" applyFill="1" applyBorder="1" applyAlignment="1" applyProtection="1">
      <alignment horizontal="center" vertical="center" wrapText="1"/>
      <protection locked="0"/>
    </xf>
    <xf numFmtId="14" fontId="16" fillId="3" borderId="4" xfId="3" applyNumberFormat="1" applyFill="1" applyBorder="1" applyAlignment="1">
      <alignment horizontal="center" vertical="center"/>
    </xf>
    <xf numFmtId="14" fontId="10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16" fillId="3" borderId="8" xfId="3" applyNumberFormat="1" applyFill="1" applyBorder="1" applyAlignment="1">
      <alignment horizontal="center" vertical="center"/>
    </xf>
    <xf numFmtId="14" fontId="19" fillId="3" borderId="7" xfId="0" applyNumberFormat="1" applyFont="1" applyFill="1" applyBorder="1" applyAlignment="1">
      <alignment horizontal="center" vertical="center"/>
    </xf>
    <xf numFmtId="0" fontId="16" fillId="0" borderId="8" xfId="3" applyBorder="1" applyAlignment="1">
      <alignment horizontal="center" vertical="center" wrapText="1"/>
    </xf>
    <xf numFmtId="0" fontId="20" fillId="0" borderId="8" xfId="3" applyFont="1" applyBorder="1" applyAlignment="1">
      <alignment horizontal="center"/>
    </xf>
    <xf numFmtId="14" fontId="20" fillId="0" borderId="8" xfId="3" applyNumberFormat="1" applyFont="1" applyBorder="1" applyAlignment="1">
      <alignment horizontal="center"/>
    </xf>
    <xf numFmtId="3" fontId="20" fillId="0" borderId="13" xfId="3" applyNumberFormat="1" applyFont="1" applyBorder="1" applyAlignment="1">
      <alignment horizontal="center"/>
    </xf>
    <xf numFmtId="0" fontId="16" fillId="0" borderId="0" xfId="3" applyFill="1">
      <alignment vertical="top"/>
    </xf>
    <xf numFmtId="14" fontId="16" fillId="0" borderId="4" xfId="3" applyNumberFormat="1" applyFill="1" applyBorder="1" applyAlignment="1">
      <alignment horizontal="center" vertical="center"/>
    </xf>
    <xf numFmtId="14" fontId="10" fillId="0" borderId="7" xfId="0" applyNumberFormat="1" applyFont="1" applyFill="1" applyBorder="1" applyAlignment="1" applyProtection="1">
      <alignment horizontal="center" vertical="center" wrapText="1"/>
      <protection locked="0"/>
    </xf>
    <xf numFmtId="14" fontId="16" fillId="0" borderId="7" xfId="3" applyNumberFormat="1" applyFill="1" applyBorder="1" applyAlignment="1">
      <alignment horizontal="center" vertical="center"/>
    </xf>
    <xf numFmtId="14" fontId="10" fillId="0" borderId="8" xfId="0" applyNumberFormat="1" applyFont="1" applyFill="1" applyBorder="1" applyAlignment="1" applyProtection="1">
      <alignment horizontal="center" vertical="center" wrapText="1"/>
      <protection locked="0"/>
    </xf>
    <xf numFmtId="14" fontId="19" fillId="0" borderId="8" xfId="0" applyNumberFormat="1" applyFont="1" applyFill="1" applyBorder="1" applyAlignment="1">
      <alignment horizontal="center" vertical="center"/>
    </xf>
    <xf numFmtId="14" fontId="16" fillId="0" borderId="8" xfId="3" applyNumberFormat="1" applyFill="1" applyBorder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20" fillId="0" borderId="12" xfId="0" applyNumberFormat="1" applyFont="1" applyBorder="1" applyAlignment="1">
      <alignment horizontal="center" wrapText="1"/>
    </xf>
    <xf numFmtId="167" fontId="20" fillId="0" borderId="8" xfId="0" applyNumberFormat="1" applyFont="1" applyBorder="1" applyAlignment="1">
      <alignment horizontal="center" wrapText="1"/>
    </xf>
    <xf numFmtId="167" fontId="20" fillId="0" borderId="7" xfId="0" applyNumberFormat="1" applyFont="1" applyBorder="1" applyAlignment="1">
      <alignment horizontal="center" wrapText="1"/>
    </xf>
    <xf numFmtId="167" fontId="20" fillId="0" borderId="5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14" fontId="10" fillId="0" borderId="7" xfId="0" applyNumberFormat="1" applyFont="1" applyBorder="1" applyAlignment="1" applyProtection="1">
      <alignment horizontal="center" vertical="center" wrapText="1"/>
      <protection locked="0"/>
    </xf>
    <xf numFmtId="0" fontId="13" fillId="0" borderId="11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/>
    </xf>
    <xf numFmtId="14" fontId="20" fillId="0" borderId="11" xfId="0" applyNumberFormat="1" applyFont="1" applyBorder="1" applyAlignment="1">
      <alignment horizontal="center"/>
    </xf>
    <xf numFmtId="14" fontId="12" fillId="0" borderId="8" xfId="3" applyNumberFormat="1" applyFont="1" applyFill="1" applyBorder="1" applyAlignment="1">
      <alignment horizontal="center" vertical="center" wrapText="1"/>
    </xf>
    <xf numFmtId="14" fontId="12" fillId="0" borderId="4" xfId="3" applyNumberFormat="1" applyFont="1" applyFill="1" applyBorder="1" applyAlignment="1">
      <alignment horizontal="center" vertical="center" wrapText="1"/>
    </xf>
    <xf numFmtId="0" fontId="12" fillId="0" borderId="8" xfId="3" applyFont="1" applyFill="1" applyBorder="1" applyAlignment="1">
      <alignment horizontal="center" wrapText="1"/>
    </xf>
    <xf numFmtId="0" fontId="12" fillId="0" borderId="4" xfId="3" applyFont="1" applyFill="1" applyBorder="1" applyAlignment="1">
      <alignment horizontal="center" wrapText="1"/>
    </xf>
    <xf numFmtId="0" fontId="12" fillId="0" borderId="9" xfId="3" applyFont="1" applyFill="1" applyBorder="1" applyAlignment="1">
      <alignment horizontal="center" wrapText="1"/>
    </xf>
    <xf numFmtId="0" fontId="12" fillId="0" borderId="11" xfId="3" applyFont="1" applyFill="1" applyBorder="1" applyAlignment="1">
      <alignment horizontal="center" wrapText="1"/>
    </xf>
    <xf numFmtId="14" fontId="12" fillId="0" borderId="8" xfId="3" applyNumberFormat="1" applyFont="1" applyFill="1" applyBorder="1" applyAlignment="1">
      <alignment horizontal="center" wrapText="1"/>
    </xf>
    <xf numFmtId="14" fontId="12" fillId="0" borderId="4" xfId="3" applyNumberFormat="1" applyFont="1" applyFill="1" applyBorder="1" applyAlignment="1">
      <alignment horizontal="center" wrapText="1"/>
    </xf>
    <xf numFmtId="0" fontId="12" fillId="0" borderId="9" xfId="3" applyFont="1" applyFill="1" applyBorder="1" applyAlignment="1">
      <alignment horizontal="center"/>
    </xf>
    <xf numFmtId="0" fontId="12" fillId="0" borderId="10" xfId="3" applyFont="1" applyFill="1" applyBorder="1" applyAlignment="1">
      <alignment horizontal="center"/>
    </xf>
    <xf numFmtId="0" fontId="12" fillId="0" borderId="11" xfId="3" applyFont="1" applyFill="1" applyBorder="1" applyAlignment="1">
      <alignment horizontal="center"/>
    </xf>
    <xf numFmtId="3" fontId="12" fillId="0" borderId="8" xfId="3" applyNumberFormat="1" applyFont="1" applyFill="1" applyBorder="1" applyAlignment="1">
      <alignment horizontal="center" vertical="center" wrapText="1"/>
    </xf>
    <xf numFmtId="3" fontId="12" fillId="0" borderId="4" xfId="3" applyNumberFormat="1" applyFont="1" applyFill="1" applyBorder="1" applyAlignment="1">
      <alignment horizontal="center" vertical="center" wrapText="1"/>
    </xf>
    <xf numFmtId="169" fontId="12" fillId="0" borderId="8" xfId="3" applyNumberFormat="1" applyFont="1" applyFill="1" applyBorder="1" applyAlignment="1">
      <alignment horizontal="center" vertical="center"/>
    </xf>
    <xf numFmtId="169" fontId="12" fillId="0" borderId="4" xfId="3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</cellXfs>
  <cellStyles count="6">
    <cellStyle name="Lien hypertexte 2" xfId="2"/>
    <cellStyle name="Normal" xfId="0" builtinId="0"/>
    <cellStyle name="Normal 2" xfId="3"/>
    <cellStyle name="Normal 2 2" xfId="4"/>
    <cellStyle name="Pourcentage" xfId="1" builtinId="5"/>
    <cellStyle name="Pourcentage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9"/>
  <sheetViews>
    <sheetView tabSelected="1" workbookViewId="0">
      <selection activeCell="B29" sqref="B29"/>
    </sheetView>
  </sheetViews>
  <sheetFormatPr baseColWidth="10" defaultColWidth="11.44140625" defaultRowHeight="13.2" outlineLevelRow="2"/>
  <cols>
    <col min="1" max="1" width="10.88671875" style="153" customWidth="1"/>
    <col min="2" max="2" width="10.5546875" style="51" customWidth="1"/>
    <col min="3" max="3" width="5.5546875" style="50" customWidth="1"/>
    <col min="4" max="4" width="12.88671875" style="50" customWidth="1"/>
    <col min="5" max="5" width="11.6640625" style="50" customWidth="1"/>
    <col min="6" max="6" width="13.5546875" style="50" customWidth="1"/>
    <col min="7" max="7" width="7.88671875" style="50" customWidth="1"/>
    <col min="8" max="8" width="11.44140625" style="50"/>
    <col min="9" max="9" width="9.33203125" style="54" customWidth="1"/>
    <col min="10" max="10" width="15.6640625" style="55" customWidth="1"/>
    <col min="11" max="11" width="5.44140625" style="56" customWidth="1"/>
    <col min="12" max="12" width="8.109375" style="57" customWidth="1"/>
    <col min="13" max="13" width="14.88671875" style="58" customWidth="1"/>
    <col min="14" max="14" width="9.33203125" style="50" customWidth="1"/>
    <col min="15" max="15" width="13.44140625" style="58" customWidth="1"/>
    <col min="16" max="16" width="11.44140625" style="50" customWidth="1"/>
    <col min="17" max="16384" width="11.44140625" style="50"/>
  </cols>
  <sheetData>
    <row r="1" spans="1:16">
      <c r="F1" s="52"/>
      <c r="H1" s="53"/>
    </row>
    <row r="2" spans="1:16" ht="14.25" customHeight="1">
      <c r="A2" s="171" t="s">
        <v>43</v>
      </c>
      <c r="B2" s="171" t="s">
        <v>44</v>
      </c>
      <c r="C2" s="177" t="s">
        <v>45</v>
      </c>
      <c r="D2" s="177" t="s">
        <v>46</v>
      </c>
      <c r="E2" s="177" t="s">
        <v>47</v>
      </c>
      <c r="F2" s="179" t="s">
        <v>4</v>
      </c>
      <c r="G2" s="180"/>
      <c r="H2" s="181"/>
      <c r="I2" s="182" t="s">
        <v>48</v>
      </c>
      <c r="J2" s="184" t="s">
        <v>49</v>
      </c>
      <c r="K2" s="173" t="s">
        <v>50</v>
      </c>
      <c r="L2" s="175" t="s">
        <v>51</v>
      </c>
      <c r="M2" s="176"/>
      <c r="N2" s="175" t="s">
        <v>52</v>
      </c>
      <c r="O2" s="176"/>
      <c r="P2" s="173" t="s">
        <v>53</v>
      </c>
    </row>
    <row r="3" spans="1:16" ht="13.8" outlineLevel="1">
      <c r="A3" s="172"/>
      <c r="B3" s="172"/>
      <c r="C3" s="178"/>
      <c r="D3" s="178"/>
      <c r="E3" s="178"/>
      <c r="F3" s="67" t="s">
        <v>54</v>
      </c>
      <c r="G3" s="67" t="s">
        <v>55</v>
      </c>
      <c r="H3" s="67" t="s">
        <v>56</v>
      </c>
      <c r="I3" s="183"/>
      <c r="J3" s="185"/>
      <c r="K3" s="174"/>
      <c r="L3" s="68" t="s">
        <v>57</v>
      </c>
      <c r="M3" s="69" t="s">
        <v>58</v>
      </c>
      <c r="N3" s="70" t="s">
        <v>57</v>
      </c>
      <c r="O3" s="69" t="s">
        <v>58</v>
      </c>
      <c r="P3" s="174"/>
    </row>
    <row r="4" spans="1:16" ht="27.75" customHeight="1" outlineLevel="2">
      <c r="A4" s="154">
        <v>40170</v>
      </c>
      <c r="B4" s="63" t="s">
        <v>74</v>
      </c>
      <c r="C4" s="87" t="s">
        <v>60</v>
      </c>
      <c r="D4" s="87">
        <v>668161</v>
      </c>
      <c r="E4" s="88">
        <v>40189</v>
      </c>
      <c r="F4" s="71" t="s">
        <v>17</v>
      </c>
      <c r="G4" s="89" t="s">
        <v>36</v>
      </c>
      <c r="H4" s="90">
        <v>24</v>
      </c>
      <c r="I4" s="91">
        <v>50</v>
      </c>
      <c r="J4" s="141">
        <v>19.315000000000001</v>
      </c>
      <c r="K4" s="91">
        <v>77</v>
      </c>
      <c r="L4" s="92">
        <v>0.65969999999999995</v>
      </c>
      <c r="M4" s="141">
        <v>12.742000000000001</v>
      </c>
      <c r="N4" s="73">
        <v>0.06</v>
      </c>
      <c r="O4" s="141">
        <v>1.159</v>
      </c>
      <c r="P4" s="74">
        <v>0.71970000000000001</v>
      </c>
    </row>
    <row r="5" spans="1:16" s="60" customFormat="1" ht="27.75" customHeight="1" outlineLevel="2">
      <c r="A5" s="155">
        <v>40459</v>
      </c>
      <c r="B5" s="62" t="s">
        <v>77</v>
      </c>
      <c r="C5" s="93" t="s">
        <v>60</v>
      </c>
      <c r="D5" s="93">
        <v>673913</v>
      </c>
      <c r="E5" s="94">
        <v>40492</v>
      </c>
      <c r="F5" s="75" t="s">
        <v>17</v>
      </c>
      <c r="G5" s="95" t="s">
        <v>36</v>
      </c>
      <c r="H5" s="96" t="s">
        <v>41</v>
      </c>
      <c r="I5" s="93">
        <v>101</v>
      </c>
      <c r="J5" s="141">
        <v>48.433999999999997</v>
      </c>
      <c r="K5" s="93">
        <v>74</v>
      </c>
      <c r="L5" s="97">
        <v>0.69650000000000001</v>
      </c>
      <c r="M5" s="141">
        <v>33.741</v>
      </c>
      <c r="N5" s="77">
        <v>6.4000000000000001E-2</v>
      </c>
      <c r="O5" s="141">
        <v>3.1019999999999999</v>
      </c>
      <c r="P5" s="77">
        <v>0.76049999999999995</v>
      </c>
    </row>
    <row r="6" spans="1:16" s="60" customFormat="1" ht="27.75" customHeight="1" outlineLevel="2">
      <c r="A6" s="155">
        <v>40591</v>
      </c>
      <c r="B6" s="61" t="s">
        <v>68</v>
      </c>
      <c r="C6" s="98" t="s">
        <v>60</v>
      </c>
      <c r="D6" s="98">
        <v>676492</v>
      </c>
      <c r="E6" s="99">
        <v>40625</v>
      </c>
      <c r="F6" s="75" t="s">
        <v>17</v>
      </c>
      <c r="G6" s="95" t="s">
        <v>22</v>
      </c>
      <c r="H6" s="96" t="s">
        <v>31</v>
      </c>
      <c r="I6" s="93">
        <v>642</v>
      </c>
      <c r="J6" s="141">
        <v>107.87</v>
      </c>
      <c r="K6" s="93">
        <v>72</v>
      </c>
      <c r="L6" s="97">
        <v>0.82310000000000005</v>
      </c>
      <c r="M6" s="141">
        <v>88.795000000000002</v>
      </c>
      <c r="N6" s="77">
        <v>0.06</v>
      </c>
      <c r="O6" s="141">
        <v>6.4720000000000004</v>
      </c>
      <c r="P6" s="77">
        <v>0.8831</v>
      </c>
    </row>
    <row r="7" spans="1:16" ht="27.75" customHeight="1" outlineLevel="2">
      <c r="A7" s="156">
        <v>40737</v>
      </c>
      <c r="B7" s="61" t="s">
        <v>73</v>
      </c>
      <c r="C7" s="98" t="s">
        <v>60</v>
      </c>
      <c r="D7" s="98">
        <v>679098</v>
      </c>
      <c r="E7" s="99">
        <v>40764</v>
      </c>
      <c r="F7" s="75" t="s">
        <v>17</v>
      </c>
      <c r="G7" s="95" t="s">
        <v>36</v>
      </c>
      <c r="H7" s="96">
        <v>15</v>
      </c>
      <c r="I7" s="93">
        <v>300</v>
      </c>
      <c r="J7" s="141">
        <v>300</v>
      </c>
      <c r="K7" s="93">
        <v>74</v>
      </c>
      <c r="L7" s="97">
        <v>0.69650000000000001</v>
      </c>
      <c r="M7" s="141">
        <v>208.95</v>
      </c>
      <c r="N7" s="77">
        <v>6.4000000000000001E-2</v>
      </c>
      <c r="O7" s="141">
        <v>19.2</v>
      </c>
      <c r="P7" s="77">
        <v>0.76049999999999995</v>
      </c>
    </row>
    <row r="8" spans="1:16" ht="27.75" customHeight="1" outlineLevel="2">
      <c r="A8" s="156">
        <v>40837</v>
      </c>
      <c r="B8" s="61" t="s">
        <v>70</v>
      </c>
      <c r="C8" s="98" t="s">
        <v>60</v>
      </c>
      <c r="D8" s="98">
        <v>680290</v>
      </c>
      <c r="E8" s="99">
        <v>40849</v>
      </c>
      <c r="F8" s="75" t="s">
        <v>17</v>
      </c>
      <c r="G8" s="95" t="s">
        <v>22</v>
      </c>
      <c r="H8" s="96">
        <v>27</v>
      </c>
      <c r="I8" s="93">
        <v>180</v>
      </c>
      <c r="J8" s="161">
        <v>86.953000000000003</v>
      </c>
      <c r="K8" s="93">
        <v>76</v>
      </c>
      <c r="L8" s="97">
        <v>0.69350000000000001</v>
      </c>
      <c r="M8" s="141">
        <v>60.304000000000002</v>
      </c>
      <c r="N8" s="77">
        <v>6.13E-2</v>
      </c>
      <c r="O8" s="141">
        <v>5.3319999999999999</v>
      </c>
      <c r="P8" s="77">
        <v>0.75480000000000003</v>
      </c>
    </row>
    <row r="9" spans="1:16" ht="27.75" customHeight="1" outlineLevel="2">
      <c r="A9" s="155">
        <v>40941</v>
      </c>
      <c r="B9" s="61" t="s">
        <v>69</v>
      </c>
      <c r="C9" s="98" t="s">
        <v>60</v>
      </c>
      <c r="D9" s="98">
        <v>682165</v>
      </c>
      <c r="E9" s="99">
        <v>40953</v>
      </c>
      <c r="F9" s="75" t="s">
        <v>17</v>
      </c>
      <c r="G9" s="95" t="s">
        <v>22</v>
      </c>
      <c r="H9" s="96" t="s">
        <v>31</v>
      </c>
      <c r="I9" s="93">
        <v>252</v>
      </c>
      <c r="J9" s="162">
        <v>252</v>
      </c>
      <c r="K9" s="93">
        <v>72</v>
      </c>
      <c r="L9" s="97">
        <v>0.82310000000000005</v>
      </c>
      <c r="M9" s="141">
        <v>207.428</v>
      </c>
      <c r="N9" s="77">
        <v>0.06</v>
      </c>
      <c r="O9" s="141">
        <v>15.12</v>
      </c>
      <c r="P9" s="77">
        <v>0.8831</v>
      </c>
    </row>
    <row r="10" spans="1:16" ht="27.75" customHeight="1" outlineLevel="2">
      <c r="A10" s="155">
        <v>40941</v>
      </c>
      <c r="B10" s="61" t="s">
        <v>69</v>
      </c>
      <c r="C10" s="98" t="s">
        <v>60</v>
      </c>
      <c r="D10" s="98">
        <v>682165</v>
      </c>
      <c r="E10" s="99">
        <v>40953</v>
      </c>
      <c r="F10" s="75" t="s">
        <v>17</v>
      </c>
      <c r="G10" s="95" t="s">
        <v>36</v>
      </c>
      <c r="H10" s="96">
        <v>14</v>
      </c>
      <c r="I10" s="93">
        <v>204</v>
      </c>
      <c r="J10" s="162">
        <v>37</v>
      </c>
      <c r="K10" s="93">
        <v>69</v>
      </c>
      <c r="L10" s="97">
        <v>0.76970000000000005</v>
      </c>
      <c r="M10" s="141">
        <v>28.478999999999999</v>
      </c>
      <c r="N10" s="77">
        <v>6.2300000000000001E-2</v>
      </c>
      <c r="O10" s="141">
        <v>2.3050000000000002</v>
      </c>
      <c r="P10" s="77">
        <v>0.83209999999999995</v>
      </c>
    </row>
    <row r="11" spans="1:16" ht="27.75" customHeight="1" outlineLevel="2">
      <c r="A11" s="155">
        <v>40941</v>
      </c>
      <c r="B11" s="62" t="s">
        <v>69</v>
      </c>
      <c r="C11" s="93" t="s">
        <v>60</v>
      </c>
      <c r="D11" s="93">
        <v>682165</v>
      </c>
      <c r="E11" s="94">
        <v>40953</v>
      </c>
      <c r="F11" s="75" t="s">
        <v>17</v>
      </c>
      <c r="G11" s="95" t="s">
        <v>36</v>
      </c>
      <c r="H11" s="96" t="s">
        <v>37</v>
      </c>
      <c r="I11" s="93">
        <v>204</v>
      </c>
      <c r="J11" s="162">
        <v>166.53100000000001</v>
      </c>
      <c r="K11" s="93">
        <v>70</v>
      </c>
      <c r="L11" s="97">
        <v>0.38519999999999999</v>
      </c>
      <c r="M11" s="141">
        <v>64.14</v>
      </c>
      <c r="N11" s="77">
        <v>6.6000000000000003E-2</v>
      </c>
      <c r="O11" s="141">
        <v>10.992000000000001</v>
      </c>
      <c r="P11" s="77">
        <v>0.45119999999999999</v>
      </c>
    </row>
    <row r="12" spans="1:16" ht="27.75" customHeight="1" outlineLevel="2">
      <c r="A12" s="155">
        <v>40969</v>
      </c>
      <c r="B12" s="61" t="s">
        <v>71</v>
      </c>
      <c r="C12" s="98" t="s">
        <v>60</v>
      </c>
      <c r="D12" s="98">
        <v>683038</v>
      </c>
      <c r="E12" s="99">
        <v>40998</v>
      </c>
      <c r="F12" s="75" t="s">
        <v>17</v>
      </c>
      <c r="G12" s="95" t="s">
        <v>36</v>
      </c>
      <c r="H12" s="96" t="s">
        <v>37</v>
      </c>
      <c r="I12" s="93">
        <v>200</v>
      </c>
      <c r="J12" s="162">
        <v>198.52500000000001</v>
      </c>
      <c r="K12" s="93">
        <v>70</v>
      </c>
      <c r="L12" s="97">
        <v>0.38519999999999999</v>
      </c>
      <c r="M12" s="141">
        <v>76.47</v>
      </c>
      <c r="N12" s="77">
        <v>6.6000000000000003E-2</v>
      </c>
      <c r="O12" s="141">
        <v>13.105</v>
      </c>
      <c r="P12" s="77">
        <v>0.45119999999999999</v>
      </c>
    </row>
    <row r="13" spans="1:16" ht="27.75" customHeight="1" outlineLevel="2">
      <c r="A13" s="167">
        <v>41012</v>
      </c>
      <c r="B13" s="168" t="s">
        <v>72</v>
      </c>
      <c r="C13" s="169" t="s">
        <v>60</v>
      </c>
      <c r="D13" s="169">
        <v>683423</v>
      </c>
      <c r="E13" s="170">
        <v>41019</v>
      </c>
      <c r="F13" s="75" t="s">
        <v>17</v>
      </c>
      <c r="G13" s="95" t="s">
        <v>36</v>
      </c>
      <c r="H13" s="96" t="s">
        <v>37</v>
      </c>
      <c r="I13" s="93">
        <v>602</v>
      </c>
      <c r="J13" s="162">
        <f>40.306+79.497</f>
        <v>119.803</v>
      </c>
      <c r="K13" s="93">
        <v>69</v>
      </c>
      <c r="L13" s="97">
        <v>0.76970000000000005</v>
      </c>
      <c r="M13" s="141">
        <f>31.0211+61.189</f>
        <v>92.210099999999997</v>
      </c>
      <c r="N13" s="77">
        <v>6.2300000000000001E-2</v>
      </c>
      <c r="O13" s="141">
        <f>2.517+4.951</f>
        <v>7.468</v>
      </c>
      <c r="P13" s="77">
        <v>0.83209999999999995</v>
      </c>
    </row>
    <row r="14" spans="1:16" ht="27.75" customHeight="1" outlineLevel="2">
      <c r="A14" s="155">
        <v>41012</v>
      </c>
      <c r="B14" s="62" t="s">
        <v>72</v>
      </c>
      <c r="C14" s="93" t="s">
        <v>60</v>
      </c>
      <c r="D14" s="93">
        <v>683423</v>
      </c>
      <c r="E14" s="94">
        <v>41019</v>
      </c>
      <c r="F14" s="75" t="s">
        <v>17</v>
      </c>
      <c r="G14" s="95" t="s">
        <v>36</v>
      </c>
      <c r="H14" s="96" t="s">
        <v>37</v>
      </c>
      <c r="I14" s="93">
        <v>602</v>
      </c>
      <c r="J14" s="162">
        <v>72.456999999999994</v>
      </c>
      <c r="K14" s="93">
        <v>69</v>
      </c>
      <c r="L14" s="97">
        <v>0.76970000000000005</v>
      </c>
      <c r="M14" s="141">
        <v>55.77</v>
      </c>
      <c r="N14" s="77">
        <v>6.2300000000000001E-2</v>
      </c>
      <c r="O14" s="141">
        <v>4.5129999999999999</v>
      </c>
      <c r="P14" s="77">
        <v>0.83209999999999995</v>
      </c>
    </row>
    <row r="15" spans="1:16" ht="27.75" customHeight="1" outlineLevel="2">
      <c r="A15" s="155">
        <v>41012</v>
      </c>
      <c r="B15" s="62" t="s">
        <v>72</v>
      </c>
      <c r="C15" s="93" t="s">
        <v>60</v>
      </c>
      <c r="D15" s="93">
        <v>683423</v>
      </c>
      <c r="E15" s="94">
        <v>41019</v>
      </c>
      <c r="F15" s="75" t="s">
        <v>17</v>
      </c>
      <c r="G15" s="95" t="s">
        <v>36</v>
      </c>
      <c r="H15" s="96" t="s">
        <v>37</v>
      </c>
      <c r="I15" s="93">
        <v>602</v>
      </c>
      <c r="J15" s="162">
        <v>185.84399999999999</v>
      </c>
      <c r="K15" s="93">
        <v>70</v>
      </c>
      <c r="L15" s="97">
        <v>0.38519999999999999</v>
      </c>
      <c r="M15" s="141">
        <v>71.581000000000003</v>
      </c>
      <c r="N15" s="77">
        <v>6.6000000000000003E-2</v>
      </c>
      <c r="O15" s="141">
        <v>12.27</v>
      </c>
      <c r="P15" s="77">
        <v>0.45119999999999999</v>
      </c>
    </row>
    <row r="16" spans="1:16" ht="27.75" customHeight="1" outlineLevel="2">
      <c r="A16" s="155">
        <v>41012</v>
      </c>
      <c r="B16" s="61" t="s">
        <v>72</v>
      </c>
      <c r="C16" s="98" t="s">
        <v>60</v>
      </c>
      <c r="D16" s="98">
        <v>683423</v>
      </c>
      <c r="E16" s="99">
        <v>41019</v>
      </c>
      <c r="F16" s="75" t="s">
        <v>17</v>
      </c>
      <c r="G16" s="95" t="s">
        <v>36</v>
      </c>
      <c r="H16" s="96">
        <v>17</v>
      </c>
      <c r="I16" s="93">
        <v>59</v>
      </c>
      <c r="J16" s="162">
        <v>54.56</v>
      </c>
      <c r="K16" s="93">
        <v>79</v>
      </c>
      <c r="L16" s="97">
        <v>0.87990000000000002</v>
      </c>
      <c r="M16" s="141">
        <v>48.009</v>
      </c>
      <c r="N16" s="77">
        <v>6.0699999999999997E-2</v>
      </c>
      <c r="O16" s="141">
        <v>3.3119999999999998</v>
      </c>
      <c r="P16" s="77">
        <v>0.94059999999999999</v>
      </c>
    </row>
    <row r="17" spans="1:17" ht="27.75" customHeight="1" outlineLevel="2">
      <c r="A17" s="155">
        <v>41121</v>
      </c>
      <c r="B17" s="61" t="s">
        <v>66</v>
      </c>
      <c r="C17" s="98" t="s">
        <v>60</v>
      </c>
      <c r="D17" s="98">
        <v>685427</v>
      </c>
      <c r="E17" s="99">
        <v>41145</v>
      </c>
      <c r="F17" s="75" t="s">
        <v>17</v>
      </c>
      <c r="G17" s="95" t="s">
        <v>22</v>
      </c>
      <c r="H17" s="96">
        <v>24</v>
      </c>
      <c r="I17" s="93">
        <v>285</v>
      </c>
      <c r="J17" s="162">
        <v>285</v>
      </c>
      <c r="K17" s="91">
        <v>72</v>
      </c>
      <c r="L17" s="97">
        <v>0.82310000000000005</v>
      </c>
      <c r="M17" s="141">
        <v>234.59399999999999</v>
      </c>
      <c r="N17" s="77">
        <v>0.06</v>
      </c>
      <c r="O17" s="141">
        <v>17.102</v>
      </c>
      <c r="P17" s="77">
        <v>0.8831</v>
      </c>
    </row>
    <row r="18" spans="1:17" ht="27.75" customHeight="1" outlineLevel="2">
      <c r="A18" s="157">
        <v>41081</v>
      </c>
      <c r="B18" s="66" t="s">
        <v>59</v>
      </c>
      <c r="C18" s="80" t="s">
        <v>60</v>
      </c>
      <c r="D18" s="81">
        <v>684890</v>
      </c>
      <c r="E18" s="80">
        <v>41104</v>
      </c>
      <c r="F18" s="71" t="s">
        <v>17</v>
      </c>
      <c r="G18" s="89" t="s">
        <v>18</v>
      </c>
      <c r="H18" s="100">
        <v>5.5</v>
      </c>
      <c r="I18" s="100">
        <v>121</v>
      </c>
      <c r="J18" s="162">
        <v>17.423999999999999</v>
      </c>
      <c r="K18" s="91">
        <v>80</v>
      </c>
      <c r="L18" s="77">
        <v>0.61839999999999995</v>
      </c>
      <c r="M18" s="141">
        <v>10.778</v>
      </c>
      <c r="N18" s="77">
        <v>6.0299999999999999E-2</v>
      </c>
      <c r="O18" s="141">
        <v>1.0429999999999999</v>
      </c>
      <c r="P18" s="77">
        <v>0.67879999999999996</v>
      </c>
    </row>
    <row r="19" spans="1:17" ht="27.75" customHeight="1" outlineLevel="2">
      <c r="A19" s="158">
        <v>40631</v>
      </c>
      <c r="B19" s="65" t="s">
        <v>61</v>
      </c>
      <c r="C19" s="82" t="s">
        <v>60</v>
      </c>
      <c r="D19" s="83">
        <v>676969</v>
      </c>
      <c r="E19" s="82">
        <v>40651</v>
      </c>
      <c r="F19" s="84" t="s">
        <v>17</v>
      </c>
      <c r="G19" s="101" t="s">
        <v>18</v>
      </c>
      <c r="H19" s="102">
        <v>5.5</v>
      </c>
      <c r="I19" s="102">
        <v>120</v>
      </c>
      <c r="J19" s="162">
        <v>120</v>
      </c>
      <c r="K19" s="91">
        <v>80</v>
      </c>
      <c r="L19" s="77">
        <v>0.61839999999999995</v>
      </c>
      <c r="M19" s="141">
        <v>74.215000000000003</v>
      </c>
      <c r="N19" s="77">
        <v>6.0299999999999999E-2</v>
      </c>
      <c r="O19" s="141">
        <v>7.2359999999999998</v>
      </c>
      <c r="P19" s="77">
        <v>0.67879999999999996</v>
      </c>
    </row>
    <row r="20" spans="1:17" ht="27.75" customHeight="1" outlineLevel="2">
      <c r="A20" s="158">
        <v>39955</v>
      </c>
      <c r="B20" s="64" t="s">
        <v>62</v>
      </c>
      <c r="C20" s="103" t="s">
        <v>60</v>
      </c>
      <c r="D20" s="103">
        <v>663948</v>
      </c>
      <c r="E20" s="104">
        <v>39959</v>
      </c>
      <c r="F20" s="84" t="s">
        <v>17</v>
      </c>
      <c r="G20" s="101" t="s">
        <v>22</v>
      </c>
      <c r="H20" s="105">
        <v>10</v>
      </c>
      <c r="I20" s="102">
        <v>120</v>
      </c>
      <c r="J20" s="162">
        <v>11.12</v>
      </c>
      <c r="K20" s="91">
        <v>71</v>
      </c>
      <c r="L20" s="97">
        <v>0.64119999999999999</v>
      </c>
      <c r="M20" s="141">
        <v>7.13</v>
      </c>
      <c r="N20" s="77">
        <v>6.2E-2</v>
      </c>
      <c r="O20" s="141">
        <v>0.69</v>
      </c>
      <c r="P20" s="77">
        <v>0.70320000000000005</v>
      </c>
    </row>
    <row r="21" spans="1:17" ht="27.75" customHeight="1" outlineLevel="2">
      <c r="A21" s="159">
        <v>40718</v>
      </c>
      <c r="B21" s="64" t="s">
        <v>63</v>
      </c>
      <c r="C21" s="103" t="s">
        <v>60</v>
      </c>
      <c r="D21" s="103">
        <v>678584</v>
      </c>
      <c r="E21" s="104">
        <v>40733</v>
      </c>
      <c r="F21" s="84" t="s">
        <v>17</v>
      </c>
      <c r="G21" s="101" t="s">
        <v>22</v>
      </c>
      <c r="H21" s="105" t="s">
        <v>23</v>
      </c>
      <c r="I21" s="102">
        <v>202</v>
      </c>
      <c r="J21" s="162">
        <v>60.94</v>
      </c>
      <c r="K21" s="91">
        <v>73</v>
      </c>
      <c r="L21" s="97">
        <v>0.80179999999999996</v>
      </c>
      <c r="M21" s="141">
        <v>48.862000000000002</v>
      </c>
      <c r="N21" s="77">
        <v>6.0999999999999999E-2</v>
      </c>
      <c r="O21" s="141">
        <v>3.72</v>
      </c>
      <c r="P21" s="77">
        <v>0.86280000000000001</v>
      </c>
    </row>
    <row r="22" spans="1:17" ht="27.75" customHeight="1" outlineLevel="2">
      <c r="A22" s="157">
        <v>41082</v>
      </c>
      <c r="B22" s="65" t="s">
        <v>64</v>
      </c>
      <c r="C22" s="82" t="s">
        <v>60</v>
      </c>
      <c r="D22" s="83">
        <v>684891</v>
      </c>
      <c r="E22" s="82">
        <v>41104</v>
      </c>
      <c r="F22" s="75" t="s">
        <v>17</v>
      </c>
      <c r="G22" s="106" t="s">
        <v>22</v>
      </c>
      <c r="H22" s="107" t="s">
        <v>23</v>
      </c>
      <c r="I22" s="102">
        <v>518</v>
      </c>
      <c r="J22" s="162">
        <v>205.31800000000001</v>
      </c>
      <c r="K22" s="91">
        <v>78</v>
      </c>
      <c r="L22" s="97">
        <v>0.20749999999999999</v>
      </c>
      <c r="M22" s="141">
        <v>42.603000000000002</v>
      </c>
      <c r="N22" s="77">
        <v>7.2999999999999995E-2</v>
      </c>
      <c r="O22" s="141">
        <v>14.989000000000001</v>
      </c>
      <c r="P22" s="77">
        <v>0.28050000000000003</v>
      </c>
    </row>
    <row r="23" spans="1:17" ht="27.75" customHeight="1" outlineLevel="2">
      <c r="A23" s="156">
        <v>40843</v>
      </c>
      <c r="B23" s="61" t="s">
        <v>65</v>
      </c>
      <c r="C23" s="98" t="s">
        <v>60</v>
      </c>
      <c r="D23" s="98">
        <v>680996</v>
      </c>
      <c r="E23" s="99">
        <v>40889</v>
      </c>
      <c r="F23" s="75" t="s">
        <v>17</v>
      </c>
      <c r="G23" s="95" t="s">
        <v>22</v>
      </c>
      <c r="H23" s="96" t="s">
        <v>29</v>
      </c>
      <c r="I23" s="93">
        <v>1504</v>
      </c>
      <c r="J23" s="163">
        <v>1146.472</v>
      </c>
      <c r="K23" s="93">
        <v>68</v>
      </c>
      <c r="L23" s="97">
        <v>0.68920000000000003</v>
      </c>
      <c r="M23" s="141">
        <v>790.14</v>
      </c>
      <c r="N23" s="77">
        <v>6.2E-2</v>
      </c>
      <c r="O23" s="141">
        <v>71.094999999999999</v>
      </c>
      <c r="P23" s="77">
        <v>0.75119999999999998</v>
      </c>
    </row>
    <row r="24" spans="1:17" ht="27.75" customHeight="1" outlineLevel="2">
      <c r="A24" s="156">
        <v>41121</v>
      </c>
      <c r="B24" s="62" t="s">
        <v>79</v>
      </c>
      <c r="C24" s="98" t="s">
        <v>60</v>
      </c>
      <c r="D24" s="98">
        <v>685427</v>
      </c>
      <c r="E24" s="99">
        <v>41145</v>
      </c>
      <c r="F24" s="75" t="s">
        <v>17</v>
      </c>
      <c r="G24" s="95" t="s">
        <v>22</v>
      </c>
      <c r="H24" s="96" t="s">
        <v>29</v>
      </c>
      <c r="I24" s="93">
        <v>505</v>
      </c>
      <c r="J24" s="141">
        <v>505</v>
      </c>
      <c r="K24" s="93">
        <v>68</v>
      </c>
      <c r="L24" s="97">
        <v>0.68920000000000003</v>
      </c>
      <c r="M24" s="141">
        <v>348.036</v>
      </c>
      <c r="N24" s="77">
        <v>6.2E-2</v>
      </c>
      <c r="O24" s="141">
        <v>31.326000000000001</v>
      </c>
      <c r="P24" s="77">
        <v>0.75119999999999998</v>
      </c>
    </row>
    <row r="25" spans="1:17" ht="27.75" customHeight="1" outlineLevel="2">
      <c r="A25" s="155">
        <v>41213</v>
      </c>
      <c r="B25" s="59" t="s">
        <v>67</v>
      </c>
      <c r="C25" s="85" t="s">
        <v>60</v>
      </c>
      <c r="D25" s="86">
        <v>686700</v>
      </c>
      <c r="E25" s="85">
        <v>41232</v>
      </c>
      <c r="F25" s="75" t="s">
        <v>17</v>
      </c>
      <c r="G25" s="95" t="s">
        <v>22</v>
      </c>
      <c r="H25" s="96">
        <v>21</v>
      </c>
      <c r="I25" s="93">
        <v>358</v>
      </c>
      <c r="J25" s="141">
        <v>358</v>
      </c>
      <c r="K25" s="93">
        <v>68</v>
      </c>
      <c r="L25" s="97">
        <v>0.68920000000000003</v>
      </c>
      <c r="M25" s="141">
        <v>246.732</v>
      </c>
      <c r="N25" s="77">
        <v>6.2E-2</v>
      </c>
      <c r="O25" s="141">
        <v>22.193000000000001</v>
      </c>
      <c r="P25" s="77">
        <v>0.75119999999999998</v>
      </c>
      <c r="Q25" s="50" t="s">
        <v>75</v>
      </c>
    </row>
    <row r="26" spans="1:17" ht="27.75" customHeight="1" outlineLevel="2" thickBot="1">
      <c r="A26" s="155">
        <v>41213</v>
      </c>
      <c r="B26" s="61" t="s">
        <v>76</v>
      </c>
      <c r="C26" s="98" t="s">
        <v>60</v>
      </c>
      <c r="D26" s="98">
        <v>686724</v>
      </c>
      <c r="E26" s="99">
        <v>41233</v>
      </c>
      <c r="F26" s="75" t="s">
        <v>17</v>
      </c>
      <c r="G26" s="95" t="s">
        <v>36</v>
      </c>
      <c r="H26" s="96" t="s">
        <v>31</v>
      </c>
      <c r="I26" s="108">
        <v>35</v>
      </c>
      <c r="J26" s="161">
        <v>35</v>
      </c>
      <c r="K26" s="93">
        <v>77</v>
      </c>
      <c r="L26" s="97">
        <v>0.65969999999999995</v>
      </c>
      <c r="M26" s="161">
        <v>23.09</v>
      </c>
      <c r="N26" s="77">
        <v>0.06</v>
      </c>
      <c r="O26" s="161">
        <v>2.1</v>
      </c>
      <c r="P26" s="77">
        <v>0.71970000000000001</v>
      </c>
    </row>
    <row r="27" spans="1:17" ht="16.2" thickBot="1">
      <c r="A27" s="160"/>
      <c r="B27" s="113"/>
      <c r="C27" s="114"/>
      <c r="D27" s="114"/>
      <c r="E27" s="115"/>
      <c r="F27" s="116"/>
      <c r="G27" s="117"/>
      <c r="H27" s="118"/>
      <c r="I27" s="119"/>
      <c r="J27" s="164">
        <f>SUBTOTAL(9,J3:J26)</f>
        <v>4393.5659999999998</v>
      </c>
      <c r="K27" s="121"/>
      <c r="L27" s="122"/>
      <c r="M27" s="164">
        <f>SUBTOTAL(9,M3:M26)</f>
        <v>2874.7991000000006</v>
      </c>
      <c r="N27" s="123"/>
      <c r="O27" s="164">
        <f>SUBTOTAL(9,O3:O26)</f>
        <v>275.84400000000005</v>
      </c>
      <c r="P27" s="123"/>
    </row>
    <row r="28" spans="1:17" ht="13.8">
      <c r="J28" s="140"/>
      <c r="M28" s="138"/>
      <c r="O28" s="138"/>
    </row>
    <row r="29" spans="1:17">
      <c r="M29" s="139"/>
    </row>
  </sheetData>
  <autoFilter ref="A3:Q26"/>
  <mergeCells count="12">
    <mergeCell ref="P2:P3"/>
    <mergeCell ref="C2:C3"/>
    <mergeCell ref="D2:D3"/>
    <mergeCell ref="E2:E3"/>
    <mergeCell ref="F2:H2"/>
    <mergeCell ref="I2:I3"/>
    <mergeCell ref="J2:J3"/>
    <mergeCell ref="A2:A3"/>
    <mergeCell ref="B2:B3"/>
    <mergeCell ref="K2:K3"/>
    <mergeCell ref="L2:M2"/>
    <mergeCell ref="N2:O2"/>
  </mergeCells>
  <pageMargins left="0.27559055118110237" right="0.23622047244094491" top="0.39370078740157483" bottom="0.15748031496062992" header="0.15748031496062992" footer="0.15748031496062992"/>
  <pageSetup paperSize="9" scale="80" orientation="landscape" r:id="rId1"/>
  <headerFooter>
    <oddHeader>&amp;C&amp;"Times New Roman,Gras"&amp;14ETAT ACHAT MP POUR EXPORT LAITON 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S43"/>
  <sheetViews>
    <sheetView zoomScaleSheetLayoutView="112" workbookViewId="0">
      <pane xSplit="5" ySplit="2" topLeftCell="F30" activePane="bottomRight" state="frozen"/>
      <selection pane="topRight" activeCell="F1" sqref="F1"/>
      <selection pane="bottomLeft" activeCell="A3" sqref="A3"/>
      <selection pane="bottomRight" activeCell="J31" sqref="J31"/>
    </sheetView>
  </sheetViews>
  <sheetFormatPr baseColWidth="10" defaultColWidth="11.44140625" defaultRowHeight="15.6" outlineLevelRow="2"/>
  <cols>
    <col min="1" max="1" width="10.5546875" style="42" customWidth="1"/>
    <col min="2" max="2" width="8" style="43" customWidth="1"/>
    <col min="3" max="3" width="11.88671875" style="44" customWidth="1"/>
    <col min="4" max="4" width="11.88671875" style="45" customWidth="1"/>
    <col min="5" max="5" width="19.109375" style="46" customWidth="1"/>
    <col min="6" max="6" width="5.6640625" style="9" customWidth="1"/>
    <col min="7" max="7" width="7.5546875" style="47" customWidth="1"/>
    <col min="8" max="8" width="7" style="47" customWidth="1"/>
    <col min="9" max="9" width="5.33203125" style="34" customWidth="1"/>
    <col min="10" max="10" width="8.6640625" style="48" customWidth="1"/>
    <col min="11" max="11" width="11" style="9" customWidth="1"/>
    <col min="12" max="12" width="10.88671875" style="9" customWidth="1"/>
    <col min="13" max="13" width="11.5546875" style="9" customWidth="1"/>
    <col min="14" max="14" width="13" style="9" customWidth="1"/>
    <col min="15" max="15" width="0.6640625" style="9" customWidth="1"/>
    <col min="16" max="16" width="10.5546875" style="9" customWidth="1"/>
    <col min="17" max="17" width="12.44140625" style="9" customWidth="1"/>
    <col min="18" max="18" width="10.44140625" style="9" bestFit="1" customWidth="1"/>
    <col min="19" max="19" width="7.44140625" style="49" customWidth="1"/>
    <col min="20" max="16384" width="11.44140625" style="33"/>
  </cols>
  <sheetData>
    <row r="1" spans="1:19" s="9" customFormat="1" ht="16.2" thickBot="1">
      <c r="A1" s="1"/>
      <c r="B1" s="2"/>
      <c r="C1" s="3"/>
      <c r="D1" s="4"/>
      <c r="E1" s="5"/>
      <c r="F1" s="6"/>
      <c r="G1" s="186"/>
      <c r="H1" s="186"/>
      <c r="I1" s="187"/>
      <c r="J1" s="7"/>
      <c r="K1" s="6"/>
      <c r="L1" s="6"/>
      <c r="M1" s="6"/>
      <c r="N1" s="6"/>
      <c r="O1" s="6"/>
      <c r="P1" s="6"/>
      <c r="Q1" s="6"/>
      <c r="R1" s="6"/>
      <c r="S1" s="8"/>
    </row>
    <row r="2" spans="1:19" s="15" customFormat="1" ht="49.2" thickTop="1" thickBo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88" t="s">
        <v>6</v>
      </c>
      <c r="H2" s="188"/>
      <c r="I2" s="188"/>
      <c r="J2" s="11" t="s">
        <v>7</v>
      </c>
      <c r="K2" s="11" t="s">
        <v>8</v>
      </c>
      <c r="L2" s="11" t="s">
        <v>9</v>
      </c>
      <c r="M2" s="11" t="s">
        <v>10</v>
      </c>
      <c r="N2" s="11" t="s">
        <v>11</v>
      </c>
      <c r="O2" s="12"/>
      <c r="P2" s="11" t="s">
        <v>12</v>
      </c>
      <c r="Q2" s="13" t="s">
        <v>13</v>
      </c>
      <c r="R2" s="13" t="s">
        <v>14</v>
      </c>
      <c r="S2" s="14" t="s">
        <v>15</v>
      </c>
    </row>
    <row r="3" spans="1:19" s="28" customFormat="1" ht="17.25" customHeight="1" outlineLevel="2" thickTop="1" thickBot="1">
      <c r="A3" s="16">
        <v>201100108</v>
      </c>
      <c r="B3" s="35">
        <v>549924</v>
      </c>
      <c r="C3" s="112">
        <v>40894</v>
      </c>
      <c r="D3" s="36">
        <v>70522218</v>
      </c>
      <c r="E3" s="109" t="s">
        <v>28</v>
      </c>
      <c r="F3" s="18">
        <v>68</v>
      </c>
      <c r="G3" s="37" t="s">
        <v>17</v>
      </c>
      <c r="H3" s="20" t="s">
        <v>22</v>
      </c>
      <c r="I3" s="110" t="s">
        <v>29</v>
      </c>
      <c r="J3" s="111">
        <v>10000</v>
      </c>
      <c r="K3" s="21">
        <v>6.0899999999999999E-3</v>
      </c>
      <c r="L3" s="22">
        <v>1.518E-3</v>
      </c>
      <c r="M3" s="22">
        <v>2.4478E-2</v>
      </c>
      <c r="N3" s="23">
        <f>M3*J3</f>
        <v>244.78</v>
      </c>
      <c r="O3" s="24"/>
      <c r="P3" s="25">
        <f>M3-L3-K3</f>
        <v>1.6870000000000003E-2</v>
      </c>
      <c r="Q3" s="26">
        <f t="shared" ref="Q3:Q42" si="0">P3*J3</f>
        <v>168.70000000000002</v>
      </c>
      <c r="R3" s="26">
        <f>J3*L3</f>
        <v>15.18</v>
      </c>
      <c r="S3" s="27">
        <f>(L3+P3)/M3</f>
        <v>0.75120516382057367</v>
      </c>
    </row>
    <row r="4" spans="1:19" s="28" customFormat="1" ht="17.25" customHeight="1" outlineLevel="2" thickTop="1" thickBot="1">
      <c r="A4" s="16">
        <v>201100109</v>
      </c>
      <c r="B4" s="35">
        <v>530024</v>
      </c>
      <c r="C4" s="112">
        <v>40901</v>
      </c>
      <c r="D4" s="36">
        <v>70522218</v>
      </c>
      <c r="E4" s="109" t="s">
        <v>28</v>
      </c>
      <c r="F4" s="18">
        <v>68</v>
      </c>
      <c r="G4" s="37" t="s">
        <v>17</v>
      </c>
      <c r="H4" s="20" t="s">
        <v>22</v>
      </c>
      <c r="I4" s="110" t="s">
        <v>29</v>
      </c>
      <c r="J4" s="111">
        <v>11500</v>
      </c>
      <c r="K4" s="21">
        <v>6.0899999999999999E-3</v>
      </c>
      <c r="L4" s="22">
        <v>1.518E-3</v>
      </c>
      <c r="M4" s="22">
        <v>2.4478E-2</v>
      </c>
      <c r="N4" s="23">
        <f>M4*J4</f>
        <v>281.49700000000001</v>
      </c>
      <c r="O4" s="24"/>
      <c r="P4" s="25">
        <f>M4-L4-K4</f>
        <v>1.6870000000000003E-2</v>
      </c>
      <c r="Q4" s="26">
        <f t="shared" si="0"/>
        <v>194.00500000000002</v>
      </c>
      <c r="R4" s="26">
        <f t="shared" ref="R4:R5" si="1">J4*L4</f>
        <v>17.457000000000001</v>
      </c>
      <c r="S4" s="27">
        <f>(L4+P4)/M4</f>
        <v>0.75120516382057367</v>
      </c>
    </row>
    <row r="5" spans="1:19" s="28" customFormat="1" ht="17.25" customHeight="1" outlineLevel="2" thickTop="1" thickBot="1">
      <c r="A5" s="16">
        <v>201200001</v>
      </c>
      <c r="B5" s="35">
        <v>530298</v>
      </c>
      <c r="C5" s="112">
        <v>40914</v>
      </c>
      <c r="D5" s="38">
        <v>70522218</v>
      </c>
      <c r="E5" s="38" t="s">
        <v>28</v>
      </c>
      <c r="F5" s="18">
        <v>68</v>
      </c>
      <c r="G5" s="19" t="s">
        <v>17</v>
      </c>
      <c r="H5" s="30" t="s">
        <v>22</v>
      </c>
      <c r="I5" s="39" t="s">
        <v>29</v>
      </c>
      <c r="J5" s="40">
        <v>10500</v>
      </c>
      <c r="K5" s="21">
        <v>6.0899999999999999E-3</v>
      </c>
      <c r="L5" s="22">
        <v>1.518E-3</v>
      </c>
      <c r="M5" s="21">
        <v>2.4478E-2</v>
      </c>
      <c r="N5" s="23">
        <f t="shared" ref="N5:N42" si="2">J5*M5</f>
        <v>257.01900000000001</v>
      </c>
      <c r="O5" s="24"/>
      <c r="P5" s="25">
        <f t="shared" ref="P5:P42" si="3">M5-K5-L5</f>
        <v>1.6870000000000003E-2</v>
      </c>
      <c r="Q5" s="26">
        <f t="shared" si="0"/>
        <v>177.13500000000002</v>
      </c>
      <c r="R5" s="26">
        <f t="shared" si="1"/>
        <v>15.939</v>
      </c>
      <c r="S5" s="27">
        <f>(L5+P5)/M5</f>
        <v>0.75120516382057367</v>
      </c>
    </row>
    <row r="6" spans="1:19" ht="15.75" customHeight="1" outlineLevel="2" thickTop="1" thickBot="1">
      <c r="A6" s="16">
        <v>201200005</v>
      </c>
      <c r="B6" s="16">
        <v>530777</v>
      </c>
      <c r="C6" s="112">
        <v>40936</v>
      </c>
      <c r="D6" s="17" t="s">
        <v>20</v>
      </c>
      <c r="E6" s="29" t="s">
        <v>21</v>
      </c>
      <c r="F6" s="18">
        <v>71</v>
      </c>
      <c r="G6" s="19" t="s">
        <v>17</v>
      </c>
      <c r="H6" s="30" t="s">
        <v>22</v>
      </c>
      <c r="I6" s="31" t="s">
        <v>23</v>
      </c>
      <c r="J6" s="32">
        <v>2000</v>
      </c>
      <c r="K6" s="21">
        <v>1.65E-3</v>
      </c>
      <c r="L6" s="22">
        <v>3.4499999999999998E-4</v>
      </c>
      <c r="M6" s="21">
        <v>5.5599999999999998E-3</v>
      </c>
      <c r="N6" s="23">
        <f t="shared" si="2"/>
        <v>11.12</v>
      </c>
      <c r="O6" s="24"/>
      <c r="P6" s="25">
        <f t="shared" si="3"/>
        <v>3.5650000000000005E-3</v>
      </c>
      <c r="Q6" s="26">
        <f t="shared" si="0"/>
        <v>7.1300000000000008</v>
      </c>
      <c r="R6" s="26">
        <f t="shared" ref="R6:R42" si="4">L6*J6</f>
        <v>0.69</v>
      </c>
      <c r="S6" s="27">
        <f t="shared" ref="S6:S42" si="5">(L6+P6)/M6</f>
        <v>0.70323741007194251</v>
      </c>
    </row>
    <row r="7" spans="1:19" ht="15.75" customHeight="1" outlineLevel="2" thickTop="1" thickBot="1">
      <c r="A7" s="16">
        <v>201200005</v>
      </c>
      <c r="B7" s="16">
        <v>530777</v>
      </c>
      <c r="C7" s="112">
        <v>40936</v>
      </c>
      <c r="D7" s="17">
        <v>70522218</v>
      </c>
      <c r="E7" s="29" t="s">
        <v>28</v>
      </c>
      <c r="F7" s="18">
        <v>68</v>
      </c>
      <c r="G7" s="19" t="s">
        <v>17</v>
      </c>
      <c r="H7" s="30" t="s">
        <v>22</v>
      </c>
      <c r="I7" s="31" t="s">
        <v>29</v>
      </c>
      <c r="J7" s="32">
        <v>11567</v>
      </c>
      <c r="K7" s="21">
        <v>6.0899999999999999E-3</v>
      </c>
      <c r="L7" s="22">
        <v>1.518E-3</v>
      </c>
      <c r="M7" s="21">
        <v>2.4478E-2</v>
      </c>
      <c r="N7" s="23">
        <f t="shared" si="2"/>
        <v>283.13702599999999</v>
      </c>
      <c r="O7" s="24"/>
      <c r="P7" s="25">
        <f t="shared" si="3"/>
        <v>1.6870000000000003E-2</v>
      </c>
      <c r="Q7" s="26">
        <f t="shared" si="0"/>
        <v>195.13529000000003</v>
      </c>
      <c r="R7" s="26">
        <f t="shared" si="4"/>
        <v>17.558706000000001</v>
      </c>
      <c r="S7" s="27">
        <f t="shared" si="5"/>
        <v>0.75120516382057367</v>
      </c>
    </row>
    <row r="8" spans="1:19" ht="28.8" outlineLevel="2" thickTop="1" thickBot="1">
      <c r="A8" s="16">
        <v>201200005</v>
      </c>
      <c r="B8" s="16">
        <v>530777</v>
      </c>
      <c r="C8" s="112">
        <v>40936</v>
      </c>
      <c r="D8" s="17" t="s">
        <v>34</v>
      </c>
      <c r="E8" s="29" t="s">
        <v>35</v>
      </c>
      <c r="F8" s="18">
        <v>69</v>
      </c>
      <c r="G8" s="19" t="s">
        <v>17</v>
      </c>
      <c r="H8" s="41" t="s">
        <v>36</v>
      </c>
      <c r="I8" s="31" t="s">
        <v>37</v>
      </c>
      <c r="J8" s="32">
        <v>5644</v>
      </c>
      <c r="K8" s="21">
        <v>2.3E-3</v>
      </c>
      <c r="L8" s="22">
        <v>8.5400000000000005E-4</v>
      </c>
      <c r="M8" s="21">
        <v>1.3697000000000001E-2</v>
      </c>
      <c r="N8" s="23">
        <f t="shared" si="2"/>
        <v>77.305868000000004</v>
      </c>
      <c r="O8" s="24"/>
      <c r="P8" s="25">
        <f t="shared" si="3"/>
        <v>1.0543E-2</v>
      </c>
      <c r="Q8" s="26">
        <f t="shared" si="0"/>
        <v>59.504691999999999</v>
      </c>
      <c r="R8" s="26">
        <f t="shared" si="4"/>
        <v>4.8199760000000005</v>
      </c>
      <c r="S8" s="27">
        <f t="shared" si="5"/>
        <v>0.83208001752208516</v>
      </c>
    </row>
    <row r="9" spans="1:19" s="34" customFormat="1" ht="17.25" customHeight="1" outlineLevel="2" thickTop="1" thickBot="1">
      <c r="A9" s="16">
        <v>201200005</v>
      </c>
      <c r="B9" s="16">
        <v>530777</v>
      </c>
      <c r="C9" s="112">
        <v>40936</v>
      </c>
      <c r="D9" s="17" t="s">
        <v>38</v>
      </c>
      <c r="E9" s="29" t="s">
        <v>39</v>
      </c>
      <c r="F9" s="18">
        <v>70</v>
      </c>
      <c r="G9" s="19" t="s">
        <v>17</v>
      </c>
      <c r="H9" s="41" t="s">
        <v>36</v>
      </c>
      <c r="I9" s="31" t="s">
        <v>37</v>
      </c>
      <c r="J9" s="32">
        <v>4570</v>
      </c>
      <c r="K9" s="21">
        <v>0.02</v>
      </c>
      <c r="L9" s="22">
        <v>2.405E-3</v>
      </c>
      <c r="M9" s="21">
        <v>3.644E-2</v>
      </c>
      <c r="N9" s="23">
        <f t="shared" si="2"/>
        <v>166.5308</v>
      </c>
      <c r="O9" s="24"/>
      <c r="P9" s="25">
        <f t="shared" si="3"/>
        <v>1.4034999999999999E-2</v>
      </c>
      <c r="Q9" s="26">
        <f t="shared" si="0"/>
        <v>64.139949999999999</v>
      </c>
      <c r="R9" s="26">
        <f t="shared" si="4"/>
        <v>10.99085</v>
      </c>
      <c r="S9" s="27">
        <f t="shared" si="5"/>
        <v>0.45115257958287597</v>
      </c>
    </row>
    <row r="10" spans="1:19" ht="16.8" outlineLevel="2" thickTop="1" thickBot="1">
      <c r="A10" s="16">
        <v>201200022</v>
      </c>
      <c r="B10" s="16">
        <v>531783</v>
      </c>
      <c r="C10" s="112">
        <v>40978</v>
      </c>
      <c r="D10" s="17">
        <v>70528225</v>
      </c>
      <c r="E10" s="29" t="s">
        <v>24</v>
      </c>
      <c r="F10" s="18">
        <v>73</v>
      </c>
      <c r="G10" s="19" t="s">
        <v>17</v>
      </c>
      <c r="H10" s="30" t="s">
        <v>22</v>
      </c>
      <c r="I10" s="31" t="s">
        <v>23</v>
      </c>
      <c r="J10" s="32">
        <v>3000</v>
      </c>
      <c r="K10" s="21">
        <v>4.8999999999999998E-4</v>
      </c>
      <c r="L10" s="22">
        <v>2.1800000000000001E-4</v>
      </c>
      <c r="M10" s="21">
        <v>3.5699999999999998E-3</v>
      </c>
      <c r="N10" s="23">
        <f t="shared" si="2"/>
        <v>10.709999999999999</v>
      </c>
      <c r="O10" s="24"/>
      <c r="P10" s="25">
        <f t="shared" si="3"/>
        <v>2.862E-3</v>
      </c>
      <c r="Q10" s="26">
        <f t="shared" si="0"/>
        <v>8.5860000000000003</v>
      </c>
      <c r="R10" s="26">
        <f t="shared" si="4"/>
        <v>0.65400000000000003</v>
      </c>
      <c r="S10" s="27">
        <f t="shared" si="5"/>
        <v>0.86274509803921573</v>
      </c>
    </row>
    <row r="11" spans="1:19" ht="16.8" outlineLevel="2" thickTop="1" thickBot="1">
      <c r="A11" s="16">
        <v>201200022</v>
      </c>
      <c r="B11" s="16">
        <v>531783</v>
      </c>
      <c r="C11" s="112">
        <v>40978</v>
      </c>
      <c r="D11" s="17">
        <v>79453772</v>
      </c>
      <c r="E11" s="29" t="s">
        <v>30</v>
      </c>
      <c r="F11" s="18">
        <v>72</v>
      </c>
      <c r="G11" s="19" t="s">
        <v>17</v>
      </c>
      <c r="H11" s="30" t="s">
        <v>22</v>
      </c>
      <c r="I11" s="31" t="s">
        <v>31</v>
      </c>
      <c r="J11" s="32">
        <v>3724</v>
      </c>
      <c r="K11" s="21">
        <v>3.2000000000000002E-3</v>
      </c>
      <c r="L11" s="22">
        <v>1.6429999999999999E-3</v>
      </c>
      <c r="M11" s="21">
        <v>2.7383000000000001E-2</v>
      </c>
      <c r="N11" s="23">
        <f t="shared" si="2"/>
        <v>101.97429200000001</v>
      </c>
      <c r="O11" s="24"/>
      <c r="P11" s="25">
        <f t="shared" si="3"/>
        <v>2.2540000000000001E-2</v>
      </c>
      <c r="Q11" s="26">
        <f t="shared" si="0"/>
        <v>83.938960000000009</v>
      </c>
      <c r="R11" s="26">
        <f t="shared" si="4"/>
        <v>6.1185320000000001</v>
      </c>
      <c r="S11" s="27">
        <f t="shared" si="5"/>
        <v>0.88313917394003572</v>
      </c>
    </row>
    <row r="12" spans="1:19" ht="14.25" customHeight="1" outlineLevel="2" thickTop="1" thickBot="1">
      <c r="A12" s="16">
        <v>201200024</v>
      </c>
      <c r="B12" s="16">
        <v>532144</v>
      </c>
      <c r="C12" s="112">
        <v>40992</v>
      </c>
      <c r="D12" s="17">
        <v>70528225</v>
      </c>
      <c r="E12" s="29" t="s">
        <v>24</v>
      </c>
      <c r="F12" s="18">
        <v>73</v>
      </c>
      <c r="G12" s="19" t="s">
        <v>17</v>
      </c>
      <c r="H12" s="30" t="s">
        <v>22</v>
      </c>
      <c r="I12" s="31" t="s">
        <v>23</v>
      </c>
      <c r="J12" s="32">
        <v>14070</v>
      </c>
      <c r="K12" s="21">
        <v>4.8999999999999998E-4</v>
      </c>
      <c r="L12" s="22">
        <v>2.1800000000000001E-4</v>
      </c>
      <c r="M12" s="21">
        <v>3.5699999999999998E-3</v>
      </c>
      <c r="N12" s="23">
        <f t="shared" si="2"/>
        <v>50.229900000000001</v>
      </c>
      <c r="O12" s="24"/>
      <c r="P12" s="25">
        <f t="shared" si="3"/>
        <v>2.862E-3</v>
      </c>
      <c r="Q12" s="26">
        <f t="shared" si="0"/>
        <v>40.268340000000002</v>
      </c>
      <c r="R12" s="26">
        <f t="shared" si="4"/>
        <v>3.0672600000000001</v>
      </c>
      <c r="S12" s="27">
        <f t="shared" si="5"/>
        <v>0.86274509803921573</v>
      </c>
    </row>
    <row r="13" spans="1:19" ht="17.25" customHeight="1" outlineLevel="2" thickTop="1" thickBot="1">
      <c r="A13" s="16">
        <v>201200024</v>
      </c>
      <c r="B13" s="16">
        <v>532144</v>
      </c>
      <c r="C13" s="112">
        <v>40992</v>
      </c>
      <c r="D13" s="17">
        <v>79453772</v>
      </c>
      <c r="E13" s="38" t="s">
        <v>30</v>
      </c>
      <c r="F13" s="18">
        <v>72</v>
      </c>
      <c r="G13" s="19" t="s">
        <v>17</v>
      </c>
      <c r="H13" s="30" t="s">
        <v>22</v>
      </c>
      <c r="I13" s="31" t="s">
        <v>31</v>
      </c>
      <c r="J13" s="32">
        <v>200</v>
      </c>
      <c r="K13" s="21">
        <v>3.2000000000000002E-3</v>
      </c>
      <c r="L13" s="22">
        <v>1.6429999999999999E-3</v>
      </c>
      <c r="M13" s="21">
        <v>2.7383000000000001E-2</v>
      </c>
      <c r="N13" s="23">
        <f t="shared" si="2"/>
        <v>5.4766000000000004</v>
      </c>
      <c r="O13" s="24"/>
      <c r="P13" s="25">
        <f t="shared" si="3"/>
        <v>2.2540000000000001E-2</v>
      </c>
      <c r="Q13" s="26">
        <f t="shared" si="0"/>
        <v>4.508</v>
      </c>
      <c r="R13" s="26">
        <f t="shared" si="4"/>
        <v>0.3286</v>
      </c>
      <c r="S13" s="27">
        <f t="shared" si="5"/>
        <v>0.88313917394003572</v>
      </c>
    </row>
    <row r="14" spans="1:19" ht="15" customHeight="1" outlineLevel="2" thickTop="1" thickBot="1">
      <c r="A14" s="16">
        <v>201200024</v>
      </c>
      <c r="B14" s="16">
        <v>532144</v>
      </c>
      <c r="C14" s="112">
        <v>40992</v>
      </c>
      <c r="D14" s="17">
        <v>79451470</v>
      </c>
      <c r="E14" s="29" t="s">
        <v>40</v>
      </c>
      <c r="F14" s="18">
        <v>74</v>
      </c>
      <c r="G14" s="19" t="s">
        <v>17</v>
      </c>
      <c r="H14" s="41" t="s">
        <v>36</v>
      </c>
      <c r="I14" s="31" t="s">
        <v>41</v>
      </c>
      <c r="J14" s="32">
        <v>8000</v>
      </c>
      <c r="K14" s="21">
        <v>7.0000000000000001E-3</v>
      </c>
      <c r="L14" s="22">
        <v>1.8710000000000001E-3</v>
      </c>
      <c r="M14" s="21">
        <v>2.9231E-2</v>
      </c>
      <c r="N14" s="23">
        <f t="shared" si="2"/>
        <v>233.84800000000001</v>
      </c>
      <c r="O14" s="24"/>
      <c r="P14" s="25">
        <f t="shared" si="3"/>
        <v>2.036E-2</v>
      </c>
      <c r="Q14" s="26">
        <f t="shared" si="0"/>
        <v>162.88</v>
      </c>
      <c r="R14" s="26">
        <f t="shared" si="4"/>
        <v>14.968</v>
      </c>
      <c r="S14" s="27">
        <f t="shared" si="5"/>
        <v>0.76052820635626561</v>
      </c>
    </row>
    <row r="15" spans="1:19" ht="15.75" customHeight="1" outlineLevel="2" thickTop="1" thickBot="1">
      <c r="A15" s="16">
        <v>201200031</v>
      </c>
      <c r="B15" s="16">
        <v>532544</v>
      </c>
      <c r="C15" s="112">
        <v>41006</v>
      </c>
      <c r="D15" s="17">
        <v>79453772</v>
      </c>
      <c r="E15" s="38" t="s">
        <v>30</v>
      </c>
      <c r="F15" s="18">
        <v>72</v>
      </c>
      <c r="G15" s="19" t="s">
        <v>17</v>
      </c>
      <c r="H15" s="30" t="s">
        <v>22</v>
      </c>
      <c r="I15" s="31" t="s">
        <v>31</v>
      </c>
      <c r="J15" s="32">
        <v>3315</v>
      </c>
      <c r="K15" s="21">
        <v>3.2000000000000002E-3</v>
      </c>
      <c r="L15" s="22">
        <v>1.6429999999999999E-3</v>
      </c>
      <c r="M15" s="21">
        <v>2.7383000000000001E-2</v>
      </c>
      <c r="N15" s="23">
        <f t="shared" si="2"/>
        <v>90.774645000000007</v>
      </c>
      <c r="O15" s="24"/>
      <c r="P15" s="25">
        <f t="shared" si="3"/>
        <v>2.2540000000000001E-2</v>
      </c>
      <c r="Q15" s="26">
        <f t="shared" si="0"/>
        <v>74.720100000000002</v>
      </c>
      <c r="R15" s="26">
        <f t="shared" si="4"/>
        <v>5.4465449999999995</v>
      </c>
      <c r="S15" s="27">
        <f t="shared" si="5"/>
        <v>0.88313917394003572</v>
      </c>
    </row>
    <row r="16" spans="1:19" ht="15.75" customHeight="1" outlineLevel="2" thickTop="1" thickBot="1">
      <c r="A16" s="16">
        <v>201200031</v>
      </c>
      <c r="B16" s="16">
        <v>532544</v>
      </c>
      <c r="C16" s="112">
        <v>41006</v>
      </c>
      <c r="D16" s="17" t="s">
        <v>38</v>
      </c>
      <c r="E16" s="29" t="s">
        <v>39</v>
      </c>
      <c r="F16" s="18">
        <v>70</v>
      </c>
      <c r="G16" s="19" t="s">
        <v>17</v>
      </c>
      <c r="H16" s="41" t="s">
        <v>36</v>
      </c>
      <c r="I16" s="31" t="s">
        <v>37</v>
      </c>
      <c r="J16" s="32">
        <v>5448</v>
      </c>
      <c r="K16" s="21">
        <v>0.02</v>
      </c>
      <c r="L16" s="22">
        <v>2.405E-3</v>
      </c>
      <c r="M16" s="21">
        <v>3.644E-2</v>
      </c>
      <c r="N16" s="23">
        <f t="shared" si="2"/>
        <v>198.52511999999999</v>
      </c>
      <c r="O16" s="24"/>
      <c r="P16" s="25">
        <f t="shared" si="3"/>
        <v>1.4034999999999999E-2</v>
      </c>
      <c r="Q16" s="26">
        <f t="shared" si="0"/>
        <v>76.462679999999992</v>
      </c>
      <c r="R16" s="26">
        <f t="shared" si="4"/>
        <v>13.10244</v>
      </c>
      <c r="S16" s="27">
        <f t="shared" si="5"/>
        <v>0.45115257958287597</v>
      </c>
    </row>
    <row r="17" spans="1:19" ht="15.75" customHeight="1" outlineLevel="2" thickTop="1" thickBot="1">
      <c r="A17" s="16">
        <v>201200031</v>
      </c>
      <c r="B17" s="16">
        <v>532544</v>
      </c>
      <c r="C17" s="112">
        <v>41006</v>
      </c>
      <c r="D17" s="17" t="s">
        <v>34</v>
      </c>
      <c r="E17" s="29" t="s">
        <v>35</v>
      </c>
      <c r="F17" s="18">
        <v>69</v>
      </c>
      <c r="G17" s="19" t="s">
        <v>17</v>
      </c>
      <c r="H17" s="41" t="s">
        <v>36</v>
      </c>
      <c r="I17" s="31" t="s">
        <v>37</v>
      </c>
      <c r="J17" s="32">
        <v>5804</v>
      </c>
      <c r="K17" s="21">
        <v>2.3E-3</v>
      </c>
      <c r="L17" s="22">
        <v>8.5400000000000005E-4</v>
      </c>
      <c r="M17" s="21">
        <v>1.3697000000000001E-2</v>
      </c>
      <c r="N17" s="23">
        <f t="shared" si="2"/>
        <v>79.497388000000001</v>
      </c>
      <c r="O17" s="24"/>
      <c r="P17" s="25">
        <f t="shared" si="3"/>
        <v>1.0543E-2</v>
      </c>
      <c r="Q17" s="26">
        <f t="shared" si="0"/>
        <v>61.191572000000001</v>
      </c>
      <c r="R17" s="26">
        <f t="shared" si="4"/>
        <v>4.9566160000000004</v>
      </c>
      <c r="S17" s="27">
        <f t="shared" si="5"/>
        <v>0.83208001752208516</v>
      </c>
    </row>
    <row r="18" spans="1:19" ht="15.75" customHeight="1" outlineLevel="2" thickTop="1" thickBot="1">
      <c r="A18" s="16">
        <v>201200031</v>
      </c>
      <c r="B18" s="16">
        <v>532544</v>
      </c>
      <c r="C18" s="112">
        <v>41006</v>
      </c>
      <c r="D18" s="17">
        <v>79451470</v>
      </c>
      <c r="E18" s="29" t="s">
        <v>40</v>
      </c>
      <c r="F18" s="18">
        <v>74</v>
      </c>
      <c r="G18" s="19" t="s">
        <v>17</v>
      </c>
      <c r="H18" s="41" t="s">
        <v>36</v>
      </c>
      <c r="I18" s="31" t="s">
        <v>41</v>
      </c>
      <c r="J18" s="32">
        <v>2600</v>
      </c>
      <c r="K18" s="21">
        <v>7.0000000000000001E-3</v>
      </c>
      <c r="L18" s="22">
        <v>1.8710000000000001E-3</v>
      </c>
      <c r="M18" s="21">
        <v>2.9231E-2</v>
      </c>
      <c r="N18" s="23">
        <f t="shared" si="2"/>
        <v>76.000600000000006</v>
      </c>
      <c r="O18" s="24"/>
      <c r="P18" s="25">
        <f t="shared" si="3"/>
        <v>2.036E-2</v>
      </c>
      <c r="Q18" s="26">
        <f t="shared" si="0"/>
        <v>52.936</v>
      </c>
      <c r="R18" s="26">
        <f t="shared" si="4"/>
        <v>4.8646000000000003</v>
      </c>
      <c r="S18" s="27">
        <f t="shared" si="5"/>
        <v>0.76052820635626561</v>
      </c>
    </row>
    <row r="19" spans="1:19" ht="15.75" customHeight="1" outlineLevel="2" thickTop="1" thickBot="1">
      <c r="A19" s="16">
        <v>201200032</v>
      </c>
      <c r="B19" s="16">
        <v>532858</v>
      </c>
      <c r="C19" s="112">
        <v>41020</v>
      </c>
      <c r="D19" s="17">
        <v>79453772</v>
      </c>
      <c r="E19" s="29" t="s">
        <v>30</v>
      </c>
      <c r="F19" s="18">
        <v>72</v>
      </c>
      <c r="G19" s="19" t="s">
        <v>17</v>
      </c>
      <c r="H19" s="30" t="s">
        <v>22</v>
      </c>
      <c r="I19" s="31" t="s">
        <v>31</v>
      </c>
      <c r="J19" s="32">
        <v>2500</v>
      </c>
      <c r="K19" s="21">
        <v>3.2000000000000002E-3</v>
      </c>
      <c r="L19" s="22">
        <v>1.6429999999999999E-3</v>
      </c>
      <c r="M19" s="21">
        <v>2.7383000000000001E-2</v>
      </c>
      <c r="N19" s="23">
        <f t="shared" si="2"/>
        <v>68.457499999999996</v>
      </c>
      <c r="O19" s="24"/>
      <c r="P19" s="25">
        <f t="shared" si="3"/>
        <v>2.2540000000000001E-2</v>
      </c>
      <c r="Q19" s="26">
        <f t="shared" si="0"/>
        <v>56.35</v>
      </c>
      <c r="R19" s="26">
        <f t="shared" si="4"/>
        <v>4.1074999999999999</v>
      </c>
      <c r="S19" s="27">
        <f t="shared" si="5"/>
        <v>0.88313917394003572</v>
      </c>
    </row>
    <row r="20" spans="1:19" ht="16.8" outlineLevel="2" thickTop="1" thickBot="1">
      <c r="A20" s="16">
        <v>201200032</v>
      </c>
      <c r="B20" s="16">
        <v>532858</v>
      </c>
      <c r="C20" s="112">
        <v>41020</v>
      </c>
      <c r="D20" s="17">
        <v>79451470</v>
      </c>
      <c r="E20" s="29" t="s">
        <v>40</v>
      </c>
      <c r="F20" s="18">
        <v>74</v>
      </c>
      <c r="G20" s="19" t="s">
        <v>17</v>
      </c>
      <c r="H20" s="41" t="s">
        <v>36</v>
      </c>
      <c r="I20" s="31" t="s">
        <v>41</v>
      </c>
      <c r="J20" s="32">
        <v>1320</v>
      </c>
      <c r="K20" s="21">
        <v>7.0000000000000001E-3</v>
      </c>
      <c r="L20" s="22">
        <v>1.8710000000000001E-3</v>
      </c>
      <c r="M20" s="21">
        <v>2.9231E-2</v>
      </c>
      <c r="N20" s="23">
        <f t="shared" si="2"/>
        <v>38.584919999999997</v>
      </c>
      <c r="O20" s="24"/>
      <c r="P20" s="25">
        <f t="shared" si="3"/>
        <v>2.036E-2</v>
      </c>
      <c r="Q20" s="26">
        <f t="shared" si="0"/>
        <v>26.8752</v>
      </c>
      <c r="R20" s="26">
        <f t="shared" si="4"/>
        <v>2.4697200000000001</v>
      </c>
      <c r="S20" s="27">
        <f t="shared" si="5"/>
        <v>0.76052820635626561</v>
      </c>
    </row>
    <row r="21" spans="1:19" ht="28.8" outlineLevel="2" thickTop="1" thickBot="1">
      <c r="A21" s="16">
        <v>201200041</v>
      </c>
      <c r="B21" s="16">
        <v>533170</v>
      </c>
      <c r="C21" s="112">
        <v>41034</v>
      </c>
      <c r="D21" s="17">
        <v>4833000</v>
      </c>
      <c r="E21" s="29" t="s">
        <v>32</v>
      </c>
      <c r="F21" s="18">
        <v>76</v>
      </c>
      <c r="G21" s="19" t="s">
        <v>17</v>
      </c>
      <c r="H21" s="30" t="s">
        <v>22</v>
      </c>
      <c r="I21" s="31" t="s">
        <v>33</v>
      </c>
      <c r="J21" s="32">
        <v>1500</v>
      </c>
      <c r="K21" s="21">
        <v>7.7999999999999996E-3</v>
      </c>
      <c r="L21" s="22">
        <v>1.951E-3</v>
      </c>
      <c r="M21" s="21">
        <v>3.1815999999999997E-2</v>
      </c>
      <c r="N21" s="23">
        <f t="shared" si="2"/>
        <v>47.723999999999997</v>
      </c>
      <c r="O21" s="24"/>
      <c r="P21" s="25">
        <f t="shared" si="3"/>
        <v>2.2064999999999994E-2</v>
      </c>
      <c r="Q21" s="26">
        <f t="shared" si="0"/>
        <v>33.097499999999989</v>
      </c>
      <c r="R21" s="26">
        <f t="shared" si="4"/>
        <v>2.9264999999999999</v>
      </c>
      <c r="S21" s="27">
        <f t="shared" si="5"/>
        <v>0.75484033190847366</v>
      </c>
    </row>
    <row r="22" spans="1:19" ht="28.8" outlineLevel="2" thickTop="1" thickBot="1">
      <c r="A22" s="16">
        <v>201200043</v>
      </c>
      <c r="B22" s="16">
        <v>533472</v>
      </c>
      <c r="C22" s="112">
        <v>41048</v>
      </c>
      <c r="D22" s="17">
        <v>4833000</v>
      </c>
      <c r="E22" s="29" t="s">
        <v>32</v>
      </c>
      <c r="F22" s="18">
        <v>76</v>
      </c>
      <c r="G22" s="19" t="s">
        <v>17</v>
      </c>
      <c r="H22" s="30" t="s">
        <v>22</v>
      </c>
      <c r="I22" s="31" t="s">
        <v>33</v>
      </c>
      <c r="J22" s="32">
        <v>1233</v>
      </c>
      <c r="K22" s="21">
        <v>7.7999999999999996E-3</v>
      </c>
      <c r="L22" s="22">
        <v>1.951E-3</v>
      </c>
      <c r="M22" s="21">
        <v>3.1815999999999997E-2</v>
      </c>
      <c r="N22" s="23">
        <f t="shared" si="2"/>
        <v>39.229127999999996</v>
      </c>
      <c r="O22" s="24"/>
      <c r="P22" s="25">
        <f t="shared" si="3"/>
        <v>2.2064999999999994E-2</v>
      </c>
      <c r="Q22" s="26">
        <f t="shared" si="0"/>
        <v>27.206144999999992</v>
      </c>
      <c r="R22" s="26">
        <f t="shared" si="4"/>
        <v>2.405583</v>
      </c>
      <c r="S22" s="27">
        <f t="shared" si="5"/>
        <v>0.75484033190847366</v>
      </c>
    </row>
    <row r="23" spans="1:19" ht="15.75" customHeight="1" outlineLevel="2" thickTop="1" thickBot="1">
      <c r="A23" s="16">
        <v>201200043</v>
      </c>
      <c r="B23" s="16">
        <v>533472</v>
      </c>
      <c r="C23" s="112">
        <v>41048</v>
      </c>
      <c r="D23" s="17">
        <v>5222042</v>
      </c>
      <c r="E23" s="29" t="s">
        <v>26</v>
      </c>
      <c r="F23" s="18">
        <v>77</v>
      </c>
      <c r="G23" s="19" t="s">
        <v>17</v>
      </c>
      <c r="H23" s="41" t="s">
        <v>36</v>
      </c>
      <c r="I23" s="31" t="s">
        <v>31</v>
      </c>
      <c r="J23" s="32">
        <v>1350</v>
      </c>
      <c r="K23" s="21">
        <v>8.6999999999999994E-3</v>
      </c>
      <c r="L23" s="22">
        <v>1.8619999999999999E-3</v>
      </c>
      <c r="M23" s="21">
        <v>3.1036999999999999E-2</v>
      </c>
      <c r="N23" s="23">
        <f t="shared" si="2"/>
        <v>41.899949999999997</v>
      </c>
      <c r="O23" s="24"/>
      <c r="P23" s="25">
        <f t="shared" si="3"/>
        <v>2.0475E-2</v>
      </c>
      <c r="Q23" s="26">
        <f t="shared" si="0"/>
        <v>27.641249999999999</v>
      </c>
      <c r="R23" s="26">
        <f t="shared" si="4"/>
        <v>2.5137</v>
      </c>
      <c r="S23" s="27">
        <f t="shared" si="5"/>
        <v>0.71968940297064798</v>
      </c>
    </row>
    <row r="24" spans="1:19" ht="16.8" outlineLevel="2" thickTop="1" thickBot="1">
      <c r="A24" s="16">
        <v>201200044</v>
      </c>
      <c r="B24" s="16">
        <v>533599</v>
      </c>
      <c r="C24" s="112">
        <v>41054</v>
      </c>
      <c r="D24" s="17">
        <v>79453772</v>
      </c>
      <c r="E24" s="29" t="s">
        <v>30</v>
      </c>
      <c r="F24" s="18">
        <v>72</v>
      </c>
      <c r="G24" s="19" t="s">
        <v>17</v>
      </c>
      <c r="H24" s="30" t="s">
        <v>22</v>
      </c>
      <c r="I24" s="31" t="s">
        <v>31</v>
      </c>
      <c r="J24" s="32">
        <v>571</v>
      </c>
      <c r="K24" s="21">
        <v>3.2000000000000002E-3</v>
      </c>
      <c r="L24" s="22">
        <v>1.6429999999999999E-3</v>
      </c>
      <c r="M24" s="21">
        <v>2.7383000000000001E-2</v>
      </c>
      <c r="N24" s="23">
        <f t="shared" si="2"/>
        <v>15.635693</v>
      </c>
      <c r="O24" s="24"/>
      <c r="P24" s="25">
        <f t="shared" si="3"/>
        <v>2.2540000000000001E-2</v>
      </c>
      <c r="Q24" s="26">
        <f t="shared" si="0"/>
        <v>12.870340000000001</v>
      </c>
      <c r="R24" s="26">
        <f t="shared" si="4"/>
        <v>0.93815300000000001</v>
      </c>
      <c r="S24" s="27">
        <f t="shared" si="5"/>
        <v>0.88313917394003572</v>
      </c>
    </row>
    <row r="25" spans="1:19" ht="15.75" customHeight="1" outlineLevel="2" thickTop="1" thickBot="1">
      <c r="A25" s="16">
        <v>201200052</v>
      </c>
      <c r="B25" s="16">
        <v>533762</v>
      </c>
      <c r="C25" s="112">
        <v>41061</v>
      </c>
      <c r="D25" s="17" t="s">
        <v>34</v>
      </c>
      <c r="E25" s="29" t="s">
        <v>35</v>
      </c>
      <c r="F25" s="18">
        <v>69</v>
      </c>
      <c r="G25" s="19" t="s">
        <v>17</v>
      </c>
      <c r="H25" s="41" t="s">
        <v>36</v>
      </c>
      <c r="I25" s="31" t="s">
        <v>37</v>
      </c>
      <c r="J25" s="32">
        <v>5290</v>
      </c>
      <c r="K25" s="21">
        <v>2.3E-3</v>
      </c>
      <c r="L25" s="22">
        <v>8.5400000000000005E-4</v>
      </c>
      <c r="M25" s="21">
        <v>1.3697000000000001E-2</v>
      </c>
      <c r="N25" s="23">
        <f t="shared" si="2"/>
        <v>72.457130000000006</v>
      </c>
      <c r="O25" s="24"/>
      <c r="P25" s="25">
        <f t="shared" si="3"/>
        <v>1.0543E-2</v>
      </c>
      <c r="Q25" s="26">
        <f t="shared" si="0"/>
        <v>55.772469999999998</v>
      </c>
      <c r="R25" s="26">
        <f t="shared" si="4"/>
        <v>4.5176600000000002</v>
      </c>
      <c r="S25" s="27">
        <f t="shared" si="5"/>
        <v>0.83208001752208516</v>
      </c>
    </row>
    <row r="26" spans="1:19" ht="15.75" customHeight="1" outlineLevel="2" thickTop="1" thickBot="1">
      <c r="A26" s="16">
        <v>201200052</v>
      </c>
      <c r="B26" s="16">
        <v>533762</v>
      </c>
      <c r="C26" s="112">
        <v>41061</v>
      </c>
      <c r="D26" s="17" t="s">
        <v>38</v>
      </c>
      <c r="E26" s="29" t="s">
        <v>39</v>
      </c>
      <c r="F26" s="18">
        <v>70</v>
      </c>
      <c r="G26" s="19" t="s">
        <v>17</v>
      </c>
      <c r="H26" s="41" t="s">
        <v>36</v>
      </c>
      <c r="I26" s="31" t="s">
        <v>37</v>
      </c>
      <c r="J26" s="32">
        <v>3000</v>
      </c>
      <c r="K26" s="21">
        <v>0.02</v>
      </c>
      <c r="L26" s="22">
        <v>2.405E-3</v>
      </c>
      <c r="M26" s="21">
        <v>3.644E-2</v>
      </c>
      <c r="N26" s="23">
        <f t="shared" si="2"/>
        <v>109.32000000000001</v>
      </c>
      <c r="O26" s="24"/>
      <c r="P26" s="25">
        <f t="shared" si="3"/>
        <v>1.4034999999999999E-2</v>
      </c>
      <c r="Q26" s="26">
        <f t="shared" si="0"/>
        <v>42.104999999999997</v>
      </c>
      <c r="R26" s="26">
        <f t="shared" si="4"/>
        <v>7.2149999999999999</v>
      </c>
      <c r="S26" s="27">
        <f t="shared" si="5"/>
        <v>0.45115257958287597</v>
      </c>
    </row>
    <row r="27" spans="1:19" ht="15.75" customHeight="1" outlineLevel="2" thickTop="1" thickBot="1">
      <c r="A27" s="16">
        <v>201200052</v>
      </c>
      <c r="B27" s="16">
        <v>533762</v>
      </c>
      <c r="C27" s="112">
        <v>41061</v>
      </c>
      <c r="D27" s="17">
        <v>5262091</v>
      </c>
      <c r="E27" s="29" t="s">
        <v>42</v>
      </c>
      <c r="F27" s="18">
        <v>79</v>
      </c>
      <c r="G27" s="19" t="s">
        <v>17</v>
      </c>
      <c r="H27" s="41" t="s">
        <v>36</v>
      </c>
      <c r="I27" s="31" t="s">
        <v>27</v>
      </c>
      <c r="J27" s="32">
        <v>1450</v>
      </c>
      <c r="K27" s="21">
        <v>2.16E-3</v>
      </c>
      <c r="L27" s="22">
        <v>2.2070000000000002E-3</v>
      </c>
      <c r="M27" s="21">
        <v>3.6373000000000003E-2</v>
      </c>
      <c r="N27" s="23">
        <f t="shared" si="2"/>
        <v>52.740850000000002</v>
      </c>
      <c r="O27" s="24"/>
      <c r="P27" s="25">
        <f t="shared" si="3"/>
        <v>3.2006E-2</v>
      </c>
      <c r="Q27" s="26">
        <f t="shared" si="0"/>
        <v>46.408699999999996</v>
      </c>
      <c r="R27" s="26">
        <f t="shared" si="4"/>
        <v>3.2001500000000003</v>
      </c>
      <c r="S27" s="27">
        <f t="shared" si="5"/>
        <v>0.94061529156242263</v>
      </c>
    </row>
    <row r="28" spans="1:19" ht="17.25" customHeight="1" outlineLevel="2" thickTop="1" thickBot="1">
      <c r="A28" s="16">
        <v>201200054</v>
      </c>
      <c r="B28" s="16">
        <v>533927</v>
      </c>
      <c r="C28" s="112">
        <v>41068</v>
      </c>
      <c r="D28" s="17" t="s">
        <v>38</v>
      </c>
      <c r="E28" s="29" t="s">
        <v>39</v>
      </c>
      <c r="F28" s="18">
        <v>70</v>
      </c>
      <c r="G28" s="19" t="s">
        <v>17</v>
      </c>
      <c r="H28" s="41" t="s">
        <v>36</v>
      </c>
      <c r="I28" s="31" t="s">
        <v>37</v>
      </c>
      <c r="J28" s="32">
        <v>2100</v>
      </c>
      <c r="K28" s="21">
        <v>0.02</v>
      </c>
      <c r="L28" s="22">
        <v>2.405E-3</v>
      </c>
      <c r="M28" s="21">
        <v>3.644E-2</v>
      </c>
      <c r="N28" s="23">
        <f t="shared" si="2"/>
        <v>76.524000000000001</v>
      </c>
      <c r="O28" s="24"/>
      <c r="P28" s="25">
        <f t="shared" si="3"/>
        <v>1.4034999999999999E-2</v>
      </c>
      <c r="Q28" s="26">
        <f t="shared" si="0"/>
        <v>29.473499999999998</v>
      </c>
      <c r="R28" s="26">
        <f t="shared" si="4"/>
        <v>5.0505000000000004</v>
      </c>
      <c r="S28" s="27">
        <f t="shared" si="5"/>
        <v>0.45115257958287597</v>
      </c>
    </row>
    <row r="29" spans="1:19" ht="15.75" customHeight="1" outlineLevel="2" thickTop="1" thickBot="1">
      <c r="A29" s="16">
        <v>201200054</v>
      </c>
      <c r="B29" s="16">
        <v>533927</v>
      </c>
      <c r="C29" s="112">
        <v>41068</v>
      </c>
      <c r="D29" s="17">
        <v>5262091</v>
      </c>
      <c r="E29" s="38" t="s">
        <v>42</v>
      </c>
      <c r="F29" s="18">
        <v>79</v>
      </c>
      <c r="G29" s="19" t="s">
        <v>17</v>
      </c>
      <c r="H29" s="41" t="s">
        <v>36</v>
      </c>
      <c r="I29" s="31" t="s">
        <v>27</v>
      </c>
      <c r="J29" s="32">
        <v>50</v>
      </c>
      <c r="K29" s="21">
        <v>2.16E-3</v>
      </c>
      <c r="L29" s="22">
        <v>2.2070000000000002E-3</v>
      </c>
      <c r="M29" s="21">
        <v>3.6373000000000003E-2</v>
      </c>
      <c r="N29" s="23">
        <f t="shared" si="2"/>
        <v>1.8186500000000001</v>
      </c>
      <c r="O29" s="24"/>
      <c r="P29" s="25">
        <f t="shared" si="3"/>
        <v>3.2006E-2</v>
      </c>
      <c r="Q29" s="26">
        <f t="shared" si="0"/>
        <v>1.6003000000000001</v>
      </c>
      <c r="R29" s="26">
        <f t="shared" si="4"/>
        <v>0.11035</v>
      </c>
      <c r="S29" s="27">
        <f t="shared" si="5"/>
        <v>0.94061529156242263</v>
      </c>
    </row>
    <row r="30" spans="1:19" ht="17.25" customHeight="1" outlineLevel="2" thickTop="1" thickBot="1">
      <c r="A30" s="16">
        <v>201200063</v>
      </c>
      <c r="B30" s="16">
        <v>534476</v>
      </c>
      <c r="C30" s="112">
        <v>41096</v>
      </c>
      <c r="D30" s="17">
        <v>470029</v>
      </c>
      <c r="E30" s="29" t="s">
        <v>25</v>
      </c>
      <c r="F30" s="18">
        <v>78</v>
      </c>
      <c r="G30" s="19" t="s">
        <v>17</v>
      </c>
      <c r="H30" s="30" t="s">
        <v>22</v>
      </c>
      <c r="I30" s="31" t="s">
        <v>23</v>
      </c>
      <c r="J30" s="32">
        <v>6155</v>
      </c>
      <c r="K30" s="21">
        <v>2.4E-2</v>
      </c>
      <c r="L30" s="22">
        <v>2.4350000000000001E-3</v>
      </c>
      <c r="M30" s="21">
        <v>3.3357999999999999E-2</v>
      </c>
      <c r="N30" s="23">
        <f t="shared" si="2"/>
        <v>205.31849</v>
      </c>
      <c r="O30" s="24"/>
      <c r="P30" s="25">
        <f t="shared" si="3"/>
        <v>6.9229999999999986E-3</v>
      </c>
      <c r="Q30" s="26">
        <f t="shared" si="0"/>
        <v>42.611064999999989</v>
      </c>
      <c r="R30" s="26">
        <f t="shared" si="4"/>
        <v>14.987425</v>
      </c>
      <c r="S30" s="27">
        <f t="shared" si="5"/>
        <v>0.28053240601954549</v>
      </c>
    </row>
    <row r="31" spans="1:19" ht="15.75" customHeight="1" outlineLevel="2" thickTop="1" thickBot="1">
      <c r="A31" s="16">
        <v>201200064</v>
      </c>
      <c r="B31" s="16">
        <v>534731</v>
      </c>
      <c r="C31" s="112">
        <v>41110</v>
      </c>
      <c r="D31" s="17">
        <v>5222042</v>
      </c>
      <c r="E31" s="29" t="s">
        <v>26</v>
      </c>
      <c r="F31" s="18">
        <v>77</v>
      </c>
      <c r="G31" s="19" t="s">
        <v>17</v>
      </c>
      <c r="H31" s="41" t="s">
        <v>36</v>
      </c>
      <c r="I31" s="31" t="s">
        <v>31</v>
      </c>
      <c r="J31" s="32">
        <v>400</v>
      </c>
      <c r="K31" s="21">
        <v>8.6999999999999994E-3</v>
      </c>
      <c r="L31" s="22">
        <v>1.8619999999999999E-3</v>
      </c>
      <c r="M31" s="21">
        <v>3.1036999999999999E-2</v>
      </c>
      <c r="N31" s="23">
        <f t="shared" si="2"/>
        <v>12.4148</v>
      </c>
      <c r="O31" s="24"/>
      <c r="P31" s="25">
        <f t="shared" si="3"/>
        <v>2.0475E-2</v>
      </c>
      <c r="Q31" s="26">
        <f t="shared" si="0"/>
        <v>8.19</v>
      </c>
      <c r="R31" s="26">
        <f t="shared" si="4"/>
        <v>0.74480000000000002</v>
      </c>
      <c r="S31" s="27">
        <f t="shared" si="5"/>
        <v>0.71968940297064798</v>
      </c>
    </row>
    <row r="32" spans="1:19" ht="16.8" outlineLevel="2" thickTop="1" thickBot="1">
      <c r="A32" s="16">
        <v>201200071</v>
      </c>
      <c r="B32" s="16">
        <v>535247</v>
      </c>
      <c r="C32" s="112">
        <v>41145</v>
      </c>
      <c r="D32" s="17">
        <v>79452313</v>
      </c>
      <c r="E32" s="29" t="s">
        <v>16</v>
      </c>
      <c r="F32" s="18">
        <v>80</v>
      </c>
      <c r="G32" s="19" t="s">
        <v>17</v>
      </c>
      <c r="H32" s="30" t="s">
        <v>18</v>
      </c>
      <c r="I32" s="31" t="s">
        <v>19</v>
      </c>
      <c r="J32" s="32">
        <v>30000</v>
      </c>
      <c r="K32" s="21">
        <v>4.8000000000000001E-4</v>
      </c>
      <c r="L32" s="22">
        <v>9.0000000000000006E-5</v>
      </c>
      <c r="M32" s="21">
        <v>1.4940000000000001E-3</v>
      </c>
      <c r="N32" s="23">
        <f t="shared" si="2"/>
        <v>44.82</v>
      </c>
      <c r="O32" s="24"/>
      <c r="P32" s="25">
        <f t="shared" si="3"/>
        <v>9.2400000000000013E-4</v>
      </c>
      <c r="Q32" s="26">
        <f t="shared" si="0"/>
        <v>27.720000000000002</v>
      </c>
      <c r="R32" s="26">
        <f t="shared" si="4"/>
        <v>2.7</v>
      </c>
      <c r="S32" s="27">
        <f t="shared" si="5"/>
        <v>0.67871485943775101</v>
      </c>
    </row>
    <row r="33" spans="1:19" ht="15.75" customHeight="1" outlineLevel="2" thickTop="1" thickBot="1">
      <c r="A33" s="16">
        <v>201200072</v>
      </c>
      <c r="B33" s="16">
        <v>535301</v>
      </c>
      <c r="C33" s="112">
        <v>41151</v>
      </c>
      <c r="D33" s="17">
        <v>79452313</v>
      </c>
      <c r="E33" s="29" t="s">
        <v>16</v>
      </c>
      <c r="F33" s="18">
        <v>80</v>
      </c>
      <c r="G33" s="19" t="s">
        <v>17</v>
      </c>
      <c r="H33" s="30" t="s">
        <v>18</v>
      </c>
      <c r="I33" s="31" t="s">
        <v>19</v>
      </c>
      <c r="J33" s="32">
        <v>20000</v>
      </c>
      <c r="K33" s="21">
        <v>4.8000000000000001E-4</v>
      </c>
      <c r="L33" s="22">
        <v>9.0000000000000006E-5</v>
      </c>
      <c r="M33" s="21">
        <v>1.4940000000000001E-3</v>
      </c>
      <c r="N33" s="23">
        <f t="shared" si="2"/>
        <v>29.880000000000003</v>
      </c>
      <c r="O33" s="24"/>
      <c r="P33" s="25">
        <f t="shared" si="3"/>
        <v>9.2400000000000013E-4</v>
      </c>
      <c r="Q33" s="26">
        <f t="shared" si="0"/>
        <v>18.480000000000004</v>
      </c>
      <c r="R33" s="26">
        <f t="shared" si="4"/>
        <v>1.8</v>
      </c>
      <c r="S33" s="27">
        <f t="shared" si="5"/>
        <v>0.67871485943775101</v>
      </c>
    </row>
    <row r="34" spans="1:19" ht="28.8" outlineLevel="2" thickTop="1" thickBot="1">
      <c r="A34" s="16">
        <v>201200072</v>
      </c>
      <c r="B34" s="16">
        <v>535301</v>
      </c>
      <c r="C34" s="112">
        <v>41151</v>
      </c>
      <c r="D34" s="17">
        <v>70522218</v>
      </c>
      <c r="E34" s="29" t="s">
        <v>28</v>
      </c>
      <c r="F34" s="18">
        <v>68</v>
      </c>
      <c r="G34" s="19" t="s">
        <v>17</v>
      </c>
      <c r="H34" s="30" t="s">
        <v>22</v>
      </c>
      <c r="I34" s="31" t="s">
        <v>29</v>
      </c>
      <c r="J34" s="32">
        <v>9000</v>
      </c>
      <c r="K34" s="21">
        <v>6.0899999999999999E-3</v>
      </c>
      <c r="L34" s="22">
        <v>1.518E-3</v>
      </c>
      <c r="M34" s="21">
        <v>2.4478E-2</v>
      </c>
      <c r="N34" s="23">
        <f t="shared" si="2"/>
        <v>220.30199999999999</v>
      </c>
      <c r="O34" s="24"/>
      <c r="P34" s="25">
        <f t="shared" si="3"/>
        <v>1.6870000000000003E-2</v>
      </c>
      <c r="Q34" s="26">
        <f t="shared" si="0"/>
        <v>151.83000000000004</v>
      </c>
      <c r="R34" s="26">
        <f t="shared" si="4"/>
        <v>13.662000000000001</v>
      </c>
      <c r="S34" s="27">
        <f t="shared" si="5"/>
        <v>0.75120516382057367</v>
      </c>
    </row>
    <row r="35" spans="1:19" ht="17.25" customHeight="1" outlineLevel="2" thickTop="1" thickBot="1">
      <c r="A35" s="16">
        <v>201200072</v>
      </c>
      <c r="B35" s="16">
        <v>535301</v>
      </c>
      <c r="C35" s="112">
        <v>41151</v>
      </c>
      <c r="D35" s="17">
        <v>79453772</v>
      </c>
      <c r="E35" s="29" t="s">
        <v>30</v>
      </c>
      <c r="F35" s="18">
        <v>72</v>
      </c>
      <c r="G35" s="19" t="s">
        <v>17</v>
      </c>
      <c r="H35" s="30" t="s">
        <v>22</v>
      </c>
      <c r="I35" s="31" t="s">
        <v>31</v>
      </c>
      <c r="J35" s="32">
        <v>7800</v>
      </c>
      <c r="K35" s="21">
        <v>3.2000000000000002E-3</v>
      </c>
      <c r="L35" s="22">
        <v>1.6429999999999999E-3</v>
      </c>
      <c r="M35" s="21">
        <v>2.7383000000000001E-2</v>
      </c>
      <c r="N35" s="23">
        <f t="shared" si="2"/>
        <v>213.5874</v>
      </c>
      <c r="O35" s="24"/>
      <c r="P35" s="25">
        <f t="shared" si="3"/>
        <v>2.2540000000000001E-2</v>
      </c>
      <c r="Q35" s="26">
        <f t="shared" si="0"/>
        <v>175.81200000000001</v>
      </c>
      <c r="R35" s="26">
        <f t="shared" si="4"/>
        <v>12.815399999999999</v>
      </c>
      <c r="S35" s="27">
        <f t="shared" si="5"/>
        <v>0.88313917394003572</v>
      </c>
    </row>
    <row r="36" spans="1:19" ht="15.75" customHeight="1" outlineLevel="2" thickTop="1" thickBot="1">
      <c r="A36" s="16">
        <v>201200080</v>
      </c>
      <c r="B36" s="16">
        <v>535644</v>
      </c>
      <c r="C36" s="112">
        <v>41173</v>
      </c>
      <c r="D36" s="17">
        <v>79452313</v>
      </c>
      <c r="E36" s="29" t="s">
        <v>16</v>
      </c>
      <c r="F36" s="18">
        <v>80</v>
      </c>
      <c r="G36" s="19" t="s">
        <v>17</v>
      </c>
      <c r="H36" s="30" t="s">
        <v>18</v>
      </c>
      <c r="I36" s="31" t="s">
        <v>19</v>
      </c>
      <c r="J36" s="32">
        <v>20000</v>
      </c>
      <c r="K36" s="21">
        <v>4.8000000000000001E-4</v>
      </c>
      <c r="L36" s="22">
        <v>9.0000000000000006E-5</v>
      </c>
      <c r="M36" s="21">
        <v>1.4940000000000001E-3</v>
      </c>
      <c r="N36" s="23">
        <f t="shared" si="2"/>
        <v>29.880000000000003</v>
      </c>
      <c r="O36" s="24"/>
      <c r="P36" s="25">
        <f t="shared" si="3"/>
        <v>9.2400000000000013E-4</v>
      </c>
      <c r="Q36" s="26">
        <f t="shared" si="0"/>
        <v>18.480000000000004</v>
      </c>
      <c r="R36" s="26">
        <f t="shared" si="4"/>
        <v>1.8</v>
      </c>
      <c r="S36" s="27">
        <f t="shared" si="5"/>
        <v>0.67871485943775101</v>
      </c>
    </row>
    <row r="37" spans="1:19" ht="15.75" customHeight="1" outlineLevel="2" thickTop="1" thickBot="1">
      <c r="A37" s="16">
        <v>201200080</v>
      </c>
      <c r="B37" s="16">
        <v>535645</v>
      </c>
      <c r="C37" s="112">
        <v>41174</v>
      </c>
      <c r="D37" s="17">
        <v>70522218</v>
      </c>
      <c r="E37" s="29" t="s">
        <v>28</v>
      </c>
      <c r="F37" s="18">
        <v>68</v>
      </c>
      <c r="G37" s="19" t="s">
        <v>17</v>
      </c>
      <c r="H37" s="30" t="s">
        <v>22</v>
      </c>
      <c r="I37" s="31" t="s">
        <v>29</v>
      </c>
      <c r="J37" s="32">
        <v>8000</v>
      </c>
      <c r="K37" s="21">
        <v>6.0899999999999999E-3</v>
      </c>
      <c r="L37" s="22">
        <v>1.518E-3</v>
      </c>
      <c r="M37" s="21">
        <v>2.4478E-2</v>
      </c>
      <c r="N37" s="23">
        <f t="shared" si="2"/>
        <v>195.82400000000001</v>
      </c>
      <c r="O37" s="24"/>
      <c r="P37" s="25">
        <f t="shared" si="3"/>
        <v>1.6870000000000003E-2</v>
      </c>
      <c r="Q37" s="26">
        <f t="shared" si="0"/>
        <v>134.96000000000004</v>
      </c>
      <c r="R37" s="26">
        <f t="shared" si="4"/>
        <v>12.144</v>
      </c>
      <c r="S37" s="27">
        <f t="shared" si="5"/>
        <v>0.75120516382057367</v>
      </c>
    </row>
    <row r="38" spans="1:19" ht="17.25" customHeight="1" outlineLevel="2" thickTop="1" thickBot="1">
      <c r="A38" s="16">
        <v>201200080</v>
      </c>
      <c r="B38" s="16">
        <v>535645</v>
      </c>
      <c r="C38" s="112">
        <v>41174</v>
      </c>
      <c r="D38" s="17">
        <v>79453772</v>
      </c>
      <c r="E38" s="38" t="s">
        <v>30</v>
      </c>
      <c r="F38" s="18">
        <v>72</v>
      </c>
      <c r="G38" s="19" t="s">
        <v>17</v>
      </c>
      <c r="H38" s="30" t="s">
        <v>22</v>
      </c>
      <c r="I38" s="31" t="s">
        <v>31</v>
      </c>
      <c r="J38" s="32">
        <v>2500</v>
      </c>
      <c r="K38" s="21">
        <v>3.2000000000000002E-3</v>
      </c>
      <c r="L38" s="22">
        <v>1.6429999999999999E-3</v>
      </c>
      <c r="M38" s="21">
        <v>2.7383000000000001E-2</v>
      </c>
      <c r="N38" s="23">
        <f t="shared" si="2"/>
        <v>68.457499999999996</v>
      </c>
      <c r="O38" s="24"/>
      <c r="P38" s="25">
        <f t="shared" si="3"/>
        <v>2.2540000000000001E-2</v>
      </c>
      <c r="Q38" s="26">
        <f t="shared" si="0"/>
        <v>56.35</v>
      </c>
      <c r="R38" s="26">
        <f t="shared" si="4"/>
        <v>4.1074999999999999</v>
      </c>
      <c r="S38" s="27">
        <f t="shared" si="5"/>
        <v>0.88313917394003572</v>
      </c>
    </row>
    <row r="39" spans="1:19" ht="15.75" customHeight="1" outlineLevel="2" thickTop="1" thickBot="1">
      <c r="A39" s="16">
        <v>201200087</v>
      </c>
      <c r="B39" s="16">
        <v>536052</v>
      </c>
      <c r="C39" s="112">
        <v>41193</v>
      </c>
      <c r="D39" s="17">
        <v>70522218</v>
      </c>
      <c r="E39" s="38" t="s">
        <v>28</v>
      </c>
      <c r="F39" s="18">
        <v>68</v>
      </c>
      <c r="G39" s="19" t="s">
        <v>17</v>
      </c>
      <c r="H39" s="30" t="s">
        <v>22</v>
      </c>
      <c r="I39" s="31" t="s">
        <v>29</v>
      </c>
      <c r="J39" s="32">
        <v>4124</v>
      </c>
      <c r="K39" s="21">
        <v>6.0899999999999999E-3</v>
      </c>
      <c r="L39" s="22">
        <v>1.518E-3</v>
      </c>
      <c r="M39" s="21">
        <v>2.4478E-2</v>
      </c>
      <c r="N39" s="23">
        <f t="shared" si="2"/>
        <v>100.947272</v>
      </c>
      <c r="O39" s="24"/>
      <c r="P39" s="25">
        <f t="shared" si="3"/>
        <v>1.6870000000000003E-2</v>
      </c>
      <c r="Q39" s="26">
        <f t="shared" si="0"/>
        <v>69.571880000000007</v>
      </c>
      <c r="R39" s="26">
        <f t="shared" si="4"/>
        <v>6.2602320000000002</v>
      </c>
      <c r="S39" s="27">
        <f t="shared" si="5"/>
        <v>0.75120516382057367</v>
      </c>
    </row>
    <row r="40" spans="1:19" ht="15.75" customHeight="1" outlineLevel="2" thickTop="1" thickBot="1">
      <c r="A40" s="16">
        <v>201200087</v>
      </c>
      <c r="B40" s="16">
        <v>536052</v>
      </c>
      <c r="C40" s="112">
        <v>41193</v>
      </c>
      <c r="D40" s="17">
        <v>79453772</v>
      </c>
      <c r="E40" s="29" t="s">
        <v>30</v>
      </c>
      <c r="F40" s="18">
        <v>72</v>
      </c>
      <c r="G40" s="19" t="s">
        <v>17</v>
      </c>
      <c r="H40" s="30" t="s">
        <v>22</v>
      </c>
      <c r="I40" s="31" t="s">
        <v>31</v>
      </c>
      <c r="J40" s="32">
        <v>2940</v>
      </c>
      <c r="K40" s="21">
        <v>3.2000000000000002E-3</v>
      </c>
      <c r="L40" s="22">
        <v>1.6429999999999999E-3</v>
      </c>
      <c r="M40" s="21">
        <v>2.7383000000000001E-2</v>
      </c>
      <c r="N40" s="23">
        <f t="shared" si="2"/>
        <v>80.506020000000007</v>
      </c>
      <c r="O40" s="24"/>
      <c r="P40" s="25">
        <f t="shared" si="3"/>
        <v>2.2540000000000001E-2</v>
      </c>
      <c r="Q40" s="26">
        <f t="shared" si="0"/>
        <v>66.267600000000002</v>
      </c>
      <c r="R40" s="26">
        <f t="shared" si="4"/>
        <v>4.8304200000000002</v>
      </c>
      <c r="S40" s="27">
        <f t="shared" si="5"/>
        <v>0.88313917394003572</v>
      </c>
    </row>
    <row r="41" spans="1:19" ht="15.75" customHeight="1" outlineLevel="2" thickTop="1" thickBot="1">
      <c r="A41" s="16">
        <v>201200088</v>
      </c>
      <c r="B41" s="16">
        <v>536387</v>
      </c>
      <c r="C41" s="112">
        <v>41214</v>
      </c>
      <c r="D41" s="17">
        <v>79452313</v>
      </c>
      <c r="E41" s="29" t="s">
        <v>16</v>
      </c>
      <c r="F41" s="18">
        <v>80</v>
      </c>
      <c r="G41" s="19" t="s">
        <v>17</v>
      </c>
      <c r="H41" s="30" t="s">
        <v>18</v>
      </c>
      <c r="I41" s="31" t="s">
        <v>19</v>
      </c>
      <c r="J41" s="32">
        <v>21984</v>
      </c>
      <c r="K41" s="21">
        <v>4.8000000000000001E-4</v>
      </c>
      <c r="L41" s="22">
        <v>9.0000000000000006E-5</v>
      </c>
      <c r="M41" s="21">
        <v>1.4940000000000001E-3</v>
      </c>
      <c r="N41" s="23">
        <f t="shared" si="2"/>
        <v>32.844096</v>
      </c>
      <c r="O41" s="24"/>
      <c r="P41" s="25">
        <f t="shared" si="3"/>
        <v>9.2400000000000013E-4</v>
      </c>
      <c r="Q41" s="26">
        <f t="shared" si="0"/>
        <v>20.313216000000004</v>
      </c>
      <c r="R41" s="26">
        <f t="shared" si="4"/>
        <v>1.9785600000000001</v>
      </c>
      <c r="S41" s="27">
        <f t="shared" si="5"/>
        <v>0.67871485943775101</v>
      </c>
    </row>
    <row r="42" spans="1:19" ht="17.25" customHeight="1" outlineLevel="2" thickTop="1" thickBot="1">
      <c r="A42" s="16">
        <v>201200103</v>
      </c>
      <c r="B42" s="16">
        <v>537364</v>
      </c>
      <c r="C42" s="112">
        <v>41264</v>
      </c>
      <c r="D42" s="17">
        <v>70522218</v>
      </c>
      <c r="E42" s="29" t="s">
        <v>28</v>
      </c>
      <c r="F42" s="18">
        <v>68</v>
      </c>
      <c r="G42" s="19" t="s">
        <v>17</v>
      </c>
      <c r="H42" s="30" t="s">
        <v>22</v>
      </c>
      <c r="I42" s="31" t="s">
        <v>29</v>
      </c>
      <c r="J42" s="32">
        <v>17402</v>
      </c>
      <c r="K42" s="21">
        <v>6.0899999999999999E-3</v>
      </c>
      <c r="L42" s="22">
        <v>1.518E-3</v>
      </c>
      <c r="M42" s="21">
        <v>2.4478E-2</v>
      </c>
      <c r="N42" s="23">
        <f t="shared" si="2"/>
        <v>425.96615600000001</v>
      </c>
      <c r="O42" s="166"/>
      <c r="P42" s="25">
        <f t="shared" si="3"/>
        <v>1.6870000000000003E-2</v>
      </c>
      <c r="Q42" s="26">
        <f t="shared" si="0"/>
        <v>293.57174000000003</v>
      </c>
      <c r="R42" s="26">
        <f t="shared" si="4"/>
        <v>26.416236000000001</v>
      </c>
      <c r="S42" s="27">
        <f t="shared" si="5"/>
        <v>0.75120516382057367</v>
      </c>
    </row>
    <row r="43" spans="1:19" ht="17.25" customHeight="1" thickBot="1">
      <c r="A43" s="137"/>
      <c r="B43" s="125"/>
      <c r="C43" s="126"/>
      <c r="D43" s="127"/>
      <c r="E43" s="128"/>
      <c r="F43" s="129"/>
      <c r="G43" s="130"/>
      <c r="H43" s="131"/>
      <c r="I43" s="132"/>
      <c r="J43" s="133"/>
      <c r="K43" s="134"/>
      <c r="L43" s="134"/>
      <c r="M43" s="134"/>
      <c r="N43" s="23">
        <f>SUBTOTAL(9,N3:N42)</f>
        <v>4393.565794000001</v>
      </c>
      <c r="O43" s="165"/>
      <c r="P43" s="135"/>
      <c r="Q43" s="26">
        <f>SUBTOTAL(9,Q3:Q42)</f>
        <v>2874.7994900000003</v>
      </c>
      <c r="R43" s="26">
        <f>SUBTOTAL(9,R3:R42)</f>
        <v>275.84351400000003</v>
      </c>
      <c r="S43" s="136"/>
    </row>
  </sheetData>
  <autoFilter ref="A2:Q42">
    <filterColumn colId="8"/>
    <sortState ref="A3:Q45">
      <sortCondition ref="A2:A45"/>
    </sortState>
  </autoFilter>
  <mergeCells count="2">
    <mergeCell ref="G1:I1"/>
    <mergeCell ref="G2:I2"/>
  </mergeCells>
  <pageMargins left="0.15748031496062992" right="0.19685039370078741" top="0.49" bottom="0.19685039370078741" header="0.21" footer="0.16"/>
  <pageSetup paperSize="9" scale="80" orientation="landscape" horizontalDpi="4294967292" r:id="rId1"/>
  <headerFooter>
    <oddHeader>&amp;C&amp;"Times New Roman,Gras italique"&amp;20ETAT 6 EXPORT COPEAUX LAITON&amp;R&amp;"Times New Roman,Gras italique"&amp;20&amp;P/&amp;N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Q25"/>
  <sheetViews>
    <sheetView workbookViewId="0">
      <selection activeCell="K15" sqref="K15"/>
    </sheetView>
  </sheetViews>
  <sheetFormatPr baseColWidth="10" defaultRowHeight="14.4"/>
  <cols>
    <col min="10" max="10" width="13.5546875" customWidth="1"/>
  </cols>
  <sheetData>
    <row r="1" spans="1:17">
      <c r="A1" s="171" t="s">
        <v>43</v>
      </c>
      <c r="B1" s="171" t="s">
        <v>44</v>
      </c>
      <c r="C1" s="177" t="s">
        <v>45</v>
      </c>
      <c r="D1" s="177" t="s">
        <v>46</v>
      </c>
      <c r="E1" s="177" t="s">
        <v>47</v>
      </c>
      <c r="F1" s="179" t="s">
        <v>4</v>
      </c>
      <c r="G1" s="180"/>
      <c r="H1" s="181"/>
      <c r="I1" s="182" t="s">
        <v>48</v>
      </c>
      <c r="J1" s="184" t="s">
        <v>49</v>
      </c>
      <c r="K1" s="173" t="s">
        <v>50</v>
      </c>
      <c r="L1" s="175" t="s">
        <v>51</v>
      </c>
      <c r="M1" s="176"/>
      <c r="N1" s="175" t="s">
        <v>52</v>
      </c>
      <c r="O1" s="176"/>
      <c r="P1" s="173" t="s">
        <v>53</v>
      </c>
      <c r="Q1" s="50"/>
    </row>
    <row r="2" spans="1:17">
      <c r="A2" s="172"/>
      <c r="B2" s="172"/>
      <c r="C2" s="178"/>
      <c r="D2" s="178"/>
      <c r="E2" s="178"/>
      <c r="F2" s="142" t="s">
        <v>54</v>
      </c>
      <c r="G2" s="142" t="s">
        <v>55</v>
      </c>
      <c r="H2" s="142" t="s">
        <v>56</v>
      </c>
      <c r="I2" s="183"/>
      <c r="J2" s="185"/>
      <c r="K2" s="174"/>
      <c r="L2" s="68" t="s">
        <v>57</v>
      </c>
      <c r="M2" s="69" t="s">
        <v>58</v>
      </c>
      <c r="N2" s="70" t="s">
        <v>57</v>
      </c>
      <c r="O2" s="69" t="s">
        <v>58</v>
      </c>
      <c r="P2" s="174"/>
      <c r="Q2" s="50"/>
    </row>
    <row r="3" spans="1:17" ht="26.4">
      <c r="A3" s="145">
        <v>40843</v>
      </c>
      <c r="B3" s="63" t="s">
        <v>65</v>
      </c>
      <c r="C3" s="87" t="s">
        <v>60</v>
      </c>
      <c r="D3" s="87">
        <v>680996</v>
      </c>
      <c r="E3" s="88">
        <v>40889</v>
      </c>
      <c r="F3" s="71" t="s">
        <v>17</v>
      </c>
      <c r="G3" s="89" t="s">
        <v>22</v>
      </c>
      <c r="H3" s="90" t="s">
        <v>29</v>
      </c>
      <c r="I3" s="91">
        <v>1504</v>
      </c>
      <c r="J3" s="72">
        <v>1146.472</v>
      </c>
      <c r="K3" s="91">
        <v>68</v>
      </c>
      <c r="L3" s="92">
        <v>0.68920000000000003</v>
      </c>
      <c r="M3" s="72">
        <f t="shared" ref="M3:M22" si="0">L3*J3</f>
        <v>790.14850239999998</v>
      </c>
      <c r="N3" s="73">
        <v>6.2E-2</v>
      </c>
      <c r="O3" s="72">
        <f t="shared" ref="O3:O10" si="1">N3*J3</f>
        <v>71.081264000000004</v>
      </c>
      <c r="P3" s="74">
        <v>0.75119999999999998</v>
      </c>
      <c r="Q3" s="50"/>
    </row>
    <row r="4" spans="1:17" ht="27.6">
      <c r="A4" s="144">
        <v>41213</v>
      </c>
      <c r="B4" s="59" t="s">
        <v>67</v>
      </c>
      <c r="C4" s="85" t="s">
        <v>60</v>
      </c>
      <c r="D4" s="86">
        <v>686700</v>
      </c>
      <c r="E4" s="85">
        <v>41232</v>
      </c>
      <c r="F4" s="75" t="s">
        <v>17</v>
      </c>
      <c r="G4" s="95" t="s">
        <v>22</v>
      </c>
      <c r="H4" s="96">
        <v>21</v>
      </c>
      <c r="I4" s="93">
        <v>358</v>
      </c>
      <c r="J4" s="76">
        <v>358</v>
      </c>
      <c r="K4" s="93">
        <v>68</v>
      </c>
      <c r="L4" s="97">
        <v>0.68920000000000003</v>
      </c>
      <c r="M4" s="72">
        <f t="shared" si="0"/>
        <v>246.73360000000002</v>
      </c>
      <c r="N4" s="77">
        <v>6.2E-2</v>
      </c>
      <c r="O4" s="72">
        <f t="shared" si="1"/>
        <v>22.196000000000002</v>
      </c>
      <c r="P4" s="77">
        <v>0.75119999999999998</v>
      </c>
      <c r="Q4" s="50" t="s">
        <v>75</v>
      </c>
    </row>
    <row r="5" spans="1:17" ht="26.4">
      <c r="A5" s="144">
        <v>40941</v>
      </c>
      <c r="B5" s="61" t="s">
        <v>69</v>
      </c>
      <c r="C5" s="98" t="s">
        <v>60</v>
      </c>
      <c r="D5" s="98">
        <v>682165</v>
      </c>
      <c r="E5" s="99">
        <v>40953</v>
      </c>
      <c r="F5" s="75" t="s">
        <v>17</v>
      </c>
      <c r="G5" s="95" t="s">
        <v>36</v>
      </c>
      <c r="H5" s="96">
        <v>14</v>
      </c>
      <c r="I5" s="93">
        <v>204</v>
      </c>
      <c r="J5" s="76">
        <v>77.305868000000004</v>
      </c>
      <c r="K5" s="93">
        <v>69</v>
      </c>
      <c r="L5" s="97">
        <v>0.76970000000000005</v>
      </c>
      <c r="M5" s="72">
        <f t="shared" si="0"/>
        <v>59.502326599600003</v>
      </c>
      <c r="N5" s="77">
        <v>6.2300000000000001E-2</v>
      </c>
      <c r="O5" s="72">
        <f t="shared" si="1"/>
        <v>4.8161555763999999</v>
      </c>
      <c r="P5" s="77">
        <v>0.83209999999999995</v>
      </c>
      <c r="Q5" s="50"/>
    </row>
    <row r="6" spans="1:17" ht="26.4">
      <c r="A6" s="144">
        <v>40969</v>
      </c>
      <c r="B6" s="62" t="s">
        <v>71</v>
      </c>
      <c r="C6" s="93" t="s">
        <v>60</v>
      </c>
      <c r="D6" s="93">
        <v>683038</v>
      </c>
      <c r="E6" s="94">
        <v>40998</v>
      </c>
      <c r="F6" s="75" t="s">
        <v>17</v>
      </c>
      <c r="G6" s="95" t="s">
        <v>36</v>
      </c>
      <c r="H6" s="96" t="s">
        <v>37</v>
      </c>
      <c r="I6" s="93">
        <v>200</v>
      </c>
      <c r="J6" s="76">
        <v>79.497388000000001</v>
      </c>
      <c r="K6" s="93">
        <v>69</v>
      </c>
      <c r="L6" s="97">
        <v>0.76970000000000005</v>
      </c>
      <c r="M6" s="72">
        <f t="shared" si="0"/>
        <v>61.189139543600007</v>
      </c>
      <c r="N6" s="77">
        <v>6.2300000000000001E-2</v>
      </c>
      <c r="O6" s="72">
        <f t="shared" si="1"/>
        <v>4.9526872724000004</v>
      </c>
      <c r="P6" s="77">
        <v>0.83209999999999995</v>
      </c>
      <c r="Q6" s="50"/>
    </row>
    <row r="7" spans="1:17" ht="26.4">
      <c r="A7" s="144">
        <v>41012</v>
      </c>
      <c r="B7" s="62" t="s">
        <v>72</v>
      </c>
      <c r="C7" s="93" t="s">
        <v>60</v>
      </c>
      <c r="D7" s="93">
        <v>683423</v>
      </c>
      <c r="E7" s="94">
        <v>41019</v>
      </c>
      <c r="F7" s="75" t="s">
        <v>17</v>
      </c>
      <c r="G7" s="95" t="s">
        <v>36</v>
      </c>
      <c r="H7" s="96" t="s">
        <v>37</v>
      </c>
      <c r="I7" s="93">
        <v>602</v>
      </c>
      <c r="J7" s="78">
        <v>72.457130000000006</v>
      </c>
      <c r="K7" s="93">
        <v>69</v>
      </c>
      <c r="L7" s="97">
        <v>0.76970000000000005</v>
      </c>
      <c r="M7" s="72">
        <f t="shared" si="0"/>
        <v>55.770252961000011</v>
      </c>
      <c r="N7" s="77">
        <v>6.2300000000000001E-2</v>
      </c>
      <c r="O7" s="72">
        <f t="shared" si="1"/>
        <v>4.5140791990000002</v>
      </c>
      <c r="P7" s="77">
        <v>0.83209999999999995</v>
      </c>
      <c r="Q7" s="50"/>
    </row>
    <row r="8" spans="1:17" ht="26.4">
      <c r="A8" s="144">
        <v>40941</v>
      </c>
      <c r="B8" s="62" t="s">
        <v>69</v>
      </c>
      <c r="C8" s="93" t="s">
        <v>60</v>
      </c>
      <c r="D8" s="93">
        <v>682165</v>
      </c>
      <c r="E8" s="94">
        <v>40953</v>
      </c>
      <c r="F8" s="75" t="s">
        <v>17</v>
      </c>
      <c r="G8" s="95" t="s">
        <v>36</v>
      </c>
      <c r="H8" s="96" t="s">
        <v>37</v>
      </c>
      <c r="I8" s="93">
        <v>204</v>
      </c>
      <c r="J8" s="79">
        <v>166.5308</v>
      </c>
      <c r="K8" s="93">
        <v>70</v>
      </c>
      <c r="L8" s="97">
        <v>0.38519999999999999</v>
      </c>
      <c r="M8" s="72">
        <f t="shared" si="0"/>
        <v>64.147664159999991</v>
      </c>
      <c r="N8" s="77">
        <v>6.6000000000000003E-2</v>
      </c>
      <c r="O8" s="72">
        <f t="shared" si="1"/>
        <v>10.991032800000001</v>
      </c>
      <c r="P8" s="77">
        <v>0.45119999999999999</v>
      </c>
      <c r="Q8" s="50"/>
    </row>
    <row r="9" spans="1:17" ht="26.4">
      <c r="A9" s="144">
        <v>40969</v>
      </c>
      <c r="B9" s="61" t="s">
        <v>71</v>
      </c>
      <c r="C9" s="98" t="s">
        <v>60</v>
      </c>
      <c r="D9" s="98">
        <v>683038</v>
      </c>
      <c r="E9" s="99">
        <v>40998</v>
      </c>
      <c r="F9" s="75" t="s">
        <v>17</v>
      </c>
      <c r="G9" s="95" t="s">
        <v>36</v>
      </c>
      <c r="H9" s="96" t="s">
        <v>37</v>
      </c>
      <c r="I9" s="93">
        <v>200</v>
      </c>
      <c r="J9" s="79">
        <v>198.52511999999999</v>
      </c>
      <c r="K9" s="93">
        <v>70</v>
      </c>
      <c r="L9" s="97">
        <v>0.38519999999999999</v>
      </c>
      <c r="M9" s="72">
        <f t="shared" si="0"/>
        <v>76.471876223999999</v>
      </c>
      <c r="N9" s="77">
        <v>6.6000000000000003E-2</v>
      </c>
      <c r="O9" s="72">
        <f t="shared" si="1"/>
        <v>13.10265792</v>
      </c>
      <c r="P9" s="77">
        <v>0.45119999999999999</v>
      </c>
      <c r="Q9" s="50"/>
    </row>
    <row r="10" spans="1:17" ht="26.4">
      <c r="A10" s="144">
        <v>41012</v>
      </c>
      <c r="B10" s="62" t="s">
        <v>72</v>
      </c>
      <c r="C10" s="93" t="s">
        <v>60</v>
      </c>
      <c r="D10" s="93">
        <v>683423</v>
      </c>
      <c r="E10" s="94">
        <v>41019</v>
      </c>
      <c r="F10" s="75" t="s">
        <v>17</v>
      </c>
      <c r="G10" s="95" t="s">
        <v>36</v>
      </c>
      <c r="H10" s="96" t="s">
        <v>37</v>
      </c>
      <c r="I10" s="93">
        <v>602</v>
      </c>
      <c r="J10" s="79">
        <v>185.84399999999999</v>
      </c>
      <c r="K10" s="93">
        <v>70</v>
      </c>
      <c r="L10" s="97">
        <v>0.38519999999999999</v>
      </c>
      <c r="M10" s="72">
        <f t="shared" si="0"/>
        <v>71.587108799999996</v>
      </c>
      <c r="N10" s="77">
        <v>6.6000000000000003E-2</v>
      </c>
      <c r="O10" s="72">
        <f t="shared" si="1"/>
        <v>12.265703999999999</v>
      </c>
      <c r="P10" s="77">
        <v>0.45119999999999999</v>
      </c>
      <c r="Q10" s="50"/>
    </row>
    <row r="11" spans="1:17" ht="26.4">
      <c r="A11" s="148">
        <v>39955</v>
      </c>
      <c r="B11" s="61" t="s">
        <v>62</v>
      </c>
      <c r="C11" s="98" t="s">
        <v>60</v>
      </c>
      <c r="D11" s="98">
        <v>663948</v>
      </c>
      <c r="E11" s="99">
        <v>39959</v>
      </c>
      <c r="F11" s="75" t="s">
        <v>17</v>
      </c>
      <c r="G11" s="95" t="s">
        <v>22</v>
      </c>
      <c r="H11" s="96">
        <v>10</v>
      </c>
      <c r="I11" s="93">
        <v>120</v>
      </c>
      <c r="J11" s="79">
        <v>11.12</v>
      </c>
      <c r="K11" s="93">
        <v>71</v>
      </c>
      <c r="L11" s="97">
        <v>0.64119999999999999</v>
      </c>
      <c r="M11" s="72">
        <f t="shared" si="0"/>
        <v>7.1301439999999996</v>
      </c>
      <c r="N11" s="77">
        <v>6.2E-2</v>
      </c>
      <c r="O11" s="72">
        <v>0.69</v>
      </c>
      <c r="P11" s="77">
        <v>0.70320000000000005</v>
      </c>
      <c r="Q11" s="50"/>
    </row>
    <row r="12" spans="1:17" ht="26.4">
      <c r="A12" s="144">
        <v>40591</v>
      </c>
      <c r="B12" s="61" t="s">
        <v>68</v>
      </c>
      <c r="C12" s="98" t="s">
        <v>60</v>
      </c>
      <c r="D12" s="98">
        <v>676492</v>
      </c>
      <c r="E12" s="99">
        <v>40625</v>
      </c>
      <c r="F12" s="75" t="s">
        <v>17</v>
      </c>
      <c r="G12" s="95" t="s">
        <v>22</v>
      </c>
      <c r="H12" s="96" t="s">
        <v>31</v>
      </c>
      <c r="I12" s="93">
        <v>642</v>
      </c>
      <c r="J12" s="79">
        <f>644.87-J13-J14</f>
        <v>107.87</v>
      </c>
      <c r="K12" s="93">
        <v>72</v>
      </c>
      <c r="L12" s="97">
        <v>0.82310000000000005</v>
      </c>
      <c r="M12" s="72">
        <f t="shared" si="0"/>
        <v>88.787797000000012</v>
      </c>
      <c r="N12" s="77">
        <v>0.06</v>
      </c>
      <c r="O12" s="72">
        <f>N12*J12</f>
        <v>6.4722</v>
      </c>
      <c r="P12" s="77">
        <v>0.8831</v>
      </c>
      <c r="Q12" s="60"/>
    </row>
    <row r="13" spans="1:17" ht="26.4">
      <c r="A13" s="144">
        <v>40941</v>
      </c>
      <c r="B13" s="61" t="s">
        <v>69</v>
      </c>
      <c r="C13" s="98" t="s">
        <v>60</v>
      </c>
      <c r="D13" s="98">
        <v>682165</v>
      </c>
      <c r="E13" s="99">
        <v>40953</v>
      </c>
      <c r="F13" s="75" t="s">
        <v>17</v>
      </c>
      <c r="G13" s="95" t="s">
        <v>22</v>
      </c>
      <c r="H13" s="96" t="s">
        <v>31</v>
      </c>
      <c r="I13" s="93">
        <v>252</v>
      </c>
      <c r="J13" s="79">
        <v>252</v>
      </c>
      <c r="K13" s="93">
        <v>72</v>
      </c>
      <c r="L13" s="97">
        <v>0.82310000000000005</v>
      </c>
      <c r="M13" s="72">
        <f t="shared" si="0"/>
        <v>207.42120000000003</v>
      </c>
      <c r="N13" s="77">
        <v>0.06</v>
      </c>
      <c r="O13" s="72">
        <f>N13*J13</f>
        <v>15.12</v>
      </c>
      <c r="P13" s="77">
        <v>0.8831</v>
      </c>
      <c r="Q13" s="50"/>
    </row>
    <row r="14" spans="1:17" ht="26.4">
      <c r="A14" s="144">
        <v>41121</v>
      </c>
      <c r="B14" s="61" t="s">
        <v>66</v>
      </c>
      <c r="C14" s="98" t="s">
        <v>60</v>
      </c>
      <c r="D14" s="98">
        <v>685427</v>
      </c>
      <c r="E14" s="99">
        <v>41145</v>
      </c>
      <c r="F14" s="75" t="s">
        <v>17</v>
      </c>
      <c r="G14" s="95" t="s">
        <v>22</v>
      </c>
      <c r="H14" s="96">
        <v>24</v>
      </c>
      <c r="I14" s="93">
        <v>285</v>
      </c>
      <c r="J14" s="79">
        <v>285</v>
      </c>
      <c r="K14" s="93">
        <v>72</v>
      </c>
      <c r="L14" s="97">
        <v>0.82310000000000005</v>
      </c>
      <c r="M14" s="72">
        <f t="shared" si="0"/>
        <v>234.58350000000002</v>
      </c>
      <c r="N14" s="77">
        <v>0.06</v>
      </c>
      <c r="O14" s="72">
        <f>N14*J14</f>
        <v>17.099999999999998</v>
      </c>
      <c r="P14" s="77">
        <v>0.8831</v>
      </c>
      <c r="Q14" s="50"/>
    </row>
    <row r="15" spans="1:17" ht="26.4">
      <c r="A15" s="143">
        <v>40718</v>
      </c>
      <c r="B15" s="61" t="s">
        <v>63</v>
      </c>
      <c r="C15" s="98" t="s">
        <v>60</v>
      </c>
      <c r="D15" s="98">
        <v>678584</v>
      </c>
      <c r="E15" s="99">
        <v>40733</v>
      </c>
      <c r="F15" s="75" t="s">
        <v>17</v>
      </c>
      <c r="G15" s="95" t="s">
        <v>22</v>
      </c>
      <c r="H15" s="96" t="s">
        <v>23</v>
      </c>
      <c r="I15" s="93">
        <v>202</v>
      </c>
      <c r="J15" s="79">
        <v>60.939900000000002</v>
      </c>
      <c r="K15" s="93">
        <v>73</v>
      </c>
      <c r="L15" s="97">
        <v>0.80179999999999996</v>
      </c>
      <c r="M15" s="72">
        <f t="shared" si="0"/>
        <v>48.86161182</v>
      </c>
      <c r="N15" s="77">
        <v>6.0999999999999999E-2</v>
      </c>
      <c r="O15" s="72">
        <v>3.72</v>
      </c>
      <c r="P15" s="77">
        <v>0.86280000000000001</v>
      </c>
      <c r="Q15" s="50"/>
    </row>
    <row r="16" spans="1:17" ht="26.4">
      <c r="A16" s="144">
        <v>40459</v>
      </c>
      <c r="B16" s="62" t="s">
        <v>77</v>
      </c>
      <c r="C16" s="93" t="s">
        <v>60</v>
      </c>
      <c r="D16" s="93">
        <v>673913</v>
      </c>
      <c r="E16" s="94">
        <v>40492</v>
      </c>
      <c r="F16" s="75" t="s">
        <v>17</v>
      </c>
      <c r="G16" s="95" t="s">
        <v>36</v>
      </c>
      <c r="H16" s="96" t="s">
        <v>41</v>
      </c>
      <c r="I16" s="93">
        <v>101</v>
      </c>
      <c r="J16" s="79">
        <v>48.433999999999997</v>
      </c>
      <c r="K16" s="91">
        <v>74</v>
      </c>
      <c r="L16" s="97">
        <v>0.69650000000000001</v>
      </c>
      <c r="M16" s="72">
        <f t="shared" si="0"/>
        <v>33.734280999999996</v>
      </c>
      <c r="N16" s="77">
        <v>6.4000000000000001E-2</v>
      </c>
      <c r="O16" s="72">
        <f>N16*J16</f>
        <v>3.0997759999999999</v>
      </c>
      <c r="P16" s="77">
        <v>0.76049999999999995</v>
      </c>
      <c r="Q16" s="60"/>
    </row>
    <row r="17" spans="1:17" ht="26.4">
      <c r="A17" s="147">
        <v>40737</v>
      </c>
      <c r="B17" s="149" t="s">
        <v>73</v>
      </c>
      <c r="C17" s="150" t="s">
        <v>60</v>
      </c>
      <c r="D17" s="150">
        <v>679098</v>
      </c>
      <c r="E17" s="151">
        <v>40764</v>
      </c>
      <c r="F17" s="71" t="s">
        <v>17</v>
      </c>
      <c r="G17" s="89" t="s">
        <v>36</v>
      </c>
      <c r="H17" s="90">
        <v>15</v>
      </c>
      <c r="I17" s="100">
        <v>300</v>
      </c>
      <c r="J17" s="79">
        <v>300</v>
      </c>
      <c r="K17" s="91">
        <v>74</v>
      </c>
      <c r="L17" s="97">
        <v>0.69650000000000001</v>
      </c>
      <c r="M17" s="72">
        <f t="shared" si="0"/>
        <v>208.95</v>
      </c>
      <c r="N17" s="77">
        <v>6.4000000000000001E-2</v>
      </c>
      <c r="O17" s="72">
        <f>N17*J17</f>
        <v>19.2</v>
      </c>
      <c r="P17" s="77">
        <v>0.76049999999999995</v>
      </c>
      <c r="Q17" s="50"/>
    </row>
    <row r="18" spans="1:17" ht="26.4">
      <c r="A18" s="147">
        <v>40837</v>
      </c>
      <c r="B18" s="64" t="s">
        <v>70</v>
      </c>
      <c r="C18" s="103" t="s">
        <v>60</v>
      </c>
      <c r="D18" s="103">
        <v>680290</v>
      </c>
      <c r="E18" s="104">
        <v>40849</v>
      </c>
      <c r="F18" s="84" t="s">
        <v>17</v>
      </c>
      <c r="G18" s="101" t="s">
        <v>22</v>
      </c>
      <c r="H18" s="105">
        <v>27</v>
      </c>
      <c r="I18" s="102">
        <v>180</v>
      </c>
      <c r="J18" s="79">
        <v>86.953000000000003</v>
      </c>
      <c r="K18" s="91">
        <v>76</v>
      </c>
      <c r="L18" s="97">
        <v>0.69350000000000001</v>
      </c>
      <c r="M18" s="72">
        <f t="shared" si="0"/>
        <v>60.301905500000004</v>
      </c>
      <c r="N18" s="77">
        <v>6.13E-2</v>
      </c>
      <c r="O18" s="72">
        <f>N18*J18</f>
        <v>5.3302189000000002</v>
      </c>
      <c r="P18" s="77">
        <v>0.75480000000000003</v>
      </c>
      <c r="Q18" s="50"/>
    </row>
    <row r="19" spans="1:17" ht="26.4">
      <c r="A19" s="147">
        <v>40170</v>
      </c>
      <c r="B19" s="64" t="s">
        <v>74</v>
      </c>
      <c r="C19" s="103" t="s">
        <v>60</v>
      </c>
      <c r="D19" s="103">
        <v>668161</v>
      </c>
      <c r="E19" s="104">
        <v>40189</v>
      </c>
      <c r="F19" s="84" t="s">
        <v>17</v>
      </c>
      <c r="G19" s="101" t="s">
        <v>36</v>
      </c>
      <c r="H19" s="105">
        <v>24</v>
      </c>
      <c r="I19" s="102">
        <v>50</v>
      </c>
      <c r="J19" s="79">
        <v>19.315000000000001</v>
      </c>
      <c r="K19" s="91">
        <v>77</v>
      </c>
      <c r="L19" s="97">
        <v>0.65969999999999995</v>
      </c>
      <c r="M19" s="72">
        <f t="shared" si="0"/>
        <v>12.742105499999999</v>
      </c>
      <c r="N19" s="77">
        <v>0.06</v>
      </c>
      <c r="O19" s="72">
        <f>N19*J19</f>
        <v>1.1589</v>
      </c>
      <c r="P19" s="77">
        <v>0.71970000000000001</v>
      </c>
      <c r="Q19" s="50"/>
    </row>
    <row r="20" spans="1:17" ht="26.4">
      <c r="A20" s="146">
        <v>41213</v>
      </c>
      <c r="B20" s="64" t="s">
        <v>76</v>
      </c>
      <c r="C20" s="103" t="s">
        <v>60</v>
      </c>
      <c r="D20" s="103">
        <v>686724</v>
      </c>
      <c r="E20" s="104">
        <v>41233</v>
      </c>
      <c r="F20" s="84" t="s">
        <v>17</v>
      </c>
      <c r="G20" s="101" t="s">
        <v>36</v>
      </c>
      <c r="H20" s="105" t="s">
        <v>31</v>
      </c>
      <c r="I20" s="152">
        <v>35</v>
      </c>
      <c r="J20" s="79">
        <v>35</v>
      </c>
      <c r="K20" s="91">
        <v>77</v>
      </c>
      <c r="L20" s="97">
        <v>0.65969999999999995</v>
      </c>
      <c r="M20" s="72">
        <f t="shared" si="0"/>
        <v>23.089499999999997</v>
      </c>
      <c r="N20" s="77">
        <v>0.06</v>
      </c>
      <c r="O20" s="72">
        <f>N20*J20</f>
        <v>2.1</v>
      </c>
      <c r="P20" s="77">
        <v>0.71970000000000001</v>
      </c>
      <c r="Q20" s="50"/>
    </row>
    <row r="21" spans="1:17" ht="27.6">
      <c r="A21" s="146">
        <v>41082</v>
      </c>
      <c r="B21" s="65" t="s">
        <v>64</v>
      </c>
      <c r="C21" s="82" t="s">
        <v>60</v>
      </c>
      <c r="D21" s="83">
        <v>684891</v>
      </c>
      <c r="E21" s="82">
        <v>41104</v>
      </c>
      <c r="F21" s="75" t="s">
        <v>17</v>
      </c>
      <c r="G21" s="106" t="s">
        <v>22</v>
      </c>
      <c r="H21" s="107" t="s">
        <v>23</v>
      </c>
      <c r="I21" s="102">
        <v>518</v>
      </c>
      <c r="J21" s="79">
        <v>205.31849</v>
      </c>
      <c r="K21" s="91">
        <v>78</v>
      </c>
      <c r="L21" s="97">
        <v>0.20749999999999999</v>
      </c>
      <c r="M21" s="72">
        <f t="shared" si="0"/>
        <v>42.603586674999995</v>
      </c>
      <c r="N21" s="77">
        <v>7.2999999999999995E-2</v>
      </c>
      <c r="O21" s="141">
        <v>14.989000000000001</v>
      </c>
      <c r="P21" s="77">
        <v>0.28050000000000003</v>
      </c>
      <c r="Q21" s="50"/>
    </row>
    <row r="22" spans="1:17" ht="26.4">
      <c r="A22" s="144">
        <v>41012</v>
      </c>
      <c r="B22" s="61" t="s">
        <v>72</v>
      </c>
      <c r="C22" s="98" t="s">
        <v>60</v>
      </c>
      <c r="D22" s="98">
        <v>683423</v>
      </c>
      <c r="E22" s="99">
        <v>41019</v>
      </c>
      <c r="F22" s="75" t="s">
        <v>17</v>
      </c>
      <c r="G22" s="95" t="s">
        <v>36</v>
      </c>
      <c r="H22" s="96">
        <v>17</v>
      </c>
      <c r="I22" s="93">
        <v>59</v>
      </c>
      <c r="J22" s="76">
        <v>54.56</v>
      </c>
      <c r="K22" s="93">
        <v>79</v>
      </c>
      <c r="L22" s="97">
        <v>0.87990000000000002</v>
      </c>
      <c r="M22" s="72">
        <f t="shared" si="0"/>
        <v>48.007344000000003</v>
      </c>
      <c r="N22" s="77">
        <v>6.0699999999999997E-2</v>
      </c>
      <c r="O22" s="72">
        <f>N22*J22</f>
        <v>3.3117920000000001</v>
      </c>
      <c r="P22" s="77">
        <v>0.94059999999999999</v>
      </c>
      <c r="Q22" s="50"/>
    </row>
    <row r="23" spans="1:17" ht="27.6">
      <c r="A23" s="144">
        <v>41081</v>
      </c>
      <c r="B23" s="59" t="s">
        <v>59</v>
      </c>
      <c r="C23" s="85" t="s">
        <v>60</v>
      </c>
      <c r="D23" s="86">
        <v>684890</v>
      </c>
      <c r="E23" s="85">
        <v>41104</v>
      </c>
      <c r="F23" s="75" t="s">
        <v>17</v>
      </c>
      <c r="G23" s="95" t="s">
        <v>18</v>
      </c>
      <c r="H23" s="93">
        <v>5.5</v>
      </c>
      <c r="I23" s="93">
        <v>121</v>
      </c>
      <c r="J23" s="76">
        <v>17.423999999999999</v>
      </c>
      <c r="K23" s="93">
        <v>80</v>
      </c>
      <c r="L23" s="77">
        <v>0.61839999999999995</v>
      </c>
      <c r="M23" s="72">
        <v>10.778</v>
      </c>
      <c r="N23" s="77">
        <v>6.0299999999999999E-2</v>
      </c>
      <c r="O23" s="72">
        <f>N23*J23</f>
        <v>1.0506671999999999</v>
      </c>
      <c r="P23" s="77">
        <v>0.67879999999999996</v>
      </c>
      <c r="Q23" s="50"/>
    </row>
    <row r="24" spans="1:17" ht="27.6">
      <c r="A24" s="148">
        <v>40631</v>
      </c>
      <c r="B24" s="59" t="s">
        <v>61</v>
      </c>
      <c r="C24" s="85" t="s">
        <v>60</v>
      </c>
      <c r="D24" s="86">
        <v>676969</v>
      </c>
      <c r="E24" s="85">
        <v>40651</v>
      </c>
      <c r="F24" s="75" t="s">
        <v>17</v>
      </c>
      <c r="G24" s="95" t="s">
        <v>18</v>
      </c>
      <c r="H24" s="93">
        <v>5.5</v>
      </c>
      <c r="I24" s="93">
        <v>120</v>
      </c>
      <c r="J24" s="76">
        <v>120</v>
      </c>
      <c r="K24" s="93">
        <v>80</v>
      </c>
      <c r="L24" s="77">
        <v>0.61839999999999995</v>
      </c>
      <c r="M24" s="72">
        <v>74.215000000000003</v>
      </c>
      <c r="N24" s="77">
        <v>6.0299999999999999E-2</v>
      </c>
      <c r="O24" s="72">
        <f>N24*J24</f>
        <v>7.2359999999999998</v>
      </c>
      <c r="P24" s="77">
        <v>0.67879999999999996</v>
      </c>
      <c r="Q24" s="50"/>
    </row>
    <row r="25" spans="1:17" ht="27.6">
      <c r="A25" s="124" t="s">
        <v>78</v>
      </c>
      <c r="B25" s="113"/>
      <c r="C25" s="114"/>
      <c r="D25" s="114"/>
      <c r="E25" s="115"/>
      <c r="F25" s="116"/>
      <c r="G25" s="117"/>
      <c r="H25" s="118"/>
      <c r="I25" s="119"/>
      <c r="J25" s="120">
        <f>SUBTOTAL(9,J2:J24)</f>
        <v>3888.5666959999999</v>
      </c>
      <c r="K25" s="121"/>
      <c r="L25" s="122"/>
      <c r="M25" s="120">
        <f>SUBTOTAL(9,M2:M24)</f>
        <v>2526.7564461831998</v>
      </c>
      <c r="N25" s="123"/>
      <c r="O25" s="120">
        <f>SUBTOTAL(9,O2:O24)</f>
        <v>244.49813486779993</v>
      </c>
      <c r="P25" s="123"/>
      <c r="Q25" s="50"/>
    </row>
  </sheetData>
  <autoFilter ref="A1:Q24">
    <filterColumn colId="5" showButton="0"/>
    <filterColumn colId="6" showButton="0"/>
    <filterColumn colId="11" showButton="0"/>
    <filterColumn colId="13" showButton="0"/>
    <sortState ref="A4:Q24">
      <sortCondition ref="K1:K24"/>
    </sortState>
  </autoFilter>
  <mergeCells count="12">
    <mergeCell ref="P1:P2"/>
    <mergeCell ref="A1:A2"/>
    <mergeCell ref="B1:B2"/>
    <mergeCell ref="C1:C2"/>
    <mergeCell ref="D1:D2"/>
    <mergeCell ref="E1:E2"/>
    <mergeCell ref="F1:H1"/>
    <mergeCell ref="I1:I2"/>
    <mergeCell ref="J1:J2"/>
    <mergeCell ref="K1:K2"/>
    <mergeCell ref="L1:M1"/>
    <mergeCell ref="N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ACHAT laiton (2)</vt:lpstr>
      <vt:lpstr>etat 6 export laiton 2012 (2)</vt:lpstr>
      <vt:lpstr>Feuil1</vt:lpstr>
      <vt:lpstr>'ACHAT laiton (2)'!Impression_des_titres</vt:lpstr>
      <vt:lpstr>'etat 6 export laiton 2012 (2)'!Impression_des_titres</vt:lpstr>
      <vt:lpstr>'ACHAT laiton (2)'!Zone_d_impression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DELL</cp:lastModifiedBy>
  <cp:lastPrinted>2013-08-29T09:15:34Z</cp:lastPrinted>
  <dcterms:created xsi:type="dcterms:W3CDTF">2013-01-21T08:32:17Z</dcterms:created>
  <dcterms:modified xsi:type="dcterms:W3CDTF">2020-02-20T13:17:24Z</dcterms:modified>
</cp:coreProperties>
</file>