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0" yWindow="0" windowWidth="19440" windowHeight="12135" firstSheet="2" activeTab="4"/>
  </bookViews>
  <sheets>
    <sheet name="TOTAL" sheetId="4" r:id="rId1"/>
    <sheet name="Coûts de prévention" sheetId="5" r:id="rId2"/>
    <sheet name="Coûts de détection" sheetId="1" r:id="rId3"/>
    <sheet name="Coûts des défaillances externes" sheetId="2" r:id="rId4"/>
    <sheet name="Coûts des défaillances internes" sheetId="3" r:id="rId5"/>
  </sheets>
  <definedNames>
    <definedName name="_xlnm.Print_Area" localSheetId="1">'Coûts de prévention'!$A$1:$Y$19</definedName>
    <definedName name="_xlnm.Print_Area" localSheetId="3">'Coûts des défaillances externes'!$A$1:$Y$18</definedName>
    <definedName name="_xlnm.Print_Area" localSheetId="4">'Coûts des défaillances internes'!$A$1:$Z$30</definedName>
    <definedName name="_xlnm.Print_Area" localSheetId="0">TOTAL!$A$1:$O$20</definedName>
  </definedNames>
  <calcPr calcId="125725"/>
</workbook>
</file>

<file path=xl/calcChain.xml><?xml version="1.0" encoding="utf-8"?>
<calcChain xmlns="http://schemas.openxmlformats.org/spreadsheetml/2006/main">
  <c r="C7" i="2"/>
  <c r="C8"/>
  <c r="C7" i="1"/>
  <c r="C8" i="5"/>
  <c r="C10"/>
  <c r="C7" i="4" l="1"/>
  <c r="E16" i="3"/>
  <c r="C9" i="2" l="1"/>
  <c r="C19" i="3"/>
  <c r="J10" i="4"/>
  <c r="I10"/>
  <c r="H10"/>
  <c r="F10"/>
  <c r="E10"/>
  <c r="D10"/>
  <c r="G10"/>
  <c r="C10"/>
  <c r="B10"/>
  <c r="C19" i="5" l="1"/>
  <c r="H15" i="4" l="1"/>
  <c r="B15"/>
  <c r="N15" l="1"/>
  <c r="M9"/>
  <c r="Y13" i="2" l="1"/>
  <c r="M8" i="4" s="1"/>
  <c r="Y24" i="3" l="1"/>
  <c r="M7" i="4" s="1"/>
  <c r="W13" i="2" l="1"/>
  <c r="L8" i="4" s="1"/>
  <c r="W8" i="1"/>
  <c r="L9" i="4" s="1"/>
  <c r="W24" i="3" l="1"/>
  <c r="L7" i="4" s="1"/>
  <c r="U8" i="1"/>
  <c r="K9" i="4" s="1"/>
  <c r="U24" i="3" l="1"/>
  <c r="K7" i="4" s="1"/>
  <c r="Y19" i="5" l="1"/>
  <c r="M10" i="4" s="1"/>
  <c r="M11" s="1"/>
  <c r="M14" s="1"/>
  <c r="W19" i="5"/>
  <c r="L10" i="4" s="1"/>
  <c r="L11" s="1"/>
  <c r="L14" s="1"/>
  <c r="K10"/>
  <c r="E7" i="5"/>
  <c r="C7"/>
  <c r="J8" i="4" l="1"/>
  <c r="S8" i="1"/>
  <c r="J9" i="4" s="1"/>
  <c r="J11" s="1"/>
  <c r="J14" s="1"/>
  <c r="S24" i="3" l="1"/>
  <c r="J7" i="4" s="1"/>
  <c r="U13" i="2" l="1"/>
  <c r="K8" i="4" s="1"/>
  <c r="K11" s="1"/>
  <c r="K14" s="1"/>
  <c r="Q24" i="3" l="1"/>
  <c r="I7" i="4" s="1"/>
  <c r="I8" l="1"/>
  <c r="I11" s="1"/>
  <c r="I14" s="1"/>
  <c r="O13" i="2" l="1"/>
  <c r="H8" i="4" s="1"/>
  <c r="O8" i="1" l="1"/>
  <c r="H9" i="4" s="1"/>
  <c r="H11" s="1"/>
  <c r="H14" s="1"/>
  <c r="O24" i="3"/>
  <c r="H7" i="4" s="1"/>
  <c r="M8" i="1" l="1"/>
  <c r="G9" i="4" s="1"/>
  <c r="M13" i="2"/>
  <c r="G8" i="4" s="1"/>
  <c r="K13" i="2"/>
  <c r="F8" i="4" s="1"/>
  <c r="K8" i="1"/>
  <c r="F9" i="4" s="1"/>
  <c r="F11" l="1"/>
  <c r="F14" s="1"/>
  <c r="G11"/>
  <c r="G14" s="1"/>
  <c r="M24" i="3"/>
  <c r="G7" i="4" s="1"/>
  <c r="K24" i="3"/>
  <c r="F7" i="4" s="1"/>
  <c r="C8" i="1" l="1"/>
  <c r="B9" i="4" s="1"/>
  <c r="C9"/>
  <c r="I24" i="3" l="1"/>
  <c r="E7" i="4" s="1"/>
  <c r="I8" i="1"/>
  <c r="E9" i="4" s="1"/>
  <c r="I13" i="2" l="1"/>
  <c r="E8" i="4" s="1"/>
  <c r="E11" s="1"/>
  <c r="E14" s="1"/>
  <c r="G8" i="1"/>
  <c r="D9" i="4" s="1"/>
  <c r="G24" i="3"/>
  <c r="D7" i="4" s="1"/>
  <c r="G13" i="2" l="1"/>
  <c r="D8" i="4" s="1"/>
  <c r="D11" s="1"/>
  <c r="D14" s="1"/>
  <c r="E8" i="1" l="1"/>
  <c r="E12" i="2"/>
  <c r="E13" s="1"/>
  <c r="C8" i="4" s="1"/>
  <c r="E24" i="3"/>
  <c r="C11" i="4" l="1"/>
  <c r="C14" s="1"/>
  <c r="C24" i="3"/>
  <c r="B7" i="4" s="1"/>
  <c r="C12" i="2" l="1"/>
  <c r="C13" s="1"/>
  <c r="B8" i="4" s="1"/>
  <c r="B11" s="1"/>
  <c r="B14" s="1"/>
</calcChain>
</file>

<file path=xl/sharedStrings.xml><?xml version="1.0" encoding="utf-8"?>
<sst xmlns="http://schemas.openxmlformats.org/spreadsheetml/2006/main" count="289" uniqueCount="99">
  <si>
    <t>Code</t>
  </si>
  <si>
    <t>Date</t>
  </si>
  <si>
    <t>Version</t>
  </si>
  <si>
    <t>Page</t>
  </si>
  <si>
    <t>: 1/1</t>
  </si>
  <si>
    <t>Coûts des anomalies internes relevé</t>
  </si>
  <si>
    <t>Critéres Sources</t>
  </si>
  <si>
    <t>Secteur</t>
  </si>
  <si>
    <t>Quoi ?</t>
  </si>
  <si>
    <t>Fréquence</t>
  </si>
  <si>
    <t>Montant</t>
  </si>
  <si>
    <t>Rebuts</t>
  </si>
  <si>
    <t>Retouches</t>
  </si>
  <si>
    <t>Maintenance Curative</t>
  </si>
  <si>
    <t>MNT</t>
  </si>
  <si>
    <t>PRO</t>
  </si>
  <si>
    <t>Quantité</t>
  </si>
  <si>
    <t>Temps de retouche</t>
  </si>
  <si>
    <t>Coût intervention main d'œuvre + pièces de rechanges</t>
  </si>
  <si>
    <t>Mois</t>
  </si>
  <si>
    <r>
      <t xml:space="preserve">Coûts Janvier </t>
    </r>
    <r>
      <rPr>
        <b/>
        <sz val="11"/>
        <color theme="1"/>
        <rFont val="Times New Roman"/>
        <family val="1"/>
      </rPr>
      <t>€</t>
    </r>
  </si>
  <si>
    <t>Coûts Février €</t>
  </si>
  <si>
    <t>Coûts Mars €</t>
  </si>
  <si>
    <t>Coûts Avril €</t>
  </si>
  <si>
    <t>Coûts Mai €</t>
  </si>
  <si>
    <t>Coûts Juin €</t>
  </si>
  <si>
    <t>Coûts Juillet €</t>
  </si>
  <si>
    <t>Coûts Août €</t>
  </si>
  <si>
    <t>Coûts Septembre €</t>
  </si>
  <si>
    <t>Coûts  Octobre €</t>
  </si>
  <si>
    <t>Coûts Novembre €</t>
  </si>
  <si>
    <t>Coûts Décembre €</t>
  </si>
  <si>
    <t>-</t>
  </si>
  <si>
    <t>Quoi ? /                 Qui?</t>
  </si>
  <si>
    <t>Total</t>
  </si>
  <si>
    <t>Penalité</t>
  </si>
  <si>
    <t>Coût nombre d'heures liés au Triage</t>
  </si>
  <si>
    <t>Coûts de détection</t>
  </si>
  <si>
    <t>Avoir dûs à la non qualité</t>
  </si>
  <si>
    <t>Achat inemplayable</t>
  </si>
  <si>
    <t>Coûts de défaillance externe</t>
  </si>
  <si>
    <t>Coûts de défaillance interne</t>
  </si>
  <si>
    <t>Coût de mauvaise approvisionnement</t>
  </si>
  <si>
    <t xml:space="preserve"> - </t>
  </si>
  <si>
    <t>Achat inemployable</t>
  </si>
  <si>
    <t>Coûts de Qualité</t>
  </si>
  <si>
    <t>% CNQ =</t>
  </si>
  <si>
    <t>: DAS-PRO-26</t>
  </si>
  <si>
    <t>: 1/2</t>
  </si>
  <si>
    <t>Coûts de nombre d'heures de traitement des réclamations clients, drogations, rapport 8D</t>
  </si>
  <si>
    <t>Approbateur : AMOURI Mourad</t>
  </si>
  <si>
    <t>Visa :</t>
  </si>
  <si>
    <t>Retouche</t>
  </si>
  <si>
    <t>Coûts de prévention</t>
  </si>
  <si>
    <r>
      <t xml:space="preserve">Coûts Janvier </t>
    </r>
    <r>
      <rPr>
        <b/>
        <sz val="11"/>
        <rFont val="Times New Roman"/>
        <family val="1"/>
      </rPr>
      <t>€</t>
    </r>
  </si>
  <si>
    <t>Quoi ? /                              Qui?</t>
  </si>
  <si>
    <t>Coûts de nombre d'heures de traitement des NC</t>
  </si>
  <si>
    <t>Formation du personnel</t>
  </si>
  <si>
    <t>Coût nombre d’heures liés aux audits internes</t>
  </si>
  <si>
    <t>Les charges salariales des fonctions liées à la qualité.</t>
  </si>
  <si>
    <t>:20/10/2018</t>
  </si>
  <si>
    <t>: 02</t>
  </si>
  <si>
    <r>
      <t xml:space="preserve">Coûts de maintenance préventive </t>
    </r>
    <r>
      <rPr>
        <b/>
        <sz val="11"/>
        <color theme="4" tint="0.79998168889431442"/>
        <rFont val="Calibri"/>
        <family val="2"/>
        <scheme val="minor"/>
      </rPr>
      <t xml:space="preserve">(changement des pinces, changement des plaquettes, changement des roulements et lubrification…) </t>
    </r>
  </si>
  <si>
    <t>Rédacteur : Rekik Boutheyna</t>
  </si>
  <si>
    <t xml:space="preserve">chemise 440 DIN Triage par boutheyna  </t>
  </si>
  <si>
    <t>Ingénieur qualité</t>
  </si>
  <si>
    <t>RMQ</t>
  </si>
  <si>
    <t>Ouvrière</t>
  </si>
  <si>
    <t xml:space="preserve">affûtage </t>
  </si>
  <si>
    <t>Réclamation Dépôt-T, Fiche NC, Rapport 8D.</t>
  </si>
  <si>
    <t>Rédacteur :Rekik Boutheyna</t>
  </si>
  <si>
    <t>Date : 01/02/2019</t>
  </si>
  <si>
    <t>Date :  01/02/2019</t>
  </si>
  <si>
    <t>Changement d'huile ….</t>
  </si>
  <si>
    <t>Date : 02/01/2019</t>
  </si>
  <si>
    <t>Date : 01/0/2019</t>
  </si>
  <si>
    <t>chemise 440 DIN (1048 pcs)</t>
  </si>
  <si>
    <t>Insert plasteel 
(63 pcs)</t>
  </si>
  <si>
    <t>chemise D58
1500 pcs</t>
  </si>
  <si>
    <t>BOSSAGE 3/8G D35 L40 COUDE A 90° ==&gt; rapport 8D</t>
  </si>
  <si>
    <t>dérogation plasteel</t>
  </si>
  <si>
    <t>Bussola 20pcs courte</t>
  </si>
  <si>
    <r>
      <t xml:space="preserve">CA </t>
    </r>
    <r>
      <rPr>
        <b/>
        <sz val="12"/>
        <color theme="1"/>
        <rFont val="Calibri"/>
        <family val="2"/>
      </rPr>
      <t>€</t>
    </r>
  </si>
  <si>
    <t xml:space="preserve">Coûts NQ Janvier </t>
  </si>
  <si>
    <r>
      <t>Coûts de détection (</t>
    </r>
    <r>
      <rPr>
        <b/>
        <sz val="12"/>
        <rFont val="Calibri"/>
        <family val="2"/>
      </rPr>
      <t>€)</t>
    </r>
  </si>
  <si>
    <r>
      <t>Coût de prévention (</t>
    </r>
    <r>
      <rPr>
        <b/>
        <sz val="12"/>
        <rFont val="Calibri"/>
        <family val="2"/>
      </rPr>
      <t>€</t>
    </r>
    <r>
      <rPr>
        <b/>
        <sz val="12"/>
        <rFont val="Calibri"/>
        <family val="2"/>
        <scheme val="minor"/>
      </rPr>
      <t>)</t>
    </r>
  </si>
  <si>
    <r>
      <t>Coûts des défaillances externes (</t>
    </r>
    <r>
      <rPr>
        <b/>
        <sz val="12"/>
        <rFont val="Calibri"/>
        <family val="2"/>
      </rPr>
      <t>€)</t>
    </r>
  </si>
  <si>
    <r>
      <t>Coûts des défaillances internes (</t>
    </r>
    <r>
      <rPr>
        <b/>
        <sz val="12"/>
        <color theme="1"/>
        <rFont val="Calibri"/>
        <family val="2"/>
      </rPr>
      <t>€)</t>
    </r>
  </si>
  <si>
    <t>Coûts NQ Février</t>
  </si>
  <si>
    <t>Coûts NQ Mars</t>
  </si>
  <si>
    <t>Coûts NQ Avril</t>
  </si>
  <si>
    <t>Coûts NQ Mai</t>
  </si>
  <si>
    <t>Coûts NQ Juin</t>
  </si>
  <si>
    <t>Coûts NQ Juillet</t>
  </si>
  <si>
    <t>Coûts NQ Août</t>
  </si>
  <si>
    <t xml:space="preserve">Coûts NQ Septembre </t>
  </si>
  <si>
    <t>Coûts NQ Novembre</t>
  </si>
  <si>
    <t xml:space="preserve">Coûts NQ Décembre </t>
  </si>
  <si>
    <t>Coûts NQ Octobre</t>
  </si>
</sst>
</file>

<file path=xl/styles.xml><?xml version="1.0" encoding="utf-8"?>
<styleSheet xmlns="http://schemas.openxmlformats.org/spreadsheetml/2006/main">
  <numFmts count="1">
    <numFmt numFmtId="164" formatCode="0.000"/>
  </numFmts>
  <fonts count="2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Verdana"/>
      <family val="2"/>
    </font>
    <font>
      <sz val="10"/>
      <name val="Verdana"/>
      <family val="2"/>
    </font>
    <font>
      <b/>
      <sz val="16"/>
      <name val="Verdana"/>
      <family val="2"/>
    </font>
    <font>
      <sz val="10"/>
      <name val="Times New Roman"/>
      <family val="1"/>
    </font>
    <font>
      <b/>
      <sz val="11"/>
      <color theme="1"/>
      <name val="Times New Roman"/>
      <family val="1"/>
    </font>
    <font>
      <b/>
      <sz val="11"/>
      <color rgb="FFFF0000"/>
      <name val="Calibri"/>
      <family val="2"/>
      <scheme val="minor"/>
    </font>
    <font>
      <sz val="26"/>
      <name val="Times New Roman"/>
      <family val="1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b/>
      <sz val="11"/>
      <name val="Times New Roman"/>
      <family val="1"/>
    </font>
    <font>
      <b/>
      <sz val="11"/>
      <color theme="4" tint="0.79998168889431442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65"/>
        <bgColor indexed="64"/>
      </patternFill>
    </fill>
  </fills>
  <borders count="6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9" fontId="19" fillId="0" borderId="0" applyFont="0" applyFill="0" applyBorder="0" applyAlignment="0" applyProtection="0"/>
  </cellStyleXfs>
  <cellXfs count="269">
    <xf numFmtId="0" fontId="0" fillId="0" borderId="0" xfId="0"/>
    <xf numFmtId="0" fontId="3" fillId="0" borderId="1" xfId="1" applyFont="1" applyBorder="1"/>
    <xf numFmtId="0" fontId="5" fillId="0" borderId="1" xfId="1" applyFont="1" applyBorder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left" vertical="center" wrapText="1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left"/>
    </xf>
    <xf numFmtId="0" fontId="1" fillId="3" borderId="27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64" fontId="0" fillId="4" borderId="11" xfId="0" applyNumberFormat="1" applyFill="1" applyBorder="1" applyAlignment="1">
      <alignment horizontal="center" vertical="center"/>
    </xf>
    <xf numFmtId="0" fontId="7" fillId="2" borderId="27" xfId="0" applyFont="1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 wrapText="1"/>
    </xf>
    <xf numFmtId="0" fontId="1" fillId="3" borderId="3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0" fillId="0" borderId="0" xfId="0" applyBorder="1" applyAlignment="1">
      <alignment horizontal="center" vertical="center"/>
    </xf>
    <xf numFmtId="0" fontId="1" fillId="0" borderId="0" xfId="0" applyFont="1" applyAlignment="1">
      <alignment horizontal="left"/>
    </xf>
    <xf numFmtId="164" fontId="0" fillId="0" borderId="24" xfId="0" applyNumberFormat="1" applyBorder="1" applyAlignment="1">
      <alignment horizontal="center" vertical="center"/>
    </xf>
    <xf numFmtId="164" fontId="0" fillId="0" borderId="9" xfId="0" applyNumberFormat="1" applyBorder="1" applyAlignment="1">
      <alignment horizontal="center" vertical="center"/>
    </xf>
    <xf numFmtId="0" fontId="1" fillId="3" borderId="9" xfId="0" applyFont="1" applyFill="1" applyBorder="1" applyAlignment="1">
      <alignment horizontal="left" vertical="center" wrapText="1"/>
    </xf>
    <xf numFmtId="1" fontId="0" fillId="0" borderId="27" xfId="0" applyNumberFormat="1" applyBorder="1" applyAlignment="1">
      <alignment horizontal="center" vertical="center"/>
    </xf>
    <xf numFmtId="0" fontId="2" fillId="0" borderId="1" xfId="1" applyFont="1" applyBorder="1"/>
    <xf numFmtId="164" fontId="0" fillId="4" borderId="35" xfId="0" applyNumberFormat="1" applyFill="1" applyBorder="1" applyAlignment="1">
      <alignment horizontal="center" vertical="center"/>
    </xf>
    <xf numFmtId="0" fontId="10" fillId="7" borderId="9" xfId="0" applyFont="1" applyFill="1" applyBorder="1" applyAlignment="1">
      <alignment horizontal="center" vertical="center"/>
    </xf>
    <xf numFmtId="0" fontId="11" fillId="5" borderId="9" xfId="0" applyFont="1" applyFill="1" applyBorder="1" applyAlignment="1">
      <alignment horizontal="center" vertical="center"/>
    </xf>
    <xf numFmtId="2" fontId="1" fillId="5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164" fontId="10" fillId="8" borderId="9" xfId="0" applyNumberFormat="1" applyFont="1" applyFill="1" applyBorder="1" applyAlignment="1">
      <alignment horizontal="center" vertical="center"/>
    </xf>
    <xf numFmtId="0" fontId="15" fillId="0" borderId="1" xfId="0" applyFont="1" applyBorder="1" applyAlignment="1">
      <alignment vertical="center"/>
    </xf>
    <xf numFmtId="0" fontId="0" fillId="0" borderId="40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9" borderId="12" xfId="0" applyFill="1" applyBorder="1" applyAlignment="1">
      <alignment horizontal="center" vertical="center"/>
    </xf>
    <xf numFmtId="0" fontId="0" fillId="0" borderId="33" xfId="0" applyBorder="1" applyAlignment="1">
      <alignment horizontal="center" vertical="center"/>
    </xf>
    <xf numFmtId="0" fontId="0" fillId="4" borderId="10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9" fillId="3" borderId="9" xfId="0" applyFont="1" applyFill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48" xfId="0" applyBorder="1" applyAlignment="1">
      <alignment horizontal="center" vertical="center"/>
    </xf>
    <xf numFmtId="0" fontId="0" fillId="5" borderId="47" xfId="0" applyFill="1" applyBorder="1" applyAlignment="1">
      <alignment horizontal="center" vertical="center"/>
    </xf>
    <xf numFmtId="0" fontId="1" fillId="3" borderId="27" xfId="0" applyFont="1" applyFill="1" applyBorder="1" applyAlignment="1">
      <alignment horizontal="left" vertical="center" wrapText="1"/>
    </xf>
    <xf numFmtId="0" fontId="11" fillId="3" borderId="42" xfId="0" applyFont="1" applyFill="1" applyBorder="1" applyAlignment="1">
      <alignment horizontal="center" vertical="center" wrapText="1"/>
    </xf>
    <xf numFmtId="0" fontId="1" fillId="3" borderId="43" xfId="0" applyFont="1" applyFill="1" applyBorder="1" applyAlignment="1">
      <alignment horizontal="center" vertical="center" wrapText="1"/>
    </xf>
    <xf numFmtId="0" fontId="10" fillId="3" borderId="45" xfId="0" applyFont="1" applyFill="1" applyBorder="1" applyAlignment="1">
      <alignment horizontal="center" vertical="center" wrapText="1"/>
    </xf>
    <xf numFmtId="0" fontId="11" fillId="3" borderId="45" xfId="0" applyFont="1" applyFill="1" applyBorder="1" applyAlignment="1">
      <alignment horizontal="center" vertical="center" wrapText="1"/>
    </xf>
    <xf numFmtId="0" fontId="12" fillId="3" borderId="27" xfId="0" applyFont="1" applyFill="1" applyBorder="1" applyAlignment="1">
      <alignment horizontal="center" vertical="center"/>
    </xf>
    <xf numFmtId="0" fontId="1" fillId="3" borderId="47" xfId="0" applyFont="1" applyFill="1" applyBorder="1" applyAlignment="1">
      <alignment horizontal="center" vertical="center" wrapText="1"/>
    </xf>
    <xf numFmtId="0" fontId="0" fillId="0" borderId="0" xfId="0" applyBorder="1"/>
    <xf numFmtId="0" fontId="5" fillId="0" borderId="0" xfId="1" applyFont="1" applyBorder="1"/>
    <xf numFmtId="0" fontId="3" fillId="0" borderId="0" xfId="1" applyFont="1" applyBorder="1"/>
    <xf numFmtId="0" fontId="3" fillId="0" borderId="1" xfId="1" applyFont="1" applyBorder="1" applyAlignment="1">
      <alignment wrapText="1"/>
    </xf>
    <xf numFmtId="0" fontId="2" fillId="0" borderId="1" xfId="1" applyFont="1" applyBorder="1" applyAlignment="1">
      <alignment horizontal="left"/>
    </xf>
    <xf numFmtId="0" fontId="2" fillId="0" borderId="29" xfId="1" applyFont="1" applyBorder="1" applyAlignment="1">
      <alignment horizontal="left"/>
    </xf>
    <xf numFmtId="0" fontId="0" fillId="4" borderId="35" xfId="0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/>
    </xf>
    <xf numFmtId="0" fontId="20" fillId="0" borderId="0" xfId="0" applyFont="1"/>
    <xf numFmtId="10" fontId="20" fillId="0" borderId="0" xfId="2" applyNumberFormat="1" applyFont="1"/>
    <xf numFmtId="0" fontId="10" fillId="3" borderId="44" xfId="0" applyFont="1" applyFill="1" applyBorder="1" applyAlignment="1">
      <alignment horizontal="center" vertical="center" wrapText="1"/>
    </xf>
    <xf numFmtId="0" fontId="11" fillId="3" borderId="57" xfId="0" applyFont="1" applyFill="1" applyBorder="1" applyAlignment="1">
      <alignment horizontal="center" vertical="center" wrapText="1"/>
    </xf>
    <xf numFmtId="0" fontId="0" fillId="6" borderId="14" xfId="0" applyFill="1" applyBorder="1" applyAlignment="1">
      <alignment horizontal="center" vertical="center" wrapText="1"/>
    </xf>
    <xf numFmtId="164" fontId="0" fillId="6" borderId="30" xfId="0" applyNumberFormat="1" applyFill="1" applyBorder="1" applyAlignment="1">
      <alignment horizontal="center" vertical="center"/>
    </xf>
    <xf numFmtId="0" fontId="0" fillId="6" borderId="31" xfId="0" applyFill="1" applyBorder="1" applyAlignment="1">
      <alignment horizontal="center" vertical="center"/>
    </xf>
    <xf numFmtId="0" fontId="0" fillId="6" borderId="19" xfId="0" applyFill="1" applyBorder="1" applyAlignment="1">
      <alignment horizontal="center" vertical="center" wrapText="1"/>
    </xf>
    <xf numFmtId="164" fontId="0" fillId="6" borderId="46" xfId="0" applyNumberFormat="1" applyFill="1" applyBorder="1" applyAlignment="1">
      <alignment horizontal="center" vertical="center"/>
    </xf>
    <xf numFmtId="0" fontId="0" fillId="6" borderId="19" xfId="0" applyFill="1" applyBorder="1" applyAlignment="1">
      <alignment vertical="center"/>
    </xf>
    <xf numFmtId="0" fontId="0" fillId="6" borderId="18" xfId="0" applyFill="1" applyBorder="1" applyAlignment="1">
      <alignment vertical="center"/>
    </xf>
    <xf numFmtId="0" fontId="0" fillId="6" borderId="20" xfId="0" applyFill="1" applyBorder="1" applyAlignment="1">
      <alignment horizontal="center" vertical="center"/>
    </xf>
    <xf numFmtId="0" fontId="0" fillId="6" borderId="59" xfId="0" applyFill="1" applyBorder="1" applyAlignment="1">
      <alignment horizontal="center" vertical="center"/>
    </xf>
    <xf numFmtId="0" fontId="13" fillId="6" borderId="14" xfId="0" applyFont="1" applyFill="1" applyBorder="1" applyAlignment="1">
      <alignment horizontal="center" vertical="center" wrapText="1"/>
    </xf>
    <xf numFmtId="0" fontId="13" fillId="6" borderId="16" xfId="0" applyFont="1" applyFill="1" applyBorder="1" applyAlignment="1">
      <alignment horizontal="center" vertical="center"/>
    </xf>
    <xf numFmtId="0" fontId="0" fillId="6" borderId="17" xfId="0" applyFill="1" applyBorder="1" applyAlignment="1">
      <alignment horizontal="center" vertical="center" wrapText="1"/>
    </xf>
    <xf numFmtId="0" fontId="0" fillId="6" borderId="25" xfId="0" applyFill="1" applyBorder="1" applyAlignment="1">
      <alignment horizontal="center" vertical="center"/>
    </xf>
    <xf numFmtId="0" fontId="13" fillId="6" borderId="19" xfId="0" applyFont="1" applyFill="1" applyBorder="1" applyAlignment="1">
      <alignment horizontal="center" vertical="center" wrapText="1"/>
    </xf>
    <xf numFmtId="164" fontId="13" fillId="6" borderId="18" xfId="0" applyNumberFormat="1" applyFont="1" applyFill="1" applyBorder="1" applyAlignment="1">
      <alignment horizontal="center" vertical="center"/>
    </xf>
    <xf numFmtId="0" fontId="0" fillId="6" borderId="23" xfId="0" applyFill="1" applyBorder="1" applyAlignment="1">
      <alignment horizontal="center" vertical="center"/>
    </xf>
    <xf numFmtId="0" fontId="0" fillId="9" borderId="14" xfId="0" applyFill="1" applyBorder="1" applyAlignment="1">
      <alignment vertical="center" wrapText="1"/>
    </xf>
    <xf numFmtId="0" fontId="0" fillId="9" borderId="19" xfId="0" applyFill="1" applyBorder="1" applyAlignment="1">
      <alignment vertical="center" wrapText="1"/>
    </xf>
    <xf numFmtId="0" fontId="7" fillId="2" borderId="36" xfId="0" applyFont="1" applyFill="1" applyBorder="1" applyAlignment="1">
      <alignment horizontal="center" vertical="center"/>
    </xf>
    <xf numFmtId="0" fontId="0" fillId="0" borderId="36" xfId="0" applyBorder="1" applyAlignment="1">
      <alignment vertical="center"/>
    </xf>
    <xf numFmtId="0" fontId="0" fillId="0" borderId="28" xfId="0" applyBorder="1" applyAlignment="1">
      <alignment vertical="center"/>
    </xf>
    <xf numFmtId="0" fontId="0" fillId="4" borderId="47" xfId="0" applyFill="1" applyBorder="1" applyAlignment="1">
      <alignment horizontal="center" vertical="center"/>
    </xf>
    <xf numFmtId="0" fontId="0" fillId="11" borderId="23" xfId="0" applyFill="1" applyBorder="1" applyAlignment="1">
      <alignment horizontal="center" vertical="center" wrapText="1"/>
    </xf>
    <xf numFmtId="0" fontId="0" fillId="11" borderId="20" xfId="0" applyFill="1" applyBorder="1" applyAlignment="1">
      <alignment horizontal="center" vertical="center" wrapText="1"/>
    </xf>
    <xf numFmtId="0" fontId="0" fillId="5" borderId="20" xfId="0" applyFill="1" applyBorder="1" applyAlignment="1">
      <alignment horizontal="center" vertical="center" wrapText="1"/>
    </xf>
    <xf numFmtId="0" fontId="13" fillId="5" borderId="19" xfId="0" applyFont="1" applyFill="1" applyBorder="1" applyAlignment="1">
      <alignment vertical="center" wrapText="1"/>
    </xf>
    <xf numFmtId="0" fontId="0" fillId="10" borderId="19" xfId="0" applyFill="1" applyBorder="1" applyAlignment="1">
      <alignment vertical="center"/>
    </xf>
    <xf numFmtId="0" fontId="0" fillId="10" borderId="18" xfId="0" applyFill="1" applyBorder="1" applyAlignment="1">
      <alignment vertical="center"/>
    </xf>
    <xf numFmtId="0" fontId="13" fillId="10" borderId="19" xfId="0" applyFont="1" applyFill="1" applyBorder="1" applyAlignment="1">
      <alignment vertical="center" wrapText="1"/>
    </xf>
    <xf numFmtId="0" fontId="0" fillId="10" borderId="20" xfId="0" applyFill="1" applyBorder="1" applyAlignment="1">
      <alignment horizontal="center" vertical="center"/>
    </xf>
    <xf numFmtId="0" fontId="0" fillId="10" borderId="23" xfId="0" applyFill="1" applyBorder="1" applyAlignment="1">
      <alignment horizontal="center" vertical="center"/>
    </xf>
    <xf numFmtId="0" fontId="0" fillId="10" borderId="19" xfId="0" applyFill="1" applyBorder="1" applyAlignment="1">
      <alignment vertical="center" wrapText="1"/>
    </xf>
    <xf numFmtId="0" fontId="7" fillId="10" borderId="36" xfId="0" applyFont="1" applyFill="1" applyBorder="1" applyAlignment="1">
      <alignment horizontal="center" vertical="center"/>
    </xf>
    <xf numFmtId="0" fontId="0" fillId="5" borderId="14" xfId="0" applyFill="1" applyBorder="1" applyAlignment="1">
      <alignment vertical="center" wrapText="1"/>
    </xf>
    <xf numFmtId="0" fontId="0" fillId="5" borderId="16" xfId="0" applyFill="1" applyBorder="1" applyAlignment="1">
      <alignment vertical="center" wrapText="1"/>
    </xf>
    <xf numFmtId="0" fontId="0" fillId="11" borderId="14" xfId="0" applyFill="1" applyBorder="1" applyAlignment="1">
      <alignment vertical="center" wrapText="1"/>
    </xf>
    <xf numFmtId="0" fontId="0" fillId="11" borderId="16" xfId="0" applyFill="1" applyBorder="1" applyAlignment="1">
      <alignment vertical="center" wrapText="1"/>
    </xf>
    <xf numFmtId="0" fontId="0" fillId="10" borderId="14" xfId="0" applyFill="1" applyBorder="1" applyAlignment="1">
      <alignment vertical="center" wrapText="1"/>
    </xf>
    <xf numFmtId="0" fontId="0" fillId="10" borderId="16" xfId="0" applyFill="1" applyBorder="1" applyAlignment="1">
      <alignment vertical="center" wrapText="1"/>
    </xf>
    <xf numFmtId="0" fontId="0" fillId="5" borderId="19" xfId="0" applyFill="1" applyBorder="1" applyAlignment="1">
      <alignment vertical="center" wrapText="1"/>
    </xf>
    <xf numFmtId="0" fontId="0" fillId="5" borderId="18" xfId="0" applyFill="1" applyBorder="1" applyAlignment="1">
      <alignment vertical="center" wrapText="1"/>
    </xf>
    <xf numFmtId="0" fontId="0" fillId="11" borderId="19" xfId="0" applyFill="1" applyBorder="1" applyAlignment="1">
      <alignment vertical="center" wrapText="1"/>
    </xf>
    <xf numFmtId="0" fontId="0" fillId="11" borderId="18" xfId="0" applyFill="1" applyBorder="1" applyAlignment="1">
      <alignment vertical="center" wrapText="1"/>
    </xf>
    <xf numFmtId="0" fontId="0" fillId="10" borderId="18" xfId="0" applyFill="1" applyBorder="1" applyAlignment="1">
      <alignment vertical="center" wrapText="1"/>
    </xf>
    <xf numFmtId="0" fontId="13" fillId="10" borderId="18" xfId="0" applyFont="1" applyFill="1" applyBorder="1" applyAlignment="1">
      <alignment vertical="center" wrapText="1"/>
    </xf>
    <xf numFmtId="0" fontId="13" fillId="5" borderId="18" xfId="0" applyFont="1" applyFill="1" applyBorder="1" applyAlignment="1">
      <alignment vertical="center" wrapText="1"/>
    </xf>
    <xf numFmtId="0" fontId="0" fillId="5" borderId="23" xfId="0" applyFill="1" applyBorder="1" applyAlignment="1">
      <alignment horizontal="center" vertical="center" wrapText="1"/>
    </xf>
    <xf numFmtId="0" fontId="0" fillId="10" borderId="20" xfId="0" applyFill="1" applyBorder="1" applyAlignment="1">
      <alignment horizontal="center" vertical="center" wrapText="1"/>
    </xf>
    <xf numFmtId="0" fontId="0" fillId="10" borderId="23" xfId="0" applyFill="1" applyBorder="1" applyAlignment="1">
      <alignment horizontal="center" vertical="center" wrapText="1"/>
    </xf>
    <xf numFmtId="0" fontId="0" fillId="5" borderId="18" xfId="0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 wrapText="1"/>
    </xf>
    <xf numFmtId="164" fontId="0" fillId="10" borderId="34" xfId="0" applyNumberFormat="1" applyFill="1" applyBorder="1" applyAlignment="1">
      <alignment horizontal="center" vertical="center"/>
    </xf>
    <xf numFmtId="0" fontId="0" fillId="10" borderId="32" xfId="0" applyFill="1" applyBorder="1" applyAlignment="1">
      <alignment horizontal="center" vertical="center" wrapText="1"/>
    </xf>
    <xf numFmtId="164" fontId="0" fillId="10" borderId="11" xfId="0" applyNumberFormat="1" applyFill="1" applyBorder="1" applyAlignment="1">
      <alignment horizontal="center" vertical="center" wrapText="1"/>
    </xf>
    <xf numFmtId="0" fontId="0" fillId="10" borderId="11" xfId="0" applyFill="1" applyBorder="1" applyAlignment="1">
      <alignment horizontal="center" vertical="center"/>
    </xf>
    <xf numFmtId="0" fontId="0" fillId="10" borderId="9" xfId="0" applyFill="1" applyBorder="1" applyAlignment="1">
      <alignment horizontal="center" vertical="center" wrapText="1"/>
    </xf>
    <xf numFmtId="0" fontId="11" fillId="3" borderId="27" xfId="0" applyFont="1" applyFill="1" applyBorder="1" applyAlignment="1">
      <alignment horizontal="left" vertical="center" wrapText="1"/>
    </xf>
    <xf numFmtId="0" fontId="12" fillId="3" borderId="44" xfId="0" applyFont="1" applyFill="1" applyBorder="1" applyAlignment="1">
      <alignment horizontal="left" vertical="center" wrapText="1"/>
    </xf>
    <xf numFmtId="0" fontId="1" fillId="3" borderId="48" xfId="0" applyFont="1" applyFill="1" applyBorder="1" applyAlignment="1">
      <alignment horizontal="center" vertical="center" wrapText="1"/>
    </xf>
    <xf numFmtId="0" fontId="0" fillId="0" borderId="28" xfId="0" applyBorder="1" applyAlignment="1">
      <alignment horizontal="center" vertical="center"/>
    </xf>
    <xf numFmtId="0" fontId="0" fillId="0" borderId="36" xfId="0" applyBorder="1" applyAlignment="1">
      <alignment horizontal="center" vertical="center"/>
    </xf>
    <xf numFmtId="0" fontId="13" fillId="0" borderId="49" xfId="0" applyFont="1" applyFill="1" applyBorder="1" applyAlignment="1">
      <alignment horizontal="center" vertical="center"/>
    </xf>
    <xf numFmtId="0" fontId="0" fillId="0" borderId="36" xfId="0" applyBorder="1"/>
    <xf numFmtId="0" fontId="0" fillId="6" borderId="18" xfId="0" applyFill="1" applyBorder="1" applyAlignment="1">
      <alignment horizontal="center" vertical="center"/>
    </xf>
    <xf numFmtId="0" fontId="0" fillId="9" borderId="14" xfId="0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 wrapText="1"/>
    </xf>
    <xf numFmtId="0" fontId="0" fillId="9" borderId="18" xfId="0" applyFill="1" applyBorder="1" applyAlignment="1">
      <alignment horizontal="center" vertical="center" wrapText="1"/>
    </xf>
    <xf numFmtId="0" fontId="0" fillId="9" borderId="19" xfId="0" applyFill="1" applyBorder="1" applyAlignment="1">
      <alignment horizontal="center" vertical="center"/>
    </xf>
    <xf numFmtId="0" fontId="0" fillId="9" borderId="18" xfId="0" applyFill="1" applyBorder="1" applyAlignment="1">
      <alignment horizontal="center" vertical="center"/>
    </xf>
    <xf numFmtId="0" fontId="0" fillId="10" borderId="14" xfId="0" applyFill="1" applyBorder="1" applyAlignment="1">
      <alignment horizontal="center" vertical="center" wrapText="1"/>
    </xf>
    <xf numFmtId="164" fontId="0" fillId="10" borderId="30" xfId="0" applyNumberForma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 wrapText="1"/>
    </xf>
    <xf numFmtId="164" fontId="0" fillId="10" borderId="31" xfId="0" applyNumberFormat="1" applyFill="1" applyBorder="1" applyAlignment="1">
      <alignment horizontal="center" vertical="center"/>
    </xf>
    <xf numFmtId="0" fontId="0" fillId="10" borderId="17" xfId="0" applyFill="1" applyBorder="1" applyAlignment="1">
      <alignment horizontal="center" vertical="center"/>
    </xf>
    <xf numFmtId="0" fontId="0" fillId="10" borderId="58" xfId="0" applyFill="1" applyBorder="1" applyAlignment="1">
      <alignment horizontal="center" vertical="center"/>
    </xf>
    <xf numFmtId="0" fontId="0" fillId="10" borderId="28" xfId="0" applyFill="1" applyBorder="1" applyAlignment="1">
      <alignment horizontal="center" vertical="center"/>
    </xf>
    <xf numFmtId="0" fontId="0" fillId="10" borderId="16" xfId="0" applyFill="1" applyBorder="1" applyAlignment="1">
      <alignment horizontal="center" vertical="center"/>
    </xf>
    <xf numFmtId="0" fontId="0" fillId="10" borderId="25" xfId="0" applyFill="1" applyBorder="1" applyAlignment="1">
      <alignment horizontal="center" vertical="center"/>
    </xf>
    <xf numFmtId="0" fontId="0" fillId="10" borderId="19" xfId="0" applyFill="1" applyBorder="1" applyAlignment="1">
      <alignment horizontal="center" vertical="center"/>
    </xf>
    <xf numFmtId="0" fontId="0" fillId="10" borderId="18" xfId="0" applyFill="1" applyBorder="1" applyAlignment="1">
      <alignment horizontal="center" vertical="center"/>
    </xf>
    <xf numFmtId="0" fontId="13" fillId="10" borderId="14" xfId="0" applyFont="1" applyFill="1" applyBorder="1" applyAlignment="1">
      <alignment horizontal="center" vertical="center" wrapText="1"/>
    </xf>
    <xf numFmtId="0" fontId="13" fillId="10" borderId="16" xfId="0" applyFont="1" applyFill="1" applyBorder="1" applyAlignment="1">
      <alignment horizontal="center" vertical="center"/>
    </xf>
    <xf numFmtId="0" fontId="13" fillId="10" borderId="17" xfId="0" applyFont="1" applyFill="1" applyBorder="1" applyAlignment="1">
      <alignment horizontal="center" vertical="center" wrapText="1"/>
    </xf>
    <xf numFmtId="0" fontId="13" fillId="10" borderId="25" xfId="0" applyFont="1" applyFill="1" applyBorder="1" applyAlignment="1">
      <alignment horizontal="center" vertical="center"/>
    </xf>
    <xf numFmtId="0" fontId="13" fillId="10" borderId="19" xfId="0" applyFont="1" applyFill="1" applyBorder="1" applyAlignment="1">
      <alignment horizontal="center" vertical="center" wrapText="1"/>
    </xf>
    <xf numFmtId="164" fontId="13" fillId="10" borderId="18" xfId="0" applyNumberFormat="1" applyFont="1" applyFill="1" applyBorder="1" applyAlignment="1">
      <alignment horizontal="center" vertical="center"/>
    </xf>
    <xf numFmtId="0" fontId="13" fillId="10" borderId="20" xfId="0" applyFont="1" applyFill="1" applyBorder="1" applyAlignment="1">
      <alignment horizontal="center" vertical="center" wrapText="1"/>
    </xf>
    <xf numFmtId="0" fontId="0" fillId="10" borderId="14" xfId="0" applyFill="1" applyBorder="1" applyAlignment="1">
      <alignment horizontal="center" vertical="center"/>
    </xf>
    <xf numFmtId="164" fontId="13" fillId="10" borderId="25" xfId="0" applyNumberFormat="1" applyFont="1" applyFill="1" applyBorder="1" applyAlignment="1">
      <alignment horizontal="center" vertical="center"/>
    </xf>
    <xf numFmtId="164" fontId="13" fillId="10" borderId="17" xfId="0" applyNumberFormat="1" applyFont="1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/>
    </xf>
    <xf numFmtId="0" fontId="0" fillId="10" borderId="54" xfId="0" applyFill="1" applyBorder="1" applyAlignment="1">
      <alignment horizontal="center" vertical="center"/>
    </xf>
    <xf numFmtId="0" fontId="0" fillId="10" borderId="52" xfId="0" applyFill="1" applyBorder="1" applyAlignment="1">
      <alignment horizontal="center" vertical="center" wrapText="1"/>
    </xf>
    <xf numFmtId="0" fontId="0" fillId="10" borderId="44" xfId="0" applyFill="1" applyBorder="1" applyAlignment="1">
      <alignment horizontal="center" vertical="center" wrapText="1"/>
    </xf>
    <xf numFmtId="0" fontId="0" fillId="10" borderId="44" xfId="0" applyFill="1" applyBorder="1" applyAlignment="1">
      <alignment horizontal="center" vertical="center"/>
    </xf>
    <xf numFmtId="0" fontId="0" fillId="10" borderId="45" xfId="0" applyFill="1" applyBorder="1" applyAlignment="1">
      <alignment horizontal="center" vertical="center"/>
    </xf>
    <xf numFmtId="0" fontId="0" fillId="10" borderId="56" xfId="0" applyFill="1" applyBorder="1" applyAlignment="1">
      <alignment horizontal="center" vertical="center"/>
    </xf>
    <xf numFmtId="0" fontId="0" fillId="10" borderId="57" xfId="0" applyFill="1" applyBorder="1" applyAlignment="1">
      <alignment horizontal="center" vertical="center"/>
    </xf>
    <xf numFmtId="0" fontId="13" fillId="6" borderId="14" xfId="0" applyFont="1" applyFill="1" applyBorder="1" applyAlignment="1">
      <alignment vertical="center" wrapText="1"/>
    </xf>
    <xf numFmtId="0" fontId="13" fillId="6" borderId="16" xfId="0" applyFont="1" applyFill="1" applyBorder="1" applyAlignment="1">
      <alignment vertical="center"/>
    </xf>
    <xf numFmtId="0" fontId="13" fillId="6" borderId="19" xfId="0" applyFont="1" applyFill="1" applyBorder="1" applyAlignment="1">
      <alignment vertical="center" wrapText="1"/>
    </xf>
    <xf numFmtId="0" fontId="13" fillId="6" borderId="18" xfId="0" applyFont="1" applyFill="1" applyBorder="1" applyAlignment="1">
      <alignment vertical="center"/>
    </xf>
    <xf numFmtId="0" fontId="13" fillId="6" borderId="17" xfId="0" applyFont="1" applyFill="1" applyBorder="1" applyAlignment="1">
      <alignment horizontal="center" vertical="center" wrapText="1"/>
    </xf>
    <xf numFmtId="0" fontId="13" fillId="6" borderId="25" xfId="0" applyFont="1" applyFill="1" applyBorder="1" applyAlignment="1">
      <alignment horizontal="center" vertical="center"/>
    </xf>
    <xf numFmtId="164" fontId="13" fillId="6" borderId="25" xfId="0" applyNumberFormat="1" applyFont="1" applyFill="1" applyBorder="1" applyAlignment="1">
      <alignment horizontal="center" vertical="center"/>
    </xf>
    <xf numFmtId="0" fontId="13" fillId="6" borderId="19" xfId="0" applyFont="1" applyFill="1" applyBorder="1" applyAlignment="1">
      <alignment vertical="center"/>
    </xf>
    <xf numFmtId="0" fontId="13" fillId="6" borderId="20" xfId="0" applyFont="1" applyFill="1" applyBorder="1" applyAlignment="1">
      <alignment horizontal="center" vertical="center"/>
    </xf>
    <xf numFmtId="0" fontId="13" fillId="6" borderId="26" xfId="0" applyFont="1" applyFill="1" applyBorder="1" applyAlignment="1">
      <alignment horizontal="center" vertical="center"/>
    </xf>
    <xf numFmtId="0" fontId="14" fillId="6" borderId="17" xfId="0" applyFont="1" applyFill="1" applyBorder="1" applyAlignment="1">
      <alignment horizontal="center" vertical="center" wrapText="1"/>
    </xf>
    <xf numFmtId="0" fontId="13" fillId="6" borderId="19" xfId="0" applyFont="1" applyFill="1" applyBorder="1" applyAlignment="1">
      <alignment horizontal="center" vertical="center"/>
    </xf>
    <xf numFmtId="0" fontId="13" fillId="6" borderId="18" xfId="0" applyFont="1" applyFill="1" applyBorder="1" applyAlignment="1">
      <alignment horizontal="center" vertical="center"/>
    </xf>
    <xf numFmtId="0" fontId="13" fillId="6" borderId="23" xfId="0" applyFont="1" applyFill="1" applyBorder="1" applyAlignment="1">
      <alignment horizontal="center" vertical="center"/>
    </xf>
    <xf numFmtId="0" fontId="0" fillId="6" borderId="14" xfId="0" applyFill="1" applyBorder="1" applyAlignment="1">
      <alignment vertical="center" wrapText="1"/>
    </xf>
    <xf numFmtId="0" fontId="0" fillId="6" borderId="16" xfId="0" applyFill="1" applyBorder="1" applyAlignment="1">
      <alignment vertical="center"/>
    </xf>
    <xf numFmtId="0" fontId="0" fillId="6" borderId="19" xfId="0" applyFill="1" applyBorder="1" applyAlignment="1">
      <alignment vertical="center" wrapText="1"/>
    </xf>
    <xf numFmtId="164" fontId="13" fillId="6" borderId="17" xfId="0" applyNumberFormat="1" applyFont="1" applyFill="1" applyBorder="1" applyAlignment="1">
      <alignment horizontal="center" vertical="center" wrapText="1"/>
    </xf>
    <xf numFmtId="0" fontId="0" fillId="6" borderId="16" xfId="0" applyFill="1" applyBorder="1" applyAlignment="1">
      <alignment horizontal="center" vertical="center"/>
    </xf>
    <xf numFmtId="0" fontId="0" fillId="6" borderId="52" xfId="0" applyFill="1" applyBorder="1" applyAlignment="1">
      <alignment horizontal="center" vertical="center" wrapText="1"/>
    </xf>
    <xf numFmtId="0" fontId="0" fillId="6" borderId="54" xfId="0" applyFill="1" applyBorder="1" applyAlignment="1">
      <alignment horizontal="center" vertical="center"/>
    </xf>
    <xf numFmtId="0" fontId="0" fillId="6" borderId="20" xfId="0" applyFill="1" applyBorder="1" applyAlignment="1">
      <alignment horizontal="center" vertical="center" wrapText="1"/>
    </xf>
    <xf numFmtId="0" fontId="0" fillId="9" borderId="16" xfId="0" applyFill="1" applyBorder="1" applyAlignment="1">
      <alignment vertical="center" wrapText="1"/>
    </xf>
    <xf numFmtId="0" fontId="0" fillId="9" borderId="18" xfId="0" applyFill="1" applyBorder="1" applyAlignment="1">
      <alignment vertical="center" wrapText="1"/>
    </xf>
    <xf numFmtId="0" fontId="0" fillId="9" borderId="14" xfId="0" applyFill="1" applyBorder="1" applyAlignment="1">
      <alignment horizontal="left" vertical="center" wrapText="1"/>
    </xf>
    <xf numFmtId="0" fontId="0" fillId="9" borderId="19" xfId="0" applyFill="1" applyBorder="1" applyAlignment="1">
      <alignment horizontal="left" vertical="center" wrapText="1"/>
    </xf>
    <xf numFmtId="0" fontId="13" fillId="9" borderId="14" xfId="0" applyFont="1" applyFill="1" applyBorder="1" applyAlignment="1">
      <alignment horizontal="center" vertical="center" wrapText="1"/>
    </xf>
    <xf numFmtId="0" fontId="13" fillId="9" borderId="16" xfId="0" applyFont="1" applyFill="1" applyBorder="1" applyAlignment="1">
      <alignment horizontal="center" vertical="center" wrapText="1"/>
    </xf>
    <xf numFmtId="0" fontId="13" fillId="9" borderId="19" xfId="0" applyFont="1" applyFill="1" applyBorder="1" applyAlignment="1">
      <alignment horizontal="center" vertical="center" wrapText="1"/>
    </xf>
    <xf numFmtId="0" fontId="13" fillId="9" borderId="18" xfId="0" applyFont="1" applyFill="1" applyBorder="1" applyAlignment="1">
      <alignment horizontal="center" vertical="center" wrapText="1"/>
    </xf>
    <xf numFmtId="0" fontId="13" fillId="9" borderId="19" xfId="0" applyFont="1" applyFill="1" applyBorder="1" applyAlignment="1">
      <alignment horizontal="center" vertical="center"/>
    </xf>
    <xf numFmtId="0" fontId="13" fillId="9" borderId="18" xfId="0" applyFont="1" applyFill="1" applyBorder="1" applyAlignment="1">
      <alignment horizontal="center" vertical="center"/>
    </xf>
    <xf numFmtId="0" fontId="0" fillId="10" borderId="14" xfId="0" applyFill="1" applyBorder="1" applyAlignment="1">
      <alignment horizontal="left" vertical="center" wrapText="1"/>
    </xf>
    <xf numFmtId="0" fontId="0" fillId="10" borderId="16" xfId="0" applyFill="1" applyBorder="1" applyAlignment="1">
      <alignment horizontal="center" vertical="center" wrapText="1"/>
    </xf>
    <xf numFmtId="0" fontId="0" fillId="10" borderId="19" xfId="0" applyFill="1" applyBorder="1" applyAlignment="1">
      <alignment horizontal="center" vertical="center" wrapText="1"/>
    </xf>
    <xf numFmtId="0" fontId="0" fillId="10" borderId="18" xfId="0" applyFill="1" applyBorder="1" applyAlignment="1">
      <alignment horizontal="center" vertical="center" wrapText="1"/>
    </xf>
    <xf numFmtId="0" fontId="16" fillId="10" borderId="19" xfId="0" applyFont="1" applyFill="1" applyBorder="1" applyAlignment="1">
      <alignment horizontal="center" vertical="center" wrapText="1"/>
    </xf>
    <xf numFmtId="0" fontId="16" fillId="10" borderId="18" xfId="0" applyFont="1" applyFill="1" applyBorder="1" applyAlignment="1">
      <alignment horizontal="center" vertical="center"/>
    </xf>
    <xf numFmtId="0" fontId="0" fillId="10" borderId="14" xfId="0" applyFont="1" applyFill="1" applyBorder="1" applyAlignment="1">
      <alignment horizontal="center" vertical="center" wrapText="1"/>
    </xf>
    <xf numFmtId="164" fontId="0" fillId="6" borderId="12" xfId="0" applyNumberFormat="1" applyFont="1" applyFill="1" applyBorder="1" applyAlignment="1">
      <alignment horizontal="center" vertical="center" wrapText="1"/>
    </xf>
    <xf numFmtId="164" fontId="0" fillId="6" borderId="40" xfId="0" applyNumberFormat="1" applyFont="1" applyFill="1" applyBorder="1" applyAlignment="1">
      <alignment horizontal="center" vertical="center" wrapText="1"/>
    </xf>
    <xf numFmtId="0" fontId="0" fillId="6" borderId="12" xfId="0" applyFont="1" applyFill="1" applyBorder="1" applyAlignment="1">
      <alignment horizontal="center" vertical="center" wrapText="1"/>
    </xf>
    <xf numFmtId="1" fontId="0" fillId="9" borderId="12" xfId="0" applyNumberFormat="1" applyFill="1" applyBorder="1" applyAlignment="1">
      <alignment horizontal="center" vertical="center"/>
    </xf>
    <xf numFmtId="164" fontId="0" fillId="9" borderId="40" xfId="0" applyNumberFormat="1" applyFill="1" applyBorder="1" applyAlignment="1">
      <alignment horizontal="center" vertical="center"/>
    </xf>
    <xf numFmtId="164" fontId="0" fillId="9" borderId="12" xfId="0" applyNumberFormat="1" applyFill="1" applyBorder="1" applyAlignment="1">
      <alignment horizontal="center" vertical="center"/>
    </xf>
    <xf numFmtId="164" fontId="0" fillId="4" borderId="0" xfId="0" applyNumberFormat="1" applyFill="1" applyBorder="1" applyAlignment="1">
      <alignment horizontal="center" vertical="center"/>
    </xf>
    <xf numFmtId="164" fontId="0" fillId="5" borderId="39" xfId="0" applyNumberFormat="1" applyFill="1" applyBorder="1" applyAlignment="1">
      <alignment horizontal="center" vertical="center"/>
    </xf>
    <xf numFmtId="164" fontId="0" fillId="5" borderId="13" xfId="0" applyNumberFormat="1" applyFill="1" applyBorder="1" applyAlignment="1">
      <alignment horizontal="center" vertical="center"/>
    </xf>
    <xf numFmtId="0" fontId="0" fillId="5" borderId="13" xfId="0" applyFill="1" applyBorder="1" applyAlignment="1">
      <alignment horizontal="center" vertical="center"/>
    </xf>
    <xf numFmtId="0" fontId="15" fillId="0" borderId="1" xfId="0" applyFont="1" applyBorder="1" applyAlignment="1">
      <alignment horizontal="left" vertical="center"/>
    </xf>
    <xf numFmtId="0" fontId="15" fillId="0" borderId="40" xfId="0" applyFont="1" applyBorder="1" applyAlignment="1">
      <alignment horizontal="left" vertical="center"/>
    </xf>
    <xf numFmtId="0" fontId="15" fillId="0" borderId="29" xfId="0" applyFont="1" applyBorder="1" applyAlignment="1">
      <alignment horizontal="left" vertical="center"/>
    </xf>
    <xf numFmtId="0" fontId="15" fillId="0" borderId="41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15" fillId="0" borderId="8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40" xfId="0" applyBorder="1" applyAlignment="1">
      <alignment horizontal="left" vertical="center"/>
    </xf>
    <xf numFmtId="0" fontId="4" fillId="0" borderId="2" xfId="1" applyFont="1" applyBorder="1" applyAlignment="1">
      <alignment horizontal="center"/>
    </xf>
    <xf numFmtId="0" fontId="8" fillId="0" borderId="5" xfId="1" applyFont="1" applyBorder="1" applyAlignment="1">
      <alignment horizontal="center" vertical="center"/>
    </xf>
    <xf numFmtId="0" fontId="8" fillId="0" borderId="8" xfId="1" applyFont="1" applyBorder="1" applyAlignment="1">
      <alignment horizontal="center" vertical="center"/>
    </xf>
    <xf numFmtId="0" fontId="8" fillId="0" borderId="0" xfId="1" applyFont="1" applyBorder="1" applyAlignment="1">
      <alignment horizontal="center" vertical="center"/>
    </xf>
    <xf numFmtId="0" fontId="8" fillId="0" borderId="7" xfId="1" applyFont="1" applyBorder="1" applyAlignment="1">
      <alignment horizontal="center" vertical="center"/>
    </xf>
    <xf numFmtId="0" fontId="8" fillId="0" borderId="3" xfId="1" applyFont="1" applyBorder="1" applyAlignment="1">
      <alignment horizontal="center" vertical="center"/>
    </xf>
    <xf numFmtId="0" fontId="8" fillId="0" borderId="6" xfId="1" applyFont="1" applyBorder="1" applyAlignment="1">
      <alignment horizontal="center" vertical="center"/>
    </xf>
    <xf numFmtId="0" fontId="2" fillId="0" borderId="2" xfId="1" applyFont="1" applyBorder="1" applyAlignment="1">
      <alignment horizontal="left"/>
    </xf>
    <xf numFmtId="0" fontId="0" fillId="5" borderId="52" xfId="0" applyFill="1" applyBorder="1" applyAlignment="1">
      <alignment horizontal="center" vertical="center" wrapText="1"/>
    </xf>
    <xf numFmtId="0" fontId="0" fillId="5" borderId="55" xfId="0" applyFill="1" applyBorder="1" applyAlignment="1">
      <alignment horizontal="center" vertical="center" wrapText="1"/>
    </xf>
    <xf numFmtId="0" fontId="0" fillId="5" borderId="17" xfId="0" applyFill="1" applyBorder="1" applyAlignment="1">
      <alignment horizontal="center" vertical="center" wrapText="1"/>
    </xf>
    <xf numFmtId="0" fontId="0" fillId="5" borderId="54" xfId="0" applyFill="1" applyBorder="1" applyAlignment="1">
      <alignment horizontal="center" vertical="center" wrapText="1"/>
    </xf>
    <xf numFmtId="0" fontId="0" fillId="5" borderId="53" xfId="0" applyFill="1" applyBorder="1" applyAlignment="1">
      <alignment horizontal="center" vertical="center" wrapText="1"/>
    </xf>
    <xf numFmtId="0" fontId="0" fillId="5" borderId="25" xfId="0" applyFill="1" applyBorder="1" applyAlignment="1">
      <alignment horizontal="center" vertical="center" wrapText="1"/>
    </xf>
    <xf numFmtId="0" fontId="9" fillId="3" borderId="43" xfId="0" applyFont="1" applyFill="1" applyBorder="1" applyAlignment="1">
      <alignment horizontal="left" vertical="center" wrapText="1"/>
    </xf>
    <xf numFmtId="0" fontId="9" fillId="3" borderId="42" xfId="0" applyFont="1" applyFill="1" applyBorder="1" applyAlignment="1">
      <alignment horizontal="left" vertical="center" wrapText="1"/>
    </xf>
    <xf numFmtId="0" fontId="9" fillId="3" borderId="49" xfId="0" applyFont="1" applyFill="1" applyBorder="1" applyAlignment="1">
      <alignment horizontal="left" vertical="center" wrapText="1"/>
    </xf>
    <xf numFmtId="0" fontId="0" fillId="5" borderId="37" xfId="0" applyFill="1" applyBorder="1" applyAlignment="1">
      <alignment horizontal="left" vertical="center" wrapText="1"/>
    </xf>
    <xf numFmtId="0" fontId="0" fillId="5" borderId="17" xfId="0" applyFill="1" applyBorder="1" applyAlignment="1">
      <alignment horizontal="left" vertical="center" wrapText="1"/>
    </xf>
    <xf numFmtId="0" fontId="0" fillId="5" borderId="38" xfId="0" applyFill="1" applyBorder="1" applyAlignment="1">
      <alignment horizontal="center" vertical="center" wrapText="1"/>
    </xf>
    <xf numFmtId="0" fontId="8" fillId="0" borderId="41" xfId="1" applyFont="1" applyBorder="1" applyAlignment="1">
      <alignment horizontal="center" vertical="center"/>
    </xf>
    <xf numFmtId="0" fontId="8" fillId="0" borderId="50" xfId="1" applyFont="1" applyBorder="1" applyAlignment="1">
      <alignment horizontal="center" vertical="center"/>
    </xf>
    <xf numFmtId="0" fontId="8" fillId="0" borderId="51" xfId="1" applyFont="1" applyBorder="1" applyAlignment="1">
      <alignment horizontal="center" vertical="center"/>
    </xf>
    <xf numFmtId="0" fontId="0" fillId="0" borderId="29" xfId="0" applyBorder="1" applyAlignment="1">
      <alignment horizontal="left" vertical="center"/>
    </xf>
    <xf numFmtId="0" fontId="2" fillId="0" borderId="0" xfId="1" applyFont="1" applyBorder="1" applyAlignment="1">
      <alignment horizontal="left"/>
    </xf>
    <xf numFmtId="0" fontId="11" fillId="3" borderId="43" xfId="0" applyFont="1" applyFill="1" applyBorder="1" applyAlignment="1">
      <alignment horizontal="left" vertical="center" wrapText="1"/>
    </xf>
    <xf numFmtId="0" fontId="11" fillId="3" borderId="42" xfId="0" applyFont="1" applyFill="1" applyBorder="1" applyAlignment="1">
      <alignment horizontal="left" vertical="center" wrapText="1"/>
    </xf>
    <xf numFmtId="0" fontId="10" fillId="3" borderId="43" xfId="0" applyFont="1" applyFill="1" applyBorder="1" applyAlignment="1">
      <alignment horizontal="center" vertical="center"/>
    </xf>
    <xf numFmtId="0" fontId="10" fillId="3" borderId="42" xfId="0" applyFont="1" applyFill="1" applyBorder="1" applyAlignment="1">
      <alignment horizontal="center" vertical="center"/>
    </xf>
    <xf numFmtId="0" fontId="10" fillId="3" borderId="44" xfId="0" applyFont="1" applyFill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10" fillId="3" borderId="56" xfId="0" applyFont="1" applyFill="1" applyBorder="1" applyAlignment="1">
      <alignment horizontal="center" vertical="center" wrapText="1"/>
    </xf>
    <xf numFmtId="0" fontId="10" fillId="3" borderId="42" xfId="0" applyFont="1" applyFill="1" applyBorder="1" applyAlignment="1">
      <alignment horizontal="center" vertical="center" wrapText="1"/>
    </xf>
    <xf numFmtId="0" fontId="10" fillId="3" borderId="44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Pourcentage" xfId="2" builtinId="5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mruColors>
      <color rgb="FFFFFFCC"/>
      <color rgb="FFFF99FF"/>
      <color rgb="FFD2FCFC"/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0</xdr:row>
      <xdr:rowOff>47625</xdr:rowOff>
    </xdr:from>
    <xdr:to>
      <xdr:col>1</xdr:col>
      <xdr:colOff>647700</xdr:colOff>
      <xdr:row>3</xdr:row>
      <xdr:rowOff>104775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4775" y="47625"/>
          <a:ext cx="1304925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309564</xdr:colOff>
      <xdr:row>0</xdr:row>
      <xdr:rowOff>52387</xdr:rowOff>
    </xdr:from>
    <xdr:to>
      <xdr:col>0</xdr:col>
      <xdr:colOff>1190625</xdr:colOff>
      <xdr:row>3</xdr:row>
      <xdr:rowOff>109537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09564" y="52387"/>
          <a:ext cx="881061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0</xdr:row>
      <xdr:rowOff>95250</xdr:rowOff>
    </xdr:from>
    <xdr:to>
      <xdr:col>1</xdr:col>
      <xdr:colOff>428625</xdr:colOff>
      <xdr:row>3</xdr:row>
      <xdr:rowOff>99750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80975" y="95250"/>
          <a:ext cx="1266825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190500</xdr:colOff>
      <xdr:row>0</xdr:row>
      <xdr:rowOff>85725</xdr:rowOff>
    </xdr:from>
    <xdr:to>
      <xdr:col>1</xdr:col>
      <xdr:colOff>438150</xdr:colOff>
      <xdr:row>3</xdr:row>
      <xdr:rowOff>90225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0" y="85725"/>
          <a:ext cx="1333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111125</xdr:rowOff>
    </xdr:from>
    <xdr:to>
      <xdr:col>1</xdr:col>
      <xdr:colOff>829650</xdr:colOff>
      <xdr:row>3</xdr:row>
      <xdr:rowOff>115625</xdr:rowOff>
    </xdr:to>
    <xdr:pic>
      <xdr:nvPicPr>
        <xdr:cNvPr id="2" name="Picture 1" descr="entete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1125"/>
          <a:ext cx="1915500" cy="576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255"/>
  <sheetViews>
    <sheetView view="pageBreakPreview" zoomScale="70" zoomScaleNormal="100" zoomScaleSheetLayoutView="70" workbookViewId="0">
      <selection activeCell="B7" sqref="B7"/>
    </sheetView>
  </sheetViews>
  <sheetFormatPr baseColWidth="10" defaultRowHeight="15"/>
  <cols>
    <col min="1" max="1" width="18.5703125" customWidth="1"/>
    <col min="2" max="9" width="12.28515625" customWidth="1"/>
    <col min="10" max="10" width="13.7109375" customWidth="1"/>
    <col min="11" max="11" width="12.28515625" customWidth="1"/>
    <col min="12" max="13" width="12.85546875" customWidth="1"/>
    <col min="14" max="14" width="8.5703125" customWidth="1"/>
    <col min="15" max="15" width="5.7109375" customWidth="1"/>
  </cols>
  <sheetData>
    <row r="1" spans="1:15">
      <c r="A1" s="235"/>
      <c r="B1" s="235"/>
      <c r="C1" s="236" t="s">
        <v>45</v>
      </c>
      <c r="D1" s="236"/>
      <c r="E1" s="236"/>
      <c r="F1" s="236"/>
      <c r="G1" s="236"/>
      <c r="H1" s="236"/>
      <c r="I1" s="236"/>
      <c r="J1" s="236"/>
      <c r="K1" s="236"/>
      <c r="L1" s="237"/>
      <c r="M1" s="2" t="s">
        <v>0</v>
      </c>
      <c r="N1" s="242" t="s">
        <v>47</v>
      </c>
      <c r="O1" s="242"/>
    </row>
    <row r="2" spans="1:15">
      <c r="A2" s="235"/>
      <c r="B2" s="235"/>
      <c r="C2" s="238"/>
      <c r="D2" s="238"/>
      <c r="E2" s="238"/>
      <c r="F2" s="238"/>
      <c r="G2" s="238"/>
      <c r="H2" s="238"/>
      <c r="I2" s="238"/>
      <c r="J2" s="238"/>
      <c r="K2" s="238"/>
      <c r="L2" s="239"/>
      <c r="M2" s="38" t="s">
        <v>1</v>
      </c>
      <c r="N2" s="242" t="s">
        <v>60</v>
      </c>
      <c r="O2" s="242"/>
    </row>
    <row r="3" spans="1:15">
      <c r="A3" s="235"/>
      <c r="B3" s="235"/>
      <c r="C3" s="238"/>
      <c r="D3" s="238"/>
      <c r="E3" s="238"/>
      <c r="F3" s="238"/>
      <c r="G3" s="238"/>
      <c r="H3" s="238"/>
      <c r="I3" s="238"/>
      <c r="J3" s="238"/>
      <c r="K3" s="238"/>
      <c r="L3" s="239"/>
      <c r="M3" s="38" t="s">
        <v>2</v>
      </c>
      <c r="N3" s="242" t="s">
        <v>61</v>
      </c>
      <c r="O3" s="242"/>
    </row>
    <row r="4" spans="1:15">
      <c r="A4" s="235"/>
      <c r="B4" s="235"/>
      <c r="C4" s="240"/>
      <c r="D4" s="240"/>
      <c r="E4" s="240"/>
      <c r="F4" s="240"/>
      <c r="G4" s="240"/>
      <c r="H4" s="240"/>
      <c r="I4" s="240"/>
      <c r="J4" s="240"/>
      <c r="K4" s="240"/>
      <c r="L4" s="241"/>
      <c r="M4" s="38" t="s">
        <v>3</v>
      </c>
      <c r="N4" s="242" t="s">
        <v>4</v>
      </c>
      <c r="O4" s="242"/>
    </row>
    <row r="5" spans="1:15" ht="15.75" thickBot="1"/>
    <row r="6" spans="1:15" ht="58.5" customHeight="1">
      <c r="A6" s="62" t="s">
        <v>6</v>
      </c>
      <c r="B6" s="43" t="s">
        <v>83</v>
      </c>
      <c r="C6" s="66" t="s">
        <v>88</v>
      </c>
      <c r="D6" s="43" t="s">
        <v>89</v>
      </c>
      <c r="E6" s="43" t="s">
        <v>90</v>
      </c>
      <c r="F6" s="43" t="s">
        <v>91</v>
      </c>
      <c r="G6" s="43" t="s">
        <v>92</v>
      </c>
      <c r="H6" s="43" t="s">
        <v>93</v>
      </c>
      <c r="I6" s="43" t="s">
        <v>94</v>
      </c>
      <c r="J6" s="43" t="s">
        <v>95</v>
      </c>
      <c r="K6" s="43" t="s">
        <v>98</v>
      </c>
      <c r="L6" s="43" t="s">
        <v>96</v>
      </c>
      <c r="M6" s="43" t="s">
        <v>97</v>
      </c>
    </row>
    <row r="7" spans="1:15" ht="79.5" customHeight="1">
      <c r="A7" s="63" t="s">
        <v>87</v>
      </c>
      <c r="B7" s="217">
        <f>'Coûts des défaillances internes'!C24</f>
        <v>8.0499999999999989</v>
      </c>
      <c r="C7" s="218">
        <f>'Coûts des défaillances internes'!E24</f>
        <v>4.8</v>
      </c>
      <c r="D7" s="217">
        <f>'Coûts des défaillances internes'!G24</f>
        <v>0</v>
      </c>
      <c r="E7" s="219">
        <f>'Coûts des défaillances internes'!I24</f>
        <v>0</v>
      </c>
      <c r="F7" s="219">
        <f>+'Coûts des défaillances internes'!K24</f>
        <v>0</v>
      </c>
      <c r="G7" s="217">
        <f>'Coûts des défaillances internes'!M24</f>
        <v>0</v>
      </c>
      <c r="H7" s="217">
        <f>'Coûts des défaillances internes'!O24</f>
        <v>0</v>
      </c>
      <c r="I7" s="217">
        <f>'Coûts des défaillances internes'!Q24</f>
        <v>0</v>
      </c>
      <c r="J7" s="217">
        <f>'Coûts des défaillances internes'!S24</f>
        <v>0</v>
      </c>
      <c r="K7" s="219">
        <f>'Coûts des défaillances internes'!U24</f>
        <v>0</v>
      </c>
      <c r="L7" s="219">
        <f>'Coûts des défaillances internes'!W24</f>
        <v>0</v>
      </c>
      <c r="M7" s="219">
        <f>'Coûts des défaillances internes'!Y24</f>
        <v>0</v>
      </c>
    </row>
    <row r="8" spans="1:15" ht="90.75" customHeight="1">
      <c r="A8" s="64" t="s">
        <v>86</v>
      </c>
      <c r="B8" s="220">
        <f>+'Coûts des défaillances externes'!C13</f>
        <v>5.2189655172413794</v>
      </c>
      <c r="C8" s="221">
        <f>+'Coûts des défaillances externes'!E13</f>
        <v>0</v>
      </c>
      <c r="D8" s="222">
        <f>+'Coûts des défaillances externes'!G13</f>
        <v>0</v>
      </c>
      <c r="E8" s="222">
        <f>+'Coûts des défaillances externes'!I13</f>
        <v>0</v>
      </c>
      <c r="F8" s="49">
        <f>+'Coûts des défaillances externes'!K13</f>
        <v>0</v>
      </c>
      <c r="G8" s="49">
        <f>'Coûts des défaillances externes'!M13</f>
        <v>0</v>
      </c>
      <c r="H8" s="220">
        <f>'Coûts des défaillances externes'!O13</f>
        <v>0</v>
      </c>
      <c r="I8" s="222">
        <f>'Coûts des défaillances externes'!S13</f>
        <v>0</v>
      </c>
      <c r="J8" s="222">
        <f>'Coûts des défaillances externes'!S13</f>
        <v>0</v>
      </c>
      <c r="K8" s="222">
        <f>'Coûts des défaillances externes'!U13</f>
        <v>0</v>
      </c>
      <c r="L8" s="49">
        <f>'Coûts des défaillances externes'!W13</f>
        <v>0</v>
      </c>
      <c r="M8" s="49">
        <f>'Coûts des défaillances externes'!Y13</f>
        <v>0</v>
      </c>
    </row>
    <row r="9" spans="1:15" ht="70.5" customHeight="1">
      <c r="A9" s="64" t="s">
        <v>84</v>
      </c>
      <c r="B9" s="39">
        <f>+'Coûts de détection'!C8</f>
        <v>1.7399999999999998</v>
      </c>
      <c r="C9" s="223">
        <f>'Coûts de détection'!E7</f>
        <v>0</v>
      </c>
      <c r="D9" s="73">
        <f>'Coûts de détection'!G8</f>
        <v>0</v>
      </c>
      <c r="E9" s="39">
        <f>'Coûts de détection'!I8</f>
        <v>0</v>
      </c>
      <c r="F9" s="73">
        <f>'Coûts de détection'!K8</f>
        <v>0</v>
      </c>
      <c r="G9" s="73">
        <f>'Coûts de détection'!M8</f>
        <v>0</v>
      </c>
      <c r="H9" s="39">
        <f>'Coûts de détection'!O8</f>
        <v>0</v>
      </c>
      <c r="I9" s="39">
        <v>0</v>
      </c>
      <c r="J9" s="73">
        <f>'Coûts de détection'!S8</f>
        <v>0</v>
      </c>
      <c r="K9" s="39">
        <f>'Coûts de détection'!U8</f>
        <v>0</v>
      </c>
      <c r="L9" s="73">
        <f>'Coûts de détection'!W8</f>
        <v>0</v>
      </c>
      <c r="M9" s="73">
        <f>'Coûts de détection'!Y8</f>
        <v>0</v>
      </c>
    </row>
    <row r="10" spans="1:15" ht="70.5" customHeight="1" thickBot="1">
      <c r="A10" s="61" t="s">
        <v>85</v>
      </c>
      <c r="B10" s="224">
        <f>'Coûts de prévention'!C19</f>
        <v>474.82400000000001</v>
      </c>
      <c r="C10" s="224">
        <f>'Coûts de prévention'!E19</f>
        <v>0</v>
      </c>
      <c r="D10" s="224">
        <f>'Coûts de prévention'!G19</f>
        <v>0</v>
      </c>
      <c r="E10" s="224">
        <f>'Coûts de prévention'!I19</f>
        <v>0</v>
      </c>
      <c r="F10" s="224">
        <f>'Coûts de prévention'!K19</f>
        <v>0</v>
      </c>
      <c r="G10" s="224">
        <f>'Coûts de prévention'!I19</f>
        <v>0</v>
      </c>
      <c r="H10" s="224">
        <f>'Coûts de prévention'!M19</f>
        <v>0</v>
      </c>
      <c r="I10" s="224">
        <f>'Coûts de prévention'!O19</f>
        <v>0</v>
      </c>
      <c r="J10" s="224">
        <f>'Coûts de prévention'!Q19</f>
        <v>0</v>
      </c>
      <c r="K10" s="225">
        <f>'Coûts de prévention'!U19</f>
        <v>0</v>
      </c>
      <c r="L10" s="226">
        <f>'Coûts de prévention'!W19</f>
        <v>0</v>
      </c>
      <c r="M10" s="226">
        <f>'Coûts de prévention'!Y19</f>
        <v>0</v>
      </c>
    </row>
    <row r="11" spans="1:15" ht="34.5" customHeight="1" thickBot="1">
      <c r="A11" s="65" t="s">
        <v>34</v>
      </c>
      <c r="B11" s="44">
        <f>SUM(B7:B10)</f>
        <v>489.8329655172414</v>
      </c>
      <c r="C11" s="44">
        <f t="shared" ref="C11:M11" si="0">SUM(C7:C10)</f>
        <v>4.8</v>
      </c>
      <c r="D11" s="44">
        <f t="shared" si="0"/>
        <v>0</v>
      </c>
      <c r="E11" s="44">
        <f t="shared" si="0"/>
        <v>0</v>
      </c>
      <c r="F11" s="44">
        <f t="shared" si="0"/>
        <v>0</v>
      </c>
      <c r="G11" s="44">
        <f t="shared" si="0"/>
        <v>0</v>
      </c>
      <c r="H11" s="44">
        <f t="shared" si="0"/>
        <v>0</v>
      </c>
      <c r="I11" s="44">
        <f t="shared" si="0"/>
        <v>0</v>
      </c>
      <c r="J11" s="44">
        <f t="shared" si="0"/>
        <v>0</v>
      </c>
      <c r="K11" s="44">
        <f t="shared" si="0"/>
        <v>0</v>
      </c>
      <c r="L11" s="44">
        <f t="shared" si="0"/>
        <v>0</v>
      </c>
      <c r="M11" s="44">
        <f t="shared" si="0"/>
        <v>0</v>
      </c>
    </row>
    <row r="12" spans="1:15" ht="15.75" thickBot="1"/>
    <row r="13" spans="1:15" ht="29.25" customHeight="1" thickBot="1">
      <c r="A13" s="40" t="s">
        <v>82</v>
      </c>
      <c r="B13" s="40">
        <v>29399.81</v>
      </c>
      <c r="C13" s="40"/>
      <c r="D13" s="40"/>
      <c r="E13" s="40"/>
      <c r="F13" s="40"/>
      <c r="G13" s="40"/>
      <c r="H13" s="40"/>
      <c r="I13" s="40"/>
      <c r="J13" s="40"/>
      <c r="K13" s="40"/>
      <c r="L13" s="40"/>
      <c r="M13" s="40"/>
    </row>
    <row r="14" spans="1:15" ht="28.5" customHeight="1" thickBot="1">
      <c r="A14" s="41" t="s">
        <v>46</v>
      </c>
      <c r="B14" s="42">
        <f>IFERROR((B11/B13)*100,"")</f>
        <v>1.6661092895404472</v>
      </c>
      <c r="C14" s="42" t="str">
        <f t="shared" ref="C14:M14" si="1">IFERROR((C11/C13)*100,"")</f>
        <v/>
      </c>
      <c r="D14" s="42" t="str">
        <f t="shared" si="1"/>
        <v/>
      </c>
      <c r="E14" s="42" t="str">
        <f t="shared" si="1"/>
        <v/>
      </c>
      <c r="F14" s="42" t="str">
        <f t="shared" si="1"/>
        <v/>
      </c>
      <c r="G14" s="42" t="str">
        <f t="shared" si="1"/>
        <v/>
      </c>
      <c r="H14" s="42" t="str">
        <f t="shared" si="1"/>
        <v/>
      </c>
      <c r="I14" s="42" t="str">
        <f t="shared" si="1"/>
        <v/>
      </c>
      <c r="J14" s="42" t="str">
        <f t="shared" si="1"/>
        <v/>
      </c>
      <c r="K14" s="42" t="str">
        <f t="shared" si="1"/>
        <v/>
      </c>
      <c r="L14" s="42" t="str">
        <f t="shared" si="1"/>
        <v/>
      </c>
      <c r="M14" s="42" t="str">
        <f t="shared" si="1"/>
        <v/>
      </c>
    </row>
    <row r="15" spans="1:15">
      <c r="B15" s="75">
        <f>SUM(B13:G13)</f>
        <v>29399.81</v>
      </c>
      <c r="C15" s="75"/>
      <c r="D15" s="75"/>
      <c r="E15" s="75"/>
      <c r="F15" s="75"/>
      <c r="G15" s="75"/>
      <c r="H15" s="75">
        <f>SUM(H13:M13)</f>
        <v>0</v>
      </c>
      <c r="I15" s="75"/>
      <c r="J15" s="75"/>
      <c r="K15" s="75"/>
      <c r="L15" s="75"/>
      <c r="M15" s="75"/>
      <c r="N15" s="76">
        <f>H15/B15</f>
        <v>0</v>
      </c>
    </row>
    <row r="17" spans="1:15">
      <c r="A17" s="45" t="s">
        <v>63</v>
      </c>
      <c r="B17" s="46"/>
      <c r="C17" s="46"/>
      <c r="D17" s="46"/>
      <c r="E17" s="46"/>
      <c r="F17" s="46"/>
      <c r="G17" s="46"/>
      <c r="H17" s="46"/>
      <c r="I17" s="227" t="s">
        <v>50</v>
      </c>
      <c r="J17" s="228"/>
      <c r="K17" s="228"/>
      <c r="L17" s="228"/>
      <c r="M17" s="228"/>
      <c r="N17" s="228"/>
      <c r="O17" s="229"/>
    </row>
    <row r="18" spans="1:15">
      <c r="A18" s="45" t="s">
        <v>74</v>
      </c>
      <c r="B18" s="46"/>
      <c r="C18" s="46"/>
      <c r="D18" s="46"/>
      <c r="E18" s="46"/>
      <c r="F18" s="46"/>
      <c r="G18" s="46"/>
      <c r="H18" s="46"/>
      <c r="I18" s="230" t="s">
        <v>74</v>
      </c>
      <c r="J18" s="231"/>
      <c r="K18" s="231"/>
      <c r="L18" s="231"/>
      <c r="M18" s="231"/>
      <c r="N18" s="231"/>
      <c r="O18" s="232"/>
    </row>
    <row r="19" spans="1:15">
      <c r="A19" s="47" t="s">
        <v>51</v>
      </c>
      <c r="B19" s="46"/>
      <c r="C19" s="46"/>
      <c r="D19" s="46"/>
      <c r="E19" s="46"/>
      <c r="F19" s="46"/>
      <c r="G19" s="46"/>
      <c r="H19" s="46"/>
      <c r="I19" s="233" t="s">
        <v>51</v>
      </c>
      <c r="J19" s="234"/>
      <c r="K19" s="234"/>
      <c r="L19" s="234"/>
      <c r="M19" s="234"/>
      <c r="N19" s="234"/>
      <c r="O19" s="234"/>
    </row>
    <row r="255" spans="1:1">
      <c r="A255">
        <v>119</v>
      </c>
    </row>
  </sheetData>
  <mergeCells count="9">
    <mergeCell ref="I17:O17"/>
    <mergeCell ref="I18:O18"/>
    <mergeCell ref="I19:O19"/>
    <mergeCell ref="A1:B4"/>
    <mergeCell ref="C1:L4"/>
    <mergeCell ref="N1:O1"/>
    <mergeCell ref="N2:O2"/>
    <mergeCell ref="N3:O3"/>
    <mergeCell ref="N4:O4"/>
  </mergeCells>
  <conditionalFormatting sqref="B14:M14">
    <cfRule type="cellIs" dxfId="0" priority="1" operator="greaterThan">
      <formula>10</formula>
    </cfRule>
  </conditionalFormatting>
  <pageMargins left="0.70866141732283472" right="0.70866141732283472" top="0.74803149606299213" bottom="0.74803149606299213" header="0.31496062992125984" footer="0.31496062992125984"/>
  <pageSetup paperSize="9" scale="69" orientation="landscape" r:id="rId1"/>
  <ignoredErrors>
    <ignoredError sqref="H15" formulaRange="1"/>
    <ignoredError sqref="F10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pageSetUpPr fitToPage="1"/>
  </sheetPr>
  <dimension ref="A1:Y19"/>
  <sheetViews>
    <sheetView view="pageBreakPreview" topLeftCell="A8" zoomScale="124" zoomScaleSheetLayoutView="124" workbookViewId="0">
      <selection activeCell="C14" sqref="C14:C17"/>
    </sheetView>
  </sheetViews>
  <sheetFormatPr baseColWidth="10" defaultRowHeight="15"/>
  <cols>
    <col min="1" max="1" width="23.7109375" customWidth="1"/>
    <col min="2" max="8" width="10.5703125" customWidth="1"/>
    <col min="9" max="10" width="10.5703125" style="52" customWidth="1"/>
    <col min="11" max="25" width="10.5703125" customWidth="1"/>
  </cols>
  <sheetData>
    <row r="1" spans="1:25" ht="15" customHeight="1">
      <c r="A1" s="235"/>
      <c r="B1" s="255" t="s">
        <v>53</v>
      </c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7"/>
      <c r="W1" s="1" t="s">
        <v>0</v>
      </c>
      <c r="X1" s="242" t="s">
        <v>47</v>
      </c>
      <c r="Y1" s="242"/>
    </row>
    <row r="2" spans="1:25" ht="15" customHeight="1">
      <c r="A2" s="235"/>
      <c r="B2" s="256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9"/>
      <c r="W2" s="1" t="s">
        <v>1</v>
      </c>
      <c r="X2" s="242" t="s">
        <v>60</v>
      </c>
      <c r="Y2" s="242"/>
    </row>
    <row r="3" spans="1:25" ht="15" customHeight="1">
      <c r="A3" s="235"/>
      <c r="B3" s="256"/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9"/>
      <c r="W3" s="1" t="s">
        <v>2</v>
      </c>
      <c r="X3" s="242" t="s">
        <v>61</v>
      </c>
      <c r="Y3" s="242"/>
    </row>
    <row r="4" spans="1:25" ht="15" customHeight="1">
      <c r="A4" s="235"/>
      <c r="B4" s="257"/>
      <c r="C4" s="240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0"/>
      <c r="V4" s="241"/>
      <c r="W4" s="1" t="s">
        <v>3</v>
      </c>
      <c r="X4" s="242" t="s">
        <v>48</v>
      </c>
      <c r="Y4" s="242"/>
    </row>
    <row r="5" spans="1:25" ht="15.75" thickBot="1"/>
    <row r="6" spans="1:25" ht="35.25" customHeight="1" thickBot="1">
      <c r="A6" s="7" t="s">
        <v>6</v>
      </c>
      <c r="B6" s="7" t="s">
        <v>55</v>
      </c>
      <c r="C6" s="53" t="s">
        <v>54</v>
      </c>
      <c r="D6" s="7" t="s">
        <v>55</v>
      </c>
      <c r="E6" s="54" t="s">
        <v>21</v>
      </c>
      <c r="F6" s="7" t="s">
        <v>55</v>
      </c>
      <c r="G6" s="53" t="s">
        <v>22</v>
      </c>
      <c r="H6" s="7" t="s">
        <v>55</v>
      </c>
      <c r="I6" s="53" t="s">
        <v>23</v>
      </c>
      <c r="J6" s="7" t="s">
        <v>55</v>
      </c>
      <c r="K6" s="7" t="s">
        <v>24</v>
      </c>
      <c r="L6" s="7" t="s">
        <v>55</v>
      </c>
      <c r="M6" s="7" t="s">
        <v>25</v>
      </c>
      <c r="N6" s="7" t="s">
        <v>55</v>
      </c>
      <c r="O6" s="7" t="s">
        <v>26</v>
      </c>
      <c r="P6" s="7" t="s">
        <v>55</v>
      </c>
      <c r="Q6" s="7" t="s">
        <v>27</v>
      </c>
      <c r="R6" s="7" t="s">
        <v>55</v>
      </c>
      <c r="S6" s="7" t="s">
        <v>28</v>
      </c>
      <c r="T6" s="7" t="s">
        <v>55</v>
      </c>
      <c r="U6" s="7" t="s">
        <v>29</v>
      </c>
      <c r="V6" s="7" t="s">
        <v>55</v>
      </c>
      <c r="W6" s="7" t="s">
        <v>30</v>
      </c>
      <c r="X6" s="7" t="s">
        <v>55</v>
      </c>
      <c r="Y6" s="25" t="s">
        <v>31</v>
      </c>
    </row>
    <row r="7" spans="1:25" ht="61.5" hidden="1" customHeight="1" thickBot="1">
      <c r="A7" s="55" t="s">
        <v>56</v>
      </c>
      <c r="B7" s="55"/>
      <c r="C7" s="51">
        <f>(1.333/2.9)*3</f>
        <v>1.3789655172413793</v>
      </c>
      <c r="D7" s="100"/>
      <c r="E7" s="59">
        <f>(1.333/2.94)*1</f>
        <v>0.4534013605442177</v>
      </c>
      <c r="F7" s="59"/>
      <c r="G7" s="56"/>
      <c r="H7" s="56"/>
      <c r="I7" s="57"/>
      <c r="J7" s="57"/>
      <c r="K7" s="56"/>
      <c r="L7" s="56"/>
      <c r="M7" s="56"/>
      <c r="N7" s="56"/>
      <c r="O7" s="56"/>
      <c r="P7" s="56"/>
      <c r="Q7" s="56"/>
      <c r="R7" s="56"/>
      <c r="S7" s="56"/>
      <c r="T7" s="56"/>
      <c r="U7" s="56"/>
      <c r="V7" s="56"/>
      <c r="W7" s="56"/>
      <c r="X7" s="58"/>
      <c r="Y7" s="58"/>
    </row>
    <row r="8" spans="1:25" ht="30" customHeight="1">
      <c r="A8" s="249" t="s">
        <v>62</v>
      </c>
      <c r="B8" s="252" t="s">
        <v>73</v>
      </c>
      <c r="C8" s="254">
        <f>0.75*4*1</f>
        <v>3</v>
      </c>
      <c r="D8" s="114"/>
      <c r="E8" s="115"/>
      <c r="F8" s="112"/>
      <c r="G8" s="113"/>
      <c r="H8" s="114"/>
      <c r="I8" s="115"/>
      <c r="J8" s="112"/>
      <c r="K8" s="113"/>
      <c r="L8" s="114"/>
      <c r="M8" s="115"/>
      <c r="N8" s="112"/>
      <c r="O8" s="113"/>
      <c r="P8" s="114"/>
      <c r="Q8" s="115"/>
      <c r="R8" s="112"/>
      <c r="S8" s="113"/>
      <c r="T8" s="116"/>
      <c r="U8" s="117"/>
      <c r="V8" s="112"/>
      <c r="W8" s="113"/>
      <c r="X8" s="116"/>
      <c r="Y8" s="117"/>
    </row>
    <row r="9" spans="1:25">
      <c r="A9" s="250"/>
      <c r="B9" s="253"/>
      <c r="C9" s="248"/>
      <c r="D9" s="120"/>
      <c r="E9" s="121"/>
      <c r="F9" s="118"/>
      <c r="G9" s="119"/>
      <c r="H9" s="120"/>
      <c r="I9" s="121"/>
      <c r="J9" s="118"/>
      <c r="K9" s="119"/>
      <c r="L9" s="120"/>
      <c r="M9" s="121"/>
      <c r="N9" s="118"/>
      <c r="O9" s="119"/>
      <c r="P9" s="120"/>
      <c r="Q9" s="121"/>
      <c r="R9" s="118"/>
      <c r="S9" s="119"/>
      <c r="T9" s="110"/>
      <c r="U9" s="122"/>
      <c r="V9" s="118"/>
      <c r="W9" s="119"/>
      <c r="X9" s="110"/>
      <c r="Y9" s="122"/>
    </row>
    <row r="10" spans="1:25" ht="59.25" customHeight="1" thickBot="1">
      <c r="A10" s="250"/>
      <c r="B10" s="118" t="s">
        <v>68</v>
      </c>
      <c r="C10" s="128">
        <f>59*0.3*1.12</f>
        <v>19.824000000000002</v>
      </c>
      <c r="D10" s="120"/>
      <c r="E10" s="121"/>
      <c r="F10" s="118"/>
      <c r="G10" s="119"/>
      <c r="H10" s="120"/>
      <c r="I10" s="121"/>
      <c r="J10" s="118"/>
      <c r="K10" s="119"/>
      <c r="L10" s="120"/>
      <c r="M10" s="121"/>
      <c r="N10" s="118"/>
      <c r="O10" s="119"/>
      <c r="P10" s="120"/>
      <c r="Q10" s="121"/>
      <c r="R10" s="118"/>
      <c r="S10" s="119"/>
      <c r="T10" s="110"/>
      <c r="U10" s="122"/>
      <c r="V10" s="118"/>
      <c r="W10" s="119"/>
      <c r="X10" s="110"/>
      <c r="Y10" s="122"/>
    </row>
    <row r="11" spans="1:25" ht="30">
      <c r="A11" s="249" t="s">
        <v>59</v>
      </c>
      <c r="B11" s="118" t="s">
        <v>65</v>
      </c>
      <c r="C11" s="128">
        <v>133</v>
      </c>
      <c r="D11" s="120"/>
      <c r="E11" s="121"/>
      <c r="F11" s="118"/>
      <c r="G11" s="119"/>
      <c r="H11" s="120"/>
      <c r="I11" s="121"/>
      <c r="J11" s="118"/>
      <c r="K11" s="119"/>
      <c r="L11" s="120"/>
      <c r="M11" s="121"/>
      <c r="N11" s="118"/>
      <c r="O11" s="119"/>
      <c r="P11" s="120"/>
      <c r="Q11" s="121"/>
      <c r="R11" s="118"/>
      <c r="S11" s="119"/>
      <c r="T11" s="107"/>
      <c r="U11" s="123"/>
      <c r="V11" s="104"/>
      <c r="W11" s="124"/>
      <c r="X11" s="110"/>
      <c r="Y11" s="122"/>
    </row>
    <row r="12" spans="1:25" ht="44.25" customHeight="1">
      <c r="A12" s="250"/>
      <c r="B12" s="118" t="s">
        <v>66</v>
      </c>
      <c r="C12" s="128">
        <v>177</v>
      </c>
      <c r="D12" s="120"/>
      <c r="E12" s="121"/>
      <c r="F12" s="118"/>
      <c r="G12" s="119"/>
      <c r="H12" s="120"/>
      <c r="I12" s="121"/>
      <c r="J12" s="118"/>
      <c r="K12" s="119"/>
      <c r="L12" s="120"/>
      <c r="M12" s="121"/>
      <c r="N12" s="118"/>
      <c r="O12" s="119"/>
      <c r="P12" s="120"/>
      <c r="Q12" s="121"/>
      <c r="R12" s="118"/>
      <c r="S12" s="119"/>
      <c r="T12" s="107"/>
      <c r="U12" s="123"/>
      <c r="V12" s="104"/>
      <c r="W12" s="124"/>
      <c r="X12" s="110"/>
      <c r="Y12" s="122"/>
    </row>
    <row r="13" spans="1:25" ht="15.75" thickBot="1">
      <c r="A13" s="251"/>
      <c r="B13" s="118" t="s">
        <v>67</v>
      </c>
      <c r="C13" s="128">
        <v>142</v>
      </c>
      <c r="D13" s="120"/>
      <c r="E13" s="121"/>
      <c r="F13" s="118"/>
      <c r="G13" s="119"/>
      <c r="H13" s="120"/>
      <c r="I13" s="121"/>
      <c r="J13" s="118"/>
      <c r="K13" s="119"/>
      <c r="L13" s="120"/>
      <c r="M13" s="121"/>
      <c r="N13" s="118"/>
      <c r="O13" s="119"/>
      <c r="P13" s="120"/>
      <c r="Q13" s="121"/>
      <c r="R13" s="118"/>
      <c r="S13" s="119"/>
      <c r="T13" s="107"/>
      <c r="U13" s="123"/>
      <c r="V13" s="104"/>
      <c r="W13" s="124"/>
      <c r="X13" s="110"/>
      <c r="Y13" s="122"/>
    </row>
    <row r="14" spans="1:25">
      <c r="A14" s="249" t="s">
        <v>58</v>
      </c>
      <c r="B14" s="243" t="s">
        <v>43</v>
      </c>
      <c r="C14" s="246">
        <v>0</v>
      </c>
      <c r="D14" s="120"/>
      <c r="E14" s="121"/>
      <c r="F14" s="118"/>
      <c r="G14" s="119"/>
      <c r="H14" s="120"/>
      <c r="I14" s="121"/>
      <c r="J14" s="118"/>
      <c r="K14" s="119"/>
      <c r="L14" s="120"/>
      <c r="M14" s="121"/>
      <c r="N14" s="118"/>
      <c r="O14" s="119"/>
      <c r="P14" s="120"/>
      <c r="Q14" s="121"/>
      <c r="R14" s="118"/>
      <c r="S14" s="119"/>
      <c r="T14" s="110"/>
      <c r="U14" s="122"/>
      <c r="V14" s="118"/>
      <c r="W14" s="119"/>
      <c r="X14" s="110"/>
      <c r="Y14" s="122"/>
    </row>
    <row r="15" spans="1:25">
      <c r="A15" s="250"/>
      <c r="B15" s="244"/>
      <c r="C15" s="247"/>
      <c r="D15" s="120"/>
      <c r="E15" s="121"/>
      <c r="F15" s="118"/>
      <c r="G15" s="119"/>
      <c r="H15" s="120"/>
      <c r="I15" s="121"/>
      <c r="J15" s="118"/>
      <c r="K15" s="119"/>
      <c r="L15" s="120"/>
      <c r="M15" s="121"/>
      <c r="N15" s="118"/>
      <c r="O15" s="119"/>
      <c r="P15" s="120"/>
      <c r="Q15" s="121"/>
      <c r="R15" s="118"/>
      <c r="S15" s="119"/>
      <c r="T15" s="110"/>
      <c r="U15" s="122"/>
      <c r="V15" s="118"/>
      <c r="W15" s="119"/>
      <c r="X15" s="110"/>
      <c r="Y15" s="122"/>
    </row>
    <row r="16" spans="1:25">
      <c r="A16" s="250"/>
      <c r="B16" s="244"/>
      <c r="C16" s="247"/>
      <c r="D16" s="120"/>
      <c r="E16" s="121"/>
      <c r="F16" s="118"/>
      <c r="G16" s="119"/>
      <c r="H16" s="120"/>
      <c r="I16" s="121"/>
      <c r="J16" s="118"/>
      <c r="K16" s="119"/>
      <c r="L16" s="120"/>
      <c r="M16" s="121"/>
      <c r="N16" s="118"/>
      <c r="O16" s="119"/>
      <c r="P16" s="120"/>
      <c r="Q16" s="121"/>
      <c r="R16" s="118"/>
      <c r="S16" s="119"/>
      <c r="T16" s="110"/>
      <c r="U16" s="122"/>
      <c r="V16" s="118"/>
      <c r="W16" s="119"/>
      <c r="X16" s="110"/>
      <c r="Y16" s="122"/>
    </row>
    <row r="17" spans="1:25" ht="15.75" thickBot="1">
      <c r="A17" s="251"/>
      <c r="B17" s="245"/>
      <c r="C17" s="248"/>
      <c r="D17" s="120"/>
      <c r="E17" s="121"/>
      <c r="F17" s="118"/>
      <c r="G17" s="119"/>
      <c r="H17" s="120"/>
      <c r="I17" s="121"/>
      <c r="J17" s="118"/>
      <c r="K17" s="119"/>
      <c r="L17" s="120"/>
      <c r="M17" s="121"/>
      <c r="N17" s="118"/>
      <c r="O17" s="119"/>
      <c r="P17" s="120"/>
      <c r="Q17" s="121"/>
      <c r="R17" s="118"/>
      <c r="S17" s="119"/>
      <c r="T17" s="110"/>
      <c r="U17" s="122"/>
      <c r="V17" s="118"/>
      <c r="W17" s="119"/>
      <c r="X17" s="110"/>
      <c r="Y17" s="122"/>
    </row>
    <row r="18" spans="1:25" ht="15.75" thickBot="1">
      <c r="A18" s="60" t="s">
        <v>57</v>
      </c>
      <c r="B18" s="103" t="s">
        <v>43</v>
      </c>
      <c r="C18" s="125">
        <v>0</v>
      </c>
      <c r="D18" s="102"/>
      <c r="E18" s="101"/>
      <c r="F18" s="103"/>
      <c r="G18" s="125"/>
      <c r="H18" s="102"/>
      <c r="I18" s="101"/>
      <c r="J18" s="103"/>
      <c r="K18" s="125"/>
      <c r="L18" s="102"/>
      <c r="M18" s="101"/>
      <c r="N18" s="103"/>
      <c r="O18" s="125"/>
      <c r="P18" s="102"/>
      <c r="Q18" s="101"/>
      <c r="R18" s="103"/>
      <c r="S18" s="125"/>
      <c r="T18" s="126"/>
      <c r="U18" s="127"/>
      <c r="V18" s="103"/>
      <c r="W18" s="125"/>
      <c r="X18" s="126"/>
      <c r="Y18" s="127"/>
    </row>
    <row r="19" spans="1:25" ht="15.75" thickBot="1">
      <c r="B19" s="97" t="s">
        <v>34</v>
      </c>
      <c r="C19" s="111">
        <f>SUM(C8:C18)</f>
        <v>474.82400000000001</v>
      </c>
      <c r="D19" s="97" t="s">
        <v>34</v>
      </c>
      <c r="E19" s="111"/>
      <c r="F19" s="97" t="s">
        <v>34</v>
      </c>
      <c r="G19" s="111"/>
      <c r="H19" s="97" t="s">
        <v>34</v>
      </c>
      <c r="I19" s="111"/>
      <c r="J19" s="97" t="s">
        <v>34</v>
      </c>
      <c r="K19" s="111"/>
      <c r="L19" s="97" t="s">
        <v>34</v>
      </c>
      <c r="M19" s="111"/>
      <c r="N19" s="97" t="s">
        <v>34</v>
      </c>
      <c r="O19" s="111"/>
      <c r="P19" s="97" t="s">
        <v>34</v>
      </c>
      <c r="Q19" s="111"/>
      <c r="R19" s="97" t="s">
        <v>34</v>
      </c>
      <c r="S19" s="111"/>
      <c r="T19" s="97" t="s">
        <v>34</v>
      </c>
      <c r="U19" s="111"/>
      <c r="V19" s="97" t="s">
        <v>34</v>
      </c>
      <c r="W19" s="98">
        <f>SUM(W8:W18)</f>
        <v>0</v>
      </c>
      <c r="X19" s="97" t="s">
        <v>34</v>
      </c>
      <c r="Y19" s="99">
        <f>SUM(Y8:Y18)</f>
        <v>0</v>
      </c>
    </row>
  </sheetData>
  <mergeCells count="13">
    <mergeCell ref="X1:Y1"/>
    <mergeCell ref="X2:Y2"/>
    <mergeCell ref="X3:Y3"/>
    <mergeCell ref="X4:Y4"/>
    <mergeCell ref="B1:V4"/>
    <mergeCell ref="B14:B17"/>
    <mergeCell ref="C14:C17"/>
    <mergeCell ref="A11:A13"/>
    <mergeCell ref="A14:A17"/>
    <mergeCell ref="A1:A4"/>
    <mergeCell ref="A8:A10"/>
    <mergeCell ref="B8:B9"/>
    <mergeCell ref="C8:C9"/>
  </mergeCells>
  <pageMargins left="0.7" right="0.7" top="0.75" bottom="0.75" header="0.3" footer="0.3"/>
  <pageSetup paperSize="9" scale="47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Y22"/>
  <sheetViews>
    <sheetView view="pageBreakPreview" zoomScale="130" zoomScaleSheetLayoutView="130" workbookViewId="0">
      <selection activeCell="C7" sqref="C7"/>
    </sheetView>
  </sheetViews>
  <sheetFormatPr baseColWidth="10" defaultRowHeight="15"/>
  <cols>
    <col min="1" max="1" width="15.28515625" customWidth="1"/>
    <col min="2" max="2" width="9.7109375" customWidth="1"/>
    <col min="3" max="3" width="10.140625" customWidth="1"/>
    <col min="4" max="4" width="9.5703125" customWidth="1"/>
    <col min="5" max="6" width="10.140625" customWidth="1"/>
    <col min="7" max="8" width="10.7109375" customWidth="1"/>
    <col min="9" max="9" width="10.85546875" customWidth="1"/>
    <col min="10" max="10" width="10.7109375" customWidth="1"/>
    <col min="17" max="18" width="12.28515625" customWidth="1"/>
    <col min="19" max="20" width="12" customWidth="1"/>
    <col min="23" max="24" width="11.85546875" customWidth="1"/>
  </cols>
  <sheetData>
    <row r="1" spans="1:25" ht="15" customHeight="1">
      <c r="A1" s="235"/>
      <c r="B1" s="235"/>
      <c r="C1" s="255" t="s">
        <v>37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6"/>
      <c r="V1" s="237"/>
      <c r="W1" s="1" t="s">
        <v>0</v>
      </c>
      <c r="X1" s="71" t="s">
        <v>47</v>
      </c>
      <c r="Y1" s="72"/>
    </row>
    <row r="2" spans="1:25" ht="15" customHeight="1">
      <c r="A2" s="235"/>
      <c r="B2" s="235"/>
      <c r="C2" s="256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8"/>
      <c r="V2" s="239"/>
      <c r="W2" s="1" t="s">
        <v>1</v>
      </c>
      <c r="X2" s="71" t="s">
        <v>60</v>
      </c>
      <c r="Y2" s="72"/>
    </row>
    <row r="3" spans="1:25" ht="15" customHeight="1">
      <c r="A3" s="235"/>
      <c r="B3" s="235"/>
      <c r="C3" s="256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8"/>
      <c r="V3" s="239"/>
      <c r="W3" s="1" t="s">
        <v>2</v>
      </c>
      <c r="X3" s="71" t="s">
        <v>61</v>
      </c>
      <c r="Y3" s="72"/>
    </row>
    <row r="4" spans="1:25" ht="15" customHeight="1">
      <c r="A4" s="235"/>
      <c r="B4" s="235"/>
      <c r="C4" s="257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0"/>
      <c r="V4" s="241"/>
      <c r="W4" s="1" t="s">
        <v>3</v>
      </c>
      <c r="X4" s="71" t="s">
        <v>48</v>
      </c>
      <c r="Y4" s="72"/>
    </row>
    <row r="5" spans="1:25" ht="15.75" thickBot="1"/>
    <row r="6" spans="1:25" ht="51" customHeight="1" thickBot="1">
      <c r="A6" s="7" t="s">
        <v>6</v>
      </c>
      <c r="B6" s="24" t="s">
        <v>33</v>
      </c>
      <c r="C6" s="7" t="s">
        <v>20</v>
      </c>
      <c r="D6" s="7" t="s">
        <v>33</v>
      </c>
      <c r="E6" s="30" t="s">
        <v>21</v>
      </c>
      <c r="F6" s="7" t="s">
        <v>33</v>
      </c>
      <c r="G6" s="7" t="s">
        <v>22</v>
      </c>
      <c r="H6" s="7" t="s">
        <v>33</v>
      </c>
      <c r="I6" s="7" t="s">
        <v>23</v>
      </c>
      <c r="J6" s="7" t="s">
        <v>33</v>
      </c>
      <c r="K6" s="7" t="s">
        <v>24</v>
      </c>
      <c r="L6" s="7" t="s">
        <v>33</v>
      </c>
      <c r="M6" s="7" t="s">
        <v>25</v>
      </c>
      <c r="N6" s="7" t="s">
        <v>33</v>
      </c>
      <c r="O6" s="7" t="s">
        <v>26</v>
      </c>
      <c r="P6" s="7" t="s">
        <v>33</v>
      </c>
      <c r="Q6" s="7" t="s">
        <v>27</v>
      </c>
      <c r="R6" s="7" t="s">
        <v>33</v>
      </c>
      <c r="S6" s="7" t="s">
        <v>28</v>
      </c>
      <c r="T6" s="7" t="s">
        <v>33</v>
      </c>
      <c r="U6" s="7" t="s">
        <v>29</v>
      </c>
      <c r="V6" s="7" t="s">
        <v>33</v>
      </c>
      <c r="W6" s="30" t="s">
        <v>30</v>
      </c>
      <c r="X6" s="7" t="s">
        <v>33</v>
      </c>
      <c r="Y6" s="7" t="s">
        <v>31</v>
      </c>
    </row>
    <row r="7" spans="1:25" ht="103.5" customHeight="1" thickBot="1">
      <c r="A7" s="36" t="s">
        <v>36</v>
      </c>
      <c r="B7" s="29" t="s">
        <v>64</v>
      </c>
      <c r="C7" s="27">
        <f>3*0.58</f>
        <v>1.7399999999999998</v>
      </c>
      <c r="D7" s="129"/>
      <c r="E7" s="130"/>
      <c r="F7" s="29"/>
      <c r="G7" s="27"/>
      <c r="H7" s="129"/>
      <c r="I7" s="132"/>
      <c r="J7" s="29"/>
      <c r="K7" s="27"/>
      <c r="L7" s="129"/>
      <c r="M7" s="133"/>
      <c r="N7" s="29"/>
      <c r="O7" s="27"/>
      <c r="P7" s="133"/>
      <c r="Q7" s="133"/>
      <c r="R7" s="29"/>
      <c r="S7" s="27"/>
      <c r="T7" s="129"/>
      <c r="U7" s="133"/>
      <c r="V7" s="29"/>
      <c r="W7" s="27"/>
      <c r="X7" s="134"/>
      <c r="Y7" s="133"/>
    </row>
    <row r="8" spans="1:25" ht="30" customHeight="1" thickBot="1">
      <c r="B8" s="28" t="s">
        <v>34</v>
      </c>
      <c r="C8" s="35">
        <f>SUM(C7:C7)</f>
        <v>1.7399999999999998</v>
      </c>
      <c r="D8" s="28" t="s">
        <v>34</v>
      </c>
      <c r="E8" s="37">
        <f>SUM(E7:E7)</f>
        <v>0</v>
      </c>
      <c r="F8" s="28" t="s">
        <v>34</v>
      </c>
      <c r="G8" s="26">
        <f>+SUM(G7:G7)</f>
        <v>0</v>
      </c>
      <c r="H8" s="28" t="s">
        <v>34</v>
      </c>
      <c r="I8" s="26">
        <f>SUM(I7:I7)</f>
        <v>0</v>
      </c>
      <c r="J8" s="28" t="s">
        <v>34</v>
      </c>
      <c r="K8" s="26">
        <f>SUM(K7)</f>
        <v>0</v>
      </c>
      <c r="L8" s="28" t="s">
        <v>34</v>
      </c>
      <c r="M8" s="26">
        <f>M7</f>
        <v>0</v>
      </c>
      <c r="N8" s="28" t="s">
        <v>34</v>
      </c>
      <c r="O8" s="26">
        <f>O7</f>
        <v>0</v>
      </c>
      <c r="P8" s="28" t="s">
        <v>34</v>
      </c>
      <c r="Q8" s="26">
        <v>0</v>
      </c>
      <c r="R8" s="28" t="s">
        <v>34</v>
      </c>
      <c r="S8" s="26">
        <f>S7</f>
        <v>0</v>
      </c>
      <c r="T8" s="28" t="s">
        <v>34</v>
      </c>
      <c r="U8" s="26">
        <f>U7</f>
        <v>0</v>
      </c>
      <c r="V8" s="21" t="s">
        <v>34</v>
      </c>
      <c r="W8" s="50">
        <f>W7</f>
        <v>0</v>
      </c>
      <c r="X8" s="21" t="s">
        <v>34</v>
      </c>
      <c r="Y8" s="26">
        <v>0</v>
      </c>
    </row>
    <row r="20" spans="1:25">
      <c r="A20" s="45" t="s">
        <v>63</v>
      </c>
      <c r="B20" s="46"/>
      <c r="C20" s="46"/>
      <c r="D20" s="46"/>
      <c r="E20" s="46"/>
      <c r="F20" s="46"/>
      <c r="G20" s="46"/>
      <c r="H20" s="46"/>
      <c r="I20" s="227" t="s">
        <v>50</v>
      </c>
      <c r="J20" s="228"/>
      <c r="K20" s="228"/>
      <c r="L20" s="228"/>
      <c r="M20" s="228"/>
      <c r="N20" s="228"/>
      <c r="O20" s="228"/>
      <c r="P20" s="228"/>
      <c r="Q20" s="228"/>
      <c r="R20" s="228"/>
      <c r="S20" s="228"/>
      <c r="T20" s="228"/>
      <c r="U20" s="228"/>
      <c r="V20" s="228"/>
      <c r="W20" s="228"/>
      <c r="X20" s="228"/>
      <c r="Y20" s="229"/>
    </row>
    <row r="21" spans="1:25">
      <c r="A21" s="45" t="s">
        <v>71</v>
      </c>
      <c r="B21" s="46"/>
      <c r="C21" s="46"/>
      <c r="D21" s="46"/>
      <c r="E21" s="46"/>
      <c r="F21" s="46"/>
      <c r="G21" s="46"/>
      <c r="H21" s="46"/>
      <c r="I21" s="227" t="s">
        <v>75</v>
      </c>
      <c r="J21" s="228"/>
      <c r="K21" s="228"/>
      <c r="L21" s="228"/>
      <c r="M21" s="228"/>
      <c r="N21" s="228"/>
      <c r="O21" s="228"/>
      <c r="P21" s="228"/>
      <c r="Q21" s="228"/>
      <c r="R21" s="228"/>
      <c r="S21" s="228"/>
      <c r="T21" s="228"/>
      <c r="U21" s="228"/>
      <c r="V21" s="228"/>
      <c r="W21" s="228"/>
      <c r="X21" s="228"/>
      <c r="Y21" s="229"/>
    </row>
    <row r="22" spans="1:25">
      <c r="A22" s="47" t="s">
        <v>51</v>
      </c>
      <c r="B22" s="46"/>
      <c r="C22" s="46"/>
      <c r="D22" s="46"/>
      <c r="E22" s="46"/>
      <c r="F22" s="46"/>
      <c r="G22" s="46"/>
      <c r="H22" s="46"/>
      <c r="I22" s="233" t="s">
        <v>51</v>
      </c>
      <c r="J22" s="234"/>
      <c r="K22" s="234"/>
      <c r="L22" s="234"/>
      <c r="M22" s="234"/>
      <c r="N22" s="234"/>
      <c r="O22" s="234"/>
      <c r="P22" s="234"/>
      <c r="Q22" s="234"/>
      <c r="R22" s="234"/>
      <c r="S22" s="234"/>
      <c r="T22" s="234"/>
      <c r="U22" s="234"/>
      <c r="V22" s="234"/>
      <c r="W22" s="234"/>
      <c r="X22" s="234"/>
      <c r="Y22" s="258"/>
    </row>
  </sheetData>
  <mergeCells count="5">
    <mergeCell ref="I20:Y20"/>
    <mergeCell ref="I21:Y21"/>
    <mergeCell ref="I22:Y22"/>
    <mergeCell ref="A1:B4"/>
    <mergeCell ref="C1:V4"/>
  </mergeCells>
  <pageMargins left="0.70866141732283472" right="0.70866141732283472" top="0.74803149606299213" bottom="0.74803149606299213" header="0.31496062992125984" footer="0.31496062992125984"/>
  <pageSetup paperSize="9" scale="44" orientation="landscape" verticalDpi="30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D18"/>
  <sheetViews>
    <sheetView view="pageBreakPreview" topLeftCell="A8" zoomScale="89" zoomScaleSheetLayoutView="89" workbookViewId="0">
      <selection activeCell="A7" sqref="A7:A10"/>
    </sheetView>
  </sheetViews>
  <sheetFormatPr baseColWidth="10" defaultRowHeight="15"/>
  <cols>
    <col min="1" max="1" width="18" customWidth="1"/>
    <col min="2" max="2" width="13.140625" customWidth="1"/>
    <col min="3" max="3" width="11.7109375" customWidth="1"/>
    <col min="4" max="4" width="12.28515625" customWidth="1"/>
    <col min="6" max="6" width="12.7109375" customWidth="1"/>
    <col min="8" max="8" width="12.5703125" customWidth="1"/>
    <col min="10" max="10" width="12.42578125" customWidth="1"/>
    <col min="12" max="12" width="14.85546875" customWidth="1"/>
    <col min="13" max="13" width="13.5703125" customWidth="1"/>
    <col min="14" max="14" width="16.85546875" customWidth="1"/>
    <col min="24" max="24" width="13.28515625" style="52" customWidth="1"/>
  </cols>
  <sheetData>
    <row r="1" spans="1:30" ht="15" customHeight="1">
      <c r="A1" s="235"/>
      <c r="B1" s="235"/>
      <c r="C1" s="255" t="s">
        <v>40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7"/>
      <c r="U1" s="1" t="s">
        <v>0</v>
      </c>
      <c r="V1" s="1"/>
      <c r="W1" s="242" t="s">
        <v>47</v>
      </c>
      <c r="X1" s="242"/>
      <c r="Y1" s="242"/>
    </row>
    <row r="2" spans="1:30" ht="15" customHeight="1">
      <c r="A2" s="235"/>
      <c r="B2" s="235"/>
      <c r="C2" s="256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9"/>
      <c r="U2" s="1" t="s">
        <v>1</v>
      </c>
      <c r="V2" s="1"/>
      <c r="W2" s="242" t="s">
        <v>60</v>
      </c>
      <c r="X2" s="242"/>
      <c r="Y2" s="242"/>
    </row>
    <row r="3" spans="1:30" ht="15" customHeight="1">
      <c r="A3" s="235"/>
      <c r="B3" s="235"/>
      <c r="C3" s="256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9"/>
      <c r="U3" s="1" t="s">
        <v>2</v>
      </c>
      <c r="V3" s="1"/>
      <c r="W3" s="242" t="s">
        <v>61</v>
      </c>
      <c r="X3" s="242"/>
      <c r="Y3" s="242"/>
    </row>
    <row r="4" spans="1:30" ht="15" customHeight="1">
      <c r="A4" s="235"/>
      <c r="B4" s="235"/>
      <c r="C4" s="257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1"/>
      <c r="U4" s="1" t="s">
        <v>3</v>
      </c>
      <c r="V4" s="1"/>
      <c r="W4" s="242" t="s">
        <v>48</v>
      </c>
      <c r="X4" s="242"/>
      <c r="Y4" s="242"/>
    </row>
    <row r="5" spans="1:30" ht="15.75" thickBot="1">
      <c r="AA5" s="67"/>
      <c r="AB5" s="67"/>
      <c r="AC5" s="67"/>
      <c r="AD5" s="67"/>
    </row>
    <row r="6" spans="1:30" ht="45.75" thickBot="1">
      <c r="A6" s="24" t="s">
        <v>6</v>
      </c>
      <c r="B6" s="43" t="s">
        <v>33</v>
      </c>
      <c r="C6" s="43" t="s">
        <v>20</v>
      </c>
      <c r="D6" s="137" t="s">
        <v>33</v>
      </c>
      <c r="E6" s="43" t="s">
        <v>21</v>
      </c>
      <c r="F6" s="43" t="s">
        <v>33</v>
      </c>
      <c r="G6" s="43" t="s">
        <v>22</v>
      </c>
      <c r="H6" s="43" t="s">
        <v>33</v>
      </c>
      <c r="I6" s="43" t="s">
        <v>23</v>
      </c>
      <c r="J6" s="43" t="s">
        <v>33</v>
      </c>
      <c r="K6" s="62" t="s">
        <v>24</v>
      </c>
      <c r="L6" s="43" t="s">
        <v>33</v>
      </c>
      <c r="M6" s="137" t="s">
        <v>25</v>
      </c>
      <c r="N6" s="137" t="s">
        <v>33</v>
      </c>
      <c r="O6" s="43" t="s">
        <v>26</v>
      </c>
      <c r="P6" s="43" t="s">
        <v>33</v>
      </c>
      <c r="Q6" s="43" t="s">
        <v>27</v>
      </c>
      <c r="R6" s="43" t="s">
        <v>33</v>
      </c>
      <c r="S6" s="43" t="s">
        <v>28</v>
      </c>
      <c r="T6" s="43" t="s">
        <v>33</v>
      </c>
      <c r="U6" s="43" t="s">
        <v>29</v>
      </c>
      <c r="V6" s="43" t="s">
        <v>33</v>
      </c>
      <c r="W6" s="43" t="s">
        <v>30</v>
      </c>
      <c r="X6" s="43" t="s">
        <v>33</v>
      </c>
      <c r="Y6" s="43" t="s">
        <v>31</v>
      </c>
      <c r="AA6" s="67"/>
      <c r="AB6" s="68"/>
      <c r="AC6" s="259"/>
      <c r="AD6" s="259"/>
    </row>
    <row r="7" spans="1:30" ht="120.75" customHeight="1">
      <c r="A7" s="260" t="s">
        <v>49</v>
      </c>
      <c r="B7" s="95" t="s">
        <v>69</v>
      </c>
      <c r="C7" s="200">
        <f>(1.333/2.9)*3</f>
        <v>1.3789655172413793</v>
      </c>
      <c r="D7" s="116"/>
      <c r="E7" s="117"/>
      <c r="F7" s="202"/>
      <c r="G7" s="144"/>
      <c r="H7" s="210"/>
      <c r="I7" s="211"/>
      <c r="J7" s="95"/>
      <c r="K7" s="200"/>
      <c r="L7" s="149"/>
      <c r="M7" s="211"/>
      <c r="N7" s="204"/>
      <c r="O7" s="205"/>
      <c r="P7" s="116"/>
      <c r="Q7" s="117"/>
      <c r="R7" s="143"/>
      <c r="S7" s="144"/>
      <c r="T7" s="216"/>
      <c r="U7" s="211"/>
      <c r="V7" s="143"/>
      <c r="W7" s="144"/>
      <c r="X7" s="149"/>
      <c r="Y7" s="211"/>
      <c r="AA7" s="67"/>
      <c r="AB7" s="69"/>
      <c r="AC7" s="259"/>
      <c r="AD7" s="259"/>
    </row>
    <row r="8" spans="1:30" ht="88.5" customHeight="1">
      <c r="A8" s="261"/>
      <c r="B8" s="96" t="s">
        <v>79</v>
      </c>
      <c r="C8" s="201">
        <f>(1.92*1)</f>
        <v>1.92</v>
      </c>
      <c r="D8" s="110"/>
      <c r="E8" s="122"/>
      <c r="F8" s="203"/>
      <c r="G8" s="146"/>
      <c r="H8" s="110"/>
      <c r="I8" s="122"/>
      <c r="J8" s="96"/>
      <c r="K8" s="201"/>
      <c r="L8" s="212"/>
      <c r="M8" s="213"/>
      <c r="N8" s="206"/>
      <c r="O8" s="207"/>
      <c r="P8" s="110"/>
      <c r="Q8" s="122"/>
      <c r="R8" s="145"/>
      <c r="S8" s="146"/>
      <c r="T8" s="212"/>
      <c r="U8" s="213"/>
      <c r="V8" s="145"/>
      <c r="W8" s="146"/>
      <c r="X8" s="212"/>
      <c r="Y8" s="213"/>
      <c r="AA8" s="67"/>
      <c r="AB8" s="69"/>
      <c r="AC8" s="259"/>
      <c r="AD8" s="259"/>
    </row>
    <row r="9" spans="1:30" ht="75.75" customHeight="1">
      <c r="A9" s="261"/>
      <c r="B9" s="96" t="s">
        <v>80</v>
      </c>
      <c r="C9" s="201">
        <f>1.92</f>
        <v>1.92</v>
      </c>
      <c r="D9" s="110"/>
      <c r="E9" s="122"/>
      <c r="F9" s="203"/>
      <c r="G9" s="146"/>
      <c r="H9" s="110"/>
      <c r="I9" s="122"/>
      <c r="J9" s="96"/>
      <c r="K9" s="201"/>
      <c r="L9" s="212"/>
      <c r="M9" s="213"/>
      <c r="N9" s="206"/>
      <c r="O9" s="207"/>
      <c r="P9" s="110"/>
      <c r="Q9" s="122"/>
      <c r="R9" s="145"/>
      <c r="S9" s="146"/>
      <c r="T9" s="212"/>
      <c r="U9" s="213"/>
      <c r="V9" s="145"/>
      <c r="W9" s="146"/>
      <c r="X9" s="212"/>
      <c r="Y9" s="213"/>
      <c r="AA9" s="67"/>
      <c r="AB9" s="69"/>
      <c r="AC9" s="259"/>
      <c r="AD9" s="259"/>
    </row>
    <row r="10" spans="1:30" ht="102" customHeight="1" thickBot="1">
      <c r="A10" s="261"/>
      <c r="B10" s="96"/>
      <c r="C10" s="201"/>
      <c r="D10" s="110"/>
      <c r="E10" s="122"/>
      <c r="F10" s="203"/>
      <c r="G10" s="146"/>
      <c r="H10" s="110"/>
      <c r="I10" s="122"/>
      <c r="J10" s="96"/>
      <c r="K10" s="201"/>
      <c r="L10" s="212"/>
      <c r="M10" s="213"/>
      <c r="N10" s="206"/>
      <c r="O10" s="207"/>
      <c r="P10" s="110"/>
      <c r="Q10" s="122"/>
      <c r="R10" s="145"/>
      <c r="S10" s="146"/>
      <c r="T10" s="212"/>
      <c r="U10" s="213"/>
      <c r="V10" s="145"/>
      <c r="W10" s="146"/>
      <c r="X10" s="212"/>
      <c r="Y10" s="213"/>
      <c r="AA10" s="67"/>
      <c r="AB10" s="67"/>
      <c r="AC10" s="67"/>
      <c r="AD10" s="67"/>
    </row>
    <row r="11" spans="1:30" ht="89.25" customHeight="1" thickBot="1">
      <c r="A11" s="135" t="s">
        <v>38</v>
      </c>
      <c r="B11" s="147" t="s">
        <v>43</v>
      </c>
      <c r="C11" s="148">
        <v>0</v>
      </c>
      <c r="D11" s="158"/>
      <c r="E11" s="159"/>
      <c r="F11" s="147"/>
      <c r="G11" s="148"/>
      <c r="H11" s="158"/>
      <c r="I11" s="159"/>
      <c r="J11" s="147"/>
      <c r="K11" s="148"/>
      <c r="L11" s="214"/>
      <c r="M11" s="215"/>
      <c r="N11" s="208"/>
      <c r="O11" s="209"/>
      <c r="P11" s="158"/>
      <c r="Q11" s="159"/>
      <c r="R11" s="147"/>
      <c r="S11" s="148"/>
      <c r="T11" s="158"/>
      <c r="U11" s="159"/>
      <c r="V11" s="147"/>
      <c r="W11" s="148"/>
      <c r="X11" s="212"/>
      <c r="Y11" s="159"/>
    </row>
    <row r="12" spans="1:30" ht="36.75" hidden="1" customHeight="1">
      <c r="A12" s="136" t="s">
        <v>35</v>
      </c>
      <c r="B12" s="147" t="s">
        <v>32</v>
      </c>
      <c r="C12" s="148">
        <f>0</f>
        <v>0</v>
      </c>
      <c r="D12" s="158"/>
      <c r="E12" s="159">
        <f>0</f>
        <v>0</v>
      </c>
      <c r="F12" s="147"/>
      <c r="G12" s="148"/>
      <c r="H12" s="158"/>
      <c r="I12" s="159"/>
      <c r="J12" s="147"/>
      <c r="K12" s="148"/>
      <c r="L12" s="158"/>
      <c r="M12" s="159"/>
      <c r="N12" s="208"/>
      <c r="O12" s="209"/>
      <c r="P12" s="158"/>
      <c r="Q12" s="159"/>
      <c r="R12" s="147"/>
      <c r="S12" s="148"/>
      <c r="T12" s="158"/>
      <c r="U12" s="159"/>
      <c r="V12" s="147"/>
      <c r="W12" s="148"/>
      <c r="X12" s="212"/>
      <c r="Y12" s="159"/>
    </row>
    <row r="13" spans="1:30" ht="21.75" customHeight="1" thickBot="1">
      <c r="B13" s="97" t="s">
        <v>34</v>
      </c>
      <c r="C13" s="138">
        <f>SUM(C7:C12)</f>
        <v>5.2189655172413794</v>
      </c>
      <c r="D13" s="97" t="s">
        <v>34</v>
      </c>
      <c r="E13" s="139">
        <f>SUM(E7:E12)</f>
        <v>0</v>
      </c>
      <c r="F13" s="97" t="s">
        <v>34</v>
      </c>
      <c r="G13" s="139">
        <f>+SUM(G7:G12)</f>
        <v>0</v>
      </c>
      <c r="H13" s="97" t="s">
        <v>34</v>
      </c>
      <c r="I13" s="139">
        <f>SUM(I7:I12)</f>
        <v>0</v>
      </c>
      <c r="J13" s="97" t="s">
        <v>34</v>
      </c>
      <c r="K13" s="140">
        <f>SUM(K7:K12)</f>
        <v>0</v>
      </c>
      <c r="L13" s="97" t="s">
        <v>34</v>
      </c>
      <c r="M13" s="138">
        <f>SUM(M7:M12)</f>
        <v>0</v>
      </c>
      <c r="N13" s="97" t="s">
        <v>34</v>
      </c>
      <c r="O13" s="141">
        <f>SUM(O7:O12)</f>
        <v>0</v>
      </c>
      <c r="P13" s="97" t="s">
        <v>34</v>
      </c>
      <c r="Q13" s="111"/>
      <c r="R13" s="97" t="s">
        <v>34</v>
      </c>
      <c r="S13" s="139">
        <v>0</v>
      </c>
      <c r="T13" s="97" t="s">
        <v>34</v>
      </c>
      <c r="U13" s="141">
        <f>SUM(U7:U12)</f>
        <v>0</v>
      </c>
      <c r="V13" s="97" t="s">
        <v>34</v>
      </c>
      <c r="W13" s="139">
        <f>SUM(W7:W12)</f>
        <v>0</v>
      </c>
      <c r="X13" s="97" t="s">
        <v>34</v>
      </c>
      <c r="Y13" s="141">
        <f>SUM(Y7:Y12)</f>
        <v>0</v>
      </c>
    </row>
    <row r="16" spans="1:30">
      <c r="A16" s="45" t="s">
        <v>70</v>
      </c>
      <c r="B16" s="46"/>
      <c r="C16" s="46"/>
      <c r="D16" s="46"/>
      <c r="E16" s="46"/>
      <c r="F16" s="46"/>
      <c r="G16" s="46"/>
      <c r="H16" s="46"/>
      <c r="I16" s="227" t="s">
        <v>50</v>
      </c>
      <c r="J16" s="228"/>
      <c r="K16" s="228"/>
      <c r="L16" s="228"/>
      <c r="M16" s="228"/>
      <c r="N16" s="228"/>
      <c r="O16" s="228"/>
      <c r="P16" s="228"/>
      <c r="Q16" s="228"/>
      <c r="R16" s="228"/>
      <c r="S16" s="228"/>
      <c r="T16" s="228"/>
      <c r="U16" s="228"/>
      <c r="V16" s="228"/>
      <c r="W16" s="228"/>
      <c r="X16" s="228"/>
      <c r="Y16" s="229"/>
    </row>
    <row r="17" spans="1:25">
      <c r="A17" s="45" t="s">
        <v>71</v>
      </c>
      <c r="B17" s="46"/>
      <c r="C17" s="46"/>
      <c r="D17" s="46"/>
      <c r="E17" s="46"/>
      <c r="F17" s="46"/>
      <c r="G17" s="46"/>
      <c r="H17" s="46"/>
      <c r="I17" s="227" t="s">
        <v>72</v>
      </c>
      <c r="J17" s="228"/>
      <c r="K17" s="228"/>
      <c r="L17" s="228"/>
      <c r="M17" s="228"/>
      <c r="N17" s="228"/>
      <c r="O17" s="228"/>
      <c r="P17" s="228"/>
      <c r="Q17" s="228"/>
      <c r="R17" s="228"/>
      <c r="S17" s="228"/>
      <c r="T17" s="228"/>
      <c r="U17" s="228"/>
      <c r="V17" s="228"/>
      <c r="W17" s="228"/>
      <c r="X17" s="228"/>
      <c r="Y17" s="229"/>
    </row>
    <row r="18" spans="1:25">
      <c r="A18" s="47" t="s">
        <v>51</v>
      </c>
      <c r="B18" s="46"/>
      <c r="C18" s="46"/>
      <c r="D18" s="46"/>
      <c r="E18" s="46"/>
      <c r="F18" s="46"/>
      <c r="G18" s="46"/>
      <c r="H18" s="46"/>
      <c r="I18" s="233" t="s">
        <v>51</v>
      </c>
      <c r="J18" s="234"/>
      <c r="K18" s="234"/>
      <c r="L18" s="234"/>
      <c r="M18" s="234"/>
      <c r="N18" s="234"/>
      <c r="O18" s="234"/>
      <c r="P18" s="234"/>
      <c r="Q18" s="234"/>
      <c r="R18" s="234"/>
      <c r="S18" s="234"/>
      <c r="T18" s="234"/>
      <c r="U18" s="234"/>
      <c r="V18" s="234"/>
      <c r="W18" s="234"/>
      <c r="X18" s="234"/>
      <c r="Y18" s="258"/>
    </row>
  </sheetData>
  <mergeCells count="14">
    <mergeCell ref="I18:Y18"/>
    <mergeCell ref="I16:Y16"/>
    <mergeCell ref="I17:Y17"/>
    <mergeCell ref="A1:B4"/>
    <mergeCell ref="AC6:AD6"/>
    <mergeCell ref="AC7:AD7"/>
    <mergeCell ref="AC8:AD8"/>
    <mergeCell ref="AC9:AD9"/>
    <mergeCell ref="A7:A10"/>
    <mergeCell ref="W1:Y1"/>
    <mergeCell ref="W2:Y2"/>
    <mergeCell ref="W3:Y3"/>
    <mergeCell ref="W4:Y4"/>
    <mergeCell ref="C1:T4"/>
  </mergeCells>
  <pageMargins left="0.70866141732283472" right="0.70866141732283472" top="0.74803149606299213" bottom="0.74803149606299213" header="0.31496062992125984" footer="0.31496062992125984"/>
  <pageSetup paperSize="9" scale="42" fitToHeight="4" orientation="landscape" verticalDpi="30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>
    <pageSetUpPr fitToPage="1"/>
  </sheetPr>
  <dimension ref="A1:Z29"/>
  <sheetViews>
    <sheetView tabSelected="1" view="pageBreakPreview" topLeftCell="A12" zoomScale="51" zoomScaleSheetLayoutView="51" workbookViewId="0">
      <selection activeCell="A15" sqref="A15:A18"/>
    </sheetView>
  </sheetViews>
  <sheetFormatPr baseColWidth="10" defaultRowHeight="15"/>
  <cols>
    <col min="1" max="1" width="20" customWidth="1"/>
    <col min="2" max="2" width="15.140625" customWidth="1"/>
    <col min="3" max="3" width="14.140625" customWidth="1"/>
    <col min="4" max="4" width="16.7109375" customWidth="1"/>
    <col min="5" max="5" width="11.85546875" customWidth="1"/>
    <col min="6" max="6" width="13.7109375" customWidth="1"/>
    <col min="7" max="7" width="11.140625" customWidth="1"/>
    <col min="8" max="8" width="16.42578125" customWidth="1"/>
    <col min="9" max="9" width="12.5703125" customWidth="1"/>
    <col min="10" max="10" width="14" customWidth="1"/>
    <col min="11" max="12" width="14.5703125" customWidth="1"/>
    <col min="13" max="14" width="12.28515625" customWidth="1"/>
    <col min="15" max="15" width="13.42578125" customWidth="1"/>
    <col min="16" max="17" width="12.85546875" customWidth="1"/>
    <col min="18" max="20" width="16.140625" customWidth="1"/>
    <col min="21" max="21" width="15.140625" customWidth="1"/>
    <col min="22" max="22" width="14.42578125" style="52" customWidth="1"/>
    <col min="23" max="25" width="14.42578125" customWidth="1"/>
  </cols>
  <sheetData>
    <row r="1" spans="1:26">
      <c r="A1" s="235"/>
      <c r="B1" s="235"/>
      <c r="C1" s="236" t="s">
        <v>41</v>
      </c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  <c r="P1" s="236"/>
      <c r="Q1" s="236"/>
      <c r="R1" s="236"/>
      <c r="S1" s="236"/>
      <c r="T1" s="236"/>
      <c r="U1" s="237"/>
      <c r="V1" s="70" t="s">
        <v>0</v>
      </c>
      <c r="W1" s="1"/>
      <c r="X1" s="1"/>
      <c r="Y1" s="242" t="s">
        <v>47</v>
      </c>
      <c r="Z1" s="242"/>
    </row>
    <row r="2" spans="1:26">
      <c r="A2" s="235"/>
      <c r="B2" s="235"/>
      <c r="C2" s="238"/>
      <c r="D2" s="238"/>
      <c r="E2" s="238"/>
      <c r="F2" s="238"/>
      <c r="G2" s="238"/>
      <c r="H2" s="238"/>
      <c r="I2" s="238"/>
      <c r="J2" s="238"/>
      <c r="K2" s="238"/>
      <c r="L2" s="238"/>
      <c r="M2" s="238"/>
      <c r="N2" s="238"/>
      <c r="O2" s="238"/>
      <c r="P2" s="238"/>
      <c r="Q2" s="238"/>
      <c r="R2" s="238"/>
      <c r="S2" s="238"/>
      <c r="T2" s="238"/>
      <c r="U2" s="239"/>
      <c r="V2" s="70" t="s">
        <v>1</v>
      </c>
      <c r="W2" s="1"/>
      <c r="X2" s="1"/>
      <c r="Y2" s="242" t="s">
        <v>60</v>
      </c>
      <c r="Z2" s="242"/>
    </row>
    <row r="3" spans="1:26">
      <c r="A3" s="235"/>
      <c r="B3" s="235"/>
      <c r="C3" s="238"/>
      <c r="D3" s="238"/>
      <c r="E3" s="238"/>
      <c r="F3" s="238"/>
      <c r="G3" s="238"/>
      <c r="H3" s="238"/>
      <c r="I3" s="238"/>
      <c r="J3" s="238"/>
      <c r="K3" s="238"/>
      <c r="L3" s="238"/>
      <c r="M3" s="238"/>
      <c r="N3" s="238"/>
      <c r="O3" s="238"/>
      <c r="P3" s="238"/>
      <c r="Q3" s="238"/>
      <c r="R3" s="238"/>
      <c r="S3" s="238"/>
      <c r="T3" s="238"/>
      <c r="U3" s="239"/>
      <c r="V3" s="70" t="s">
        <v>2</v>
      </c>
      <c r="W3" s="1"/>
      <c r="X3" s="1"/>
      <c r="Y3" s="242" t="s">
        <v>61</v>
      </c>
      <c r="Z3" s="242"/>
    </row>
    <row r="4" spans="1:26">
      <c r="A4" s="235"/>
      <c r="B4" s="235"/>
      <c r="C4" s="240"/>
      <c r="D4" s="240"/>
      <c r="E4" s="240"/>
      <c r="F4" s="240"/>
      <c r="G4" s="240"/>
      <c r="H4" s="240"/>
      <c r="I4" s="240"/>
      <c r="J4" s="240"/>
      <c r="K4" s="240"/>
      <c r="L4" s="240"/>
      <c r="M4" s="240"/>
      <c r="N4" s="240"/>
      <c r="O4" s="240"/>
      <c r="P4" s="240"/>
      <c r="Q4" s="240"/>
      <c r="R4" s="240"/>
      <c r="S4" s="240"/>
      <c r="T4" s="240"/>
      <c r="U4" s="241"/>
      <c r="V4" s="70" t="s">
        <v>3</v>
      </c>
      <c r="W4" s="1"/>
      <c r="X4" s="1"/>
      <c r="Y4" s="242" t="s">
        <v>48</v>
      </c>
      <c r="Z4" s="242"/>
    </row>
    <row r="6" spans="1:26" ht="20.25" customHeight="1">
      <c r="A6" s="265" t="s">
        <v>5</v>
      </c>
      <c r="B6" s="265"/>
      <c r="C6" s="265"/>
      <c r="D6" s="265"/>
      <c r="E6" s="265"/>
      <c r="F6" s="265"/>
      <c r="G6" s="265"/>
      <c r="H6" s="33"/>
    </row>
    <row r="7" spans="1:26" ht="15.75" thickBot="1">
      <c r="A7" s="3"/>
      <c r="B7" s="3"/>
      <c r="C7" s="3"/>
      <c r="D7" s="23"/>
      <c r="E7" s="3"/>
      <c r="F7" s="31"/>
      <c r="G7" s="3"/>
      <c r="H7" s="33"/>
    </row>
    <row r="8" spans="1:26" ht="35.25" customHeight="1" thickBot="1">
      <c r="A8" s="7" t="s">
        <v>6</v>
      </c>
      <c r="B8" s="7" t="s">
        <v>7</v>
      </c>
      <c r="C8" s="7" t="s">
        <v>8</v>
      </c>
      <c r="D8" s="7" t="s">
        <v>9</v>
      </c>
      <c r="E8" s="7" t="s">
        <v>10</v>
      </c>
    </row>
    <row r="9" spans="1:26" ht="41.25" customHeight="1">
      <c r="A9" s="8" t="s">
        <v>11</v>
      </c>
      <c r="B9" s="11" t="s">
        <v>15</v>
      </c>
      <c r="C9" s="12" t="s">
        <v>16</v>
      </c>
      <c r="D9" s="12" t="s">
        <v>19</v>
      </c>
      <c r="E9" s="13"/>
      <c r="F9" s="32"/>
    </row>
    <row r="10" spans="1:26" ht="41.25" customHeight="1">
      <c r="A10" s="9" t="s">
        <v>12</v>
      </c>
      <c r="B10" s="14" t="s">
        <v>15</v>
      </c>
      <c r="C10" s="6" t="s">
        <v>17</v>
      </c>
      <c r="D10" s="5" t="s">
        <v>19</v>
      </c>
      <c r="E10" s="15"/>
      <c r="F10" s="32"/>
    </row>
    <row r="11" spans="1:26" ht="91.5" customHeight="1">
      <c r="A11" s="10" t="s">
        <v>13</v>
      </c>
      <c r="B11" s="16" t="s">
        <v>14</v>
      </c>
      <c r="C11" s="6" t="s">
        <v>18</v>
      </c>
      <c r="D11" s="5" t="s">
        <v>19</v>
      </c>
      <c r="E11" s="15"/>
      <c r="F11" s="32"/>
    </row>
    <row r="12" spans="1:26" ht="89.25" customHeight="1" thickBot="1">
      <c r="A12" s="22" t="s">
        <v>39</v>
      </c>
      <c r="B12" s="17" t="s">
        <v>15</v>
      </c>
      <c r="C12" s="18" t="s">
        <v>42</v>
      </c>
      <c r="D12" s="19" t="s">
        <v>19</v>
      </c>
      <c r="E12" s="20"/>
      <c r="F12" s="32"/>
    </row>
    <row r="13" spans="1:26" ht="15.75" thickBot="1">
      <c r="A13" s="4"/>
    </row>
    <row r="14" spans="1:26" ht="51.75" customHeight="1" thickBot="1">
      <c r="A14" s="7" t="s">
        <v>6</v>
      </c>
      <c r="B14" s="7" t="s">
        <v>33</v>
      </c>
      <c r="C14" s="7" t="s">
        <v>20</v>
      </c>
      <c r="D14" s="7" t="s">
        <v>33</v>
      </c>
      <c r="E14" s="7" t="s">
        <v>21</v>
      </c>
      <c r="F14" s="25" t="s">
        <v>33</v>
      </c>
      <c r="G14" s="25" t="s">
        <v>22</v>
      </c>
      <c r="H14" s="25" t="s">
        <v>33</v>
      </c>
      <c r="I14" s="7" t="s">
        <v>23</v>
      </c>
      <c r="J14" s="7" t="s">
        <v>33</v>
      </c>
      <c r="K14" s="7" t="s">
        <v>24</v>
      </c>
      <c r="L14" s="7" t="s">
        <v>33</v>
      </c>
      <c r="M14" s="7" t="s">
        <v>25</v>
      </c>
      <c r="N14" s="7" t="s">
        <v>33</v>
      </c>
      <c r="O14" s="7" t="s">
        <v>26</v>
      </c>
      <c r="P14" s="7" t="s">
        <v>33</v>
      </c>
      <c r="Q14" s="7" t="s">
        <v>27</v>
      </c>
      <c r="R14" s="7" t="s">
        <v>33</v>
      </c>
      <c r="S14" s="7" t="s">
        <v>28</v>
      </c>
      <c r="T14" s="7" t="s">
        <v>33</v>
      </c>
      <c r="U14" s="7" t="s">
        <v>29</v>
      </c>
      <c r="V14" s="7" t="s">
        <v>33</v>
      </c>
      <c r="W14" s="7" t="s">
        <v>30</v>
      </c>
      <c r="X14" s="7" t="s">
        <v>33</v>
      </c>
      <c r="Y14" s="7" t="s">
        <v>31</v>
      </c>
    </row>
    <row r="15" spans="1:26" ht="54" customHeight="1">
      <c r="A15" s="262" t="s">
        <v>11</v>
      </c>
      <c r="B15" s="178"/>
      <c r="C15" s="179"/>
      <c r="D15" s="149" t="s">
        <v>77</v>
      </c>
      <c r="E15" s="150"/>
      <c r="F15" s="79"/>
      <c r="G15" s="80"/>
      <c r="H15" s="149"/>
      <c r="I15" s="156"/>
      <c r="J15" s="88"/>
      <c r="K15" s="89"/>
      <c r="L15" s="160"/>
      <c r="M15" s="161"/>
      <c r="N15" s="88"/>
      <c r="O15" s="89"/>
      <c r="P15" s="167"/>
      <c r="Q15" s="156"/>
      <c r="R15" s="192"/>
      <c r="S15" s="193"/>
      <c r="T15" s="149"/>
      <c r="U15" s="156"/>
      <c r="V15" s="79"/>
      <c r="W15" s="196"/>
      <c r="X15" s="131"/>
      <c r="Y15" s="156"/>
    </row>
    <row r="16" spans="1:26" ht="54" customHeight="1">
      <c r="A16" s="263"/>
      <c r="B16" s="180"/>
      <c r="C16" s="181"/>
      <c r="D16" s="151" t="s">
        <v>81</v>
      </c>
      <c r="E16" s="152">
        <f>0.24*20</f>
        <v>4.8</v>
      </c>
      <c r="F16" s="74"/>
      <c r="G16" s="81"/>
      <c r="H16" s="151"/>
      <c r="I16" s="157"/>
      <c r="J16" s="188"/>
      <c r="K16" s="183"/>
      <c r="L16" s="162"/>
      <c r="M16" s="163"/>
      <c r="N16" s="90"/>
      <c r="O16" s="91"/>
      <c r="P16" s="153"/>
      <c r="Q16" s="157"/>
      <c r="R16" s="194"/>
      <c r="S16" s="85"/>
      <c r="T16" s="151"/>
      <c r="U16" s="157"/>
      <c r="V16" s="90"/>
      <c r="W16" s="91"/>
      <c r="X16" s="173"/>
      <c r="Y16" s="157"/>
    </row>
    <row r="17" spans="1:25" ht="54" customHeight="1">
      <c r="A17" s="263"/>
      <c r="B17" s="182"/>
      <c r="C17" s="183"/>
      <c r="D17" s="151"/>
      <c r="E17" s="152"/>
      <c r="F17" s="74"/>
      <c r="G17" s="81"/>
      <c r="H17" s="151"/>
      <c r="I17" s="157"/>
      <c r="J17" s="188"/>
      <c r="K17" s="183"/>
      <c r="L17" s="162"/>
      <c r="M17" s="163"/>
      <c r="N17" s="90"/>
      <c r="O17" s="91"/>
      <c r="P17" s="153"/>
      <c r="Q17" s="157"/>
      <c r="R17" s="90"/>
      <c r="S17" s="91"/>
      <c r="T17" s="151"/>
      <c r="U17" s="157"/>
      <c r="V17" s="90"/>
      <c r="W17" s="91"/>
      <c r="X17" s="173"/>
      <c r="Y17" s="157"/>
    </row>
    <row r="18" spans="1:25" ht="54" customHeight="1">
      <c r="A18" s="264"/>
      <c r="B18" s="182"/>
      <c r="C18" s="183"/>
      <c r="D18" s="151"/>
      <c r="E18" s="152"/>
      <c r="F18" s="74"/>
      <c r="G18" s="81"/>
      <c r="H18" s="151"/>
      <c r="I18" s="157"/>
      <c r="J18" s="188"/>
      <c r="K18" s="183"/>
      <c r="L18" s="162"/>
      <c r="M18" s="163"/>
      <c r="N18" s="90"/>
      <c r="O18" s="91"/>
      <c r="P18" s="153"/>
      <c r="Q18" s="157"/>
      <c r="R18" s="90"/>
      <c r="S18" s="91"/>
      <c r="T18" s="151"/>
      <c r="U18" s="157"/>
      <c r="V18" s="90"/>
      <c r="W18" s="91"/>
      <c r="X18" s="174"/>
      <c r="Y18" s="157"/>
    </row>
    <row r="19" spans="1:25" ht="54" customHeight="1">
      <c r="A19" s="77" t="s">
        <v>52</v>
      </c>
      <c r="B19" s="182" t="s">
        <v>76</v>
      </c>
      <c r="C19" s="184">
        <f>7*1.15</f>
        <v>8.0499999999999989</v>
      </c>
      <c r="D19" s="151" t="s">
        <v>78</v>
      </c>
      <c r="E19" s="152"/>
      <c r="F19" s="82"/>
      <c r="G19" s="83"/>
      <c r="H19" s="158"/>
      <c r="I19" s="159"/>
      <c r="J19" s="189"/>
      <c r="K19" s="190"/>
      <c r="L19" s="164"/>
      <c r="M19" s="165"/>
      <c r="N19" s="92"/>
      <c r="O19" s="93"/>
      <c r="P19" s="151"/>
      <c r="Q19" s="168"/>
      <c r="R19" s="195"/>
      <c r="S19" s="184"/>
      <c r="T19" s="169"/>
      <c r="U19" s="159"/>
      <c r="V19" s="82"/>
      <c r="W19" s="142"/>
      <c r="X19" s="175"/>
      <c r="Y19" s="159"/>
    </row>
    <row r="20" spans="1:25" ht="54" customHeight="1">
      <c r="A20" s="266" t="s">
        <v>13</v>
      </c>
      <c r="B20" s="185"/>
      <c r="C20" s="181"/>
      <c r="D20" s="105"/>
      <c r="E20" s="106"/>
      <c r="F20" s="84"/>
      <c r="G20" s="85"/>
      <c r="H20" s="105"/>
      <c r="I20" s="106"/>
      <c r="J20" s="185"/>
      <c r="K20" s="181"/>
      <c r="L20" s="107"/>
      <c r="M20" s="106"/>
      <c r="N20" s="84"/>
      <c r="O20" s="85"/>
      <c r="P20" s="105"/>
      <c r="Q20" s="106"/>
      <c r="R20" s="84"/>
      <c r="S20" s="85"/>
      <c r="T20" s="158"/>
      <c r="U20" s="159"/>
      <c r="V20" s="82"/>
      <c r="W20" s="142"/>
      <c r="X20" s="175"/>
      <c r="Y20" s="159"/>
    </row>
    <row r="21" spans="1:25" ht="54" customHeight="1">
      <c r="A21" s="267"/>
      <c r="B21" s="185"/>
      <c r="C21" s="181"/>
      <c r="D21" s="105"/>
      <c r="E21" s="106"/>
      <c r="F21" s="84"/>
      <c r="G21" s="85"/>
      <c r="H21" s="105"/>
      <c r="I21" s="106"/>
      <c r="J21" s="185"/>
      <c r="K21" s="181"/>
      <c r="L21" s="107"/>
      <c r="M21" s="106"/>
      <c r="N21" s="84"/>
      <c r="O21" s="85"/>
      <c r="P21" s="105"/>
      <c r="Q21" s="106"/>
      <c r="R21" s="84"/>
      <c r="S21" s="85"/>
      <c r="T21" s="170"/>
      <c r="U21" s="171"/>
      <c r="V21" s="197"/>
      <c r="W21" s="198"/>
      <c r="X21" s="176"/>
      <c r="Y21" s="171"/>
    </row>
    <row r="22" spans="1:25" ht="54" customHeight="1">
      <c r="A22" s="268"/>
      <c r="B22" s="185"/>
      <c r="C22" s="181"/>
      <c r="D22" s="105"/>
      <c r="E22" s="106"/>
      <c r="F22" s="84"/>
      <c r="G22" s="85"/>
      <c r="H22" s="105"/>
      <c r="I22" s="106"/>
      <c r="J22" s="185"/>
      <c r="K22" s="181"/>
      <c r="L22" s="107"/>
      <c r="M22" s="106"/>
      <c r="N22" s="84"/>
      <c r="O22" s="85"/>
      <c r="P22" s="105"/>
      <c r="Q22" s="106"/>
      <c r="R22" s="84"/>
      <c r="S22" s="85"/>
      <c r="T22" s="172"/>
      <c r="U22" s="171"/>
      <c r="V22" s="197"/>
      <c r="W22" s="198"/>
      <c r="X22" s="176"/>
      <c r="Y22" s="171"/>
    </row>
    <row r="23" spans="1:25" ht="54" customHeight="1" thickBot="1">
      <c r="A23" s="78" t="s">
        <v>44</v>
      </c>
      <c r="B23" s="186"/>
      <c r="C23" s="187"/>
      <c r="D23" s="154"/>
      <c r="E23" s="155"/>
      <c r="F23" s="86"/>
      <c r="G23" s="87"/>
      <c r="H23" s="108"/>
      <c r="I23" s="109"/>
      <c r="J23" s="186"/>
      <c r="K23" s="191"/>
      <c r="L23" s="166"/>
      <c r="M23" s="109"/>
      <c r="N23" s="86"/>
      <c r="O23" s="94"/>
      <c r="P23" s="108"/>
      <c r="Q23" s="109"/>
      <c r="R23" s="86"/>
      <c r="S23" s="94"/>
      <c r="T23" s="108"/>
      <c r="U23" s="109"/>
      <c r="V23" s="199"/>
      <c r="W23" s="94"/>
      <c r="X23" s="177"/>
      <c r="Y23" s="109"/>
    </row>
    <row r="24" spans="1:25" s="48" customFormat="1" ht="24" customHeight="1" thickBot="1">
      <c r="B24" s="21" t="s">
        <v>34</v>
      </c>
      <c r="C24" s="35">
        <f>SUM(C15:C23)</f>
        <v>8.0499999999999989</v>
      </c>
      <c r="D24" s="21" t="s">
        <v>34</v>
      </c>
      <c r="E24" s="35">
        <f>SUM(E15:E23)</f>
        <v>4.8</v>
      </c>
      <c r="F24" s="21" t="s">
        <v>34</v>
      </c>
      <c r="G24" s="34">
        <f>SUM(G15:G23)</f>
        <v>0</v>
      </c>
      <c r="H24" s="21" t="s">
        <v>34</v>
      </c>
      <c r="I24" s="26">
        <f>SUM(I15:I23)</f>
        <v>0</v>
      </c>
      <c r="J24" s="21" t="s">
        <v>34</v>
      </c>
      <c r="K24" s="26">
        <f>SUM(K15:K23)</f>
        <v>0</v>
      </c>
      <c r="L24" s="21" t="s">
        <v>34</v>
      </c>
      <c r="M24" s="35">
        <f>SUM(M15:M23)</f>
        <v>0</v>
      </c>
      <c r="N24" s="21" t="s">
        <v>34</v>
      </c>
      <c r="O24" s="35">
        <f>SUM(O15:O23)</f>
        <v>0</v>
      </c>
      <c r="P24" s="21" t="s">
        <v>34</v>
      </c>
      <c r="Q24" s="35">
        <f>Q19</f>
        <v>0</v>
      </c>
      <c r="R24" s="21" t="s">
        <v>34</v>
      </c>
      <c r="S24" s="26">
        <f>SUM(S15:S23)</f>
        <v>0</v>
      </c>
      <c r="T24" s="21" t="s">
        <v>34</v>
      </c>
      <c r="U24" s="26">
        <f>SUM(U15:U23)</f>
        <v>0</v>
      </c>
      <c r="V24" s="21" t="s">
        <v>34</v>
      </c>
      <c r="W24" s="26">
        <f>SUM(W15:W23)</f>
        <v>0</v>
      </c>
      <c r="X24" s="21" t="s">
        <v>34</v>
      </c>
      <c r="Y24" s="26">
        <f>SUM(Y15:Y23)</f>
        <v>0</v>
      </c>
    </row>
    <row r="27" spans="1:25">
      <c r="A27" s="45" t="s">
        <v>63</v>
      </c>
      <c r="B27" s="46"/>
      <c r="C27" s="46"/>
      <c r="D27" s="46"/>
      <c r="E27" s="46"/>
      <c r="F27" s="46"/>
      <c r="G27" s="46"/>
      <c r="H27" s="46"/>
      <c r="I27" s="227" t="s">
        <v>50</v>
      </c>
      <c r="J27" s="228"/>
      <c r="K27" s="228"/>
      <c r="L27" s="228"/>
      <c r="M27" s="228"/>
      <c r="N27" s="228"/>
      <c r="O27" s="228"/>
      <c r="P27" s="228"/>
      <c r="Q27" s="228"/>
      <c r="R27" s="228"/>
      <c r="S27" s="228"/>
      <c r="T27" s="228"/>
      <c r="U27" s="228"/>
      <c r="V27" s="228"/>
      <c r="W27" s="228"/>
      <c r="X27" s="228"/>
      <c r="Y27" s="229"/>
    </row>
    <row r="28" spans="1:25">
      <c r="A28" s="45" t="s">
        <v>74</v>
      </c>
      <c r="B28" s="46"/>
      <c r="C28" s="46"/>
      <c r="D28" s="46"/>
      <c r="E28" s="46"/>
      <c r="F28" s="46"/>
      <c r="G28" s="46"/>
      <c r="H28" s="46"/>
      <c r="I28" s="227" t="s">
        <v>74</v>
      </c>
      <c r="J28" s="228"/>
      <c r="K28" s="228"/>
      <c r="L28" s="228"/>
      <c r="M28" s="228"/>
      <c r="N28" s="228"/>
      <c r="O28" s="228"/>
      <c r="P28" s="228"/>
      <c r="Q28" s="228"/>
      <c r="R28" s="228"/>
      <c r="S28" s="228"/>
      <c r="T28" s="228"/>
      <c r="U28" s="228"/>
      <c r="V28" s="228"/>
      <c r="W28" s="228"/>
      <c r="X28" s="228"/>
      <c r="Y28" s="229"/>
    </row>
    <row r="29" spans="1:25">
      <c r="A29" s="47" t="s">
        <v>51</v>
      </c>
      <c r="B29" s="46"/>
      <c r="C29" s="46"/>
      <c r="D29" s="46"/>
      <c r="E29" s="46"/>
      <c r="F29" s="46"/>
      <c r="G29" s="46"/>
      <c r="H29" s="46"/>
      <c r="I29" s="233" t="s">
        <v>51</v>
      </c>
      <c r="J29" s="234"/>
      <c r="K29" s="234"/>
      <c r="L29" s="234"/>
      <c r="M29" s="234"/>
      <c r="N29" s="234"/>
      <c r="O29" s="234"/>
      <c r="P29" s="234"/>
      <c r="Q29" s="234"/>
      <c r="R29" s="234"/>
      <c r="S29" s="234"/>
      <c r="T29" s="234"/>
      <c r="U29" s="234"/>
      <c r="V29" s="234"/>
      <c r="W29" s="234"/>
      <c r="X29" s="234"/>
      <c r="Y29" s="258"/>
    </row>
  </sheetData>
  <mergeCells count="12">
    <mergeCell ref="A15:A18"/>
    <mergeCell ref="I29:Y29"/>
    <mergeCell ref="I27:Y27"/>
    <mergeCell ref="A6:G6"/>
    <mergeCell ref="A1:B4"/>
    <mergeCell ref="C1:U4"/>
    <mergeCell ref="I28:Y28"/>
    <mergeCell ref="Y1:Z1"/>
    <mergeCell ref="Y2:Z2"/>
    <mergeCell ref="Y3:Z3"/>
    <mergeCell ref="Y4:Z4"/>
    <mergeCell ref="A20:A22"/>
  </mergeCells>
  <pageMargins left="0.70866141732283472" right="0.70866141732283472" top="0.74803149606299213" bottom="0.74803149606299213" header="0.31496062992125984" footer="0.31496062992125984"/>
  <pageSetup paperSize="9" scale="35" fitToHeight="5" orientation="landscape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TOTAL</vt:lpstr>
      <vt:lpstr>Coûts de prévention</vt:lpstr>
      <vt:lpstr>Coûts de détection</vt:lpstr>
      <vt:lpstr>Coûts des défaillances externes</vt:lpstr>
      <vt:lpstr>Coûts des défaillances internes</vt:lpstr>
      <vt:lpstr>'Coûts de prévention'!Zone_d_impression</vt:lpstr>
      <vt:lpstr>'Coûts des défaillances externes'!Zone_d_impression</vt:lpstr>
      <vt:lpstr>'Coûts des défaillances internes'!Zone_d_impression</vt:lpstr>
      <vt:lpstr>TOTAL!Zone_d_impression</vt:lpstr>
    </vt:vector>
  </TitlesOfParts>
  <Company>Sweet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Administrateur</dc:creator>
  <cp:lastModifiedBy>TOSHIBA</cp:lastModifiedBy>
  <cp:lastPrinted>2019-12-11T15:36:58Z</cp:lastPrinted>
  <dcterms:created xsi:type="dcterms:W3CDTF">2018-02-07T14:39:37Z</dcterms:created>
  <dcterms:modified xsi:type="dcterms:W3CDTF">2020-01-27T16:39:27Z</dcterms:modified>
</cp:coreProperties>
</file>