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oshiba\Desktop\dev\revue de la direction\"/>
    </mc:Choice>
  </mc:AlternateContent>
  <xr:revisionPtr revIDLastSave="0" documentId="13_ncr:1_{069762F7-EB79-41C5-83E1-B11268764070}" xr6:coauthVersionLast="45" xr6:coauthVersionMax="45" xr10:uidLastSave="{00000000-0000-0000-0000-000000000000}"/>
  <bookViews>
    <workbookView xWindow="-120" yWindow="-120" windowWidth="19440" windowHeight="11640" tabRatio="906" firstSheet="2" activeTab="6" xr2:uid="{00000000-000D-0000-FFFF-FFFF00000000}"/>
  </bookViews>
  <sheets>
    <sheet name="Accueil" sheetId="11" r:id="rId1"/>
    <sheet name="planning semestriel" sheetId="1" r:id="rId2"/>
    <sheet name="Modèle_RAE" sheetId="9" r:id="rId3"/>
    <sheet name="Modèle_RAI" sheetId="23" r:id="rId4"/>
    <sheet name="Modèle_RCLI" sheetId="24" r:id="rId5"/>
    <sheet name="revue de direction S2 2019" sheetId="28" r:id="rId6"/>
    <sheet name="revue de direction S1 2019" sheetId="27" r:id="rId7"/>
    <sheet name="indicateurs 2019" sheetId="26" r:id="rId8"/>
    <sheet name="suivi des NC et ACAP 2019" sheetId="25" r:id="rId9"/>
  </sheets>
  <functionGroups builtInGroupCount="19"/>
  <externalReferences>
    <externalReference r:id="rId10"/>
  </externalReferences>
  <definedNames>
    <definedName name="_xlnm._FilterDatabase" localSheetId="7" hidden="1">'indicateurs 2019'!$A$6:$AA$27</definedName>
    <definedName name="_xlnm._FilterDatabase" localSheetId="8" hidden="1">'suivi des NC et ACAP 2019'!$B$7:$U$61</definedName>
    <definedName name="Dat">"01/07/2019"</definedName>
    <definedName name="_xlnm.Print_Area" localSheetId="7">'indicateurs 2019'!$A$1:$AA$33</definedName>
    <definedName name="_xlnm.Print_Area" localSheetId="8">'suivi des NC et ACAP 2019'!$B$1:$X$123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85" i="25" l="1"/>
  <c r="J77" i="25"/>
  <c r="I55" i="28" s="1"/>
  <c r="L55" i="28"/>
  <c r="I68" i="27"/>
  <c r="I46" i="28"/>
  <c r="AC26" i="26"/>
  <c r="AC22" i="26"/>
  <c r="AC16" i="26"/>
  <c r="AC13" i="26"/>
  <c r="AC12" i="26"/>
  <c r="AC11" i="26"/>
  <c r="AC10" i="26"/>
  <c r="AC9" i="26"/>
  <c r="AC8" i="26"/>
  <c r="AC7" i="26"/>
  <c r="AB26" i="26"/>
  <c r="AB22" i="26"/>
  <c r="AB13" i="26"/>
  <c r="AB12" i="26"/>
  <c r="AB11" i="26"/>
  <c r="AB10" i="26"/>
  <c r="AB9" i="26"/>
  <c r="AB8" i="26"/>
  <c r="AB7" i="26"/>
  <c r="AB16" i="26"/>
  <c r="I46" i="27"/>
  <c r="I77" i="25"/>
  <c r="I55" i="27" s="1"/>
  <c r="G56" i="27"/>
  <c r="L55" i="27"/>
  <c r="J69" i="28"/>
  <c r="G69" i="28"/>
  <c r="I68" i="28"/>
  <c r="J69" i="27"/>
  <c r="G69" i="27"/>
  <c r="F62" i="28"/>
  <c r="F61" i="28"/>
  <c r="F62" i="27"/>
  <c r="F61" i="27"/>
  <c r="J59" i="28"/>
  <c r="I56" i="28"/>
  <c r="G56" i="28"/>
  <c r="I63" i="28"/>
  <c r="I63" i="27"/>
  <c r="H39" i="28"/>
  <c r="H39" i="27"/>
  <c r="J42" i="28"/>
  <c r="H41" i="28"/>
  <c r="H40" i="28"/>
  <c r="J42" i="27"/>
  <c r="H41" i="27"/>
  <c r="H40" i="27"/>
  <c r="K54" i="27"/>
  <c r="Y28" i="26"/>
  <c r="U28" i="26"/>
  <c r="Z28" i="26" s="1"/>
  <c r="P28" i="26"/>
  <c r="L28" i="26"/>
  <c r="Q28" i="26" s="1"/>
  <c r="Z27" i="26"/>
  <c r="AC27" i="26" s="1"/>
  <c r="Q27" i="26"/>
  <c r="AB27" i="26" s="1"/>
  <c r="Y25" i="26"/>
  <c r="U25" i="26"/>
  <c r="Z25" i="26" s="1"/>
  <c r="AC25" i="26" s="1"/>
  <c r="P25" i="26"/>
  <c r="L25" i="26"/>
  <c r="Z24" i="26"/>
  <c r="AC24" i="26" s="1"/>
  <c r="Q24" i="26"/>
  <c r="AB24" i="26" s="1"/>
  <c r="Y23" i="26"/>
  <c r="U23" i="26"/>
  <c r="Z23" i="26" s="1"/>
  <c r="AC23" i="26" s="1"/>
  <c r="P23" i="26"/>
  <c r="L23" i="26"/>
  <c r="Q23" i="26" s="1"/>
  <c r="AA22" i="26"/>
  <c r="Z21" i="26"/>
  <c r="AC21" i="26" s="1"/>
  <c r="Q21" i="26"/>
  <c r="AB21" i="26" s="1"/>
  <c r="Z20" i="26"/>
  <c r="AC20" i="26" s="1"/>
  <c r="Q20" i="26"/>
  <c r="AB20" i="26" s="1"/>
  <c r="Y19" i="26"/>
  <c r="U19" i="26"/>
  <c r="P19" i="26"/>
  <c r="L19" i="26"/>
  <c r="Y18" i="26"/>
  <c r="U18" i="26"/>
  <c r="P18" i="26"/>
  <c r="L18" i="26"/>
  <c r="Z17" i="26"/>
  <c r="AC17" i="26" s="1"/>
  <c r="Q17" i="26"/>
  <c r="AB17" i="26" s="1"/>
  <c r="AA16" i="26"/>
  <c r="Z15" i="26"/>
  <c r="AC15" i="26" s="1"/>
  <c r="Q15" i="26"/>
  <c r="AB15" i="26" s="1"/>
  <c r="Z14" i="26"/>
  <c r="AC14" i="26" s="1"/>
  <c r="Q14" i="26"/>
  <c r="AB14" i="26" s="1"/>
  <c r="AA13" i="26"/>
  <c r="AA12" i="26"/>
  <c r="AA11" i="26"/>
  <c r="AA10" i="26"/>
  <c r="AA9" i="26"/>
  <c r="AA8" i="26"/>
  <c r="AA7" i="26"/>
  <c r="AA15" i="26" l="1"/>
  <c r="Q18" i="26"/>
  <c r="Z18" i="26"/>
  <c r="AC18" i="26" s="1"/>
  <c r="AC29" i="26" s="1"/>
  <c r="F46" i="28" s="1"/>
  <c r="Q19" i="26"/>
  <c r="Z19" i="26"/>
  <c r="AA19" i="26" s="1"/>
  <c r="Q25" i="26"/>
  <c r="AA23" i="26"/>
  <c r="AB23" i="26"/>
  <c r="AA28" i="26"/>
  <c r="AB28" i="26"/>
  <c r="K53" i="27"/>
  <c r="K53" i="28"/>
  <c r="AC28" i="26"/>
  <c r="AB18" i="26"/>
  <c r="AB19" i="26"/>
  <c r="J49" i="27"/>
  <c r="AC19" i="26"/>
  <c r="AA25" i="26"/>
  <c r="AB25" i="26"/>
  <c r="AB29" i="26"/>
  <c r="F46" i="27" s="1"/>
  <c r="AA17" i="26"/>
  <c r="K47" i="28" s="1"/>
  <c r="AA21" i="26"/>
  <c r="AA24" i="26"/>
  <c r="I47" i="27"/>
  <c r="AA14" i="26"/>
  <c r="AA20" i="26"/>
  <c r="AA27" i="26"/>
  <c r="K54" i="28"/>
  <c r="I47" i="28"/>
  <c r="M46" i="27"/>
  <c r="J84" i="25"/>
  <c r="G57" i="28" s="1"/>
  <c r="G58" i="28" s="1"/>
  <c r="J83" i="25"/>
  <c r="I83" i="25"/>
  <c r="I84" i="25"/>
  <c r="G57" i="27" s="1"/>
  <c r="G58" i="27" s="1"/>
  <c r="I85" i="25"/>
  <c r="J59" i="27" s="1"/>
  <c r="I56" i="27"/>
  <c r="J49" i="28" l="1"/>
  <c r="AA18" i="26"/>
  <c r="AA29" i="2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Autoliv</author>
    <author>ALARDO Philip</author>
  </authors>
  <commentList>
    <comment ref="M28" authorId="0" shapeId="0" xr:uid="{00000000-0006-0000-0200-000001000000}">
      <text>
        <r>
          <rPr>
            <sz val="10"/>
            <color indexed="81"/>
            <rFont val="Arial"/>
            <family val="2"/>
          </rPr>
          <t>Indiquer les résultats de l'audit précédent pour comparaison</t>
        </r>
      </text>
    </comment>
    <comment ref="C50" authorId="1" shapeId="0" xr:uid="{00000000-0006-0000-0200-000002000000}">
      <text>
        <r>
          <rPr>
            <b/>
            <sz val="8"/>
            <color indexed="81"/>
            <rFont val="Tahoma"/>
            <family val="2"/>
          </rPr>
          <t xml:space="preserve">Diffusion : au minimum Resp. Qualité + resp. du domaine audité 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P6" authorId="0" shapeId="0" xr:uid="{00000000-0006-0000-0800-000001000000}">
      <text>
        <r>
          <rPr>
            <sz val="8"/>
            <color indexed="81"/>
            <rFont val="Tahoma"/>
            <family val="2"/>
          </rPr>
          <t xml:space="preserve">S=Soldée
C=en cours
</t>
        </r>
      </text>
    </comment>
    <comment ref="S6" authorId="0" shapeId="0" xr:uid="{00000000-0006-0000-0800-000002000000}">
      <text>
        <r>
          <rPr>
            <b/>
            <sz val="8"/>
            <color indexed="81"/>
            <rFont val="Tahoma"/>
            <family val="2"/>
          </rPr>
          <t>Oui=1
Non=0</t>
        </r>
      </text>
    </comment>
  </commentList>
</comments>
</file>

<file path=xl/sharedStrings.xml><?xml version="1.0" encoding="utf-8"?>
<sst xmlns="http://schemas.openxmlformats.org/spreadsheetml/2006/main" count="1136" uniqueCount="572">
  <si>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</si>
  <si>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</si>
  <si>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</si>
  <si>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</si>
  <si>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</si>
  <si>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</si>
  <si>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</si>
  <si>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</si>
  <si>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</si>
  <si>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</si>
  <si>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</si>
  <si>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</si>
  <si>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CONSTATS DE L’AUDIT</t>
  </si>
  <si>
    <t>No.</t>
  </si>
  <si>
    <t>Réf</t>
  </si>
  <si>
    <t>Enoncé</t>
  </si>
  <si>
    <t>NC ou Observations</t>
  </si>
  <si>
    <t>Rapport d'audit du processus externe</t>
  </si>
  <si>
    <t>Code</t>
  </si>
  <si>
    <t>: DAS-PRO-17</t>
  </si>
  <si>
    <t>Date</t>
  </si>
  <si>
    <t>: 05/04/2016</t>
  </si>
  <si>
    <t>Version</t>
  </si>
  <si>
    <t>: 01</t>
  </si>
  <si>
    <t>Page</t>
  </si>
  <si>
    <t>: 1/1</t>
  </si>
  <si>
    <t xml:space="preserve">Produit : </t>
  </si>
  <si>
    <t xml:space="preserve">Process : </t>
  </si>
  <si>
    <t xml:space="preserve">Sous-traitant : </t>
  </si>
  <si>
    <t>- Audit initial planifié</t>
  </si>
  <si>
    <t>- Audit de suivi</t>
  </si>
  <si>
    <t>- Nouveau produit</t>
  </si>
  <si>
    <t xml:space="preserve"> Motif de l'audit</t>
  </si>
  <si>
    <t>- Modification produit existant</t>
  </si>
  <si>
    <t xml:space="preserve">Préciser : </t>
  </si>
  <si>
    <t>- Modification process existant</t>
  </si>
  <si>
    <t>- Incident qualité</t>
  </si>
  <si>
    <t>- Audit sous-traitant</t>
  </si>
  <si>
    <r>
      <t xml:space="preserve">Auditeur(s) 
</t>
    </r>
    <r>
      <rPr>
        <i/>
        <sz val="8"/>
        <rFont val="Arial"/>
        <family val="2"/>
      </rPr>
      <t/>
    </r>
  </si>
  <si>
    <t>NOM - PRENOM</t>
  </si>
  <si>
    <t>FONCTION - SERVICE</t>
  </si>
  <si>
    <r>
      <t xml:space="preserve">Participants 
</t>
    </r>
    <r>
      <rPr>
        <i/>
        <sz val="8"/>
        <rFont val="Arial"/>
        <family val="2"/>
      </rPr>
      <t/>
    </r>
  </si>
  <si>
    <t>BILAN DES ECARTS</t>
  </si>
  <si>
    <t>Pour cet audit</t>
  </si>
  <si>
    <t>Pour l'audit précédent</t>
  </si>
  <si>
    <t>(date : ………………)</t>
  </si>
  <si>
    <t>- Nombre des points bloquantes</t>
  </si>
  <si>
    <r>
      <t>Evaluation</t>
    </r>
    <r>
      <rPr>
        <b/>
        <sz val="14"/>
        <rFont val="Arial"/>
        <family val="2"/>
      </rPr>
      <t xml:space="preserve"> :  </t>
    </r>
    <r>
      <rPr>
        <b/>
        <i/>
        <sz val="14"/>
        <rFont val="Arial"/>
        <family val="2"/>
      </rPr>
      <t xml:space="preserve">  Audit </t>
    </r>
  </si>
  <si>
    <t>Satisfaisant</t>
  </si>
  <si>
    <t>Moyen</t>
  </si>
  <si>
    <t>Non Satisfaisant</t>
  </si>
  <si>
    <r>
      <t xml:space="preserve">Process satisfaisant </t>
    </r>
    <r>
      <rPr>
        <b/>
        <sz val="8"/>
        <rFont val="Calibri"/>
        <family val="2"/>
      </rPr>
      <t>&gt;</t>
    </r>
    <r>
      <rPr>
        <b/>
        <sz val="8"/>
        <rFont val="Arial"/>
        <family val="2"/>
      </rPr>
      <t xml:space="preserve"> 80%</t>
    </r>
  </si>
  <si>
    <t>Process moyen 50% - 80%</t>
  </si>
  <si>
    <r>
      <t xml:space="preserve">Process Non satisfaisant </t>
    </r>
    <r>
      <rPr>
        <b/>
        <sz val="8"/>
        <rFont val="Calibri"/>
        <family val="2"/>
      </rPr>
      <t>&lt;</t>
    </r>
    <r>
      <rPr>
        <b/>
        <sz val="8"/>
        <rFont val="Arial"/>
        <family val="2"/>
      </rPr>
      <t xml:space="preserve"> 50%</t>
    </r>
  </si>
  <si>
    <t>Principaux points forts</t>
  </si>
  <si>
    <r>
      <t xml:space="preserve">Principaux écarts </t>
    </r>
    <r>
      <rPr>
        <i/>
        <sz val="10"/>
        <rFont val="Arial"/>
        <family val="2"/>
      </rPr>
      <t>(observations / non conformités)</t>
    </r>
  </si>
  <si>
    <t>Opportunités d'amélioration</t>
  </si>
  <si>
    <t xml:space="preserve"> Etabli par : </t>
  </si>
  <si>
    <t xml:space="preserve">Diffusion : </t>
  </si>
  <si>
    <r>
      <t xml:space="preserve">Resp. du domaine audité </t>
    </r>
    <r>
      <rPr>
        <i/>
        <sz val="12"/>
        <rFont val="Arial"/>
        <family val="2"/>
      </rPr>
      <t>(date et visa)</t>
    </r>
  </si>
  <si>
    <r>
      <t>Resp. d'audit</t>
    </r>
    <r>
      <rPr>
        <sz val="12"/>
        <rFont val="Arial"/>
        <family val="2"/>
      </rPr>
      <t xml:space="preserve"> </t>
    </r>
    <r>
      <rPr>
        <i/>
        <sz val="12"/>
        <rFont val="Arial"/>
        <family val="2"/>
      </rPr>
      <t>(date et visa)</t>
    </r>
  </si>
  <si>
    <r>
      <t>RAPPORT D’AUDIT</t>
    </r>
    <r>
      <rPr>
        <b/>
        <u/>
        <sz val="5"/>
        <color theme="1"/>
        <rFont val="Book Antiqua"/>
        <family val="1"/>
      </rPr>
      <t xml:space="preserve"> </t>
    </r>
  </si>
  <si>
    <t>: DAS-SMQ-06</t>
  </si>
  <si>
    <t>: 18-10-2010</t>
  </si>
  <si>
    <t>: 1/8</t>
  </si>
  <si>
    <t>Modalités de l’audit</t>
  </si>
  <si>
    <t>Durée de l’audit :</t>
  </si>
  <si>
    <r>
      <t>Nature de l’audit :</t>
    </r>
    <r>
      <rPr>
        <sz val="10"/>
        <color theme="1"/>
        <rFont val="Arial"/>
        <family val="2"/>
      </rPr>
      <t xml:space="preserve">                </t>
    </r>
  </si>
  <si>
    <t>d’évaluation</t>
  </si>
  <si>
    <t xml:space="preserve">de suivi          </t>
  </si>
  <si>
    <t>x</t>
  </si>
  <si>
    <t>Champ de l’audit (service ou équipe) : Tous les services</t>
  </si>
  <si>
    <t>Périmètre de l’audit (activité) : Suivi de l’application du SMQ selon la norme ISO 9001 V 2015</t>
  </si>
  <si>
    <t>Plan de l’audit</t>
  </si>
  <si>
    <t>Jour</t>
  </si>
  <si>
    <t>Activités</t>
  </si>
  <si>
    <t xml:space="preserve">Thèmes  </t>
  </si>
  <si>
    <t>Personne/</t>
  </si>
  <si>
    <t>Auditeur</t>
  </si>
  <si>
    <t>fonction à rencontrer</t>
  </si>
  <si>
    <t>Gérant</t>
  </si>
  <si>
    <t>Personnes rencontrées pendant l’audit</t>
  </si>
  <si>
    <t>VISA</t>
  </si>
  <si>
    <t>Nom</t>
  </si>
  <si>
    <t>Fonction</t>
  </si>
  <si>
    <t xml:space="preserve">Directeur technique et Responsable GRH  </t>
  </si>
  <si>
    <t>Responsable COM-EXP</t>
  </si>
  <si>
    <t>Responsable PRO-AGS</t>
  </si>
  <si>
    <t>Responsable MNT- RMQ</t>
  </si>
  <si>
    <t>Rédaction du rapport</t>
  </si>
  <si>
    <t>Nom de l’auditeur</t>
  </si>
  <si>
    <t>Visa</t>
  </si>
  <si>
    <t>PRS-DIR</t>
  </si>
  <si>
    <t>Processus direction</t>
  </si>
  <si>
    <t>PRS-GRH</t>
  </si>
  <si>
    <t>Processus gestion de ressources humaines</t>
  </si>
  <si>
    <t>PRS-COM</t>
  </si>
  <si>
    <t>Processus commercial</t>
  </si>
  <si>
    <t>PRS-AGS</t>
  </si>
  <si>
    <t>Processus achat et gestion de stock</t>
  </si>
  <si>
    <t>PRS-EXP</t>
  </si>
  <si>
    <t>Processus export</t>
  </si>
  <si>
    <t>PRS-PRO</t>
  </si>
  <si>
    <t>Processus production</t>
  </si>
  <si>
    <t>PRS-MNT</t>
  </si>
  <si>
    <t>Processus maintenance</t>
  </si>
  <si>
    <t>PRS-SMQ</t>
  </si>
  <si>
    <t>Processus système management de la qualité</t>
  </si>
  <si>
    <t>PRS-AMC</t>
  </si>
  <si>
    <t>PRS-VR</t>
  </si>
  <si>
    <t xml:space="preserve">PROGRAMME  ANNUEL  DES AUDITS QUALITE  </t>
  </si>
  <si>
    <t>: DAS-SMQ-03</t>
  </si>
  <si>
    <t>X = Audit interne</t>
  </si>
  <si>
    <t>Y = Audit seconde Partie (Audit Client)</t>
  </si>
  <si>
    <t>W = Audit tierce partie (Audit de certification)</t>
  </si>
  <si>
    <t>Champs d’application des audits</t>
  </si>
  <si>
    <t>Critères de choix de la fréquence des audits</t>
  </si>
  <si>
    <t>Les chapitres suivants de la norme seront audités pour les différents processus :</t>
  </si>
  <si>
    <t>La fréquence des audits et des revues sont définies d’après les critères suivants :</t>
  </si>
  <si>
    <r>
      <t>*</t>
    </r>
    <r>
      <rPr>
        <sz val="9"/>
        <rFont val="Arial"/>
        <family val="2"/>
      </rPr>
      <t>    </t>
    </r>
    <r>
      <rPr>
        <sz val="10"/>
        <rFont val="Arial"/>
        <family val="2"/>
      </rPr>
      <t>4.2, 4.3 et 4.4</t>
    </r>
    <r>
      <rPr>
        <sz val="9"/>
        <rFont val="Arial"/>
        <family val="2"/>
      </rPr>
      <t xml:space="preserve"> </t>
    </r>
    <r>
      <rPr>
        <sz val="7"/>
        <rFont val="Arial"/>
        <family val="2"/>
      </rPr>
      <t xml:space="preserve"> </t>
    </r>
    <r>
      <rPr>
        <sz val="10"/>
        <rFont val="Arial"/>
        <family val="2"/>
      </rPr>
      <t xml:space="preserve"> Exigences relatives à la documentation</t>
    </r>
  </si>
  <si>
    <t>*Le processus Managements (SMQ et DIR) seront audités 2 fois par an</t>
  </si>
  <si>
    <r>
      <t>*</t>
    </r>
    <r>
      <rPr>
        <sz val="7"/>
        <rFont val="Arial"/>
        <family val="2"/>
      </rPr>
      <t>    </t>
    </r>
    <r>
      <rPr>
        <sz val="10"/>
        <rFont val="Arial"/>
        <family val="2"/>
      </rPr>
      <t>5.4  Planification</t>
    </r>
  </si>
  <si>
    <r>
      <t>*</t>
    </r>
    <r>
      <rPr>
        <sz val="10"/>
        <rFont val="Arial"/>
        <family val="2"/>
      </rPr>
      <t>Les processus Réalisations COM, EXP et PRO seront audités 2 fois par an</t>
    </r>
  </si>
  <si>
    <r>
      <t>*</t>
    </r>
    <r>
      <rPr>
        <sz val="7"/>
        <rFont val="Arial"/>
        <family val="2"/>
      </rPr>
      <t>    </t>
    </r>
    <r>
      <rPr>
        <sz val="10"/>
        <rFont val="Arial"/>
        <family val="2"/>
      </rPr>
      <t>8.2  Surveillances et mesures</t>
    </r>
  </si>
  <si>
    <t>*Les processus Supports GRH, MNT et AGS seront audités 2 fois par an</t>
  </si>
  <si>
    <r>
      <t>*</t>
    </r>
    <r>
      <rPr>
        <sz val="7"/>
        <rFont val="Arial"/>
        <family val="2"/>
      </rPr>
      <t>    </t>
    </r>
    <r>
      <rPr>
        <sz val="10"/>
        <rFont val="Arial"/>
        <family val="2"/>
      </rPr>
      <t>8.4  Analyse des données</t>
    </r>
  </si>
  <si>
    <t>*Les audites internes sont menées toutes les 6 mois</t>
  </si>
  <si>
    <t>*   8.5  Amélioration</t>
  </si>
  <si>
    <t>*Les revues de direction sont menées toutes les 6 mois</t>
  </si>
  <si>
    <t>: 03</t>
  </si>
  <si>
    <t>: 05/02/2020</t>
  </si>
  <si>
    <t xml:space="preserve">                    Mois                             Processus</t>
  </si>
  <si>
    <t>Amélioration continue</t>
  </si>
  <si>
    <t>Veille réglémentaire</t>
  </si>
  <si>
    <t>Tableau de suivi des NC et des AC/AP</t>
  </si>
  <si>
    <t>: DAS-SMQ-10</t>
  </si>
  <si>
    <t>: 25/06/2019</t>
  </si>
  <si>
    <t>: 02</t>
  </si>
  <si>
    <t>Références</t>
  </si>
  <si>
    <t>SOURCE</t>
  </si>
  <si>
    <t>Description</t>
  </si>
  <si>
    <t>Action immédiate</t>
  </si>
  <si>
    <t>Resp</t>
  </si>
  <si>
    <t>Délai de réalisation</t>
  </si>
  <si>
    <t>Actions
Soldé/     en cours</t>
  </si>
  <si>
    <t xml:space="preserve">Action </t>
  </si>
  <si>
    <t>Réalisation</t>
  </si>
  <si>
    <t>Actions
Soldé/en cours</t>
  </si>
  <si>
    <t>Délai de Vérification de l'efficacité</t>
  </si>
  <si>
    <t>Efficacité vérifiée le</t>
  </si>
  <si>
    <t>Efficacité
Oui/ Non</t>
  </si>
  <si>
    <t>Nature</t>
  </si>
  <si>
    <t>N°</t>
  </si>
  <si>
    <t xml:space="preserve">Analyse des causes </t>
  </si>
  <si>
    <t>A</t>
  </si>
  <si>
    <t>source interne</t>
  </si>
  <si>
    <t>Recrutement d'un autre ingénieur pour le service qualité dans le but d'accélérer l'obtention du certificat IATF 16949 V 2016 et ISO 14001 V 2015</t>
  </si>
  <si>
    <t>RAS</t>
  </si>
  <si>
    <t>Rejoindre Safa Charfi (Le RMQ Précédent) pour participer à l'obtention du certificat IATF 16949 V 2016 et ISO 14001 V 2015</t>
  </si>
  <si>
    <t>Direction</t>
  </si>
  <si>
    <t>1  semaine</t>
  </si>
  <si>
    <t>s</t>
  </si>
  <si>
    <t>1 semaine</t>
  </si>
  <si>
    <t>Améliorer la performance du logiciel ERP par l'ajout d'un module qualité.</t>
  </si>
  <si>
    <t>Planifier des réunion avec le responsable de developpment Unilog</t>
  </si>
  <si>
    <t>RMQ
Direction</t>
  </si>
  <si>
    <t xml:space="preserve">Planifier des réunions hebdomadaires pour developper le module qualité du logiciel ERP en feront référence a notre système de management de la qualité </t>
  </si>
  <si>
    <t>RMQ
Responsable Unilog</t>
  </si>
  <si>
    <t>6 mois</t>
  </si>
  <si>
    <t>en cours</t>
  </si>
  <si>
    <t>AC</t>
  </si>
  <si>
    <t>Interne</t>
  </si>
  <si>
    <t>Défaut de symètrie au niveau de la côte H : Ø15.25 pour l'article : BOSSAGE 3/8G D35 L40 COUDE A 90° référence ALBOS3/8D35L40C</t>
  </si>
  <si>
    <t xml:space="preserve"> 1) Pièce n'était pas bien serrée ==&gt; Mal attention opérateur
2)  Glissement du forêt du perçage ==&gt; Le perçage est réaliser sur une pièce (demi percé, demi pleine)</t>
  </si>
  <si>
    <t>*Isoler les pièces non conforme dans la zone d'isolation
*Analyse des causes</t>
  </si>
  <si>
    <t>R-PRO
RMQ</t>
  </si>
  <si>
    <t>1 jour</t>
  </si>
  <si>
    <t>1) Avertir l'opérateur pour serrer les pièces à chaque fois
2)Réaliser l'opération du perçage du Ø15.25 sur deux phase au lieu d'une seule phase
 ==&gt; Utiliser le forêt Ø12 au première étape après le forêt Ø15</t>
  </si>
  <si>
    <t>Mohamed Boudaya</t>
  </si>
  <si>
    <t>1 moi</t>
  </si>
  <si>
    <t>Réclamation externe</t>
  </si>
  <si>
    <t>*Défaut d'égratignure dans 200 pc de l'article chemise 440 DIN référence 040DECO0032 de la livraison BL021/2019</t>
  </si>
  <si>
    <t>Chute des pièces les unes sur les autres après la phase de découpage dans la machine</t>
  </si>
  <si>
    <t>*Triage des pièces en stock à 100%</t>
  </si>
  <si>
    <t>Avant la prochaine livraison</t>
  </si>
  <si>
    <t>Mise en place d'une conduite pour évacuer les pièces</t>
  </si>
  <si>
    <t>Décollteur</t>
  </si>
  <si>
    <t>2 mois</t>
  </si>
  <si>
    <t xml:space="preserve">Présence des rayures au milieu de la pièce dans la livraison du 1048 chemises 440 DIN référence 040DECO0032 du 31/01/2019 </t>
  </si>
  <si>
    <t>Plaquettes d'outil de fonçage abîmé.</t>
  </si>
  <si>
    <t>*Triage des pièces en stock à 100%
* Rectifier les pièces en stock</t>
  </si>
  <si>
    <t>Décolleteur</t>
  </si>
  <si>
    <t>2 jours</t>
  </si>
  <si>
    <t>Augmenter la fréquence de changement de la plaquette de fonçage préventivement (chaque 1500 pièces)</t>
  </si>
  <si>
    <t>RMQ</t>
  </si>
  <si>
    <t xml:space="preserve">Prochaine livraison </t>
  </si>
  <si>
    <t>Suggestion interne</t>
  </si>
  <si>
    <t xml:space="preserve">Mettre en place un point qualité(zone QRQC) au sein des deux atelirs manuhrin et numérique </t>
  </si>
  <si>
    <t xml:space="preserve">Pour améliorer la communication entre les R-concerné et le personnel, ainsi améliorer l'analyse des cause des NC pour mettre des actions efficaces </t>
  </si>
  <si>
    <t xml:space="preserve">Consulter des tableaux d'affichages </t>
  </si>
  <si>
    <t xml:space="preserve">1 semaine </t>
  </si>
  <si>
    <t xml:space="preserve">Planifier de mettre en place une zone QRQC au sein de l'atelier décolletage manurhin et zone d'atelier décolletage numérique </t>
  </si>
  <si>
    <t>Direction
RMQ
R-PRO</t>
  </si>
  <si>
    <t xml:space="preserve">1 moi </t>
  </si>
  <si>
    <t>Suggestion externe</t>
  </si>
  <si>
    <t>utilisation d'une bouteilla à gaz GPL</t>
  </si>
  <si>
    <t xml:space="preserve"> - </t>
  </si>
  <si>
    <t>Assurer l'aération permanente de local</t>
  </si>
  <si>
    <t>secretaire</t>
  </si>
  <si>
    <t>Absence de détection automatique incendie aun niveau de RDCH</t>
  </si>
  <si>
    <t>Mise en place un détecteur automatique d'incendie</t>
  </si>
  <si>
    <t>Absence d'un D.A.I  au niveau de vestiaire</t>
  </si>
  <si>
    <t>Mise en place un D.A.I  au niveau de vestiaire</t>
  </si>
  <si>
    <t>Absence d'éclairage de sécurité  au niveau de vestiaire</t>
  </si>
  <si>
    <t>Mise en place d'un éclairage de sécurité au niveau de vestiaire</t>
  </si>
  <si>
    <t>Absence d'un issus de secours au niveau salle de décolletage Manuhrin</t>
  </si>
  <si>
    <t>Prévoir à signaler un issus de secours par bloc secours et écriture en blanc sur fond vert</t>
  </si>
  <si>
    <t>Direction
RMQ</t>
  </si>
  <si>
    <t>un issus de secours (1UP=0,9m) non signalé au niveau salle de CNC</t>
  </si>
  <si>
    <t>A signaler par un bloc secours et écriture en blanc sur fond vert et munir d'une serrure anti-panique</t>
  </si>
  <si>
    <t>Absence d'éclairage de sécurité  au niveau de CNC</t>
  </si>
  <si>
    <t>A prévoire par des blocs secours en nombre suffisant</t>
  </si>
  <si>
    <t>suggestion externe</t>
  </si>
  <si>
    <t xml:space="preserve">Manque d'identification de quelques départs électrique par étiquettes durable </t>
  </si>
  <si>
    <t>Compléter l'identification de tous les départs électrique par des étiquettes durables</t>
  </si>
  <si>
    <t>Insatllation de la protection différentielle non complète</t>
  </si>
  <si>
    <t>Compléter l'installation de la protection différentielle ayant une sensibilité appropriée en amont de tous les départs</t>
  </si>
  <si>
    <t xml:space="preserve"> Risque d'électrocution</t>
  </si>
  <si>
    <t>Interdit l'alimentation des départs en amont du disjoncteur général :</t>
  </si>
  <si>
    <t>Manque de raccordements des quelques conducteurs de protection au collecteur de terre</t>
  </si>
  <si>
    <t>compléter le raccordement de tous les conducteurs de protection au collecteur de terre</t>
  </si>
  <si>
    <t>Risque d'accidents graves</t>
  </si>
  <si>
    <t>Fermer la porte arrière du TGBT: risque d'accidents graves</t>
  </si>
  <si>
    <t>Les prises de courants et la meule N°1 n'est pas raccorder au circuit de mise à la terre</t>
  </si>
  <si>
    <t>Raccorder au circuit de mise à la terre les prises de courants et la meule N°1</t>
  </si>
  <si>
    <t>Absence d'une protection différentielle…</t>
  </si>
  <si>
    <t>Prévoir une protection différentielle ayant une sensibilité "30mA" en amont des prises de courant et "300mA" en amont des départs alimentant les meules.</t>
  </si>
  <si>
    <t>Tableau prises de courant placé à côté du tour PF42 n'est pas raccorder au circuit de mise à la terre</t>
  </si>
  <si>
    <t>raccorder au circuit de mise à la terre les tableaux prises de courant placés à côté du tour PF42.</t>
  </si>
  <si>
    <t>Manque d'identification de quelques départs électrique par étiquettes durable (Manuhrin).</t>
  </si>
  <si>
    <t>Compléter l'identification par des étiquettes durables tous les départs dans les armoires et les coffrets électriques.</t>
  </si>
  <si>
    <t>Le coffret électrique de compresseur n'est pas lié au collecteur de terre.</t>
  </si>
  <si>
    <t>Relier la porte  du coffret électrique de compresseur au collecteur de terre.</t>
  </si>
  <si>
    <t>Le couleur des tayauteriesde système d'aération n'est pas conforme au norme.</t>
  </si>
  <si>
    <t>Changer le couleur des tayauteries du système d'aération par le bleu.</t>
  </si>
  <si>
    <t xml:space="preserve"> les regards de terre ne sont pas identifiées.</t>
  </si>
  <si>
    <t>COLORER Les regards  de terre  par vert et jaune.</t>
  </si>
  <si>
    <t>,</t>
  </si>
  <si>
    <t xml:space="preserve"> la source d'électrcité n'est pas sécurisée</t>
  </si>
  <si>
    <t>Fermuture de la source par un cadenas.</t>
  </si>
  <si>
    <t>Procé verbale</t>
  </si>
  <si>
    <t>la fiche d'evaluation des fournisseurs et des sst est trop longue .</t>
  </si>
  <si>
    <t>Exigence de la norme IATF</t>
  </si>
  <si>
    <t>Mise à jour de la fiche d'évaluation des fournisseurs et des SST.</t>
  </si>
  <si>
    <t>Direction/RMQ</t>
  </si>
  <si>
    <t>29/06//2019</t>
  </si>
  <si>
    <t>Automatiser la gamme d'usinage.</t>
  </si>
  <si>
    <t>gain  de temps</t>
  </si>
  <si>
    <t>Creation des gammes d'usinages sous forme des documents joints sur UNIGES.</t>
  </si>
  <si>
    <t>Pilote d'uniges</t>
  </si>
  <si>
    <t>AP</t>
  </si>
  <si>
    <t>Les machines à CNC doivent etre fonctionnels  par les dernieres versions des progarammes.</t>
  </si>
  <si>
    <t>Mise à jour des  versions des programmes d'exploitation des machines à commande numérique.</t>
  </si>
  <si>
    <t xml:space="preserve">les produits chimiques doivent etre isolés. </t>
  </si>
  <si>
    <t>manque de sécurité des personnels.</t>
  </si>
  <si>
    <t>Effectuer des espaces cloués pour les produits chimiques.</t>
  </si>
  <si>
    <t>R.PROD</t>
  </si>
  <si>
    <t>Organisation de  gestion des outillages et des cames.</t>
  </si>
  <si>
    <t>Effectuer LA gestion des outillages à travers l'UNIGES .</t>
  </si>
  <si>
    <t>Etablissement du document TPM ( maintenance production totale)</t>
  </si>
  <si>
    <t>Ajout des minuteries sur toutes les machines .</t>
  </si>
  <si>
    <t>Determination de l'influence desAchat MP/outillage, maintenance préventive non réalisée et gamme d’usinage fausse sur la production.</t>
  </si>
  <si>
    <t xml:space="preserve">Mise à jour du tableau de production </t>
  </si>
  <si>
    <t>Organisation de l'archive.</t>
  </si>
  <si>
    <t>Avoir un système d'archivage par an puis par mois puis par code d'article.</t>
  </si>
  <si>
    <t>Etablissement des documents MSA et MSP</t>
  </si>
  <si>
    <t>Etablir des documents MSA ET MSP</t>
  </si>
  <si>
    <t>1  mois</t>
  </si>
  <si>
    <t>Automatiser le dossier FAI  sur ERP</t>
  </si>
  <si>
    <t>Les documents de dosier FAI doivent etre automatisés sur ERP et prets à l'envoyé suite à la demande de client.</t>
  </si>
  <si>
    <t xml:space="preserve"> des interfaces des compteurs sur l'ERP</t>
  </si>
  <si>
    <t xml:space="preserve">Des interfaces des compteurs doivent être préparées et afficher directement sur l’ERP et par conséquent la saisie des tableaux de production et de rendement va être effectuée automatiquement </t>
  </si>
  <si>
    <t xml:space="preserve">Probleme géometrique : les sommets de l'hexagonale sont abimés : forme cylindrique au lieu de forme hexagonale </t>
  </si>
  <si>
    <t xml:space="preserve">La barre n'est pas parfaitement rectiligne </t>
  </si>
  <si>
    <t xml:space="preserve">Améliorer les condition de stockage des barres </t>
  </si>
  <si>
    <t>Direction+R-PRO</t>
  </si>
  <si>
    <t>fin de décembre</t>
  </si>
  <si>
    <t>Controler la rectitude des barres suivant un montage spécifique.</t>
  </si>
  <si>
    <t>R-PRO</t>
  </si>
  <si>
    <t>Effectuer 2 eme mur de qualité pour l'article RACCORD HEX 17.</t>
  </si>
  <si>
    <t>3jours</t>
  </si>
  <si>
    <t xml:space="preserve"> 1 MOIS</t>
  </si>
  <si>
    <t xml:space="preserve">Déclencher un kaizen dans tous les niveaux logistiques ppur la detection et l'amélioration de la rectitude des barres </t>
  </si>
  <si>
    <t>R-RMQ</t>
  </si>
  <si>
    <t xml:space="preserve">3 mois </t>
  </si>
  <si>
    <t>Suggestion externe (client/fournisseur)</t>
  </si>
  <si>
    <t xml:space="preserve">Absence l'engagement sur l'environnement dans la politique de l'entreprise </t>
  </si>
  <si>
    <t>Ajouter des axes environnementaux dans le politique de l'entreprise</t>
  </si>
  <si>
    <t xml:space="preserve">Direction et RMQ </t>
  </si>
  <si>
    <t>3 jours</t>
  </si>
  <si>
    <t>Absence le suivi de consommation d'energie (électricité, eau)</t>
  </si>
  <si>
    <t>Mettre en place un système de suivi de consommation d'énergie</t>
  </si>
  <si>
    <t>Présence du bois couvrant l'ouverture  au dessus des portes paliéres</t>
  </si>
  <si>
    <t>Replacer les pannaux en bois obturant les ouverteures au-dessus des portes paliéres par d'autres en acier ou à défaut par maçonnerie.</t>
  </si>
  <si>
    <t>4 mois</t>
  </si>
  <si>
    <t>Absence d'éclairage dans le local machinerie</t>
  </si>
  <si>
    <t>Prévoir un bloc autonome d'éclairage de secours au local machinerie .</t>
  </si>
  <si>
    <t>Absence d'éclairage dans la gaine</t>
  </si>
  <si>
    <t xml:space="preserve">Prevoir une installation d'eclairage à la gaine. </t>
  </si>
  <si>
    <t>IPN n'est pas bien fixé</t>
  </si>
  <si>
    <t>Renforce la fixation de IPN,avant coté droit , du chemin de roulement de la cabine .</t>
  </si>
  <si>
    <t>5 mois</t>
  </si>
  <si>
    <t>Améliorer le SMQ</t>
  </si>
  <si>
    <t>Automatiser le tableau de bord global de suivi des objectives</t>
  </si>
  <si>
    <t>3 mois</t>
  </si>
  <si>
    <t xml:space="preserve"> </t>
  </si>
  <si>
    <t>Semestre 1</t>
  </si>
  <si>
    <t>Semestre 2</t>
  </si>
  <si>
    <t>Nombre total d'actions</t>
  </si>
  <si>
    <t>Nb d'actions correctives</t>
  </si>
  <si>
    <t>Nb d'actions d'amélioration</t>
  </si>
  <si>
    <t>Nb d'actions préventives</t>
  </si>
  <si>
    <t>Taux de participation</t>
  </si>
  <si>
    <t>Taux de réalisation</t>
  </si>
  <si>
    <t>Taux d' efficacité</t>
  </si>
  <si>
    <t>Audit</t>
  </si>
  <si>
    <t>Réclamation interne</t>
  </si>
  <si>
    <t>Réclamation externe (client/fournisseur)</t>
  </si>
  <si>
    <t>Analyse des processus</t>
  </si>
  <si>
    <t>Corrective</t>
  </si>
  <si>
    <t>Préventive</t>
  </si>
  <si>
    <t>Amélioration</t>
  </si>
  <si>
    <t>Rédacteur : Ryma HAMROUNI</t>
  </si>
  <si>
    <t>Approbateur : Mourad AMOURI</t>
  </si>
  <si>
    <t xml:space="preserve">Date : </t>
  </si>
  <si>
    <t>Visa :</t>
  </si>
  <si>
    <t xml:space="preserve"> Tableau de bord global de suivi des objectifs</t>
  </si>
  <si>
    <t>CODE</t>
  </si>
  <si>
    <t>: DAS-DIR-03</t>
  </si>
  <si>
    <t>DATE</t>
  </si>
  <si>
    <t>: 02/01/2018</t>
  </si>
  <si>
    <t>VERSION</t>
  </si>
  <si>
    <t>: 07</t>
  </si>
  <si>
    <t>PAGE</t>
  </si>
  <si>
    <t>Processus</t>
  </si>
  <si>
    <t>Objectif</t>
  </si>
  <si>
    <t>N° axe politique</t>
  </si>
  <si>
    <t>Indicateur</t>
  </si>
  <si>
    <t>Méthode de calcul</t>
  </si>
  <si>
    <t>Valeur Cible</t>
  </si>
  <si>
    <t>Fréquence</t>
  </si>
  <si>
    <t xml:space="preserve">janvier </t>
  </si>
  <si>
    <t>février</t>
  </si>
  <si>
    <t>mars</t>
  </si>
  <si>
    <t>trimestre 1</t>
  </si>
  <si>
    <t>avril</t>
  </si>
  <si>
    <t>mai</t>
  </si>
  <si>
    <t>juin</t>
  </si>
  <si>
    <t>trimestre 2</t>
  </si>
  <si>
    <t>SEMESTRE 1</t>
  </si>
  <si>
    <t>juillet</t>
  </si>
  <si>
    <t>août</t>
  </si>
  <si>
    <t>septembre</t>
  </si>
  <si>
    <t>trimestre 3</t>
  </si>
  <si>
    <t>octobre</t>
  </si>
  <si>
    <t>novembre</t>
  </si>
  <si>
    <t>décembre</t>
  </si>
  <si>
    <t>trimestre 4</t>
  </si>
  <si>
    <t>SEMESTRE 2</t>
  </si>
  <si>
    <t>DIR</t>
  </si>
  <si>
    <t>Améliorer la performance globale du SMQ</t>
  </si>
  <si>
    <t>Pourcentage des objectifs atteints au niveau de tous les processus</t>
  </si>
  <si>
    <t>(Nbr objectifs atteints / Nbr objectifs total) x100</t>
  </si>
  <si>
    <t>&gt;70%</t>
  </si>
  <si>
    <t>Semestrielle</t>
  </si>
  <si>
    <t>Efficacité des revues de direction</t>
  </si>
  <si>
    <t>Nbr de décisions ACP déclenché suite à la revue de direction</t>
  </si>
  <si>
    <t>&lt;=5</t>
  </si>
  <si>
    <t>Assurer la satisfaction de nos fournisseurs et de nos sous-traintants</t>
  </si>
  <si>
    <t>Taux de satisfaction suite à l’enquête (unité: %)</t>
  </si>
  <si>
    <t>Somme du taux de satisfaction fournisseur et sous traitant /Nbre total</t>
  </si>
  <si>
    <t>&gt;75%</t>
  </si>
  <si>
    <t>Assurer la satisfaction de nos clients</t>
  </si>
  <si>
    <t>Somme du taux de satisfaction client/Nbre du client</t>
  </si>
  <si>
    <t>Augmenter le C.A</t>
  </si>
  <si>
    <t>C.A.(unité: %)</t>
  </si>
  <si>
    <t xml:space="preserve">C.A. semestre actuelle *100 / C.A. semestre précédente </t>
  </si>
  <si>
    <t>&gt;110%</t>
  </si>
  <si>
    <t>SMQ</t>
  </si>
  <si>
    <t>Réalisation du planning d’audit.</t>
  </si>
  <si>
    <t>Taux d’audit réalisé (unité: %)</t>
  </si>
  <si>
    <r>
      <t>Taux de respect de planning d’audit= (Nbre d’audit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réalisé/Nbre d’audit prévu) x100</t>
    </r>
  </si>
  <si>
    <t>&gt;80%</t>
  </si>
  <si>
    <t>Assurer l’efficacité des AC/AP</t>
  </si>
  <si>
    <t>Taux d’efficacité des AC/AP (unité: %)</t>
  </si>
  <si>
    <t xml:space="preserve">Taux d’efficacité des AC/AP=  (AC, AP efficaces /AC, AP déclenchées) </t>
  </si>
  <si>
    <t>COM</t>
  </si>
  <si>
    <t>Augmenter la satisfaction des clients en terme de délais de réponse aux commandes</t>
  </si>
  <si>
    <t>Taux de respect des délais de réponse aux commandes clients (unité: %)</t>
  </si>
  <si>
    <t>Nbr de réponse sur les commandes clients envoyé dans les délais *100 / Nbr de réponse total</t>
  </si>
  <si>
    <t>Trimestrielle</t>
  </si>
  <si>
    <t>Augmenter la satisfaction des clients en terme de délais de réponse aux offres de prix</t>
  </si>
  <si>
    <t>Taux de respect des délais de réponse aux offres de prix (unité: %)</t>
  </si>
  <si>
    <t>Nbr de réponse sur les offres de prix envoyés dans les délais *100 / Nbr de réponse total</t>
  </si>
  <si>
    <t>100%</t>
  </si>
  <si>
    <t>Augmenter le portefeuille clients de MJM</t>
  </si>
  <si>
    <t>Nbre de clients (unité: %)</t>
  </si>
  <si>
    <t xml:space="preserve">Nbr de clients semestre actuelle *100 / Nbre de clients semestre précédente </t>
  </si>
  <si>
    <t>PRO</t>
  </si>
  <si>
    <t xml:space="preserve">Diminuer le nombre des pièces non conformes </t>
  </si>
  <si>
    <t>Taux de non conformité des pièces usinées (unité: %)</t>
  </si>
  <si>
    <t>Nbr pièces NC *100/ Nbr totale des pièces</t>
  </si>
  <si>
    <t>&lt;1%</t>
  </si>
  <si>
    <t xml:space="preserve">Mensuelle </t>
  </si>
  <si>
    <t>0.58%</t>
  </si>
  <si>
    <t>0.38%</t>
  </si>
  <si>
    <t>0.50%</t>
  </si>
  <si>
    <t>0.63%</t>
  </si>
  <si>
    <t>0.61%</t>
  </si>
  <si>
    <t>0.45%</t>
  </si>
  <si>
    <t>0.86%</t>
  </si>
  <si>
    <t>0.87%</t>
  </si>
  <si>
    <t>0.66%</t>
  </si>
  <si>
    <t>Augmenter la productivité</t>
  </si>
  <si>
    <t>Taux des jours machine en arrêt</t>
  </si>
  <si>
    <t>Nbr de jours machine en arrêt * 100/ Nbr de jours machine total</t>
  </si>
  <si>
    <t>&lt;10%</t>
  </si>
  <si>
    <t>Diminuer le coût de non-qualité</t>
  </si>
  <si>
    <t>Coûts des non qualités</t>
  </si>
  <si>
    <t>Coûts des non qualités *100 / C.A mensuel</t>
  </si>
  <si>
    <t>&lt;5%</t>
  </si>
  <si>
    <t>EXP</t>
  </si>
  <si>
    <t xml:space="preserve">Augmenter taux du respect des délais de livraisons </t>
  </si>
  <si>
    <t>Taux du respect des délais de livraisons</t>
  </si>
  <si>
    <t>Nbre des livraisons dans les délais *100/ Nbre total des livraisons</t>
  </si>
  <si>
    <t>&gt;85%</t>
  </si>
  <si>
    <t xml:space="preserve">Diminuer le taux d'irrespect des délais de livraisons </t>
  </si>
  <si>
    <t>Taux d'irrespect des délais de livraisons</t>
  </si>
  <si>
    <t xml:space="preserve">Nbre des livraisons hors délais </t>
  </si>
  <si>
    <t>&lt;3</t>
  </si>
  <si>
    <t>GRH</t>
  </si>
  <si>
    <t>Assurer la satisfaction du personnel</t>
  </si>
  <si>
    <t>Somme du taux de satisfactiondu personnel / Nbre des employés</t>
  </si>
  <si>
    <t>Diminuer l’absentéisme</t>
  </si>
  <si>
    <t xml:space="preserve">Taux d’absentéisme </t>
  </si>
  <si>
    <t>Nbre D'heure d'absence *100/ Nbre d'heures présence prévu</t>
  </si>
  <si>
    <t>&lt;3%</t>
  </si>
  <si>
    <t xml:space="preserve">Améliorer la polyvalence </t>
  </si>
  <si>
    <t xml:space="preserve">Taux de polyvalence </t>
  </si>
  <si>
    <t>Somme de Polyvalence / nbre de personne</t>
  </si>
  <si>
    <t>&gt;80.%</t>
  </si>
  <si>
    <t>AGS</t>
  </si>
  <si>
    <t xml:space="preserve">Diminuer Nbre d'achat suite rupture de stock </t>
  </si>
  <si>
    <t xml:space="preserve"> Nbre d'achat suite rupture de stock </t>
  </si>
  <si>
    <t xml:space="preserve">Nbre d'achat suite rupture de stock </t>
  </si>
  <si>
    <t>&lt;6%</t>
  </si>
  <si>
    <t>Minimiser les écarts d’inventaire</t>
  </si>
  <si>
    <t>Taux d’écart d’inventaire</t>
  </si>
  <si>
    <t>Nbre des écarts / nbre total des MP/PF</t>
  </si>
  <si>
    <t>&lt;20%</t>
  </si>
  <si>
    <t xml:space="preserve">Annuelle </t>
  </si>
  <si>
    <t>MNT</t>
  </si>
  <si>
    <t xml:space="preserve">Augmenter le taux de respect des plannings de maintenance préventive </t>
  </si>
  <si>
    <t>Taux de respect planning de maintenance</t>
  </si>
  <si>
    <t>(Nbr des interventions planifiées réalisées /Nbr totale des interventions prévues) x100</t>
  </si>
  <si>
    <t>Augmenter le taux de disponibilité des machines</t>
  </si>
  <si>
    <t>Taux de disponibilité</t>
  </si>
  <si>
    <t>MTBF/(MTTR+MTBF)</t>
  </si>
  <si>
    <t>Date : 02/02/2019</t>
  </si>
  <si>
    <t>Date :  02/02/2019</t>
  </si>
  <si>
    <t>REVUE DE LA DIRECTION</t>
  </si>
  <si>
    <t>: DAS-DIR-04</t>
  </si>
  <si>
    <t>: 01/04/2016</t>
  </si>
  <si>
    <t>: 1 / 7</t>
  </si>
  <si>
    <t>Date:</t>
  </si>
  <si>
    <t>Participants</t>
  </si>
  <si>
    <t>signature</t>
  </si>
  <si>
    <t xml:space="preserve">Diffusion </t>
  </si>
  <si>
    <t>Ordre du jour :</t>
  </si>
  <si>
    <t>a) les résultats des audits ;</t>
  </si>
  <si>
    <t>b) les retours d'information des parties intéressées pertinentes ;</t>
  </si>
  <si>
    <t>c) le fonctionnement des processus et la conformité des produits et services ;</t>
  </si>
  <si>
    <t>d) les coûts de non qualité</t>
  </si>
  <si>
    <t>e) les études de faisabilité de la fabrication </t>
  </si>
  <si>
    <t>f) la performance de la maintenance</t>
  </si>
  <si>
    <t>g) l'état des actions préventives et correctives ;</t>
  </si>
  <si>
    <t>h) les actions issues des revues de direction précédentes ;</t>
  </si>
  <si>
    <t>i) les performances des prestataires externes</t>
  </si>
  <si>
    <t>j) l’adéquation des ressources</t>
  </si>
  <si>
    <t>k) l’efficacité des actions mises en œuvres face aux risques et opportunités</t>
  </si>
  <si>
    <t>l) les modifications des enjeux internes et externes pertinents pour le système de management de la qualité ;</t>
  </si>
  <si>
    <t>m) j) Affectations des modifications dans le SMQ</t>
  </si>
  <si>
    <t>n) les recommandations d’amélioration.</t>
  </si>
  <si>
    <t>Ordre du jour</t>
  </si>
  <si>
    <t>Compte rendu</t>
  </si>
  <si>
    <r>
      <t>a)</t>
    </r>
    <r>
      <rPr>
        <b/>
        <sz val="7"/>
        <color theme="1"/>
        <rFont val="Times New Roman"/>
        <family val="1"/>
      </rPr>
      <t xml:space="preserve">      </t>
    </r>
    <r>
      <rPr>
        <b/>
        <u/>
        <sz val="12"/>
        <color theme="1"/>
        <rFont val="Times New Roman"/>
        <family val="1"/>
      </rPr>
      <t xml:space="preserve">Résultats des audits qualité internes et externes, suivi du planning, planification: </t>
    </r>
    <r>
      <rPr>
        <sz val="12"/>
        <color theme="1"/>
        <rFont val="Times New Roman"/>
        <family val="1"/>
      </rPr>
      <t>document en annexe rapport d'audits internes et rapports d'audits des clients</t>
    </r>
  </si>
  <si>
    <t xml:space="preserve"> Suite à l’analyse du rapport d'audit interne en annexe, les résultats obtenus sont de :  </t>
  </si>
  <si>
    <t>X</t>
  </si>
  <si>
    <t>NC majeures</t>
  </si>
  <si>
    <t>Y</t>
  </si>
  <si>
    <t>NC mineures</t>
  </si>
  <si>
    <t>Z</t>
  </si>
  <si>
    <t>points sensibles</t>
  </si>
  <si>
    <t>Ces écarts ont été tous traités ou en cours de traitement (voir NC et Actions engagées sur le tableau de suivi des AC/AP DAS-SMQ-10).</t>
  </si>
  <si>
    <t xml:space="preserve">durant cette semestre on a eu </t>
  </si>
  <si>
    <t>audits clients</t>
  </si>
  <si>
    <t>(voir leurs recommandations en annexe)</t>
  </si>
  <si>
    <r>
      <t xml:space="preserve">   b)    </t>
    </r>
    <r>
      <rPr>
        <b/>
        <u/>
        <sz val="12"/>
        <color theme="1"/>
        <rFont val="Times New Roman"/>
        <family val="1"/>
      </rPr>
      <t>Retours d’information des parties intéressées pertinentes :</t>
    </r>
    <r>
      <rPr>
        <sz val="12"/>
        <color theme="1"/>
        <rFont val="Times New Roman"/>
        <family val="1"/>
      </rPr>
      <t xml:space="preserve"> • Enquêtes de satisfaction : résultats
     Voir en annexe le rapport d’enquête de satisfaction des clients
Le rapport d’enquête de satisfaction du personnel
Le rapport d’enquête de satisfaction des fournisseurs et des sous-traitants
Réclamations clients : Voir en annexe objet des réclamations 
</t>
    </r>
  </si>
  <si>
    <t>les clients sont satisfaits à</t>
  </si>
  <si>
    <t xml:space="preserve">le personnel est satisfait à </t>
  </si>
  <si>
    <t>les fournisseurs et les sous-traitants sont satisfaits à</t>
  </si>
  <si>
    <t>voir en annexe les propositions d'améliorations, les attentes du personnel et des actions d'amélioration pour le motiver</t>
  </si>
  <si>
    <t xml:space="preserve">Des réclamations des clients sont enregistrées chez MJM. Des mesures urgentes ont été pris pour analyser les causes et remédier contre les non-conformités (Des Actions Correctives)
Toutes les réclamations ont fait l’objet de fiche de traitement NC.
Ces réclamations ont été suivies par des AC (voir le tableau de suivi des AC/AP DAS-SMQ-10).
</t>
  </si>
  <si>
    <r>
      <t xml:space="preserve">    c)</t>
    </r>
    <r>
      <rPr>
        <b/>
        <sz val="7"/>
        <color theme="1"/>
        <rFont val="Times New Roman"/>
        <family val="1"/>
      </rPr>
      <t xml:space="preserve">      </t>
    </r>
    <r>
      <rPr>
        <b/>
        <u/>
        <sz val="12"/>
        <color theme="1"/>
        <rFont val="Times New Roman"/>
        <family val="1"/>
      </rPr>
      <t xml:space="preserve">Fonctionnement des processus la conformité des produits et services : Suivi des objectives qualités: </t>
    </r>
    <r>
      <rPr>
        <sz val="12"/>
        <color theme="1"/>
        <rFont val="Times New Roman"/>
        <family val="1"/>
      </rPr>
      <t xml:space="preserve"> le tableau de bord global des objectifs DAS-DIR-03 et le tableau de suivi des AC/AP DAS-SMQ-10.</t>
    </r>
  </si>
  <si>
    <t>L’analyse détaillée des différents indicateurs d’efficacité indique que l’objectif était en moyenne atteint pour :</t>
  </si>
  <si>
    <t>indicateurs parmi</t>
  </si>
  <si>
    <t xml:space="preserve">Le taux des non-conformités est de </t>
  </si>
  <si>
    <t>Soit</t>
  </si>
  <si>
    <t>Les objectifs non atteints font l’objet d’une analyse approfondie pour identifier les causes et prendre des décisions correctives dont le suivi est renseigné sur le tableau de suivi des AC/AP DAS-SMQ-10.</t>
  </si>
  <si>
    <r>
      <t>d)</t>
    </r>
    <r>
      <rPr>
        <b/>
        <sz val="7"/>
        <color theme="1"/>
        <rFont val="Times New Roman"/>
        <family val="1"/>
      </rPr>
      <t xml:space="preserve">     </t>
    </r>
    <r>
      <rPr>
        <b/>
        <u/>
        <sz val="12"/>
        <color theme="1"/>
        <rFont val="Times New Roman"/>
        <family val="1"/>
      </rPr>
      <t xml:space="preserve">Les couts de non qualité : </t>
    </r>
    <r>
      <rPr>
        <sz val="12"/>
        <color theme="1"/>
        <rFont val="Times New Roman"/>
        <family val="1"/>
      </rPr>
      <t>document calcul de taux de la non qualité et tableau de bord global des objectifs</t>
    </r>
  </si>
  <si>
    <t xml:space="preserve">le cout de la non qualité pour cette semestre est de </t>
  </si>
  <si>
    <r>
      <t>e)</t>
    </r>
    <r>
      <rPr>
        <b/>
        <sz val="7"/>
        <color theme="1"/>
        <rFont val="Times New Roman"/>
        <family val="1"/>
      </rPr>
      <t xml:space="preserve">      </t>
    </r>
    <r>
      <rPr>
        <b/>
        <u/>
        <sz val="12"/>
        <color theme="1"/>
        <rFont val="Times New Roman"/>
        <family val="1"/>
      </rPr>
      <t>Les étude de faisabilité de la fabrication :</t>
    </r>
  </si>
  <si>
    <t xml:space="preserve">durant cette semestre on a enregistré </t>
  </si>
  <si>
    <t>consultations/ chiffrages déclinées</t>
  </si>
  <si>
    <t>les causes de refus sont</t>
  </si>
  <si>
    <r>
      <t>f)</t>
    </r>
    <r>
      <rPr>
        <b/>
        <sz val="7"/>
        <color theme="1"/>
        <rFont val="Times New Roman"/>
        <family val="1"/>
      </rPr>
      <t xml:space="preserve">       </t>
    </r>
    <r>
      <rPr>
        <b/>
        <u/>
        <sz val="12"/>
        <color theme="1"/>
        <rFont val="Times New Roman"/>
        <family val="1"/>
      </rPr>
      <t>La performance de la maintenance :</t>
    </r>
    <r>
      <rPr>
        <sz val="12"/>
        <color theme="1"/>
        <rFont val="Times New Roman"/>
        <family val="1"/>
      </rPr>
      <t>voir tableau de bord des objectifs</t>
    </r>
  </si>
  <si>
    <t>durant cette semestre le taux de disponibilité de l'atelier est de</t>
  </si>
  <si>
    <t>le taux de respect de planning de la maintenance préventive est de</t>
  </si>
  <si>
    <r>
      <t>g)</t>
    </r>
    <r>
      <rPr>
        <b/>
        <sz val="7"/>
        <color theme="1"/>
        <rFont val="Times New Roman"/>
        <family val="1"/>
      </rPr>
      <t xml:space="preserve">      </t>
    </r>
    <r>
      <rPr>
        <b/>
        <u/>
        <sz val="12"/>
        <color theme="1"/>
        <rFont val="Times New Roman"/>
        <family val="1"/>
      </rPr>
      <t>Synthèse des actions correctives et préventives (AC/AP</t>
    </r>
    <r>
      <rPr>
        <b/>
        <sz val="12"/>
        <color theme="1"/>
        <rFont val="Times New Roman"/>
        <family val="1"/>
      </rPr>
      <t>) </t>
    </r>
    <r>
      <rPr>
        <sz val="12"/>
        <color theme="1"/>
        <rFont val="Times New Roman"/>
        <family val="1"/>
      </rPr>
      <t>: voir DAS-SMQ-10 tableau de suivi des NC AC/AP</t>
    </r>
  </si>
  <si>
    <t xml:space="preserve">durant cette semestre on a lancé </t>
  </si>
  <si>
    <t>actions</t>
  </si>
  <si>
    <t>dont</t>
  </si>
  <si>
    <t>correctives</t>
  </si>
  <si>
    <t>préventives et</t>
  </si>
  <si>
    <t>W</t>
  </si>
  <si>
    <t>d'amélioartion</t>
  </si>
  <si>
    <t xml:space="preserve">On a </t>
  </si>
  <si>
    <t>actions soldées efficaces</t>
  </si>
  <si>
    <t>actions en cours</t>
  </si>
  <si>
    <r>
      <t>h)</t>
    </r>
    <r>
      <rPr>
        <b/>
        <sz val="7"/>
        <color theme="1"/>
        <rFont val="Times New Roman"/>
        <family val="1"/>
      </rPr>
      <t xml:space="preserve">     </t>
    </r>
    <r>
      <rPr>
        <b/>
        <u/>
        <sz val="12"/>
        <color theme="1"/>
        <rFont val="Times New Roman"/>
        <family val="1"/>
      </rPr>
      <t>Suivi des décisions de la revue de direction précédente :</t>
    </r>
    <r>
      <rPr>
        <sz val="12"/>
        <color theme="1"/>
        <rFont val="Times New Roman"/>
        <family val="1"/>
      </rPr>
      <t xml:space="preserve"> voir DAS-SMQ-10 tableau de suivi des NC AC/AP</t>
    </r>
  </si>
  <si>
    <t>les décisions de la revue de direction précedente:</t>
  </si>
  <si>
    <r>
      <t>i)</t>
    </r>
    <r>
      <rPr>
        <b/>
        <sz val="7"/>
        <color theme="1"/>
        <rFont val="Times New Roman"/>
        <family val="1"/>
      </rPr>
      <t xml:space="preserve">        </t>
    </r>
    <r>
      <rPr>
        <b/>
        <u/>
        <sz val="12"/>
        <color theme="1"/>
        <rFont val="Times New Roman"/>
        <family val="1"/>
      </rPr>
      <t>Les performances des prestataires externes :</t>
    </r>
    <r>
      <rPr>
        <sz val="12"/>
        <color theme="1"/>
        <rFont val="Times New Roman"/>
        <family val="1"/>
      </rPr>
      <t xml:space="preserve"> voir en annexe rapport d'audits dous-traitants et fournisseurs et fiche des réclamations des prestataires externes et fiche d'évaluation des fournisseurs</t>
    </r>
  </si>
  <si>
    <t>durant cette semestre on a meneé</t>
  </si>
  <si>
    <t>audits de prestataire externe</t>
  </si>
  <si>
    <t>voir en annexe les résultats des audits</t>
  </si>
  <si>
    <t>on a lancé</t>
  </si>
  <si>
    <t xml:space="preserve">réclamations vers nos fournisseurs et sous-traitants  </t>
  </si>
  <si>
    <t>les fournisseurs à faible score sont</t>
  </si>
  <si>
    <r>
      <t>j)</t>
    </r>
    <r>
      <rPr>
        <b/>
        <sz val="7"/>
        <color theme="1"/>
        <rFont val="Times New Roman"/>
        <family val="1"/>
      </rPr>
      <t xml:space="preserve">       </t>
    </r>
    <r>
      <rPr>
        <b/>
        <u/>
        <sz val="12"/>
        <color theme="1"/>
        <rFont val="Times New Roman"/>
        <family val="1"/>
      </rPr>
      <t>L’adéquation des ressources :</t>
    </r>
  </si>
  <si>
    <r>
      <t>k)</t>
    </r>
    <r>
      <rPr>
        <b/>
        <sz val="7"/>
        <color theme="1"/>
        <rFont val="Times New Roman"/>
        <family val="1"/>
      </rPr>
      <t xml:space="preserve">     </t>
    </r>
    <r>
      <rPr>
        <b/>
        <u/>
        <sz val="12"/>
        <color theme="1"/>
        <rFont val="Times New Roman"/>
        <family val="1"/>
      </rPr>
      <t xml:space="preserve">L’efficacité des actions mises en œuvre face au risque et opportunités : </t>
    </r>
    <r>
      <rPr>
        <sz val="12"/>
        <color theme="1"/>
        <rFont val="Times New Roman"/>
        <family val="1"/>
      </rPr>
      <t>tableau de suivi des NC AC/AP</t>
    </r>
  </si>
  <si>
    <t>actions face aux risques lors des réunions AMDEC</t>
  </si>
  <si>
    <t>sont soldées efficaces et</t>
  </si>
  <si>
    <t>sont en cours</t>
  </si>
  <si>
    <r>
      <t>l)</t>
    </r>
    <r>
      <rPr>
        <b/>
        <sz val="7"/>
        <color theme="1"/>
        <rFont val="Times New Roman"/>
        <family val="1"/>
      </rPr>
      <t xml:space="preserve">        </t>
    </r>
    <r>
      <rPr>
        <b/>
        <u/>
        <sz val="12"/>
        <color theme="1"/>
        <rFont val="Times New Roman"/>
        <family val="1"/>
      </rPr>
      <t xml:space="preserve">Les modifications des enjeux externes et internes pertinents pour le SMQ : </t>
    </r>
    <r>
      <rPr>
        <sz val="12"/>
        <color theme="1"/>
        <rFont val="Times New Roman"/>
        <family val="1"/>
      </rPr>
      <t>Analyse PESTEL et SWOT des enjeux internes et externes</t>
    </r>
  </si>
  <si>
    <t xml:space="preserve">On a surveillé et passé en revue toute information relative aux enjeux externes et internes de l’entreprise. </t>
  </si>
  <si>
    <r>
      <rPr>
        <b/>
        <sz val="12"/>
        <color theme="1"/>
        <rFont val="Times New Roman"/>
        <family val="1"/>
      </rPr>
      <t xml:space="preserve">m)  </t>
    </r>
    <r>
      <rPr>
        <b/>
        <u/>
        <sz val="12"/>
        <color theme="1"/>
        <rFont val="Times New Roman"/>
        <family val="1"/>
      </rPr>
      <t xml:space="preserve"> Affectations des modifications dans le SMQ </t>
    </r>
  </si>
  <si>
    <r>
      <t>n)</t>
    </r>
    <r>
      <rPr>
        <b/>
        <sz val="7"/>
        <color theme="1"/>
        <rFont val="Times New Roman"/>
        <family val="1"/>
      </rPr>
      <t xml:space="preserve">   </t>
    </r>
    <r>
      <rPr>
        <b/>
        <u/>
        <sz val="12"/>
        <color theme="1"/>
        <rFont val="Times New Roman"/>
        <family val="1"/>
      </rPr>
      <t>les recommandations d'amélioration :</t>
    </r>
    <r>
      <rPr>
        <sz val="12"/>
        <color theme="1"/>
        <rFont val="Times New Roman"/>
        <family val="1"/>
      </rPr>
      <t xml:space="preserve">• Appréciation globale sur l’efficacité du système qualité par le Comité
• Actions d’amélioration du système
• Actions d’amélioration du produit
• Besoins en ressources résultant de l'analyse des points ci-dessus
</t>
    </r>
  </si>
  <si>
    <t>au cours de l'année en cours</t>
  </si>
  <si>
    <t xml:space="preserve">Rédacteur : </t>
  </si>
  <si>
    <t>les propositions d'amélioration</t>
  </si>
  <si>
    <t xml:space="preserve">actions soldées </t>
  </si>
  <si>
    <t xml:space="preserve">le pourcentage d'efficacité des actions soldées est </t>
  </si>
  <si>
    <t>Nb d'actions soldées</t>
  </si>
  <si>
    <t>Nb d'actions soldées efficaces</t>
  </si>
  <si>
    <t>revue de direction</t>
  </si>
  <si>
    <t>AMDEC/analyse de risques</t>
  </si>
  <si>
    <t>Nb d'actions soldées efficaces issues d'une revue de direction</t>
  </si>
  <si>
    <t>Nb d'actions en cours issues d'une revue de direction</t>
  </si>
  <si>
    <t>Nb d'actions soldées efficaces issues d'une AMDEC</t>
  </si>
  <si>
    <t>Nb d'actions en cours issues d'uneAMDEC</t>
  </si>
  <si>
    <t>Nb d'actions issues d'une AMDEC</t>
  </si>
  <si>
    <t>nombre de réclamations clients reçues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</si>
</sst>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8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FF000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color indexed="10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u/>
      <sz val="12"/>
      <name val="Arial"/>
      <family val="2"/>
    </font>
    <font>
      <b/>
      <sz val="8"/>
      <name val="Arial"/>
      <family val="2"/>
    </font>
    <font>
      <b/>
      <i/>
      <sz val="12"/>
      <name val="Arial"/>
      <family val="2"/>
    </font>
    <font>
      <sz val="10"/>
      <color rgb="FF00B050"/>
      <name val="Arial"/>
      <family val="2"/>
    </font>
    <font>
      <b/>
      <i/>
      <sz val="14"/>
      <name val="Arial"/>
      <family val="2"/>
    </font>
    <font>
      <b/>
      <i/>
      <sz val="10"/>
      <name val="Arial"/>
      <family val="2"/>
    </font>
    <font>
      <sz val="12"/>
      <color indexed="8"/>
      <name val="Arial Narrow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b/>
      <sz val="8"/>
      <name val="Calibri"/>
      <family val="2"/>
    </font>
    <font>
      <i/>
      <sz val="12"/>
      <name val="Arial"/>
      <family val="2"/>
    </font>
    <font>
      <sz val="10"/>
      <color indexed="8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5"/>
      <color theme="1"/>
      <name val="Book Antiqua"/>
      <family val="1"/>
    </font>
    <font>
      <sz val="20"/>
      <name val="Times New Roman"/>
      <family val="1"/>
    </font>
    <font>
      <b/>
      <sz val="11"/>
      <name val="Times New Roman"/>
      <family val="1"/>
    </font>
    <font>
      <b/>
      <sz val="11"/>
      <name val="Arial"/>
      <family val="2"/>
    </font>
    <font>
      <sz val="9"/>
      <name val="Arial"/>
      <family val="2"/>
    </font>
    <font>
      <sz val="7"/>
      <name val="Arial"/>
      <family val="2"/>
    </font>
    <font>
      <sz val="10"/>
      <name val="Times New Roman"/>
      <family val="1"/>
    </font>
    <font>
      <b/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sz val="10"/>
      <name val="Verdana"/>
      <family val="2"/>
    </font>
    <font>
      <b/>
      <sz val="16"/>
      <name val="Verdana"/>
      <family val="2"/>
    </font>
    <font>
      <sz val="36"/>
      <name val="Times New Roman"/>
      <family val="1"/>
    </font>
    <font>
      <sz val="16"/>
      <name val="Times New Roman"/>
      <family val="1"/>
    </font>
    <font>
      <sz val="16"/>
      <name val="Verdana"/>
      <family val="2"/>
    </font>
    <font>
      <sz val="22"/>
      <name val="Times New Roman"/>
      <family val="1"/>
    </font>
    <font>
      <sz val="18"/>
      <name val="Times New Roman"/>
      <family val="1"/>
    </font>
    <font>
      <sz val="10"/>
      <color rgb="FFFF0000"/>
      <name val="Times New Roman"/>
      <family val="1"/>
    </font>
    <font>
      <sz val="12"/>
      <name val="Times New Roman"/>
      <family val="1"/>
    </font>
    <font>
      <sz val="24"/>
      <name val="Times New Roman"/>
      <family val="1"/>
    </font>
    <font>
      <sz val="18"/>
      <color rgb="FF000000"/>
      <name val="Times New Roman"/>
      <family val="1"/>
    </font>
    <font>
      <sz val="12"/>
      <name val="Calibri"/>
      <family val="2"/>
    </font>
    <font>
      <b/>
      <sz val="11"/>
      <name val="Verdana"/>
      <family val="2"/>
    </font>
    <font>
      <b/>
      <sz val="28"/>
      <name val="Times New Roman"/>
      <family val="1"/>
    </font>
    <font>
      <sz val="28"/>
      <name val="Verdana"/>
      <family val="2"/>
    </font>
    <font>
      <b/>
      <sz val="16"/>
      <name val="Times New Roman"/>
      <family val="1"/>
    </font>
    <font>
      <sz val="20"/>
      <name val="Arial"/>
      <family val="2"/>
    </font>
    <font>
      <sz val="36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0"/>
      <color rgb="FF0070C0"/>
      <name val="Arial"/>
      <family val="2"/>
    </font>
    <font>
      <b/>
      <sz val="11"/>
      <color rgb="FF00B05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0"/>
      <color rgb="FFC00000"/>
      <name val="Arial"/>
      <family val="2"/>
    </font>
    <font>
      <b/>
      <sz val="3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7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b/>
      <sz val="18"/>
      <color rgb="FFFF0000"/>
      <name val="Times New Roman"/>
      <family val="1"/>
    </font>
    <font>
      <sz val="18"/>
      <color rgb="FFFF0000"/>
      <name val="Verdana"/>
      <family val="2"/>
    </font>
  </fonts>
  <fills count="2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gray125">
        <bgColor rgb="FFD9D9D9"/>
      </patternFill>
    </fill>
    <fill>
      <patternFill patternType="solid">
        <fgColor rgb="FF9999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rgb="FF92D050"/>
      </patternFill>
    </fill>
    <fill>
      <patternFill patternType="solid">
        <fgColor theme="0" tint="-4.9989318521683403E-2"/>
        <bgColor indexed="64"/>
      </patternFill>
    </fill>
    <fill>
      <patternFill patternType="gray0625">
        <fgColor rgb="FF000000"/>
        <bgColor rgb="FFF2F2F2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</borders>
  <cellStyleXfs count="8">
    <xf numFmtId="0" fontId="0" fillId="0" borderId="0"/>
    <xf numFmtId="0" fontId="2" fillId="0" borderId="0"/>
    <xf numFmtId="0" fontId="6" fillId="0" borderId="0"/>
    <xf numFmtId="0" fontId="4" fillId="0" borderId="0"/>
    <xf numFmtId="0" fontId="1" fillId="0" borderId="0"/>
    <xf numFmtId="0" fontId="4" fillId="0" borderId="0"/>
    <xf numFmtId="0" fontId="44" fillId="0" borderId="0"/>
    <xf numFmtId="9" fontId="2" fillId="0" borderId="0" applyFont="0" applyFill="0" applyBorder="0" applyAlignment="0" applyProtection="0"/>
  </cellStyleXfs>
  <cellXfs count="726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10" fillId="0" borderId="24" xfId="3" applyFont="1" applyBorder="1" applyAlignment="1" applyProtection="1">
      <alignment horizontal="left" vertical="center"/>
    </xf>
    <xf numFmtId="0" fontId="9" fillId="0" borderId="0" xfId="3" applyFont="1" applyBorder="1" applyAlignment="1" applyProtection="1">
      <alignment horizontal="left" vertical="center"/>
    </xf>
    <xf numFmtId="0" fontId="11" fillId="0" borderId="0" xfId="3" quotePrefix="1" applyFont="1" applyBorder="1" applyAlignment="1" applyProtection="1">
      <alignment horizontal="left" vertical="center"/>
    </xf>
    <xf numFmtId="0" fontId="11" fillId="0" borderId="0" xfId="3" applyFont="1" applyBorder="1" applyAlignment="1" applyProtection="1">
      <alignment horizontal="left" vertical="center"/>
    </xf>
    <xf numFmtId="0" fontId="9" fillId="0" borderId="26" xfId="3" applyFont="1" applyBorder="1" applyAlignment="1" applyProtection="1">
      <alignment horizontal="left" vertical="center"/>
    </xf>
    <xf numFmtId="0" fontId="9" fillId="0" borderId="24" xfId="3" applyFont="1" applyBorder="1" applyAlignment="1" applyProtection="1">
      <alignment vertical="center"/>
    </xf>
    <xf numFmtId="0" fontId="9" fillId="0" borderId="0" xfId="3" applyFont="1" applyFill="1" applyBorder="1" applyAlignment="1" applyProtection="1">
      <alignment horizontal="center" vertical="center"/>
      <protection locked="0"/>
    </xf>
    <xf numFmtId="0" fontId="9" fillId="0" borderId="15" xfId="3" applyFont="1" applyBorder="1" applyAlignment="1" applyProtection="1">
      <alignment vertical="center"/>
    </xf>
    <xf numFmtId="0" fontId="9" fillId="0" borderId="0" xfId="3" applyFont="1" applyAlignment="1" applyProtection="1">
      <alignment vertical="center"/>
    </xf>
    <xf numFmtId="0" fontId="9" fillId="0" borderId="0" xfId="3" applyFont="1" applyBorder="1" applyAlignment="1" applyProtection="1">
      <alignment vertical="center"/>
    </xf>
    <xf numFmtId="0" fontId="12" fillId="0" borderId="15" xfId="3" applyFont="1" applyFill="1" applyBorder="1" applyAlignment="1" applyProtection="1">
      <alignment horizontal="center"/>
    </xf>
    <xf numFmtId="0" fontId="12" fillId="0" borderId="15" xfId="3" applyFont="1" applyFill="1" applyBorder="1" applyAlignment="1" applyProtection="1">
      <alignment horizontal="center" vertical="center"/>
    </xf>
    <xf numFmtId="0" fontId="9" fillId="0" borderId="17" xfId="3" applyFont="1" applyBorder="1" applyAlignment="1" applyProtection="1"/>
    <xf numFmtId="0" fontId="8" fillId="0" borderId="0" xfId="3" applyFont="1" applyProtection="1"/>
    <xf numFmtId="0" fontId="9" fillId="0" borderId="27" xfId="3" applyFont="1" applyBorder="1" applyAlignment="1" applyProtection="1"/>
    <xf numFmtId="0" fontId="9" fillId="0" borderId="17" xfId="3" applyFont="1" applyBorder="1" applyAlignment="1" applyProtection="1">
      <alignment horizontal="left"/>
    </xf>
    <xf numFmtId="0" fontId="8" fillId="0" borderId="28" xfId="3" applyFont="1" applyBorder="1" applyAlignment="1" applyProtection="1"/>
    <xf numFmtId="0" fontId="9" fillId="0" borderId="0" xfId="3" applyFont="1" applyBorder="1" applyAlignment="1" applyProtection="1"/>
    <xf numFmtId="0" fontId="8" fillId="2" borderId="0" xfId="3" applyFont="1" applyFill="1" applyProtection="1"/>
    <xf numFmtId="0" fontId="8" fillId="2" borderId="26" xfId="3" applyFont="1" applyFill="1" applyBorder="1" applyAlignment="1" applyProtection="1"/>
    <xf numFmtId="0" fontId="10" fillId="0" borderId="24" xfId="3" applyFont="1" applyBorder="1" applyAlignment="1" applyProtection="1"/>
    <xf numFmtId="0" fontId="9" fillId="0" borderId="0" xfId="3" quotePrefix="1" applyFont="1" applyBorder="1" applyAlignment="1" applyProtection="1"/>
    <xf numFmtId="0" fontId="9" fillId="0" borderId="24" xfId="3" applyFont="1" applyFill="1" applyBorder="1" applyAlignment="1" applyProtection="1"/>
    <xf numFmtId="0" fontId="10" fillId="0" borderId="0" xfId="3" applyFont="1" applyFill="1" applyBorder="1" applyAlignment="1" applyProtection="1">
      <alignment horizontal="left"/>
    </xf>
    <xf numFmtId="0" fontId="10" fillId="0" borderId="0" xfId="3" applyNumberFormat="1" applyFont="1" applyFill="1" applyBorder="1" applyAlignment="1" applyProtection="1">
      <alignment horizontal="left"/>
    </xf>
    <xf numFmtId="0" fontId="8" fillId="0" borderId="26" xfId="3" applyFont="1" applyFill="1" applyBorder="1" applyAlignment="1" applyProtection="1"/>
    <xf numFmtId="0" fontId="9" fillId="0" borderId="30" xfId="3" applyFont="1" applyBorder="1" applyAlignment="1" applyProtection="1"/>
    <xf numFmtId="0" fontId="10" fillId="0" borderId="13" xfId="3" applyFont="1" applyBorder="1" applyAlignment="1" applyProtection="1"/>
    <xf numFmtId="0" fontId="9" fillId="0" borderId="13" xfId="3" applyFont="1" applyBorder="1" applyAlignment="1" applyProtection="1"/>
    <xf numFmtId="10" fontId="10" fillId="0" borderId="13" xfId="3" applyNumberFormat="1" applyFont="1" applyBorder="1" applyAlignment="1" applyProtection="1">
      <alignment horizontal="left"/>
    </xf>
    <xf numFmtId="0" fontId="8" fillId="0" borderId="31" xfId="3" applyFont="1" applyBorder="1" applyAlignment="1" applyProtection="1"/>
    <xf numFmtId="0" fontId="9" fillId="0" borderId="0" xfId="3" applyFont="1" applyBorder="1" applyProtection="1"/>
    <xf numFmtId="0" fontId="9" fillId="0" borderId="0" xfId="3" quotePrefix="1" applyFont="1" applyBorder="1" applyProtection="1"/>
    <xf numFmtId="0" fontId="9" fillId="0" borderId="4" xfId="3" applyFont="1" applyBorder="1" applyAlignment="1" applyProtection="1">
      <protection locked="0"/>
    </xf>
    <xf numFmtId="0" fontId="18" fillId="0" borderId="31" xfId="3" applyFont="1" applyFill="1" applyBorder="1" applyAlignment="1" applyProtection="1">
      <alignment vertical="center"/>
    </xf>
    <xf numFmtId="0" fontId="18" fillId="0" borderId="13" xfId="3" applyFont="1" applyFill="1" applyBorder="1" applyAlignment="1" applyProtection="1">
      <alignment vertical="center"/>
    </xf>
    <xf numFmtId="0" fontId="18" fillId="0" borderId="13" xfId="3" applyNumberFormat="1" applyFont="1" applyFill="1" applyBorder="1" applyAlignment="1" applyProtection="1">
      <alignment horizontal="left" vertical="center"/>
    </xf>
    <xf numFmtId="0" fontId="18" fillId="0" borderId="13" xfId="3" applyFont="1" applyBorder="1" applyAlignment="1" applyProtection="1">
      <alignment vertical="center"/>
    </xf>
    <xf numFmtId="0" fontId="10" fillId="0" borderId="6" xfId="3" applyFont="1" applyBorder="1" applyAlignment="1" applyProtection="1">
      <alignment vertical="center"/>
    </xf>
    <xf numFmtId="0" fontId="10" fillId="0" borderId="7" xfId="3" applyFont="1" applyBorder="1" applyAlignment="1" applyProtection="1">
      <alignment vertical="center" wrapText="1"/>
    </xf>
    <xf numFmtId="0" fontId="15" fillId="0" borderId="0" xfId="3" applyFont="1" applyFill="1" applyBorder="1" applyAlignment="1" applyProtection="1">
      <alignment horizontal="left"/>
    </xf>
    <xf numFmtId="0" fontId="15" fillId="0" borderId="24" xfId="3" applyFont="1" applyFill="1" applyBorder="1" applyAlignment="1" applyProtection="1"/>
    <xf numFmtId="0" fontId="19" fillId="0" borderId="17" xfId="3" applyFont="1" applyFill="1" applyBorder="1" applyAlignment="1" applyProtection="1">
      <alignment vertical="top"/>
    </xf>
    <xf numFmtId="0" fontId="15" fillId="0" borderId="17" xfId="3" applyFont="1" applyFill="1" applyBorder="1" applyAlignment="1" applyProtection="1">
      <alignment vertical="top"/>
    </xf>
    <xf numFmtId="0" fontId="15" fillId="0" borderId="26" xfId="3" applyFont="1" applyFill="1" applyBorder="1" applyAlignment="1" applyProtection="1"/>
    <xf numFmtId="0" fontId="20" fillId="0" borderId="12" xfId="4" applyFont="1" applyBorder="1" applyAlignment="1">
      <alignment vertical="center"/>
    </xf>
    <xf numFmtId="0" fontId="20" fillId="0" borderId="15" xfId="4" applyFont="1" applyBorder="1" applyAlignment="1">
      <alignment vertical="center"/>
    </xf>
    <xf numFmtId="0" fontId="20" fillId="0" borderId="16" xfId="4" applyFont="1" applyBorder="1" applyAlignment="1">
      <alignment vertical="center"/>
    </xf>
    <xf numFmtId="0" fontId="0" fillId="0" borderId="0" xfId="0"/>
    <xf numFmtId="0" fontId="25" fillId="0" borderId="5" xfId="0" applyFont="1" applyBorder="1" applyAlignment="1">
      <alignment horizontal="center" wrapText="1"/>
    </xf>
    <xf numFmtId="14" fontId="24" fillId="0" borderId="6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26" fillId="7" borderId="62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2" fillId="0" borderId="0" xfId="3" applyFont="1" applyProtection="1"/>
    <xf numFmtId="0" fontId="2" fillId="0" borderId="0" xfId="3" applyFont="1" applyAlignment="1" applyProtection="1">
      <alignment vertical="center"/>
    </xf>
    <xf numFmtId="0" fontId="2" fillId="0" borderId="0" xfId="3" applyFont="1" applyFill="1" applyBorder="1" applyAlignment="1" applyProtection="1">
      <alignment horizontal="left" vertical="center"/>
    </xf>
    <xf numFmtId="0" fontId="2" fillId="0" borderId="27" xfId="3" applyFont="1" applyBorder="1" applyAlignment="1" applyProtection="1"/>
    <xf numFmtId="0" fontId="2" fillId="0" borderId="17" xfId="3" applyFont="1" applyBorder="1" applyAlignment="1" applyProtection="1"/>
    <xf numFmtId="0" fontId="2" fillId="0" borderId="28" xfId="3" applyFont="1" applyBorder="1" applyAlignment="1" applyProtection="1"/>
    <xf numFmtId="0" fontId="2" fillId="0" borderId="24" xfId="3" applyFont="1" applyBorder="1" applyAlignment="1" applyProtection="1">
      <alignment horizontal="center"/>
    </xf>
    <xf numFmtId="0" fontId="2" fillId="0" borderId="0" xfId="3" applyFont="1" applyBorder="1" applyAlignment="1" applyProtection="1">
      <alignment horizontal="center"/>
    </xf>
    <xf numFmtId="0" fontId="2" fillId="0" borderId="26" xfId="3" applyFont="1" applyBorder="1" applyAlignment="1" applyProtection="1"/>
    <xf numFmtId="0" fontId="2" fillId="0" borderId="8" xfId="3" applyFont="1" applyBorder="1" applyAlignment="1" applyProtection="1">
      <alignment vertical="center"/>
    </xf>
    <xf numFmtId="0" fontId="8" fillId="0" borderId="0" xfId="3" applyFont="1" applyAlignment="1" applyProtection="1">
      <alignment vertical="center"/>
    </xf>
    <xf numFmtId="0" fontId="2" fillId="0" borderId="13" xfId="3" applyFont="1" applyBorder="1" applyAlignment="1" applyProtection="1"/>
    <xf numFmtId="0" fontId="2" fillId="0" borderId="27" xfId="3" applyFont="1" applyBorder="1" applyAlignment="1" applyProtection="1">
      <alignment vertical="center"/>
    </xf>
    <xf numFmtId="0" fontId="2" fillId="0" borderId="0" xfId="3" applyFont="1" applyBorder="1" applyAlignment="1" applyProtection="1">
      <alignment vertical="center"/>
    </xf>
    <xf numFmtId="0" fontId="2" fillId="0" borderId="26" xfId="3" applyFont="1" applyBorder="1" applyAlignment="1" applyProtection="1">
      <alignment vertical="center"/>
    </xf>
    <xf numFmtId="0" fontId="2" fillId="0" borderId="37" xfId="3" applyFont="1" applyBorder="1" applyAlignment="1" applyProtection="1">
      <protection locked="0"/>
    </xf>
    <xf numFmtId="0" fontId="2" fillId="0" borderId="5" xfId="3" applyFont="1" applyBorder="1" applyAlignment="1" applyProtection="1">
      <protection locked="0"/>
    </xf>
    <xf numFmtId="0" fontId="2" fillId="0" borderId="0" xfId="3" applyFont="1" applyBorder="1" applyProtection="1"/>
    <xf numFmtId="0" fontId="23" fillId="0" borderId="2" xfId="0" applyFont="1" applyBorder="1" applyAlignment="1">
      <alignment wrapText="1"/>
    </xf>
    <xf numFmtId="0" fontId="23" fillId="0" borderId="3" xfId="0" applyFont="1" applyBorder="1" applyAlignment="1">
      <alignment wrapText="1"/>
    </xf>
    <xf numFmtId="0" fontId="23" fillId="0" borderId="4" xfId="0" applyFont="1" applyBorder="1" applyAlignment="1">
      <alignment wrapText="1"/>
    </xf>
    <xf numFmtId="0" fontId="23" fillId="0" borderId="5" xfId="0" applyFont="1" applyBorder="1" applyAlignment="1">
      <alignment wrapText="1"/>
    </xf>
    <xf numFmtId="0" fontId="3" fillId="0" borderId="1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7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/>
    <xf numFmtId="0" fontId="41" fillId="0" borderId="0" xfId="0" applyFont="1"/>
    <xf numFmtId="0" fontId="3" fillId="0" borderId="67" xfId="0" applyFont="1" applyBorder="1" applyAlignment="1">
      <alignment horizontal="center" vertical="center" wrapText="1"/>
    </xf>
    <xf numFmtId="0" fontId="37" fillId="0" borderId="68" xfId="0" applyFont="1" applyBorder="1" applyAlignment="1">
      <alignment vertical="center" wrapText="1"/>
    </xf>
    <xf numFmtId="14" fontId="42" fillId="0" borderId="2" xfId="0" applyNumberFormat="1" applyFont="1" applyBorder="1" applyAlignment="1">
      <alignment horizontal="center" vertical="center" wrapText="1"/>
    </xf>
    <xf numFmtId="0" fontId="0" fillId="0" borderId="0" xfId="0"/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2" fillId="0" borderId="15" xfId="3" quotePrefix="1" applyFont="1" applyFill="1" applyBorder="1" applyAlignment="1" applyProtection="1">
      <alignment horizontal="left" vertical="center"/>
    </xf>
    <xf numFmtId="0" fontId="6" fillId="0" borderId="11" xfId="0" applyFont="1" applyBorder="1" applyAlignment="1">
      <alignment horizontal="left"/>
    </xf>
    <xf numFmtId="0" fontId="28" fillId="0" borderId="1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59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/>
    <xf numFmtId="0" fontId="28" fillId="0" borderId="39" xfId="0" applyFont="1" applyBorder="1" applyAlignment="1">
      <alignment vertical="center" wrapText="1"/>
    </xf>
    <xf numFmtId="0" fontId="28" fillId="0" borderId="42" xfId="0" applyFont="1" applyBorder="1" applyAlignment="1">
      <alignment vertical="center" wrapText="1"/>
    </xf>
    <xf numFmtId="0" fontId="28" fillId="0" borderId="15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8" fillId="0" borderId="17" xfId="0" applyFont="1" applyBorder="1" applyAlignment="1">
      <alignment vertical="center" wrapText="1"/>
    </xf>
    <xf numFmtId="0" fontId="28" fillId="0" borderId="18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44" fillId="0" borderId="0" xfId="6"/>
    <xf numFmtId="0" fontId="47" fillId="0" borderId="9" xfId="6" applyFont="1" applyBorder="1"/>
    <xf numFmtId="0" fontId="48" fillId="0" borderId="9" xfId="6" applyFont="1" applyBorder="1"/>
    <xf numFmtId="0" fontId="45" fillId="0" borderId="0" xfId="6" applyFont="1" applyBorder="1" applyAlignment="1">
      <alignment horizontal="center"/>
    </xf>
    <xf numFmtId="0" fontId="49" fillId="0" borderId="0" xfId="6" applyFont="1" applyBorder="1" applyAlignment="1">
      <alignment horizontal="center" vertical="center"/>
    </xf>
    <xf numFmtId="0" fontId="44" fillId="0" borderId="0" xfId="6" applyFont="1" applyBorder="1"/>
    <xf numFmtId="0" fontId="44" fillId="0" borderId="0" xfId="6" applyFont="1" applyBorder="1" applyAlignment="1">
      <alignment horizontal="left"/>
    </xf>
    <xf numFmtId="0" fontId="41" fillId="0" borderId="0" xfId="6" applyFont="1"/>
    <xf numFmtId="0" fontId="50" fillId="10" borderId="12" xfId="6" applyFont="1" applyFill="1" applyBorder="1" applyAlignment="1">
      <alignment horizontal="center" vertical="center"/>
    </xf>
    <xf numFmtId="0" fontId="50" fillId="10" borderId="1" xfId="6" applyFont="1" applyFill="1" applyBorder="1" applyAlignment="1">
      <alignment horizontal="center" vertical="center"/>
    </xf>
    <xf numFmtId="0" fontId="50" fillId="10" borderId="16" xfId="6" applyFont="1" applyFill="1" applyBorder="1" applyAlignment="1">
      <alignment horizontal="center" vertical="center"/>
    </xf>
    <xf numFmtId="0" fontId="41" fillId="0" borderId="0" xfId="6" applyFont="1" applyFill="1" applyBorder="1" applyAlignment="1">
      <alignment horizontal="center"/>
    </xf>
    <xf numFmtId="0" fontId="50" fillId="8" borderId="1" xfId="6" applyFont="1" applyFill="1" applyBorder="1" applyAlignment="1">
      <alignment horizontal="center" vertical="center" wrapText="1"/>
    </xf>
    <xf numFmtId="14" fontId="50" fillId="8" borderId="1" xfId="6" applyNumberFormat="1" applyFont="1" applyFill="1" applyBorder="1" applyAlignment="1">
      <alignment horizontal="center" vertical="center" wrapText="1"/>
    </xf>
    <xf numFmtId="0" fontId="41" fillId="0" borderId="0" xfId="6" applyFont="1" applyFill="1"/>
    <xf numFmtId="14" fontId="41" fillId="0" borderId="0" xfId="6" applyNumberFormat="1" applyFont="1" applyFill="1" applyBorder="1" applyAlignment="1">
      <alignment horizontal="center" vertical="center" wrapText="1"/>
    </xf>
    <xf numFmtId="0" fontId="51" fillId="0" borderId="0" xfId="6" applyFont="1" applyFill="1" applyBorder="1" applyAlignment="1">
      <alignment horizontal="center"/>
    </xf>
    <xf numFmtId="14" fontId="51" fillId="0" borderId="0" xfId="6" applyNumberFormat="1" applyFont="1" applyFill="1" applyBorder="1" applyAlignment="1">
      <alignment horizontal="center" vertical="center" wrapText="1"/>
    </xf>
    <xf numFmtId="0" fontId="51" fillId="0" borderId="0" xfId="6" applyFont="1" applyFill="1"/>
    <xf numFmtId="0" fontId="52" fillId="0" borderId="0" xfId="6" applyFont="1" applyAlignment="1">
      <alignment vertical="center"/>
    </xf>
    <xf numFmtId="0" fontId="52" fillId="0" borderId="0" xfId="6" applyFont="1" applyFill="1" applyAlignment="1">
      <alignment vertical="center"/>
    </xf>
    <xf numFmtId="0" fontId="52" fillId="9" borderId="0" xfId="6" applyFont="1" applyFill="1" applyAlignment="1">
      <alignment vertical="center"/>
    </xf>
    <xf numFmtId="14" fontId="50" fillId="8" borderId="58" xfId="6" applyNumberFormat="1" applyFont="1" applyFill="1" applyBorder="1" applyAlignment="1">
      <alignment horizontal="center" vertical="center" wrapText="1"/>
    </xf>
    <xf numFmtId="0" fontId="50" fillId="8" borderId="58" xfId="6" applyFont="1" applyFill="1" applyBorder="1" applyAlignment="1">
      <alignment horizontal="center" vertical="center" wrapText="1"/>
    </xf>
    <xf numFmtId="0" fontId="41" fillId="0" borderId="1" xfId="6" applyFont="1" applyFill="1" applyBorder="1" applyAlignment="1">
      <alignment horizontal="center"/>
    </xf>
    <xf numFmtId="0" fontId="50" fillId="0" borderId="1" xfId="6" applyFont="1" applyFill="1" applyBorder="1" applyAlignment="1">
      <alignment horizontal="center" vertical="center" wrapText="1"/>
    </xf>
    <xf numFmtId="14" fontId="50" fillId="0" borderId="1" xfId="6" applyNumberFormat="1" applyFont="1" applyFill="1" applyBorder="1" applyAlignment="1">
      <alignment horizontal="center" vertical="center" wrapText="1"/>
    </xf>
    <xf numFmtId="0" fontId="50" fillId="0" borderId="1" xfId="6" applyFont="1" applyFill="1" applyBorder="1" applyAlignment="1">
      <alignment horizontal="left" vertical="center" wrapText="1"/>
    </xf>
    <xf numFmtId="0" fontId="52" fillId="0" borderId="0" xfId="6" applyFont="1" applyFill="1" applyBorder="1" applyAlignment="1">
      <alignment vertical="center"/>
    </xf>
    <xf numFmtId="0" fontId="52" fillId="0" borderId="11" xfId="6" applyFont="1" applyFill="1" applyBorder="1" applyAlignment="1">
      <alignment vertical="center"/>
    </xf>
    <xf numFmtId="0" fontId="52" fillId="0" borderId="1" xfId="6" applyFont="1" applyFill="1" applyBorder="1" applyAlignment="1">
      <alignment vertical="center"/>
    </xf>
    <xf numFmtId="0" fontId="50" fillId="0" borderId="67" xfId="6" applyFont="1" applyFill="1" applyBorder="1" applyAlignment="1">
      <alignment horizontal="left" vertical="center" wrapText="1"/>
    </xf>
    <xf numFmtId="1" fontId="47" fillId="0" borderId="0" xfId="6" applyNumberFormat="1" applyFont="1" applyBorder="1" applyAlignment="1">
      <alignment horizontal="center" vertical="center"/>
    </xf>
    <xf numFmtId="14" fontId="47" fillId="0" borderId="1" xfId="6" applyNumberFormat="1" applyFont="1" applyFill="1" applyBorder="1" applyAlignment="1">
      <alignment horizontal="center" vertical="center" wrapText="1"/>
    </xf>
    <xf numFmtId="0" fontId="52" fillId="0" borderId="0" xfId="6" applyFont="1" applyBorder="1" applyAlignment="1">
      <alignment vertical="center"/>
    </xf>
    <xf numFmtId="0" fontId="50" fillId="0" borderId="1" xfId="6" applyFont="1" applyFill="1" applyBorder="1" applyAlignment="1">
      <alignment vertical="center" wrapText="1"/>
    </xf>
    <xf numFmtId="0" fontId="50" fillId="0" borderId="1" xfId="6" applyFont="1" applyFill="1" applyBorder="1" applyAlignment="1">
      <alignment vertical="center"/>
    </xf>
    <xf numFmtId="0" fontId="50" fillId="0" borderId="58" xfId="6" applyFont="1" applyFill="1" applyBorder="1" applyAlignment="1">
      <alignment horizontal="center" vertical="center" wrapText="1"/>
    </xf>
    <xf numFmtId="14" fontId="50" fillId="0" borderId="58" xfId="6" applyNumberFormat="1" applyFont="1" applyFill="1" applyBorder="1" applyAlignment="1">
      <alignment horizontal="center" vertical="center" wrapText="1"/>
    </xf>
    <xf numFmtId="0" fontId="50" fillId="0" borderId="67" xfId="6" applyFont="1" applyFill="1" applyBorder="1" applyAlignment="1">
      <alignment horizontal="center" vertical="center" wrapText="1"/>
    </xf>
    <xf numFmtId="14" fontId="50" fillId="0" borderId="67" xfId="6" applyNumberFormat="1" applyFont="1" applyFill="1" applyBorder="1" applyAlignment="1">
      <alignment horizontal="center" vertical="center" wrapText="1"/>
    </xf>
    <xf numFmtId="14" fontId="50" fillId="0" borderId="1" xfId="6" applyNumberFormat="1" applyFont="1" applyFill="1" applyBorder="1" applyAlignment="1">
      <alignment horizontal="center" vertical="center"/>
    </xf>
    <xf numFmtId="49" fontId="52" fillId="0" borderId="0" xfId="6" applyNumberFormat="1" applyFont="1" applyAlignment="1">
      <alignment vertical="center"/>
    </xf>
    <xf numFmtId="0" fontId="52" fillId="0" borderId="0" xfId="6" applyFont="1" applyBorder="1" applyAlignment="1">
      <alignment vertical="center" wrapText="1"/>
    </xf>
    <xf numFmtId="0" fontId="47" fillId="0" borderId="0" xfId="6" applyFont="1" applyBorder="1" applyAlignment="1">
      <alignment horizontal="left"/>
    </xf>
    <xf numFmtId="0" fontId="52" fillId="0" borderId="0" xfId="6" applyFont="1" applyBorder="1"/>
    <xf numFmtId="0" fontId="47" fillId="0" borderId="0" xfId="6" applyFont="1"/>
    <xf numFmtId="0" fontId="52" fillId="0" borderId="0" xfId="6" applyFont="1" applyBorder="1" applyAlignment="1">
      <alignment horizontal="center" vertical="center"/>
    </xf>
    <xf numFmtId="164" fontId="52" fillId="0" borderId="0" xfId="6" applyNumberFormat="1" applyFont="1" applyBorder="1" applyAlignment="1">
      <alignment vertical="center"/>
    </xf>
    <xf numFmtId="0" fontId="55" fillId="0" borderId="0" xfId="6" applyFont="1" applyBorder="1" applyAlignment="1">
      <alignment vertical="center" wrapText="1"/>
    </xf>
    <xf numFmtId="0" fontId="52" fillId="0" borderId="0" xfId="6" applyFont="1"/>
    <xf numFmtId="0" fontId="44" fillId="0" borderId="0" xfId="6" applyAlignment="1"/>
    <xf numFmtId="0" fontId="52" fillId="0" borderId="10" xfId="6" applyFont="1" applyBorder="1"/>
    <xf numFmtId="0" fontId="52" fillId="0" borderId="17" xfId="6" applyFont="1" applyBorder="1"/>
    <xf numFmtId="0" fontId="50" fillId="0" borderId="9" xfId="6" applyFont="1" applyBorder="1" applyAlignment="1">
      <alignment horizontal="left" vertical="center"/>
    </xf>
    <xf numFmtId="0" fontId="59" fillId="0" borderId="0" xfId="6" applyFont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2" fillId="0" borderId="0" xfId="1"/>
    <xf numFmtId="0" fontId="2" fillId="0" borderId="0" xfId="1" applyAlignment="1">
      <alignment horizontal="center" vertical="center"/>
    </xf>
    <xf numFmtId="0" fontId="2" fillId="0" borderId="0" xfId="1" applyFill="1" applyAlignment="1">
      <alignment horizontal="center"/>
    </xf>
    <xf numFmtId="0" fontId="7" fillId="0" borderId="0" xfId="1" applyFont="1" applyAlignment="1">
      <alignment horizontal="center" vertical="center"/>
    </xf>
    <xf numFmtId="0" fontId="62" fillId="13" borderId="1" xfId="1" applyFont="1" applyFill="1" applyBorder="1" applyAlignment="1">
      <alignment vertical="center" wrapText="1"/>
    </xf>
    <xf numFmtId="0" fontId="5" fillId="13" borderId="1" xfId="1" applyFont="1" applyFill="1" applyBorder="1" applyAlignment="1">
      <alignment vertical="center" wrapText="1"/>
    </xf>
    <xf numFmtId="0" fontId="5" fillId="13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wrapText="1"/>
    </xf>
    <xf numFmtId="0" fontId="5" fillId="14" borderId="1" xfId="1" applyFont="1" applyFill="1" applyBorder="1" applyAlignment="1">
      <alignment horizontal="center" vertical="center" wrapText="1"/>
    </xf>
    <xf numFmtId="0" fontId="5" fillId="15" borderId="1" xfId="1" applyFont="1" applyFill="1" applyBorder="1" applyAlignment="1">
      <alignment horizontal="center" vertical="center" wrapText="1"/>
    </xf>
    <xf numFmtId="0" fontId="42" fillId="16" borderId="1" xfId="1" applyFont="1" applyFill="1" applyBorder="1" applyAlignment="1">
      <alignment horizontal="center" vertical="center" wrapText="1"/>
    </xf>
    <xf numFmtId="0" fontId="5" fillId="17" borderId="1" xfId="1" applyFont="1" applyFill="1" applyBorder="1" applyAlignment="1">
      <alignment horizontal="center" vertical="center" wrapText="1"/>
    </xf>
    <xf numFmtId="0" fontId="5" fillId="18" borderId="1" xfId="1" applyFont="1" applyFill="1" applyBorder="1" applyAlignment="1">
      <alignment horizontal="center" vertical="center" wrapText="1"/>
    </xf>
    <xf numFmtId="0" fontId="63" fillId="19" borderId="1" xfId="1" applyFont="1" applyFill="1" applyBorder="1" applyAlignment="1">
      <alignment vertical="center" wrapText="1"/>
    </xf>
    <xf numFmtId="0" fontId="63" fillId="19" borderId="1" xfId="1" applyFont="1" applyFill="1" applyBorder="1" applyAlignment="1">
      <alignment horizontal="center" vertical="center" wrapText="1"/>
    </xf>
    <xf numFmtId="9" fontId="63" fillId="0" borderId="1" xfId="1" applyNumberFormat="1" applyFont="1" applyFill="1" applyBorder="1" applyAlignment="1">
      <alignment horizontal="center" vertical="center" wrapText="1"/>
    </xf>
    <xf numFmtId="9" fontId="2" fillId="14" borderId="1" xfId="7" applyNumberFormat="1" applyFont="1" applyFill="1" applyBorder="1" applyAlignment="1">
      <alignment horizontal="center" vertical="center"/>
    </xf>
    <xf numFmtId="9" fontId="2" fillId="20" borderId="1" xfId="1" applyNumberFormat="1" applyFont="1" applyFill="1" applyBorder="1" applyAlignment="1">
      <alignment horizontal="center" vertical="center" wrapText="1"/>
    </xf>
    <xf numFmtId="9" fontId="7" fillId="20" borderId="1" xfId="1" applyNumberFormat="1" applyFont="1" applyFill="1" applyBorder="1" applyAlignment="1">
      <alignment horizontal="center" vertical="center" wrapText="1"/>
    </xf>
    <xf numFmtId="9" fontId="17" fillId="0" borderId="1" xfId="1" applyNumberFormat="1" applyFont="1" applyFill="1" applyBorder="1" applyAlignment="1">
      <alignment horizontal="center" vertical="center"/>
    </xf>
    <xf numFmtId="9" fontId="64" fillId="20" borderId="1" xfId="1" applyNumberFormat="1" applyFont="1" applyFill="1" applyBorder="1" applyAlignment="1">
      <alignment horizontal="center" vertical="center" wrapText="1"/>
    </xf>
    <xf numFmtId="9" fontId="17" fillId="19" borderId="1" xfId="1" applyNumberFormat="1" applyFont="1" applyFill="1" applyBorder="1" applyAlignment="1">
      <alignment horizontal="center" vertical="center" wrapText="1"/>
    </xf>
    <xf numFmtId="9" fontId="2" fillId="19" borderId="1" xfId="1" applyNumberFormat="1" applyFont="1" applyFill="1" applyBorder="1" applyAlignment="1">
      <alignment horizontal="center" vertical="center" wrapText="1"/>
    </xf>
    <xf numFmtId="0" fontId="2" fillId="9" borderId="0" xfId="1" applyFont="1" applyFill="1"/>
    <xf numFmtId="0" fontId="63" fillId="0" borderId="1" xfId="1" applyFont="1" applyFill="1" applyBorder="1" applyAlignment="1">
      <alignment horizontal="center" vertical="center" wrapText="1"/>
    </xf>
    <xf numFmtId="1" fontId="17" fillId="0" borderId="1" xfId="1" applyNumberFormat="1" applyFont="1" applyFill="1" applyBorder="1" applyAlignment="1">
      <alignment horizontal="center" vertical="center" wrapText="1"/>
    </xf>
    <xf numFmtId="1" fontId="17" fillId="19" borderId="1" xfId="1" applyNumberFormat="1" applyFont="1" applyFill="1" applyBorder="1" applyAlignment="1">
      <alignment horizontal="center" vertical="center" wrapText="1"/>
    </xf>
    <xf numFmtId="1" fontId="2" fillId="19" borderId="1" xfId="1" applyNumberFormat="1" applyFont="1" applyFill="1" applyBorder="1" applyAlignment="1">
      <alignment horizontal="center" vertical="center" wrapText="1"/>
    </xf>
    <xf numFmtId="0" fontId="63" fillId="0" borderId="1" xfId="1" applyFont="1" applyFill="1" applyBorder="1" applyAlignment="1">
      <alignment vertical="center" wrapText="1"/>
    </xf>
    <xf numFmtId="9" fontId="65" fillId="0" borderId="1" xfId="1" applyNumberFormat="1" applyFont="1" applyFill="1" applyBorder="1" applyAlignment="1">
      <alignment horizontal="center" vertical="center" wrapText="1"/>
    </xf>
    <xf numFmtId="0" fontId="66" fillId="19" borderId="1" xfId="1" applyFont="1" applyFill="1" applyBorder="1" applyAlignment="1">
      <alignment vertical="center" wrapText="1"/>
    </xf>
    <xf numFmtId="0" fontId="66" fillId="19" borderId="1" xfId="1" applyFont="1" applyFill="1" applyBorder="1" applyAlignment="1">
      <alignment horizontal="center" vertical="center" wrapText="1"/>
    </xf>
    <xf numFmtId="9" fontId="66" fillId="0" borderId="1" xfId="1" applyNumberFormat="1" applyFont="1" applyFill="1" applyBorder="1" applyAlignment="1">
      <alignment horizontal="center" vertical="center" wrapText="1"/>
    </xf>
    <xf numFmtId="9" fontId="17" fillId="19" borderId="1" xfId="1" applyNumberFormat="1" applyFont="1" applyFill="1" applyBorder="1" applyAlignment="1">
      <alignment horizontal="center" vertical="center"/>
    </xf>
    <xf numFmtId="10" fontId="17" fillId="19" borderId="1" xfId="1" applyNumberFormat="1" applyFont="1" applyFill="1" applyBorder="1" applyAlignment="1">
      <alignment horizontal="center" vertical="center" wrapText="1"/>
    </xf>
    <xf numFmtId="9" fontId="7" fillId="19" borderId="1" xfId="1" applyNumberFormat="1" applyFont="1" applyFill="1" applyBorder="1" applyAlignment="1">
      <alignment horizontal="center" vertical="center" wrapText="1"/>
    </xf>
    <xf numFmtId="0" fontId="7" fillId="8" borderId="0" xfId="1" applyFont="1" applyFill="1"/>
    <xf numFmtId="10" fontId="17" fillId="0" borderId="1" xfId="1" applyNumberFormat="1" applyFont="1" applyFill="1" applyBorder="1" applyAlignment="1">
      <alignment horizontal="center" vertical="center"/>
    </xf>
    <xf numFmtId="10" fontId="64" fillId="0" borderId="1" xfId="1" applyNumberFormat="1" applyFont="1" applyFill="1" applyBorder="1" applyAlignment="1">
      <alignment horizontal="center" vertical="center"/>
    </xf>
    <xf numFmtId="10" fontId="64" fillId="0" borderId="1" xfId="1" applyNumberFormat="1" applyFont="1" applyFill="1" applyBorder="1" applyAlignment="1">
      <alignment horizontal="center" vertical="center" wrapText="1"/>
    </xf>
    <xf numFmtId="10" fontId="64" fillId="19" borderId="1" xfId="7" applyNumberFormat="1" applyFont="1" applyFill="1" applyBorder="1" applyAlignment="1">
      <alignment horizontal="center" vertical="center" wrapText="1"/>
    </xf>
    <xf numFmtId="9" fontId="64" fillId="19" borderId="1" xfId="7" applyFont="1" applyFill="1" applyBorder="1" applyAlignment="1">
      <alignment horizontal="center" vertical="center" wrapText="1"/>
    </xf>
    <xf numFmtId="9" fontId="17" fillId="0" borderId="1" xfId="1" applyNumberFormat="1" applyFont="1" applyFill="1" applyBorder="1" applyAlignment="1">
      <alignment horizontal="center" vertical="center" wrapText="1"/>
    </xf>
    <xf numFmtId="0" fontId="7" fillId="9" borderId="0" xfId="1" applyFont="1" applyFill="1"/>
    <xf numFmtId="0" fontId="63" fillId="9" borderId="1" xfId="1" applyFont="1" applyFill="1" applyBorder="1" applyAlignment="1">
      <alignment vertical="center" wrapText="1"/>
    </xf>
    <xf numFmtId="0" fontId="63" fillId="9" borderId="1" xfId="1" applyFont="1" applyFill="1" applyBorder="1" applyAlignment="1">
      <alignment horizontal="center" vertical="center" wrapText="1"/>
    </xf>
    <xf numFmtId="9" fontId="38" fillId="19" borderId="1" xfId="1" applyNumberFormat="1" applyFont="1" applyFill="1" applyBorder="1" applyAlignment="1">
      <alignment horizontal="center" vertical="center" wrapText="1"/>
    </xf>
    <xf numFmtId="9" fontId="17" fillId="9" borderId="1" xfId="1" applyNumberFormat="1" applyFont="1" applyFill="1" applyBorder="1" applyAlignment="1">
      <alignment horizontal="center" vertical="center"/>
    </xf>
    <xf numFmtId="10" fontId="64" fillId="0" borderId="1" xfId="7" applyNumberFormat="1" applyFont="1" applyFill="1" applyBorder="1" applyAlignment="1">
      <alignment horizontal="center" vertical="center" wrapText="1"/>
    </xf>
    <xf numFmtId="49" fontId="64" fillId="19" borderId="1" xfId="1" applyNumberFormat="1" applyFont="1" applyFill="1" applyBorder="1" applyAlignment="1">
      <alignment horizontal="center" vertical="center" wrapText="1"/>
    </xf>
    <xf numFmtId="0" fontId="2" fillId="8" borderId="0" xfId="1" applyFont="1" applyFill="1"/>
    <xf numFmtId="10" fontId="2" fillId="0" borderId="1" xfId="1" applyNumberFormat="1" applyFont="1" applyFill="1" applyBorder="1" applyAlignment="1">
      <alignment horizontal="center" vertical="center" wrapText="1"/>
    </xf>
    <xf numFmtId="10" fontId="64" fillId="19" borderId="1" xfId="1" applyNumberFormat="1" applyFont="1" applyFill="1" applyBorder="1" applyAlignment="1">
      <alignment horizontal="center" vertical="center" wrapText="1"/>
    </xf>
    <xf numFmtId="10" fontId="2" fillId="19" borderId="1" xfId="1" applyNumberFormat="1" applyFont="1" applyFill="1" applyBorder="1" applyAlignment="1">
      <alignment horizontal="center" vertical="center" wrapText="1"/>
    </xf>
    <xf numFmtId="9" fontId="63" fillId="19" borderId="1" xfId="1" applyNumberFormat="1" applyFont="1" applyFill="1" applyBorder="1" applyAlignment="1">
      <alignment horizontal="center" vertical="center" wrapText="1"/>
    </xf>
    <xf numFmtId="10" fontId="2" fillId="21" borderId="1" xfId="1" applyNumberFormat="1" applyFont="1" applyFill="1" applyBorder="1" applyAlignment="1">
      <alignment horizontal="center" vertical="center" wrapText="1"/>
    </xf>
    <xf numFmtId="10" fontId="64" fillId="21" borderId="1" xfId="1" applyNumberFormat="1" applyFont="1" applyFill="1" applyBorder="1" applyAlignment="1">
      <alignment horizontal="center" vertical="center" wrapText="1"/>
    </xf>
    <xf numFmtId="10" fontId="17" fillId="21" borderId="1" xfId="1" applyNumberFormat="1" applyFont="1" applyFill="1" applyBorder="1" applyAlignment="1">
      <alignment horizontal="center" vertical="center" wrapText="1"/>
    </xf>
    <xf numFmtId="10" fontId="7" fillId="19" borderId="1" xfId="1" applyNumberFormat="1" applyFont="1" applyFill="1" applyBorder="1" applyAlignment="1">
      <alignment horizontal="center" vertical="center" wrapText="1"/>
    </xf>
    <xf numFmtId="9" fontId="17" fillId="14" borderId="1" xfId="7" applyNumberFormat="1" applyFont="1" applyFill="1" applyBorder="1" applyAlignment="1">
      <alignment horizontal="center" vertical="center"/>
    </xf>
    <xf numFmtId="0" fontId="17" fillId="9" borderId="0" xfId="1" applyFont="1" applyFill="1"/>
    <xf numFmtId="0" fontId="63" fillId="9" borderId="1" xfId="1" applyFont="1" applyFill="1" applyBorder="1" applyAlignment="1">
      <alignment horizontal="left" vertical="center" wrapText="1"/>
    </xf>
    <xf numFmtId="9" fontId="67" fillId="19" borderId="1" xfId="1" applyNumberFormat="1" applyFont="1" applyFill="1" applyBorder="1" applyAlignment="1">
      <alignment horizontal="center" vertical="center" wrapText="1"/>
    </xf>
    <xf numFmtId="1" fontId="2" fillId="14" borderId="1" xfId="7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3" fontId="7" fillId="19" borderId="1" xfId="1" applyNumberFormat="1" applyFont="1" applyFill="1" applyBorder="1" applyAlignment="1">
      <alignment horizontal="center" vertical="center" wrapText="1"/>
    </xf>
    <xf numFmtId="3" fontId="17" fillId="0" borderId="1" xfId="1" applyNumberFormat="1" applyFont="1" applyFill="1" applyBorder="1" applyAlignment="1">
      <alignment horizontal="center" vertical="center" wrapText="1"/>
    </xf>
    <xf numFmtId="3" fontId="64" fillId="19" borderId="1" xfId="1" applyNumberFormat="1" applyFont="1" applyFill="1" applyBorder="1" applyAlignment="1">
      <alignment horizontal="center" vertical="center" wrapText="1"/>
    </xf>
    <xf numFmtId="0" fontId="63" fillId="19" borderId="1" xfId="1" applyFont="1" applyFill="1" applyBorder="1" applyAlignment="1">
      <alignment horizontal="left" vertical="center" wrapText="1"/>
    </xf>
    <xf numFmtId="2" fontId="63" fillId="0" borderId="1" xfId="1" applyNumberFormat="1" applyFont="1" applyFill="1" applyBorder="1" applyAlignment="1">
      <alignment horizontal="center" vertical="center" wrapText="1"/>
    </xf>
    <xf numFmtId="10" fontId="7" fillId="19" borderId="1" xfId="7" applyNumberFormat="1" applyFont="1" applyFill="1" applyBorder="1" applyAlignment="1">
      <alignment horizontal="center" vertical="center" wrapText="1"/>
    </xf>
    <xf numFmtId="10" fontId="17" fillId="0" borderId="1" xfId="1" applyNumberFormat="1" applyFont="1" applyFill="1" applyBorder="1" applyAlignment="1">
      <alignment horizontal="center" vertical="center" wrapText="1"/>
    </xf>
    <xf numFmtId="10" fontId="2" fillId="19" borderId="1" xfId="7" applyNumberFormat="1" applyFont="1" applyFill="1" applyBorder="1" applyAlignment="1">
      <alignment horizontal="center" vertical="center" wrapText="1"/>
    </xf>
    <xf numFmtId="0" fontId="2" fillId="9" borderId="0" xfId="1" applyFont="1" applyFill="1" applyAlignment="1">
      <alignment horizontal="left" vertical="center"/>
    </xf>
    <xf numFmtId="10" fontId="2" fillId="20" borderId="1" xfId="1" applyNumberFormat="1" applyFont="1" applyFill="1" applyBorder="1" applyAlignment="1">
      <alignment horizontal="center" vertical="center" wrapText="1"/>
    </xf>
    <xf numFmtId="9" fontId="64" fillId="0" borderId="1" xfId="1" applyNumberFormat="1" applyFont="1" applyFill="1" applyBorder="1" applyAlignment="1">
      <alignment horizontal="center" vertical="center" wrapText="1"/>
    </xf>
    <xf numFmtId="9" fontId="64" fillId="19" borderId="1" xfId="1" applyNumberFormat="1" applyFont="1" applyFill="1" applyBorder="1" applyAlignment="1">
      <alignment horizontal="center" vertical="center" wrapText="1"/>
    </xf>
    <xf numFmtId="10" fontId="17" fillId="9" borderId="1" xfId="1" applyNumberFormat="1" applyFont="1" applyFill="1" applyBorder="1" applyAlignment="1">
      <alignment horizontal="center" vertical="center" wrapText="1"/>
    </xf>
    <xf numFmtId="9" fontId="2" fillId="0" borderId="1" xfId="1" applyNumberFormat="1" applyFont="1" applyFill="1" applyBorder="1" applyAlignment="1">
      <alignment horizontal="center" vertical="center" wrapText="1"/>
    </xf>
    <xf numFmtId="9" fontId="2" fillId="0" borderId="1" xfId="7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center" vertical="center" wrapText="1"/>
    </xf>
    <xf numFmtId="10" fontId="2" fillId="0" borderId="1" xfId="7" applyNumberFormat="1" applyFont="1" applyFill="1" applyBorder="1" applyAlignment="1">
      <alignment horizontal="center" vertical="center" wrapText="1"/>
    </xf>
    <xf numFmtId="9" fontId="64" fillId="9" borderId="1" xfId="1" applyNumberFormat="1" applyFont="1" applyFill="1" applyBorder="1" applyAlignment="1">
      <alignment horizontal="center" vertical="center" wrapText="1"/>
    </xf>
    <xf numFmtId="9" fontId="17" fillId="9" borderId="1" xfId="1" applyNumberFormat="1" applyFont="1" applyFill="1" applyBorder="1" applyAlignment="1">
      <alignment horizontal="center" vertical="center" wrapText="1"/>
    </xf>
    <xf numFmtId="0" fontId="2" fillId="9" borderId="0" xfId="1" applyFill="1"/>
    <xf numFmtId="10" fontId="7" fillId="20" borderId="1" xfId="1" applyNumberFormat="1" applyFont="1" applyFill="1" applyBorder="1" applyAlignment="1">
      <alignment horizontal="center" vertical="center" wrapText="1"/>
    </xf>
    <xf numFmtId="9" fontId="68" fillId="0" borderId="1" xfId="1" applyNumberFormat="1" applyFont="1" applyFill="1" applyBorder="1" applyAlignment="1">
      <alignment horizontal="center" vertical="center" wrapText="1"/>
    </xf>
    <xf numFmtId="0" fontId="63" fillId="19" borderId="11" xfId="1" applyFont="1" applyFill="1" applyBorder="1" applyAlignment="1">
      <alignment vertical="center" wrapText="1"/>
    </xf>
    <xf numFmtId="9" fontId="7" fillId="9" borderId="1" xfId="7" applyNumberFormat="1" applyFont="1" applyFill="1" applyBorder="1" applyAlignment="1">
      <alignment horizontal="center" vertical="center"/>
    </xf>
    <xf numFmtId="0" fontId="7" fillId="9" borderId="0" xfId="1" applyFont="1" applyFill="1" applyAlignment="1">
      <alignment vertical="center"/>
    </xf>
    <xf numFmtId="9" fontId="65" fillId="19" borderId="1" xfId="1" applyNumberFormat="1" applyFont="1" applyFill="1" applyBorder="1" applyAlignment="1">
      <alignment horizontal="center" vertical="center" wrapText="1"/>
    </xf>
    <xf numFmtId="0" fontId="2" fillId="0" borderId="0" xfId="1" applyFont="1"/>
    <xf numFmtId="2" fontId="52" fillId="0" borderId="0" xfId="1" applyNumberFormat="1" applyFont="1" applyAlignment="1">
      <alignment horizontal="center"/>
    </xf>
    <xf numFmtId="0" fontId="2" fillId="0" borderId="0" xfId="1" applyFill="1"/>
    <xf numFmtId="0" fontId="2" fillId="19" borderId="0" xfId="1" applyFont="1" applyFill="1" applyBorder="1" applyAlignment="1">
      <alignment vertical="center" wrapText="1"/>
    </xf>
    <xf numFmtId="10" fontId="42" fillId="0" borderId="71" xfId="7" applyNumberFormat="1" applyFont="1" applyBorder="1" applyAlignment="1">
      <alignment horizontal="center" vertical="center"/>
    </xf>
    <xf numFmtId="0" fontId="2" fillId="14" borderId="0" xfId="1" applyFill="1" applyAlignment="1">
      <alignment horizontal="center" vertical="center"/>
    </xf>
    <xf numFmtId="0" fontId="71" fillId="0" borderId="1" xfId="0" applyFont="1" applyBorder="1" applyAlignment="1">
      <alignment wrapText="1"/>
    </xf>
    <xf numFmtId="49" fontId="71" fillId="0" borderId="1" xfId="0" applyNumberFormat="1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73" fillId="0" borderId="0" xfId="0" applyFont="1"/>
    <xf numFmtId="0" fontId="71" fillId="0" borderId="0" xfId="0" applyFont="1"/>
    <xf numFmtId="0" fontId="52" fillId="0" borderId="12" xfId="0" applyFont="1" applyBorder="1" applyAlignment="1">
      <alignment vertic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0" fillId="0" borderId="12" xfId="0" applyBorder="1" applyAlignment="1">
      <alignment vertical="center"/>
    </xf>
    <xf numFmtId="10" fontId="0" fillId="0" borderId="13" xfId="0" applyNumberFormat="1" applyBorder="1" applyAlignment="1">
      <alignment horizontal="center" vertical="center"/>
    </xf>
    <xf numFmtId="0" fontId="71" fillId="0" borderId="0" xfId="0" applyFont="1" applyAlignment="1">
      <alignment horizontal="left" vertical="center"/>
    </xf>
    <xf numFmtId="0" fontId="0" fillId="0" borderId="0" xfId="0" applyBorder="1" applyAlignment="1"/>
    <xf numFmtId="10" fontId="0" fillId="0" borderId="0" xfId="0" applyNumberFormat="1" applyBorder="1" applyAlignment="1">
      <alignment horizontal="center" vertical="center"/>
    </xf>
    <xf numFmtId="0" fontId="0" fillId="0" borderId="66" xfId="0" applyBorder="1" applyAlignment="1"/>
    <xf numFmtId="0" fontId="0" fillId="0" borderId="15" xfId="0" applyBorder="1" applyAlignment="1">
      <alignment vertical="center"/>
    </xf>
    <xf numFmtId="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wrapText="1"/>
    </xf>
    <xf numFmtId="0" fontId="0" fillId="0" borderId="66" xfId="0" applyBorder="1" applyAlignment="1">
      <alignment horizontal="left" wrapText="1"/>
    </xf>
    <xf numFmtId="0" fontId="0" fillId="0" borderId="15" xfId="0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10" fontId="0" fillId="0" borderId="17" xfId="0" applyNumberFormat="1" applyBorder="1" applyAlignment="1">
      <alignment horizontal="center" vertical="center"/>
    </xf>
    <xf numFmtId="0" fontId="0" fillId="0" borderId="17" xfId="0" applyBorder="1" applyAlignment="1"/>
    <xf numFmtId="0" fontId="0" fillId="0" borderId="18" xfId="0" applyBorder="1" applyAlignment="1"/>
    <xf numFmtId="0" fontId="0" fillId="0" borderId="9" xfId="0" applyBorder="1" applyAlignment="1">
      <alignment horizontal="left" vertical="center"/>
    </xf>
    <xf numFmtId="0" fontId="0" fillId="0" borderId="10" xfId="0" applyBorder="1" applyAlignment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/>
    <xf numFmtId="0" fontId="0" fillId="0" borderId="11" xfId="0" applyBorder="1" applyAlignment="1">
      <alignment horizontal="left" vertical="center" wrapText="1"/>
    </xf>
    <xf numFmtId="10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9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66" xfId="0" applyBorder="1" applyAlignment="1">
      <alignment horizontal="left" vertic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/>
    <xf numFmtId="0" fontId="0" fillId="0" borderId="0" xfId="0" applyBorder="1" applyAlignment="1">
      <alignment vertical="center" wrapText="1"/>
    </xf>
    <xf numFmtId="0" fontId="0" fillId="0" borderId="66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77" fillId="0" borderId="0" xfId="0" applyFont="1" applyBorder="1" applyAlignment="1">
      <alignment horizontal="left" vertical="top" wrapText="1" indent="8"/>
    </xf>
    <xf numFmtId="0" fontId="71" fillId="0" borderId="0" xfId="0" applyFont="1" applyBorder="1" applyAlignment="1">
      <alignment vertical="top" wrapText="1"/>
    </xf>
    <xf numFmtId="0" fontId="77" fillId="0" borderId="72" xfId="0" applyFont="1" applyBorder="1" applyAlignment="1">
      <alignment horizontal="left" vertical="top" wrapText="1" indent="8"/>
    </xf>
    <xf numFmtId="0" fontId="74" fillId="0" borderId="0" xfId="0" applyFont="1" applyBorder="1" applyAlignment="1">
      <alignment vertical="top" wrapText="1"/>
    </xf>
    <xf numFmtId="0" fontId="0" fillId="0" borderId="14" xfId="0" applyBorder="1" applyAlignment="1">
      <alignment horizontal="left"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52" fillId="8" borderId="15" xfId="0" applyFont="1" applyFill="1" applyBorder="1" applyAlignment="1">
      <alignment horizontal="center" vertical="center"/>
    </xf>
    <xf numFmtId="0" fontId="52" fillId="8" borderId="0" xfId="0" applyFont="1" applyFill="1" applyBorder="1" applyAlignment="1">
      <alignment horizontal="center" vertical="center"/>
    </xf>
    <xf numFmtId="0" fontId="0" fillId="2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10" xfId="0" applyFill="1" applyBorder="1" applyAlignment="1">
      <alignment horizontal="center" vertical="center" wrapText="1"/>
    </xf>
    <xf numFmtId="10" fontId="0" fillId="0" borderId="0" xfId="0" applyNumberFormat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/>
    </xf>
    <xf numFmtId="0" fontId="0" fillId="24" borderId="15" xfId="0" applyFill="1" applyBorder="1" applyAlignment="1">
      <alignment horizontal="center" vertical="center"/>
    </xf>
    <xf numFmtId="0" fontId="0" fillId="24" borderId="0" xfId="0" applyFill="1" applyBorder="1" applyAlignment="1">
      <alignment horizontal="center" vertical="center"/>
    </xf>
    <xf numFmtId="0" fontId="78" fillId="0" borderId="1" xfId="6" applyFont="1" applyFill="1" applyBorder="1" applyAlignment="1">
      <alignment horizontal="center" vertical="center"/>
    </xf>
    <xf numFmtId="9" fontId="78" fillId="0" borderId="1" xfId="6" applyNumberFormat="1" applyFont="1" applyFill="1" applyBorder="1" applyAlignment="1">
      <alignment horizontal="center" vertical="center"/>
    </xf>
    <xf numFmtId="9" fontId="0" fillId="0" borderId="17" xfId="0" applyNumberFormat="1" applyBorder="1" applyAlignment="1"/>
    <xf numFmtId="0" fontId="50" fillId="0" borderId="58" xfId="6" applyFont="1" applyFill="1" applyBorder="1" applyAlignment="1">
      <alignment horizontal="left" vertical="center" wrapText="1"/>
    </xf>
    <xf numFmtId="0" fontId="44" fillId="0" borderId="67" xfId="6" applyFill="1" applyBorder="1"/>
    <xf numFmtId="0" fontId="44" fillId="0" borderId="67" xfId="6" applyFill="1" applyBorder="1" applyAlignment="1"/>
    <xf numFmtId="0" fontId="47" fillId="0" borderId="1" xfId="6" applyFont="1" applyFill="1" applyBorder="1" applyAlignment="1">
      <alignment vertical="center"/>
    </xf>
    <xf numFmtId="14" fontId="52" fillId="0" borderId="1" xfId="6" applyNumberFormat="1" applyFont="1" applyFill="1" applyBorder="1" applyAlignment="1">
      <alignment vertical="center"/>
    </xf>
    <xf numFmtId="0" fontId="50" fillId="0" borderId="0" xfId="6" applyFont="1" applyFill="1" applyAlignment="1">
      <alignment horizontal="justify" vertical="center"/>
    </xf>
    <xf numFmtId="0" fontId="53" fillId="0" borderId="1" xfId="6" applyFont="1" applyFill="1" applyBorder="1" applyAlignment="1">
      <alignment vertical="center"/>
    </xf>
    <xf numFmtId="0" fontId="54" fillId="0" borderId="0" xfId="6" applyFont="1" applyFill="1" applyAlignment="1">
      <alignment horizontal="left" vertical="center" wrapText="1"/>
    </xf>
    <xf numFmtId="49" fontId="54" fillId="0" borderId="1" xfId="6" applyNumberFormat="1" applyFont="1" applyFill="1" applyBorder="1" applyAlignment="1">
      <alignment horizontal="left" vertical="center" wrapText="1"/>
    </xf>
    <xf numFmtId="0" fontId="54" fillId="0" borderId="1" xfId="6" applyFont="1" applyFill="1" applyBorder="1" applyAlignment="1">
      <alignment horizontal="left" vertical="center" wrapText="1"/>
    </xf>
    <xf numFmtId="14" fontId="50" fillId="0" borderId="1" xfId="6" applyNumberFormat="1" applyFont="1" applyFill="1" applyBorder="1" applyAlignment="1">
      <alignment vertical="center"/>
    </xf>
    <xf numFmtId="0" fontId="36" fillId="0" borderId="1" xfId="6" applyFont="1" applyFill="1" applyBorder="1" applyAlignment="1">
      <alignment vertical="center" wrapText="1"/>
    </xf>
    <xf numFmtId="14" fontId="36" fillId="0" borderId="1" xfId="6" applyNumberFormat="1" applyFont="1" applyFill="1" applyBorder="1" applyAlignment="1">
      <alignment horizontal="center" vertical="center"/>
    </xf>
    <xf numFmtId="0" fontId="44" fillId="8" borderId="67" xfId="6" applyFill="1" applyBorder="1"/>
    <xf numFmtId="0" fontId="52" fillId="8" borderId="1" xfId="6" applyFont="1" applyFill="1" applyBorder="1" applyAlignment="1">
      <alignment vertical="center"/>
    </xf>
    <xf numFmtId="14" fontId="52" fillId="8" borderId="1" xfId="6" applyNumberFormat="1" applyFont="1" applyFill="1" applyBorder="1" applyAlignment="1">
      <alignment vertical="center"/>
    </xf>
    <xf numFmtId="0" fontId="47" fillId="8" borderId="1" xfId="6" applyFont="1" applyFill="1" applyBorder="1" applyAlignment="1">
      <alignment horizontal="center" vertical="center"/>
    </xf>
    <xf numFmtId="0" fontId="50" fillId="8" borderId="1" xfId="6" applyFont="1" applyFill="1" applyBorder="1" applyAlignment="1">
      <alignment vertical="center"/>
    </xf>
    <xf numFmtId="0" fontId="0" fillId="25" borderId="13" xfId="0" applyFill="1" applyBorder="1" applyAlignment="1">
      <alignment horizontal="center" vertical="center"/>
    </xf>
    <xf numFmtId="0" fontId="0" fillId="25" borderId="14" xfId="0" applyFill="1" applyBorder="1" applyAlignment="1">
      <alignment horizontal="center" vertical="center"/>
    </xf>
    <xf numFmtId="0" fontId="0" fillId="25" borderId="0" xfId="0" applyFill="1" applyBorder="1" applyAlignment="1">
      <alignment horizontal="center" vertical="center"/>
    </xf>
    <xf numFmtId="9" fontId="0" fillId="25" borderId="0" xfId="0" applyNumberFormat="1" applyFill="1" applyBorder="1" applyAlignment="1">
      <alignment horizontal="center"/>
    </xf>
    <xf numFmtId="0" fontId="0" fillId="25" borderId="9" xfId="0" applyFill="1" applyBorder="1" applyAlignment="1">
      <alignment horizontal="left" vertical="center"/>
    </xf>
    <xf numFmtId="0" fontId="0" fillId="25" borderId="0" xfId="0" applyFill="1" applyBorder="1" applyAlignment="1">
      <alignment horizontal="center"/>
    </xf>
    <xf numFmtId="0" fontId="50" fillId="0" borderId="11" xfId="6" applyFont="1" applyBorder="1" applyAlignment="1">
      <alignment horizontal="left" vertical="center"/>
    </xf>
    <xf numFmtId="0" fontId="0" fillId="25" borderId="10" xfId="0" applyFill="1" applyBorder="1" applyAlignment="1">
      <alignment horizontal="center" vertical="center"/>
    </xf>
    <xf numFmtId="9" fontId="2" fillId="8" borderId="0" xfId="1" applyNumberFormat="1" applyFont="1" applyFill="1"/>
    <xf numFmtId="9" fontId="2" fillId="9" borderId="0" xfId="1" applyNumberFormat="1" applyFont="1" applyFill="1"/>
    <xf numFmtId="9" fontId="2" fillId="9" borderId="0" xfId="1" applyNumberFormat="1" applyFont="1" applyFill="1" applyAlignment="1">
      <alignment horizontal="right"/>
    </xf>
    <xf numFmtId="0" fontId="2" fillId="0" borderId="0" xfId="1" applyAlignment="1">
      <alignment horizontal="right"/>
    </xf>
    <xf numFmtId="0" fontId="79" fillId="0" borderId="1" xfId="6" applyFont="1" applyBorder="1" applyAlignment="1">
      <alignment horizontal="center"/>
    </xf>
    <xf numFmtId="0" fontId="78" fillId="0" borderId="1" xfId="6" applyFont="1" applyBorder="1" applyAlignment="1">
      <alignment horizontal="center"/>
    </xf>
    <xf numFmtId="0" fontId="52" fillId="8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6" fillId="0" borderId="1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6" fillId="0" borderId="66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0" fillId="0" borderId="0" xfId="0"/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66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6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1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9" fillId="2" borderId="16" xfId="3" applyFont="1" applyFill="1" applyBorder="1" applyAlignment="1" applyProtection="1">
      <alignment horizontal="left" vertical="center"/>
      <protection locked="0"/>
    </xf>
    <xf numFmtId="0" fontId="9" fillId="2" borderId="17" xfId="3" applyFont="1" applyFill="1" applyBorder="1" applyAlignment="1" applyProtection="1">
      <alignment horizontal="left" vertical="center"/>
      <protection locked="0"/>
    </xf>
    <xf numFmtId="0" fontId="9" fillId="2" borderId="18" xfId="3" applyFont="1" applyFill="1" applyBorder="1" applyAlignment="1" applyProtection="1">
      <alignment horizontal="left" vertical="center"/>
      <protection locked="0"/>
    </xf>
    <xf numFmtId="0" fontId="8" fillId="2" borderId="0" xfId="3" applyFont="1" applyFill="1" applyBorder="1" applyAlignment="1" applyProtection="1">
      <alignment horizontal="left"/>
      <protection locked="0"/>
    </xf>
    <xf numFmtId="0" fontId="8" fillId="2" borderId="26" xfId="3" applyFont="1" applyFill="1" applyBorder="1" applyAlignment="1" applyProtection="1">
      <alignment horizontal="left"/>
      <protection locked="0"/>
    </xf>
    <xf numFmtId="0" fontId="2" fillId="0" borderId="15" xfId="3" quotePrefix="1" applyFont="1" applyFill="1" applyBorder="1" applyAlignment="1" applyProtection="1">
      <alignment horizontal="left" vertical="center"/>
    </xf>
    <xf numFmtId="0" fontId="2" fillId="0" borderId="0" xfId="3" quotePrefix="1" applyFont="1" applyFill="1" applyBorder="1" applyAlignment="1" applyProtection="1">
      <alignment horizontal="left" vertical="center"/>
    </xf>
    <xf numFmtId="0" fontId="5" fillId="4" borderId="23" xfId="3" applyFont="1" applyFill="1" applyBorder="1" applyAlignment="1" applyProtection="1">
      <alignment horizontal="center" vertical="center" wrapText="1"/>
      <protection locked="0"/>
    </xf>
    <xf numFmtId="0" fontId="5" fillId="4" borderId="20" xfId="3" applyFont="1" applyFill="1" applyBorder="1" applyAlignment="1" applyProtection="1">
      <alignment horizontal="center" vertical="center" wrapText="1"/>
      <protection locked="0"/>
    </xf>
    <xf numFmtId="0" fontId="5" fillId="4" borderId="29" xfId="3" applyFont="1" applyFill="1" applyBorder="1" applyAlignment="1" applyProtection="1">
      <alignment horizontal="center" vertical="center" wrapText="1"/>
      <protection locked="0"/>
    </xf>
    <xf numFmtId="0" fontId="5" fillId="4" borderId="19" xfId="3" applyFont="1" applyFill="1" applyBorder="1" applyAlignment="1" applyProtection="1">
      <alignment horizontal="center" vertical="center" wrapText="1"/>
      <protection locked="0"/>
    </xf>
    <xf numFmtId="0" fontId="5" fillId="4" borderId="21" xfId="3" applyFont="1" applyFill="1" applyBorder="1" applyAlignment="1" applyProtection="1">
      <alignment horizontal="center" vertical="center" wrapText="1"/>
      <protection locked="0"/>
    </xf>
    <xf numFmtId="0" fontId="2" fillId="2" borderId="35" xfId="3" applyFont="1" applyFill="1" applyBorder="1" applyAlignment="1" applyProtection="1">
      <alignment horizontal="left" vertical="top" wrapText="1"/>
      <protection locked="0"/>
    </xf>
    <xf numFmtId="0" fontId="2" fillId="2" borderId="33" xfId="3" applyFont="1" applyFill="1" applyBorder="1" applyAlignment="1" applyProtection="1">
      <alignment horizontal="left" vertical="top" wrapText="1"/>
      <protection locked="0"/>
    </xf>
    <xf numFmtId="0" fontId="2" fillId="2" borderId="36" xfId="3" applyFont="1" applyFill="1" applyBorder="1" applyAlignment="1" applyProtection="1">
      <alignment horizontal="left" vertical="top" wrapText="1"/>
      <protection locked="0"/>
    </xf>
    <xf numFmtId="0" fontId="2" fillId="2" borderId="32" xfId="3" applyFont="1" applyFill="1" applyBorder="1" applyAlignment="1" applyProtection="1">
      <alignment horizontal="center" vertical="top" wrapText="1"/>
      <protection locked="0"/>
    </xf>
    <xf numFmtId="0" fontId="2" fillId="2" borderId="33" xfId="3" applyFont="1" applyFill="1" applyBorder="1" applyAlignment="1" applyProtection="1">
      <alignment horizontal="center" vertical="top" wrapText="1"/>
      <protection locked="0"/>
    </xf>
    <xf numFmtId="0" fontId="2" fillId="2" borderId="34" xfId="3" applyFont="1" applyFill="1" applyBorder="1" applyAlignment="1" applyProtection="1">
      <alignment horizontal="center" vertical="top" wrapText="1"/>
      <protection locked="0"/>
    </xf>
    <xf numFmtId="0" fontId="5" fillId="2" borderId="57" xfId="3" applyFont="1" applyFill="1" applyBorder="1" applyAlignment="1" applyProtection="1">
      <alignment horizontal="center" vertical="top" wrapText="1"/>
      <protection locked="0"/>
    </xf>
    <xf numFmtId="0" fontId="5" fillId="2" borderId="54" xfId="3" applyFont="1" applyFill="1" applyBorder="1" applyAlignment="1" applyProtection="1">
      <alignment horizontal="center" vertical="top" wrapText="1"/>
      <protection locked="0"/>
    </xf>
    <xf numFmtId="0" fontId="5" fillId="2" borderId="56" xfId="3" applyFont="1" applyFill="1" applyBorder="1" applyAlignment="1" applyProtection="1">
      <alignment horizontal="center" vertical="top" wrapText="1"/>
      <protection locked="0"/>
    </xf>
    <xf numFmtId="0" fontId="2" fillId="2" borderId="55" xfId="3" applyFont="1" applyFill="1" applyBorder="1" applyAlignment="1" applyProtection="1">
      <alignment horizontal="left" vertical="top" wrapText="1"/>
      <protection locked="0"/>
    </xf>
    <xf numFmtId="0" fontId="2" fillId="2" borderId="54" xfId="3" applyFont="1" applyFill="1" applyBorder="1" applyAlignment="1" applyProtection="1">
      <alignment horizontal="left" vertical="top" wrapText="1"/>
      <protection locked="0"/>
    </xf>
    <xf numFmtId="0" fontId="2" fillId="2" borderId="53" xfId="3" applyFont="1" applyFill="1" applyBorder="1" applyAlignment="1" applyProtection="1">
      <alignment horizontal="left" vertical="top" wrapText="1"/>
      <protection locked="0"/>
    </xf>
    <xf numFmtId="0" fontId="2" fillId="2" borderId="52" xfId="3" applyFont="1" applyFill="1" applyBorder="1" applyAlignment="1" applyProtection="1">
      <alignment horizontal="center" vertical="top" wrapText="1"/>
      <protection locked="0"/>
    </xf>
    <xf numFmtId="0" fontId="2" fillId="2" borderId="51" xfId="3" applyFont="1" applyFill="1" applyBorder="1" applyAlignment="1" applyProtection="1">
      <alignment horizontal="center" vertical="top" wrapText="1"/>
      <protection locked="0"/>
    </xf>
    <xf numFmtId="0" fontId="2" fillId="2" borderId="50" xfId="3" applyFont="1" applyFill="1" applyBorder="1" applyAlignment="1" applyProtection="1">
      <alignment horizontal="center" vertical="top" wrapText="1"/>
      <protection locked="0"/>
    </xf>
    <xf numFmtId="0" fontId="2" fillId="2" borderId="49" xfId="3" applyFont="1" applyFill="1" applyBorder="1" applyAlignment="1" applyProtection="1">
      <alignment horizontal="center" vertical="top" wrapText="1"/>
      <protection locked="0"/>
    </xf>
    <xf numFmtId="0" fontId="2" fillId="2" borderId="46" xfId="3" applyFont="1" applyFill="1" applyBorder="1" applyAlignment="1" applyProtection="1">
      <alignment horizontal="center" vertical="top" wrapText="1"/>
      <protection locked="0"/>
    </xf>
    <xf numFmtId="0" fontId="2" fillId="2" borderId="48" xfId="3" applyFont="1" applyFill="1" applyBorder="1" applyAlignment="1" applyProtection="1">
      <alignment horizontal="center" vertical="top" wrapText="1"/>
      <protection locked="0"/>
    </xf>
    <xf numFmtId="0" fontId="2" fillId="2" borderId="47" xfId="3" applyFont="1" applyFill="1" applyBorder="1" applyAlignment="1" applyProtection="1">
      <alignment horizontal="center" vertical="top" wrapText="1"/>
      <protection locked="0"/>
    </xf>
    <xf numFmtId="0" fontId="2" fillId="2" borderId="45" xfId="3" applyFont="1" applyFill="1" applyBorder="1" applyAlignment="1" applyProtection="1">
      <alignment horizontal="center" vertical="top" wrapText="1"/>
      <protection locked="0"/>
    </xf>
    <xf numFmtId="0" fontId="16" fillId="0" borderId="43" xfId="3" applyFont="1" applyBorder="1" applyAlignment="1" applyProtection="1">
      <alignment horizontal="center" vertical="center" wrapText="1"/>
    </xf>
    <xf numFmtId="0" fontId="16" fillId="0" borderId="39" xfId="3" applyFont="1" applyBorder="1" applyAlignment="1" applyProtection="1">
      <alignment horizontal="center" vertical="center" wrapText="1"/>
    </xf>
    <xf numFmtId="0" fontId="16" fillId="0" borderId="42" xfId="3" applyFont="1" applyBorder="1" applyAlignment="1" applyProtection="1">
      <alignment horizontal="center" vertical="center" wrapText="1"/>
    </xf>
    <xf numFmtId="0" fontId="7" fillId="2" borderId="15" xfId="3" applyFont="1" applyFill="1" applyBorder="1" applyAlignment="1" applyProtection="1">
      <alignment horizontal="left" vertical="center" wrapText="1"/>
      <protection locked="0"/>
    </xf>
    <xf numFmtId="0" fontId="7" fillId="2" borderId="0" xfId="3" quotePrefix="1" applyFont="1" applyFill="1" applyBorder="1" applyAlignment="1" applyProtection="1">
      <alignment horizontal="left" vertical="center" wrapText="1"/>
      <protection locked="0"/>
    </xf>
    <xf numFmtId="0" fontId="7" fillId="2" borderId="26" xfId="3" quotePrefix="1" applyFont="1" applyFill="1" applyBorder="1" applyAlignment="1" applyProtection="1">
      <alignment horizontal="left" vertical="center" wrapText="1"/>
      <protection locked="0"/>
    </xf>
    <xf numFmtId="0" fontId="2" fillId="2" borderId="16" xfId="3" applyFont="1" applyFill="1" applyBorder="1" applyAlignment="1" applyProtection="1">
      <alignment horizontal="left" vertical="center" wrapText="1"/>
      <protection locked="0"/>
    </xf>
    <xf numFmtId="0" fontId="2" fillId="2" borderId="17" xfId="3" applyFont="1" applyFill="1" applyBorder="1" applyAlignment="1" applyProtection="1">
      <alignment horizontal="left" vertical="center" wrapText="1"/>
      <protection locked="0"/>
    </xf>
    <xf numFmtId="0" fontId="2" fillId="2" borderId="28" xfId="3" applyFont="1" applyFill="1" applyBorder="1" applyAlignment="1" applyProtection="1">
      <alignment horizontal="left" vertical="center" wrapText="1"/>
      <protection locked="0"/>
    </xf>
    <xf numFmtId="0" fontId="14" fillId="0" borderId="24" xfId="3" applyFont="1" applyBorder="1" applyAlignment="1" applyProtection="1">
      <alignment horizontal="center" vertical="center"/>
    </xf>
    <xf numFmtId="0" fontId="1" fillId="0" borderId="13" xfId="4" applyBorder="1"/>
    <xf numFmtId="0" fontId="1" fillId="0" borderId="24" xfId="4" applyBorder="1"/>
    <xf numFmtId="0" fontId="1" fillId="0" borderId="0" xfId="4"/>
    <xf numFmtId="0" fontId="13" fillId="0" borderId="0" xfId="3" applyFont="1" applyBorder="1" applyAlignment="1" applyProtection="1">
      <alignment horizontal="center"/>
    </xf>
    <xf numFmtId="0" fontId="13" fillId="0" borderId="26" xfId="3" applyFont="1" applyBorder="1" applyAlignment="1" applyProtection="1">
      <alignment horizontal="center"/>
    </xf>
    <xf numFmtId="1" fontId="10" fillId="2" borderId="1" xfId="3" applyNumberFormat="1" applyFont="1" applyFill="1" applyBorder="1" applyAlignment="1" applyProtection="1">
      <alignment horizontal="center" vertical="center"/>
    </xf>
    <xf numFmtId="0" fontId="10" fillId="3" borderId="1" xfId="3" applyNumberFormat="1" applyFont="1" applyFill="1" applyBorder="1" applyAlignment="1" applyProtection="1">
      <alignment horizontal="center" vertical="center"/>
      <protection locked="0"/>
    </xf>
    <xf numFmtId="0" fontId="10" fillId="3" borderId="9" xfId="3" applyNumberFormat="1" applyFont="1" applyFill="1" applyBorder="1" applyAlignment="1" applyProtection="1">
      <alignment horizontal="center" vertical="center"/>
      <protection locked="0"/>
    </xf>
    <xf numFmtId="0" fontId="10" fillId="3" borderId="38" xfId="3" applyNumberFormat="1" applyFont="1" applyFill="1" applyBorder="1" applyAlignment="1" applyProtection="1">
      <alignment horizontal="center" vertical="center"/>
      <protection locked="0"/>
    </xf>
    <xf numFmtId="0" fontId="10" fillId="0" borderId="7" xfId="3" applyFont="1" applyBorder="1" applyAlignment="1" applyProtection="1">
      <alignment horizontal="left" vertical="center" wrapText="1"/>
    </xf>
    <xf numFmtId="0" fontId="10" fillId="0" borderId="8" xfId="3" applyFont="1" applyBorder="1" applyAlignment="1" applyProtection="1">
      <alignment horizontal="left" vertical="center" wrapText="1"/>
    </xf>
    <xf numFmtId="0" fontId="5" fillId="2" borderId="30" xfId="3" applyFont="1" applyFill="1" applyBorder="1" applyAlignment="1" applyProtection="1">
      <alignment horizontal="center" vertical="top" wrapText="1"/>
      <protection locked="0"/>
    </xf>
    <xf numFmtId="0" fontId="5" fillId="2" borderId="13" xfId="3" applyFont="1" applyFill="1" applyBorder="1" applyAlignment="1" applyProtection="1">
      <alignment horizontal="center" vertical="top" wrapText="1"/>
      <protection locked="0"/>
    </xf>
    <xf numFmtId="0" fontId="5" fillId="2" borderId="14" xfId="3" applyFont="1" applyFill="1" applyBorder="1" applyAlignment="1" applyProtection="1">
      <alignment horizontal="center" vertical="top" wrapText="1"/>
      <protection locked="0"/>
    </xf>
    <xf numFmtId="0" fontId="2" fillId="2" borderId="12" xfId="3" applyFont="1" applyFill="1" applyBorder="1" applyAlignment="1" applyProtection="1">
      <alignment horizontal="left" vertical="top" wrapText="1"/>
      <protection locked="0"/>
    </xf>
    <xf numFmtId="0" fontId="2" fillId="2" borderId="13" xfId="3" applyFont="1" applyFill="1" applyBorder="1" applyAlignment="1" applyProtection="1">
      <alignment horizontal="left" vertical="top" wrapText="1"/>
      <protection locked="0"/>
    </xf>
    <xf numFmtId="0" fontId="2" fillId="2" borderId="31" xfId="3" applyFont="1" applyFill="1" applyBorder="1" applyAlignment="1" applyProtection="1">
      <alignment horizontal="left" vertical="top" wrapText="1"/>
      <protection locked="0"/>
    </xf>
    <xf numFmtId="0" fontId="18" fillId="0" borderId="30" xfId="3" applyFont="1" applyFill="1" applyBorder="1" applyAlignment="1" applyProtection="1">
      <alignment horizontal="left" vertical="center"/>
    </xf>
    <xf numFmtId="0" fontId="18" fillId="0" borderId="13" xfId="3" applyFont="1" applyFill="1" applyBorder="1" applyAlignment="1" applyProtection="1">
      <alignment horizontal="left" vertical="center"/>
    </xf>
    <xf numFmtId="0" fontId="16" fillId="0" borderId="44" xfId="3" applyFont="1" applyBorder="1" applyAlignment="1" applyProtection="1">
      <alignment horizontal="center" vertical="center" wrapText="1"/>
    </xf>
    <xf numFmtId="0" fontId="17" fillId="2" borderId="19" xfId="3" applyFont="1" applyFill="1" applyBorder="1" applyAlignment="1" applyProtection="1">
      <alignment horizontal="left" vertical="center" wrapText="1"/>
      <protection locked="0"/>
    </xf>
    <xf numFmtId="0" fontId="17" fillId="2" borderId="20" xfId="3" quotePrefix="1" applyFont="1" applyFill="1" applyBorder="1" applyAlignment="1" applyProtection="1">
      <alignment horizontal="left" vertical="center" wrapText="1"/>
      <protection locked="0"/>
    </xf>
    <xf numFmtId="0" fontId="17" fillId="2" borderId="21" xfId="3" quotePrefix="1" applyFont="1" applyFill="1" applyBorder="1" applyAlignment="1" applyProtection="1">
      <alignment horizontal="left" vertical="center" wrapText="1"/>
      <protection locked="0"/>
    </xf>
    <xf numFmtId="0" fontId="17" fillId="2" borderId="15" xfId="3" applyFont="1" applyFill="1" applyBorder="1" applyAlignment="1" applyProtection="1">
      <alignment horizontal="left" vertical="center" wrapText="1"/>
      <protection locked="0"/>
    </xf>
    <xf numFmtId="0" fontId="17" fillId="2" borderId="0" xfId="3" quotePrefix="1" applyFont="1" applyFill="1" applyBorder="1" applyAlignment="1" applyProtection="1">
      <alignment horizontal="left" vertical="center" wrapText="1"/>
      <protection locked="0"/>
    </xf>
    <xf numFmtId="0" fontId="17" fillId="2" borderId="26" xfId="3" quotePrefix="1" applyFont="1" applyFill="1" applyBorder="1" applyAlignment="1" applyProtection="1">
      <alignment horizontal="left" vertical="center" wrapText="1"/>
      <protection locked="0"/>
    </xf>
    <xf numFmtId="0" fontId="2" fillId="2" borderId="16" xfId="3" quotePrefix="1" applyFont="1" applyFill="1" applyBorder="1" applyAlignment="1" applyProtection="1">
      <alignment horizontal="left" vertical="center" wrapText="1"/>
      <protection locked="0"/>
    </xf>
    <xf numFmtId="0" fontId="2" fillId="2" borderId="17" xfId="3" quotePrefix="1" applyFont="1" applyFill="1" applyBorder="1" applyAlignment="1" applyProtection="1">
      <alignment horizontal="left" vertical="center" wrapText="1"/>
      <protection locked="0"/>
    </xf>
    <xf numFmtId="0" fontId="2" fillId="2" borderId="28" xfId="3" quotePrefix="1" applyFont="1" applyFill="1" applyBorder="1" applyAlignment="1" applyProtection="1">
      <alignment horizontal="left" vertical="center" wrapText="1"/>
      <protection locked="0"/>
    </xf>
    <xf numFmtId="14" fontId="7" fillId="0" borderId="60" xfId="3" applyNumberFormat="1" applyFont="1" applyBorder="1" applyAlignment="1" applyProtection="1">
      <alignment horizontal="center" vertical="center"/>
      <protection locked="0"/>
    </xf>
    <xf numFmtId="14" fontId="7" fillId="0" borderId="61" xfId="3" applyNumberFormat="1" applyFont="1" applyBorder="1" applyAlignment="1" applyProtection="1">
      <alignment horizontal="center" vertical="center"/>
      <protection locked="0"/>
    </xf>
    <xf numFmtId="0" fontId="16" fillId="0" borderId="41" xfId="3" applyFont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left" vertical="center" wrapText="1"/>
      <protection locked="0"/>
    </xf>
    <xf numFmtId="0" fontId="2" fillId="2" borderId="0" xfId="3" quotePrefix="1" applyFont="1" applyFill="1" applyBorder="1" applyAlignment="1" applyProtection="1">
      <alignment horizontal="left" vertical="center" wrapText="1"/>
      <protection locked="0"/>
    </xf>
    <xf numFmtId="0" fontId="2" fillId="2" borderId="26" xfId="3" quotePrefix="1" applyFont="1" applyFill="1" applyBorder="1" applyAlignment="1" applyProtection="1">
      <alignment horizontal="left" vertical="center" wrapText="1"/>
      <protection locked="0"/>
    </xf>
    <xf numFmtId="0" fontId="2" fillId="2" borderId="0" xfId="3" applyFont="1" applyFill="1" applyBorder="1" applyAlignment="1" applyProtection="1">
      <alignment horizontal="left" vertical="center" wrapText="1"/>
      <protection locked="0"/>
    </xf>
    <xf numFmtId="0" fontId="2" fillId="2" borderId="26" xfId="3" applyFont="1" applyFill="1" applyBorder="1" applyAlignment="1" applyProtection="1">
      <alignment horizontal="left" vertical="center" wrapText="1"/>
      <protection locked="0"/>
    </xf>
    <xf numFmtId="0" fontId="2" fillId="2" borderId="22" xfId="3" applyFont="1" applyFill="1" applyBorder="1" applyAlignment="1" applyProtection="1">
      <alignment horizontal="left" vertical="center" wrapText="1"/>
      <protection locked="0"/>
    </xf>
    <xf numFmtId="0" fontId="2" fillId="2" borderId="4" xfId="3" quotePrefix="1" applyFont="1" applyFill="1" applyBorder="1" applyAlignment="1" applyProtection="1">
      <alignment horizontal="left" vertical="center" wrapText="1"/>
      <protection locked="0"/>
    </xf>
    <xf numFmtId="0" fontId="2" fillId="2" borderId="5" xfId="3" quotePrefix="1" applyFont="1" applyFill="1" applyBorder="1" applyAlignment="1" applyProtection="1">
      <alignment horizontal="left" vertical="center" wrapText="1"/>
      <protection locked="0"/>
    </xf>
    <xf numFmtId="0" fontId="2" fillId="0" borderId="17" xfId="3" applyFont="1" applyBorder="1" applyAlignment="1" applyProtection="1">
      <alignment horizontal="center" vertical="center"/>
    </xf>
    <xf numFmtId="0" fontId="10" fillId="0" borderId="40" xfId="3" applyFont="1" applyBorder="1" applyAlignment="1" applyProtection="1">
      <alignment horizontal="center"/>
    </xf>
    <xf numFmtId="0" fontId="9" fillId="0" borderId="10" xfId="3" applyFont="1" applyBorder="1" applyAlignment="1" applyProtection="1">
      <alignment horizontal="center"/>
    </xf>
    <xf numFmtId="0" fontId="9" fillId="0" borderId="11" xfId="3" applyFont="1" applyBorder="1" applyAlignment="1" applyProtection="1">
      <alignment horizontal="center"/>
    </xf>
    <xf numFmtId="0" fontId="10" fillId="0" borderId="9" xfId="3" applyFont="1" applyBorder="1" applyAlignment="1" applyProtection="1">
      <alignment horizontal="center"/>
    </xf>
    <xf numFmtId="0" fontId="9" fillId="0" borderId="25" xfId="3" applyFont="1" applyBorder="1" applyAlignment="1" applyProtection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5" xfId="0" applyBorder="1" applyAlignment="1">
      <alignment horizontal="center"/>
    </xf>
    <xf numFmtId="0" fontId="22" fillId="0" borderId="23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4" fillId="5" borderId="59" xfId="0" applyFont="1" applyFill="1" applyBorder="1" applyAlignment="1">
      <alignment horizontal="center" wrapText="1"/>
    </xf>
    <xf numFmtId="0" fontId="24" fillId="5" borderId="2" xfId="0" applyFont="1" applyFill="1" applyBorder="1" applyAlignment="1">
      <alignment horizontal="center" wrapText="1"/>
    </xf>
    <xf numFmtId="0" fontId="24" fillId="5" borderId="3" xfId="0" applyFont="1" applyFill="1" applyBorder="1" applyAlignment="1">
      <alignment horizontal="center" wrapText="1"/>
    </xf>
    <xf numFmtId="0" fontId="24" fillId="0" borderId="59" xfId="0" applyFont="1" applyBorder="1" applyAlignment="1">
      <alignment wrapText="1"/>
    </xf>
    <xf numFmtId="0" fontId="24" fillId="0" borderId="2" xfId="0" applyFont="1" applyBorder="1" applyAlignment="1">
      <alignment wrapText="1"/>
    </xf>
    <xf numFmtId="0" fontId="25" fillId="0" borderId="2" xfId="0" applyFont="1" applyBorder="1" applyAlignment="1">
      <alignment horizontal="right" wrapText="1"/>
    </xf>
    <xf numFmtId="0" fontId="25" fillId="0" borderId="3" xfId="0" applyFont="1" applyBorder="1" applyAlignment="1">
      <alignment horizontal="right" wrapText="1"/>
    </xf>
    <xf numFmtId="0" fontId="25" fillId="0" borderId="59" xfId="0" applyFont="1" applyBorder="1" applyAlignment="1">
      <alignment horizontal="right" wrapText="1"/>
    </xf>
    <xf numFmtId="0" fontId="25" fillId="0" borderId="59" xfId="0" applyFont="1" applyBorder="1" applyAlignment="1">
      <alignment wrapText="1"/>
    </xf>
    <xf numFmtId="0" fontId="25" fillId="0" borderId="3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24" fillId="0" borderId="7" xfId="0" applyFont="1" applyBorder="1" applyAlignment="1">
      <alignment horizontal="center" wrapText="1"/>
    </xf>
    <xf numFmtId="0" fontId="24" fillId="0" borderId="6" xfId="0" applyFont="1" applyBorder="1" applyAlignment="1">
      <alignment horizontal="center" wrapText="1"/>
    </xf>
    <xf numFmtId="0" fontId="24" fillId="0" borderId="23" xfId="0" applyFont="1" applyBorder="1" applyAlignment="1">
      <alignment horizontal="center" wrapText="1"/>
    </xf>
    <xf numFmtId="0" fontId="24" fillId="0" borderId="21" xfId="0" applyFont="1" applyBorder="1" applyAlignment="1">
      <alignment horizontal="center" wrapText="1"/>
    </xf>
    <xf numFmtId="0" fontId="24" fillId="0" borderId="37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20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14" fontId="24" fillId="0" borderId="7" xfId="0" applyNumberFormat="1" applyFont="1" applyBorder="1" applyAlignment="1">
      <alignment horizontal="center" vertical="center" wrapText="1"/>
    </xf>
    <xf numFmtId="14" fontId="24" fillId="0" borderId="8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5" fillId="0" borderId="23" xfId="0" applyFont="1" applyBorder="1" applyAlignment="1">
      <alignment vertical="center" wrapText="1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5" fillId="0" borderId="24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25" fillId="0" borderId="26" xfId="0" applyFont="1" applyBorder="1" applyAlignment="1">
      <alignment vertical="center" wrapText="1"/>
    </xf>
    <xf numFmtId="0" fontId="25" fillId="0" borderId="37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4" fillId="0" borderId="59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59" xfId="0" applyFont="1" applyBorder="1" applyAlignment="1">
      <alignment vertical="center" wrapText="1"/>
    </xf>
    <xf numFmtId="0" fontId="25" fillId="0" borderId="2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left" vertical="center" wrapText="1"/>
    </xf>
    <xf numFmtId="0" fontId="25" fillId="0" borderId="23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0" fontId="25" fillId="0" borderId="37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4" fillId="5" borderId="59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 wrapText="1"/>
    </xf>
    <xf numFmtId="0" fontId="24" fillId="5" borderId="3" xfId="0" applyFont="1" applyFill="1" applyBorder="1" applyAlignment="1">
      <alignment horizontal="center" vertical="center" wrapText="1"/>
    </xf>
    <xf numFmtId="0" fontId="26" fillId="6" borderId="23" xfId="0" applyFont="1" applyFill="1" applyBorder="1" applyAlignment="1">
      <alignment horizontal="center" wrapText="1"/>
    </xf>
    <xf numFmtId="0" fontId="26" fillId="6" borderId="20" xfId="0" applyFont="1" applyFill="1" applyBorder="1" applyAlignment="1">
      <alignment horizontal="center" wrapText="1"/>
    </xf>
    <xf numFmtId="0" fontId="26" fillId="6" borderId="21" xfId="0" applyFont="1" applyFill="1" applyBorder="1" applyAlignment="1">
      <alignment horizontal="center" wrapText="1"/>
    </xf>
    <xf numFmtId="0" fontId="26" fillId="7" borderId="1" xfId="0" applyFont="1" applyFill="1" applyBorder="1" applyAlignment="1">
      <alignment horizontal="center" wrapText="1"/>
    </xf>
    <xf numFmtId="0" fontId="26" fillId="7" borderId="1" xfId="0" applyFont="1" applyFill="1" applyBorder="1" applyAlignment="1">
      <alignment horizontal="center" vertical="center" wrapText="1"/>
    </xf>
    <xf numFmtId="0" fontId="26" fillId="7" borderId="38" xfId="0" applyFont="1" applyFill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8" borderId="1" xfId="0" applyFont="1" applyFill="1" applyBorder="1" applyAlignment="1">
      <alignment horizontal="center" wrapText="1"/>
    </xf>
    <xf numFmtId="0" fontId="28" fillId="8" borderId="38" xfId="0" applyFont="1" applyFill="1" applyBorder="1" applyAlignment="1">
      <alignment horizontal="center" wrapText="1"/>
    </xf>
    <xf numFmtId="0" fontId="28" fillId="0" borderId="62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43" fillId="0" borderId="30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69" xfId="0" applyFont="1" applyBorder="1" applyAlignment="1">
      <alignment horizontal="center" vertical="center"/>
    </xf>
    <xf numFmtId="0" fontId="28" fillId="8" borderId="58" xfId="0" applyFont="1" applyFill="1" applyBorder="1" applyAlignment="1">
      <alignment horizontal="center" wrapText="1"/>
    </xf>
    <xf numFmtId="0" fontId="28" fillId="8" borderId="65" xfId="0" applyFont="1" applyFill="1" applyBorder="1" applyAlignment="1">
      <alignment horizontal="center" wrapText="1"/>
    </xf>
    <xf numFmtId="0" fontId="43" fillId="0" borderId="1" xfId="0" applyFont="1" applyBorder="1" applyAlignment="1">
      <alignment horizontal="center" vertical="center"/>
    </xf>
    <xf numFmtId="0" fontId="43" fillId="0" borderId="63" xfId="0" applyFont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28" fillId="8" borderId="63" xfId="0" applyFont="1" applyFill="1" applyBorder="1" applyAlignment="1">
      <alignment horizontal="center" wrapText="1"/>
    </xf>
    <xf numFmtId="0" fontId="28" fillId="8" borderId="64" xfId="0" applyFont="1" applyFill="1" applyBorder="1" applyAlignment="1">
      <alignment horizontal="center" wrapText="1"/>
    </xf>
    <xf numFmtId="0" fontId="71" fillId="0" borderId="1" xfId="0" applyFont="1" applyBorder="1" applyAlignment="1">
      <alignment horizontal="center" wrapText="1"/>
    </xf>
    <xf numFmtId="0" fontId="74" fillId="0" borderId="12" xfId="0" applyFont="1" applyBorder="1" applyAlignment="1">
      <alignment horizontal="center" vertical="top" wrapText="1"/>
    </xf>
    <xf numFmtId="0" fontId="74" fillId="0" borderId="13" xfId="0" applyFont="1" applyBorder="1" applyAlignment="1">
      <alignment horizontal="center" vertical="top" wrapText="1"/>
    </xf>
    <xf numFmtId="0" fontId="74" fillId="0" borderId="14" xfId="0" applyFont="1" applyBorder="1" applyAlignment="1">
      <alignment horizontal="center" vertical="top" wrapText="1"/>
    </xf>
    <xf numFmtId="0" fontId="74" fillId="0" borderId="15" xfId="0" applyFont="1" applyBorder="1" applyAlignment="1">
      <alignment horizontal="center" vertical="top" wrapText="1"/>
    </xf>
    <xf numFmtId="0" fontId="74" fillId="0" borderId="0" xfId="0" applyFont="1" applyBorder="1" applyAlignment="1">
      <alignment horizontal="center" vertical="top" wrapText="1"/>
    </xf>
    <xf numFmtId="0" fontId="74" fillId="0" borderId="66" xfId="0" applyFont="1" applyBorder="1" applyAlignment="1">
      <alignment horizontal="center" vertical="top" wrapText="1"/>
    </xf>
    <xf numFmtId="0" fontId="74" fillId="0" borderId="16" xfId="0" applyFont="1" applyBorder="1" applyAlignment="1">
      <alignment horizontal="center" vertical="top" wrapText="1"/>
    </xf>
    <xf numFmtId="0" fontId="74" fillId="0" borderId="17" xfId="0" applyFont="1" applyBorder="1" applyAlignment="1">
      <alignment horizontal="center" vertical="top" wrapText="1"/>
    </xf>
    <xf numFmtId="0" fontId="74" fillId="0" borderId="18" xfId="0" applyFont="1" applyBorder="1" applyAlignment="1">
      <alignment horizontal="center" vertical="top" wrapText="1"/>
    </xf>
    <xf numFmtId="0" fontId="69" fillId="0" borderId="1" xfId="0" applyFont="1" applyBorder="1" applyAlignment="1">
      <alignment horizontal="center" vertical="top" wrapText="1"/>
    </xf>
    <xf numFmtId="0" fontId="70" fillId="0" borderId="1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center" wrapText="1"/>
    </xf>
    <xf numFmtId="0" fontId="74" fillId="0" borderId="12" xfId="0" applyFont="1" applyBorder="1" applyAlignment="1">
      <alignment horizontal="left" vertical="top" wrapText="1"/>
    </xf>
    <xf numFmtId="0" fontId="74" fillId="0" borderId="13" xfId="0" applyFont="1" applyBorder="1" applyAlignment="1">
      <alignment horizontal="left" vertical="top" wrapText="1"/>
    </xf>
    <xf numFmtId="0" fontId="74" fillId="0" borderId="14" xfId="0" applyFont="1" applyBorder="1" applyAlignment="1">
      <alignment horizontal="left" vertical="top" wrapText="1"/>
    </xf>
    <xf numFmtId="0" fontId="74" fillId="0" borderId="15" xfId="0" applyFont="1" applyBorder="1" applyAlignment="1">
      <alignment horizontal="left" vertical="top" wrapText="1"/>
    </xf>
    <xf numFmtId="0" fontId="74" fillId="0" borderId="0" xfId="0" applyFont="1" applyBorder="1" applyAlignment="1">
      <alignment horizontal="left" vertical="top" wrapText="1"/>
    </xf>
    <xf numFmtId="0" fontId="74" fillId="0" borderId="66" xfId="0" applyFont="1" applyBorder="1" applyAlignment="1">
      <alignment horizontal="left" vertical="top" wrapText="1"/>
    </xf>
    <xf numFmtId="0" fontId="74" fillId="0" borderId="16" xfId="0" applyFont="1" applyBorder="1" applyAlignment="1">
      <alignment horizontal="left" vertical="top" wrapText="1"/>
    </xf>
    <xf numFmtId="0" fontId="74" fillId="0" borderId="17" xfId="0" applyFont="1" applyBorder="1" applyAlignment="1">
      <alignment horizontal="left" vertical="top" wrapText="1"/>
    </xf>
    <xf numFmtId="0" fontId="74" fillId="0" borderId="18" xfId="0" applyFont="1" applyBorder="1" applyAlignment="1">
      <alignment horizontal="left" vertical="top" wrapText="1"/>
    </xf>
    <xf numFmtId="0" fontId="52" fillId="8" borderId="0" xfId="0" applyFont="1" applyFill="1" applyBorder="1" applyAlignment="1">
      <alignment horizontal="center" vertical="center"/>
    </xf>
    <xf numFmtId="0" fontId="52" fillId="8" borderId="66" xfId="0" applyFont="1" applyFill="1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4" fillId="22" borderId="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66" xfId="0" applyBorder="1" applyAlignment="1">
      <alignment horizontal="left" vertical="center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0" xfId="0" applyBorder="1" applyAlignment="1">
      <alignment horizontal="left" vertical="center"/>
    </xf>
    <xf numFmtId="0" fontId="74" fillId="0" borderId="9" xfId="0" applyFont="1" applyBorder="1" applyAlignment="1">
      <alignment horizontal="left" vertical="top" wrapText="1"/>
    </xf>
    <xf numFmtId="0" fontId="74" fillId="0" borderId="10" xfId="0" applyFont="1" applyBorder="1" applyAlignment="1">
      <alignment horizontal="left" vertical="top" wrapText="1"/>
    </xf>
    <xf numFmtId="0" fontId="74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center" wrapText="1"/>
    </xf>
    <xf numFmtId="0" fontId="76" fillId="0" borderId="9" xfId="0" applyFont="1" applyBorder="1" applyAlignment="1">
      <alignment horizontal="left" vertical="top" wrapText="1"/>
    </xf>
    <xf numFmtId="0" fontId="76" fillId="0" borderId="10" xfId="0" applyFont="1" applyBorder="1" applyAlignment="1">
      <alignment horizontal="left" vertical="top" wrapText="1"/>
    </xf>
    <xf numFmtId="0" fontId="76" fillId="0" borderId="11" xfId="0" applyFont="1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63" fillId="19" borderId="58" xfId="1" applyFont="1" applyFill="1" applyBorder="1" applyAlignment="1">
      <alignment horizontal="center" vertical="center" wrapText="1"/>
    </xf>
    <xf numFmtId="0" fontId="63" fillId="19" borderId="70" xfId="1" applyFont="1" applyFill="1" applyBorder="1" applyAlignment="1">
      <alignment horizontal="center" vertical="center" wrapText="1"/>
    </xf>
    <xf numFmtId="0" fontId="63" fillId="19" borderId="67" xfId="1" applyFont="1" applyFill="1" applyBorder="1" applyAlignment="1">
      <alignment horizontal="center" vertical="center" wrapText="1"/>
    </xf>
    <xf numFmtId="0" fontId="60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63" fillId="19" borderId="1" xfId="1" applyFont="1" applyFill="1" applyBorder="1" applyAlignment="1">
      <alignment horizontal="center" vertical="center" wrapText="1"/>
    </xf>
    <xf numFmtId="0" fontId="2" fillId="0" borderId="67" xfId="1" applyBorder="1" applyAlignment="1">
      <alignment horizontal="left" vertical="center"/>
    </xf>
    <xf numFmtId="0" fontId="63" fillId="19" borderId="1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left" vertical="top"/>
    </xf>
    <xf numFmtId="0" fontId="2" fillId="0" borderId="10" xfId="1" applyFont="1" applyBorder="1" applyAlignment="1">
      <alignment horizontal="left" vertical="top"/>
    </xf>
    <xf numFmtId="0" fontId="2" fillId="0" borderId="11" xfId="1" applyFont="1" applyBorder="1" applyAlignment="1">
      <alignment horizontal="left" vertical="top"/>
    </xf>
    <xf numFmtId="0" fontId="2" fillId="0" borderId="1" xfId="1" applyFont="1" applyBorder="1" applyAlignment="1">
      <alignment horizontal="left" vertical="center"/>
    </xf>
    <xf numFmtId="0" fontId="2" fillId="0" borderId="1" xfId="1" applyBorder="1" applyAlignment="1">
      <alignment horizontal="left" vertical="center"/>
    </xf>
    <xf numFmtId="0" fontId="50" fillId="0" borderId="9" xfId="6" applyFont="1" applyBorder="1" applyAlignment="1">
      <alignment horizontal="left" vertical="center"/>
    </xf>
    <xf numFmtId="0" fontId="50" fillId="0" borderId="11" xfId="6" applyFont="1" applyBorder="1" applyAlignment="1">
      <alignment horizontal="left" vertical="center"/>
    </xf>
    <xf numFmtId="0" fontId="50" fillId="0" borderId="1" xfId="6" applyFont="1" applyBorder="1" applyAlignment="1">
      <alignment horizontal="left" vertical="center"/>
    </xf>
    <xf numFmtId="0" fontId="45" fillId="0" borderId="1" xfId="6" applyFont="1" applyBorder="1" applyAlignment="1">
      <alignment horizontal="center"/>
    </xf>
    <xf numFmtId="0" fontId="46" fillId="0" borderId="12" xfId="6" applyFont="1" applyBorder="1" applyAlignment="1">
      <alignment horizontal="center" vertical="center"/>
    </xf>
    <xf numFmtId="0" fontId="46" fillId="0" borderId="13" xfId="6" applyFont="1" applyBorder="1" applyAlignment="1">
      <alignment horizontal="center" vertical="center"/>
    </xf>
    <xf numFmtId="0" fontId="46" fillId="0" borderId="14" xfId="6" applyFont="1" applyBorder="1" applyAlignment="1">
      <alignment horizontal="center" vertical="center"/>
    </xf>
    <xf numFmtId="0" fontId="46" fillId="0" borderId="15" xfId="6" applyFont="1" applyBorder="1" applyAlignment="1">
      <alignment horizontal="center" vertical="center"/>
    </xf>
    <xf numFmtId="0" fontId="46" fillId="0" borderId="0" xfId="6" applyFont="1" applyBorder="1" applyAlignment="1">
      <alignment horizontal="center" vertical="center"/>
    </xf>
    <xf numFmtId="0" fontId="46" fillId="0" borderId="66" xfId="6" applyFont="1" applyBorder="1" applyAlignment="1">
      <alignment horizontal="center" vertical="center"/>
    </xf>
    <xf numFmtId="0" fontId="46" fillId="0" borderId="16" xfId="6" applyFont="1" applyBorder="1" applyAlignment="1">
      <alignment horizontal="center" vertical="center"/>
    </xf>
    <xf numFmtId="0" fontId="46" fillId="0" borderId="17" xfId="6" applyFont="1" applyBorder="1" applyAlignment="1">
      <alignment horizontal="center" vertical="center"/>
    </xf>
    <xf numFmtId="0" fontId="46" fillId="0" borderId="18" xfId="6" applyFont="1" applyBorder="1" applyAlignment="1">
      <alignment horizontal="center" vertical="center"/>
    </xf>
    <xf numFmtId="0" fontId="50" fillId="10" borderId="1" xfId="6" applyFont="1" applyFill="1" applyBorder="1" applyAlignment="1">
      <alignment horizontal="center" vertical="center"/>
    </xf>
    <xf numFmtId="0" fontId="50" fillId="10" borderId="12" xfId="6" applyFont="1" applyFill="1" applyBorder="1" applyAlignment="1">
      <alignment horizontal="center" vertical="center"/>
    </xf>
    <xf numFmtId="0" fontId="50" fillId="10" borderId="16" xfId="6" applyFont="1" applyFill="1" applyBorder="1" applyAlignment="1">
      <alignment horizontal="center" vertical="center"/>
    </xf>
    <xf numFmtId="0" fontId="50" fillId="11" borderId="12" xfId="6" applyFont="1" applyFill="1" applyBorder="1" applyAlignment="1">
      <alignment horizontal="center" vertical="center"/>
    </xf>
    <xf numFmtId="0" fontId="50" fillId="11" borderId="16" xfId="6" applyFont="1" applyFill="1" applyBorder="1" applyAlignment="1">
      <alignment horizontal="center" vertical="center"/>
    </xf>
    <xf numFmtId="0" fontId="50" fillId="11" borderId="58" xfId="6" applyFont="1" applyFill="1" applyBorder="1" applyAlignment="1">
      <alignment horizontal="center" vertical="center" wrapText="1"/>
    </xf>
    <xf numFmtId="0" fontId="50" fillId="11" borderId="67" xfId="6" applyFont="1" applyFill="1" applyBorder="1" applyAlignment="1">
      <alignment horizontal="center" vertical="center" wrapText="1"/>
    </xf>
    <xf numFmtId="0" fontId="50" fillId="0" borderId="10" xfId="6" applyFont="1" applyBorder="1" applyAlignment="1">
      <alignment horizontal="left" vertical="center"/>
    </xf>
    <xf numFmtId="0" fontId="50" fillId="0" borderId="58" xfId="6" applyFont="1" applyFill="1" applyBorder="1" applyAlignment="1">
      <alignment horizontal="center" vertical="center" wrapText="1"/>
    </xf>
    <xf numFmtId="0" fontId="0" fillId="0" borderId="70" xfId="0" applyBorder="1"/>
    <xf numFmtId="0" fontId="0" fillId="0" borderId="67" xfId="0" applyBorder="1"/>
    <xf numFmtId="14" fontId="50" fillId="0" borderId="58" xfId="6" applyNumberFormat="1" applyFont="1" applyFill="1" applyBorder="1" applyAlignment="1">
      <alignment horizontal="center" vertical="center" wrapText="1"/>
    </xf>
    <xf numFmtId="14" fontId="50" fillId="0" borderId="70" xfId="6" applyNumberFormat="1" applyFont="1" applyFill="1" applyBorder="1" applyAlignment="1">
      <alignment horizontal="center" vertical="center" wrapText="1"/>
    </xf>
    <xf numFmtId="14" fontId="50" fillId="0" borderId="67" xfId="6" applyNumberFormat="1" applyFont="1" applyFill="1" applyBorder="1" applyAlignment="1">
      <alignment horizontal="center" vertical="center" wrapText="1"/>
    </xf>
    <xf numFmtId="0" fontId="50" fillId="0" borderId="70" xfId="6" applyFont="1" applyFill="1" applyBorder="1" applyAlignment="1">
      <alignment horizontal="center" vertical="center" wrapText="1"/>
    </xf>
    <xf numFmtId="0" fontId="50" fillId="0" borderId="67" xfId="6" applyFont="1" applyFill="1" applyBorder="1" applyAlignment="1">
      <alignment horizontal="center" vertical="center" wrapText="1"/>
    </xf>
    <xf numFmtId="0" fontId="48" fillId="0" borderId="1" xfId="6" applyFont="1" applyBorder="1" applyAlignment="1">
      <alignment horizontal="left"/>
    </xf>
    <xf numFmtId="0" fontId="50" fillId="12" borderId="58" xfId="6" applyFont="1" applyFill="1" applyBorder="1" applyAlignment="1">
      <alignment horizontal="center" vertical="center" wrapText="1"/>
    </xf>
    <xf numFmtId="0" fontId="50" fillId="12" borderId="67" xfId="6" applyFont="1" applyFill="1" applyBorder="1" applyAlignment="1">
      <alignment horizontal="center" vertical="center" wrapText="1"/>
    </xf>
    <xf numFmtId="0" fontId="50" fillId="10" borderId="58" xfId="6" applyFont="1" applyFill="1" applyBorder="1" applyAlignment="1">
      <alignment horizontal="center" vertical="center" wrapText="1"/>
    </xf>
    <xf numFmtId="0" fontId="50" fillId="10" borderId="67" xfId="6" applyFont="1" applyFill="1" applyBorder="1" applyAlignment="1">
      <alignment horizontal="center" vertical="center" wrapText="1"/>
    </xf>
    <xf numFmtId="0" fontId="50" fillId="10" borderId="67" xfId="6" applyFont="1" applyFill="1" applyBorder="1" applyAlignment="1">
      <alignment horizontal="center" vertical="center"/>
    </xf>
    <xf numFmtId="0" fontId="56" fillId="0" borderId="1" xfId="6" applyFont="1" applyBorder="1" applyAlignment="1">
      <alignment horizontal="center" vertical="center"/>
    </xf>
    <xf numFmtId="0" fontId="0" fillId="0" borderId="10" xfId="0" applyBorder="1"/>
    <xf numFmtId="0" fontId="47" fillId="0" borderId="9" xfId="6" applyFont="1" applyBorder="1" applyAlignment="1">
      <alignment horizontal="left" vertical="center"/>
    </xf>
    <xf numFmtId="0" fontId="47" fillId="0" borderId="11" xfId="6" applyFont="1" applyBorder="1" applyAlignment="1">
      <alignment horizontal="left" vertical="center"/>
    </xf>
    <xf numFmtId="0" fontId="47" fillId="0" borderId="10" xfId="6" applyFont="1" applyBorder="1" applyAlignment="1">
      <alignment horizontal="left" vertical="center"/>
    </xf>
    <xf numFmtId="0" fontId="47" fillId="0" borderId="1" xfId="6" applyFont="1" applyBorder="1" applyAlignment="1">
      <alignment horizontal="left" vertical="center"/>
    </xf>
    <xf numFmtId="0" fontId="57" fillId="0" borderId="58" xfId="6" applyFont="1" applyBorder="1" applyAlignment="1">
      <alignment horizontal="center" vertical="center" textRotation="90"/>
    </xf>
    <xf numFmtId="0" fontId="58" fillId="0" borderId="70" xfId="6" applyFont="1" applyBorder="1" applyAlignment="1">
      <alignment horizontal="center"/>
    </xf>
    <xf numFmtId="0" fontId="58" fillId="0" borderId="67" xfId="6" applyFont="1" applyBorder="1" applyAlignment="1">
      <alignment horizont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52" fillId="0" borderId="18" xfId="0" applyFont="1" applyFill="1" applyBorder="1" applyAlignment="1">
      <alignment horizontal="center" vertical="center"/>
    </xf>
  </cellXfs>
  <cellStyles count="8">
    <cellStyle name="Normal" xfId="0" builtinId="0"/>
    <cellStyle name="Normal 2" xfId="1" xr:uid="{00000000-0005-0000-0000-000001000000}"/>
    <cellStyle name="Normal 2 2" xfId="4" xr:uid="{00000000-0005-0000-0000-000002000000}"/>
    <cellStyle name="Normal 2 3" xfId="5" xr:uid="{00000000-0005-0000-0000-000003000000}"/>
    <cellStyle name="Normal 3" xfId="2" xr:uid="{00000000-0005-0000-0000-000004000000}"/>
    <cellStyle name="Normal 3 2" xfId="6" xr:uid="{00000000-0005-0000-0000-000005000000}"/>
    <cellStyle name="Pourcentage 2" xfId="7" xr:uid="{00000000-0005-0000-0000-000006000000}"/>
    <cellStyle name="Standard_AA_1" xfId="3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0</xdr:colOff>
      <xdr:row>10</xdr:row>
      <xdr:rowOff>75032</xdr:rowOff>
    </xdr:to>
    <xdr:pic>
      <xdr:nvPicPr>
        <xdr:cNvPr id="2" name="Image 1" descr="entete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552450"/>
          <a:ext cx="3810000" cy="1364082"/>
        </a:xfrm>
        <a:prstGeom prst="rect">
          <a:avLst/>
        </a:prstGeom>
        <a:noFill/>
      </xdr:spPr>
    </xdr:pic>
    <xdr:clientData/>
  </xdr:twoCellAnchor>
  <xdr:twoCellAnchor>
    <xdr:from>
      <xdr:col>6</xdr:col>
      <xdr:colOff>76200</xdr:colOff>
      <xdr:row>0</xdr:row>
      <xdr:rowOff>0</xdr:rowOff>
    </xdr:from>
    <xdr:to>
      <xdr:col>13</xdr:col>
      <xdr:colOff>368300</xdr:colOff>
      <xdr:row>23</xdr:row>
      <xdr:rowOff>177800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648200" y="0"/>
          <a:ext cx="5626100" cy="441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/>
            <a:t>4 feuillets</a:t>
          </a:r>
          <a:r>
            <a:rPr lang="fr-FR" sz="1100" baseline="0"/>
            <a:t> au départ + Accueil</a:t>
          </a:r>
        </a:p>
        <a:p>
          <a:r>
            <a:rPr lang="fr-FR" sz="1100" baseline="0"/>
            <a:t>-</a:t>
          </a:r>
          <a:r>
            <a:rPr lang="fr-FR" sz="1100" b="1" i="1" u="sng" baseline="0"/>
            <a:t>Planning semestriel : </a:t>
          </a:r>
          <a:r>
            <a:rPr lang="fr-FR" sz="1100" baseline="0"/>
            <a:t>on y trouve les boutons de validation</a:t>
          </a:r>
        </a:p>
        <a:p>
          <a:r>
            <a:rPr lang="fr-FR" sz="1100" baseline="0"/>
            <a:t>-</a:t>
          </a:r>
          <a:r>
            <a:rPr lang="fr-FR" sz="1100" b="1" i="1" u="sng" baseline="0"/>
            <a:t>Modèle_RAE</a:t>
          </a:r>
          <a:r>
            <a:rPr lang="fr-FR" sz="1100" baseline="0"/>
            <a:t> : à remplir et à dater. Puis on revient dans la feuille "</a:t>
          </a:r>
          <a:r>
            <a:rPr lang="fr-FR" sz="1100" baseline="0">
              <a:solidFill>
                <a:srgbClr val="FF0000"/>
              </a:solidFill>
            </a:rPr>
            <a:t>Planning semestriel</a:t>
          </a:r>
          <a:r>
            <a:rPr lang="fr-FR" sz="1100" baseline="0"/>
            <a:t>" pour valider la saisie, (si date manqante, un message d'erreur stoppe la validation). Sinon, cette feuille est copiée dans un autre onglet "</a:t>
          </a:r>
          <a:r>
            <a:rPr lang="fr-FR" sz="1100" baseline="0">
              <a:solidFill>
                <a:srgbClr val="FF0000"/>
              </a:solidFill>
            </a:rPr>
            <a:t>rapport audit externe</a:t>
          </a:r>
          <a:r>
            <a:rPr lang="fr-FR" sz="1100" baseline="0"/>
            <a:t>" numéroté (de 1 à x: valeur en O7), puis les données sont effacées afin de saisir un autre rapport. Les </a:t>
          </a:r>
          <a:r>
            <a:rPr lang="fr-FR" sz="1100" b="1" baseline="0"/>
            <a:t>Y</a:t>
          </a:r>
          <a:r>
            <a:rPr lang="fr-FR" sz="1100" baseline="0"/>
            <a:t> sont générés dans la feuille "</a:t>
          </a:r>
          <a:r>
            <a:rPr lang="fr-FR" sz="1100" baseline="0">
              <a:solidFill>
                <a:srgbClr val="FF0000"/>
              </a:solidFill>
            </a:rPr>
            <a:t>planning semestriel</a:t>
          </a:r>
          <a:r>
            <a:rPr lang="fr-FR" sz="1100" baseline="0"/>
            <a:t>" dans la colonne correspondante au mois saisi dans le rapport en </a:t>
          </a:r>
          <a:r>
            <a:rPr lang="fr-FR" sz="1100" b="1" baseline="0"/>
            <a:t>I52</a:t>
          </a:r>
          <a:r>
            <a:rPr lang="fr-FR" sz="1100" baseline="0"/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Modèle_RCLI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: à remplir et à dater. puis on revient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pour valider la saisie, (si date manqante, un message d'erreur stoppe la validation). Sinon, cette feuille est copiée dans un autre onglet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rapport  client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numéroté (de 1 à x: valeur en Q7), puis les données sont effacées afin de saisir un autre rapport. Les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Y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sont générés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dans la colonne correspondante au mois saisi dans le rapport en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I52.</a:t>
          </a:r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Modèle_RAI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: à remplir et à dater. puis on revient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pour valider la saisie, (si date manqante, un message d'erreur stoppe la validation). Sinon, cette feuille est copiée dans un autre onglet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rapport  d'audit interne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numéroté (de 1 à x:valeur en P7), puis les données sont effacées afin de saisir un autre rapport. Les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X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sont générés dans la feuille "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planning semestriel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dans la colonne correspondante au mois saisi dans le rapport en 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C10.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-Suivi des NC et ACAP 2019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fr-FR" sz="11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En cliquant sur l'icone en haut à gauche de cette feuille, une macro calcule les données pour les cellules de I77 à J90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  <a:endParaRPr lang="fr-FR"/>
        </a:p>
        <a:p>
          <a:endParaRPr lang="fr-FR" sz="1100" b="1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565150</xdr:colOff>
      <xdr:row>1</xdr:row>
      <xdr:rowOff>25400</xdr:rowOff>
    </xdr:from>
    <xdr:to>
      <xdr:col>12</xdr:col>
      <xdr:colOff>571500</xdr:colOff>
      <xdr:row>3</xdr:row>
      <xdr:rowOff>171450</xdr:rowOff>
    </xdr:to>
    <xdr:sp macro="[0]!Mettre_X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8800" y="298450"/>
          <a:ext cx="1727200" cy="57785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VALIDER le Modèle_RAI</a:t>
          </a:r>
          <a:r>
            <a:rPr lang="fr-FR" sz="1100" baseline="0">
              <a:solidFill>
                <a:schemeClr val="tx2">
                  <a:lumMod val="75000"/>
                </a:schemeClr>
              </a:solidFill>
            </a:rPr>
            <a:t> et </a:t>
          </a:r>
          <a:r>
            <a:rPr lang="fr-FR" sz="1100">
              <a:solidFill>
                <a:schemeClr val="tx2">
                  <a:lumMod val="75000"/>
                </a:schemeClr>
              </a:solidFill>
            </a:rPr>
            <a:t>GENERER LE "X"</a:t>
          </a:r>
        </a:p>
      </xdr:txBody>
    </xdr:sp>
    <xdr:clientData/>
  </xdr:twoCellAnchor>
  <xdr:twoCellAnchor>
    <xdr:from>
      <xdr:col>1</xdr:col>
      <xdr:colOff>47625</xdr:colOff>
      <xdr:row>0</xdr:row>
      <xdr:rowOff>47625</xdr:rowOff>
    </xdr:from>
    <xdr:to>
      <xdr:col>1</xdr:col>
      <xdr:colOff>1323975</xdr:colOff>
      <xdr:row>3</xdr:row>
      <xdr:rowOff>85725</xdr:rowOff>
    </xdr:to>
    <xdr:pic>
      <xdr:nvPicPr>
        <xdr:cNvPr id="4" name="Picture 1" descr="entete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47625"/>
          <a:ext cx="12763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50800</xdr:colOff>
      <xdr:row>1</xdr:row>
      <xdr:rowOff>44450</xdr:rowOff>
    </xdr:from>
    <xdr:to>
      <xdr:col>4</xdr:col>
      <xdr:colOff>260350</xdr:colOff>
      <xdr:row>4</xdr:row>
      <xdr:rowOff>6350</xdr:rowOff>
    </xdr:to>
    <xdr:sp macro="[0]!Mettre_Y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095500" y="317500"/>
          <a:ext cx="1593850" cy="59055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VALIDER le Modèle RAE et GENERER LE "Y"</a:t>
          </a:r>
        </a:p>
      </xdr:txBody>
    </xdr:sp>
    <xdr:clientData/>
  </xdr:twoCellAnchor>
  <xdr:twoCellAnchor>
    <xdr:from>
      <xdr:col>6</xdr:col>
      <xdr:colOff>254000</xdr:colOff>
      <xdr:row>1</xdr:row>
      <xdr:rowOff>31750</xdr:rowOff>
    </xdr:from>
    <xdr:to>
      <xdr:col>10</xdr:col>
      <xdr:colOff>120650</xdr:colOff>
      <xdr:row>3</xdr:row>
      <xdr:rowOff>190500</xdr:rowOff>
    </xdr:to>
    <xdr:sp macro="[0]!Mettre_Y2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699000" y="304800"/>
          <a:ext cx="1765300" cy="5905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VALIDER le Modèle_Client et GENERER LE "Y"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42809</xdr:rowOff>
    </xdr:from>
    <xdr:to>
      <xdr:col>0</xdr:col>
      <xdr:colOff>3425</xdr:colOff>
      <xdr:row>3</xdr:row>
      <xdr:rowOff>184928</xdr:rowOff>
    </xdr:to>
    <xdr:pic>
      <xdr:nvPicPr>
        <xdr:cNvPr id="2" name="Image 1" descr="entete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09"/>
          <a:ext cx="0" cy="8914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82824</xdr:colOff>
      <xdr:row>0</xdr:row>
      <xdr:rowOff>82825</xdr:rowOff>
    </xdr:from>
    <xdr:to>
      <xdr:col>0</xdr:col>
      <xdr:colOff>1275521</xdr:colOff>
      <xdr:row>3</xdr:row>
      <xdr:rowOff>140804</xdr:rowOff>
    </xdr:to>
    <xdr:pic>
      <xdr:nvPicPr>
        <xdr:cNvPr id="3" name="Picture 4" descr="entete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824" y="82825"/>
          <a:ext cx="1192697" cy="8072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7</xdr:row>
          <xdr:rowOff>38100</xdr:rowOff>
        </xdr:from>
        <xdr:to>
          <xdr:col>5</xdr:col>
          <xdr:colOff>333375</xdr:colOff>
          <xdr:row>8</xdr:row>
          <xdr:rowOff>123825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6</xdr:row>
          <xdr:rowOff>28575</xdr:rowOff>
        </xdr:from>
        <xdr:to>
          <xdr:col>5</xdr:col>
          <xdr:colOff>333375</xdr:colOff>
          <xdr:row>7</xdr:row>
          <xdr:rowOff>104775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12</xdr:row>
          <xdr:rowOff>38100</xdr:rowOff>
        </xdr:from>
        <xdr:to>
          <xdr:col>5</xdr:col>
          <xdr:colOff>333375</xdr:colOff>
          <xdr:row>14</xdr:row>
          <xdr:rowOff>0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5</xdr:col>
          <xdr:colOff>323850</xdr:colOff>
          <xdr:row>30</xdr:row>
          <xdr:rowOff>123825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2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29</xdr:row>
          <xdr:rowOff>28575</xdr:rowOff>
        </xdr:from>
        <xdr:to>
          <xdr:col>14</xdr:col>
          <xdr:colOff>323850</xdr:colOff>
          <xdr:row>30</xdr:row>
          <xdr:rowOff>95250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2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8</xdr:row>
          <xdr:rowOff>38100</xdr:rowOff>
        </xdr:from>
        <xdr:to>
          <xdr:col>5</xdr:col>
          <xdr:colOff>333375</xdr:colOff>
          <xdr:row>9</xdr:row>
          <xdr:rowOff>123825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2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9</xdr:row>
          <xdr:rowOff>38100</xdr:rowOff>
        </xdr:from>
        <xdr:to>
          <xdr:col>5</xdr:col>
          <xdr:colOff>333375</xdr:colOff>
          <xdr:row>10</xdr:row>
          <xdr:rowOff>114300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2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10</xdr:row>
          <xdr:rowOff>38100</xdr:rowOff>
        </xdr:from>
        <xdr:to>
          <xdr:col>5</xdr:col>
          <xdr:colOff>333375</xdr:colOff>
          <xdr:row>11</xdr:row>
          <xdr:rowOff>114300</xdr:rowOff>
        </xdr:to>
        <xdr:sp macro="" textlink="">
          <xdr:nvSpPr>
            <xdr:cNvPr id="11272" name="Check Box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2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11</xdr:row>
          <xdr:rowOff>38100</xdr:rowOff>
        </xdr:from>
        <xdr:to>
          <xdr:col>5</xdr:col>
          <xdr:colOff>333375</xdr:colOff>
          <xdr:row>12</xdr:row>
          <xdr:rowOff>114300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2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29</xdr:row>
          <xdr:rowOff>38100</xdr:rowOff>
        </xdr:from>
        <xdr:to>
          <xdr:col>9</xdr:col>
          <xdr:colOff>76200</xdr:colOff>
          <xdr:row>30</xdr:row>
          <xdr:rowOff>104775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2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27709</xdr:colOff>
      <xdr:row>0</xdr:row>
      <xdr:rowOff>76199</xdr:rowOff>
    </xdr:from>
    <xdr:to>
      <xdr:col>2</xdr:col>
      <xdr:colOff>714375</xdr:colOff>
      <xdr:row>3</xdr:row>
      <xdr:rowOff>114299</xdr:rowOff>
    </xdr:to>
    <xdr:pic>
      <xdr:nvPicPr>
        <xdr:cNvPr id="2" name="Image 1" descr="entete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7809" y="76199"/>
          <a:ext cx="1702666" cy="6096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123824</xdr:rowOff>
    </xdr:from>
    <xdr:to>
      <xdr:col>0</xdr:col>
      <xdr:colOff>1143000</xdr:colOff>
      <xdr:row>3</xdr:row>
      <xdr:rowOff>57149</xdr:rowOff>
    </xdr:to>
    <xdr:pic>
      <xdr:nvPicPr>
        <xdr:cNvPr id="2" name="Picture 1" descr="mjm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23824"/>
          <a:ext cx="1114425" cy="73342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123824</xdr:rowOff>
    </xdr:from>
    <xdr:to>
      <xdr:col>0</xdr:col>
      <xdr:colOff>1143000</xdr:colOff>
      <xdr:row>3</xdr:row>
      <xdr:rowOff>57149</xdr:rowOff>
    </xdr:to>
    <xdr:pic>
      <xdr:nvPicPr>
        <xdr:cNvPr id="2" name="Picture 1" descr="mjm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23824"/>
          <a:ext cx="1114425" cy="73342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104775</xdr:rowOff>
    </xdr:from>
    <xdr:to>
      <xdr:col>1</xdr:col>
      <xdr:colOff>1524000</xdr:colOff>
      <xdr:row>3</xdr:row>
      <xdr:rowOff>247650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104775"/>
          <a:ext cx="25241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0</xdr:row>
      <xdr:rowOff>76200</xdr:rowOff>
    </xdr:from>
    <xdr:to>
      <xdr:col>3</xdr:col>
      <xdr:colOff>504825</xdr:colOff>
      <xdr:row>3</xdr:row>
      <xdr:rowOff>228600</xdr:rowOff>
    </xdr:to>
    <xdr:pic macro="[0]!Feuil8.test_1">
      <xdr:nvPicPr>
        <xdr:cNvPr id="2" name="Picture 1" descr="entete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5375" y="76200"/>
          <a:ext cx="1552575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38100</xdr:colOff>
      <xdr:row>1</xdr:row>
      <xdr:rowOff>0</xdr:rowOff>
    </xdr:from>
    <xdr:to>
      <xdr:col>5</xdr:col>
      <xdr:colOff>1041400</xdr:colOff>
      <xdr:row>2</xdr:row>
      <xdr:rowOff>152400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3822700" y="317500"/>
          <a:ext cx="3695700" cy="469900"/>
        </a:xfrm>
        <a:prstGeom prst="leftArrow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Cliquer sur l'icone pour le calcul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SHIBA/AppData/Roaming/Microsoft/Excel/revue%20de%20la%20direc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ue de direction S2 2019"/>
      <sheetName val="revue de direction S1 2019"/>
      <sheetName val="indicateurs 2019"/>
      <sheetName val="suivi des NC et ACAP 2019"/>
    </sheetNames>
    <sheetDataSet>
      <sheetData sheetId="0" refreshError="1"/>
      <sheetData sheetId="1" refreshError="1"/>
      <sheetData sheetId="2">
        <row r="9">
          <cell r="Q9">
            <v>0.83</v>
          </cell>
        </row>
        <row r="27">
          <cell r="Q27">
            <v>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topLeftCell="A4"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00B0F0"/>
  </sheetPr>
  <dimension ref="A1:T36"/>
  <sheetViews>
    <sheetView topLeftCell="C1" workbookViewId="0">
      <selection activeCell="Q7" sqref="Q7"/>
    </sheetView>
  </sheetViews>
  <sheetFormatPr baseColWidth="10" defaultRowHeight="15" x14ac:dyDescent="0.25"/>
  <cols>
    <col min="1" max="1" width="9" customWidth="1"/>
    <col min="2" max="2" width="20.28515625" customWidth="1"/>
    <col min="3" max="3" width="10" bestFit="1" customWidth="1"/>
    <col min="4" max="4" width="9.85546875" bestFit="1" customWidth="1"/>
    <col min="5" max="5" width="7" bestFit="1" customWidth="1"/>
    <col min="6" max="6" width="7.5703125" bestFit="1" customWidth="1"/>
    <col min="7" max="7" width="5.140625" bestFit="1" customWidth="1"/>
    <col min="8" max="8" width="5.7109375" bestFit="1" customWidth="1"/>
    <col min="9" max="9" width="9.28515625" bestFit="1" customWidth="1"/>
    <col min="10" max="10" width="7" bestFit="1" customWidth="1"/>
    <col min="11" max="11" width="13.140625" customWidth="1"/>
    <col min="12" max="12" width="11.42578125" customWidth="1"/>
    <col min="13" max="13" width="13.140625" customWidth="1"/>
    <col min="14" max="14" width="12.5703125" customWidth="1"/>
    <col min="15" max="15" width="15.42578125" customWidth="1"/>
    <col min="16" max="16" width="8.7109375" customWidth="1"/>
    <col min="17" max="17" width="5.85546875" customWidth="1"/>
  </cols>
  <sheetData>
    <row r="1" spans="1:20" ht="21.75" customHeight="1" x14ac:dyDescent="0.25">
      <c r="A1" s="82"/>
      <c r="B1" s="386"/>
      <c r="C1" s="387" t="s">
        <v>110</v>
      </c>
      <c r="D1" s="388"/>
      <c r="E1" s="388"/>
      <c r="F1" s="388"/>
      <c r="G1" s="388"/>
      <c r="H1" s="388"/>
      <c r="I1" s="388"/>
      <c r="J1" s="388"/>
      <c r="K1" s="388"/>
      <c r="L1" s="388"/>
      <c r="M1" s="389"/>
      <c r="N1" s="83" t="s">
        <v>18</v>
      </c>
      <c r="O1" s="84" t="s">
        <v>111</v>
      </c>
    </row>
    <row r="2" spans="1:20" ht="18.75" customHeight="1" x14ac:dyDescent="0.25">
      <c r="A2" s="82"/>
      <c r="B2" s="386"/>
      <c r="C2" s="390"/>
      <c r="D2" s="391"/>
      <c r="E2" s="391"/>
      <c r="F2" s="391"/>
      <c r="G2" s="391"/>
      <c r="H2" s="391"/>
      <c r="I2" s="391"/>
      <c r="J2" s="391"/>
      <c r="K2" s="391"/>
      <c r="L2" s="391"/>
      <c r="M2" s="392"/>
      <c r="N2" s="83" t="s">
        <v>20</v>
      </c>
      <c r="O2" s="84" t="s">
        <v>130</v>
      </c>
    </row>
    <row r="3" spans="1:20" ht="15.75" customHeight="1" x14ac:dyDescent="0.25">
      <c r="A3" s="82"/>
      <c r="B3" s="386"/>
      <c r="C3" s="390"/>
      <c r="D3" s="391"/>
      <c r="E3" s="391"/>
      <c r="F3" s="391"/>
      <c r="G3" s="391"/>
      <c r="H3" s="391"/>
      <c r="I3" s="391"/>
      <c r="J3" s="391"/>
      <c r="K3" s="391"/>
      <c r="L3" s="391"/>
      <c r="M3" s="392"/>
      <c r="N3" s="83" t="s">
        <v>22</v>
      </c>
      <c r="O3" s="84" t="s">
        <v>129</v>
      </c>
    </row>
    <row r="4" spans="1:20" ht="15.75" customHeight="1" x14ac:dyDescent="0.25">
      <c r="A4" s="82"/>
      <c r="B4" s="386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5"/>
      <c r="N4" s="83" t="s">
        <v>24</v>
      </c>
      <c r="O4" s="84" t="s">
        <v>25</v>
      </c>
    </row>
    <row r="6" spans="1:20" ht="13.5" customHeight="1" x14ac:dyDescent="0.25">
      <c r="A6" s="112"/>
      <c r="B6" s="112"/>
    </row>
    <row r="7" spans="1:20" ht="18.75" customHeight="1" x14ac:dyDescent="0.25">
      <c r="A7" s="111">
        <v>1</v>
      </c>
      <c r="B7" s="110">
        <v>2</v>
      </c>
      <c r="C7" s="109">
        <v>1</v>
      </c>
      <c r="D7" s="109">
        <v>2</v>
      </c>
      <c r="E7" s="109">
        <v>3</v>
      </c>
      <c r="F7" s="109">
        <v>4</v>
      </c>
      <c r="G7" s="109">
        <v>5</v>
      </c>
      <c r="H7" s="109">
        <v>6</v>
      </c>
      <c r="I7" s="109">
        <v>7</v>
      </c>
      <c r="J7" s="109">
        <v>8</v>
      </c>
      <c r="K7" s="109">
        <v>9</v>
      </c>
      <c r="L7" s="109">
        <v>10</v>
      </c>
      <c r="M7" s="109">
        <v>11</v>
      </c>
      <c r="N7" s="109">
        <v>12</v>
      </c>
      <c r="O7" s="110">
        <v>1</v>
      </c>
      <c r="P7" s="343">
        <v>1</v>
      </c>
      <c r="Q7" s="344">
        <v>1</v>
      </c>
      <c r="R7" s="50"/>
      <c r="S7" s="90"/>
      <c r="T7" s="90"/>
    </row>
    <row r="8" spans="1:20" ht="28.5" customHeight="1" x14ac:dyDescent="0.25">
      <c r="B8" s="93" t="s">
        <v>131</v>
      </c>
      <c r="C8" s="80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</row>
    <row r="9" spans="1:20" x14ac:dyDescent="0.25">
      <c r="B9" s="92" t="s">
        <v>92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0"/>
      <c r="P9" s="90"/>
    </row>
    <row r="10" spans="1:20" x14ac:dyDescent="0.25">
      <c r="B10" s="81" t="s">
        <v>106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0"/>
      <c r="P10" s="90"/>
    </row>
    <row r="11" spans="1:20" x14ac:dyDescent="0.25">
      <c r="B11" s="81" t="s">
        <v>96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0"/>
      <c r="P11" s="90"/>
    </row>
    <row r="12" spans="1:20" x14ac:dyDescent="0.25">
      <c r="B12" s="81" t="s">
        <v>102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0"/>
      <c r="P12" s="90"/>
    </row>
    <row r="13" spans="1:20" x14ac:dyDescent="0.25">
      <c r="B13" s="81" t="s">
        <v>100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0"/>
      <c r="P13" s="90"/>
    </row>
    <row r="14" spans="1:20" x14ac:dyDescent="0.25">
      <c r="B14" s="81" t="s">
        <v>94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90"/>
      <c r="P14" s="90"/>
    </row>
    <row r="15" spans="1:20" x14ac:dyDescent="0.25">
      <c r="B15" s="81" t="s">
        <v>98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90"/>
      <c r="P15" s="90"/>
    </row>
    <row r="16" spans="1:20" x14ac:dyDescent="0.25">
      <c r="B16" s="81" t="s">
        <v>104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90"/>
      <c r="P16" s="90"/>
    </row>
    <row r="17" spans="2:16" x14ac:dyDescent="0.25">
      <c r="B17" s="81" t="s">
        <v>108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90"/>
      <c r="P17" s="90"/>
    </row>
    <row r="18" spans="2:16" x14ac:dyDescent="0.25">
      <c r="B18" s="81" t="s">
        <v>109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90"/>
      <c r="P18" s="90"/>
    </row>
    <row r="19" spans="2:16" x14ac:dyDescent="0.25">
      <c r="H19" s="50"/>
      <c r="N19" s="50"/>
    </row>
    <row r="21" spans="2:16" x14ac:dyDescent="0.25">
      <c r="B21" s="50"/>
      <c r="C21" s="85" t="s">
        <v>112</v>
      </c>
      <c r="D21" s="50"/>
      <c r="E21" s="85" t="s">
        <v>113</v>
      </c>
      <c r="F21" s="50"/>
      <c r="G21" s="50"/>
      <c r="H21" s="85"/>
      <c r="I21" s="50"/>
      <c r="J21" s="50" t="s">
        <v>114</v>
      </c>
      <c r="K21" s="50"/>
      <c r="L21" s="50"/>
      <c r="M21" s="50"/>
      <c r="N21" s="50"/>
      <c r="O21" s="50"/>
    </row>
    <row r="22" spans="2:16" x14ac:dyDescent="0.25"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</row>
    <row r="23" spans="2:16" x14ac:dyDescent="0.25">
      <c r="B23" s="396" t="s">
        <v>115</v>
      </c>
      <c r="C23" s="397"/>
      <c r="D23" s="397"/>
      <c r="E23" s="397"/>
      <c r="F23" s="397"/>
      <c r="G23" s="397"/>
      <c r="H23" s="398"/>
      <c r="I23" s="396" t="s">
        <v>116</v>
      </c>
      <c r="J23" s="397"/>
      <c r="K23" s="397"/>
      <c r="L23" s="397"/>
      <c r="M23" s="397"/>
      <c r="N23" s="397"/>
      <c r="O23" s="398"/>
    </row>
    <row r="24" spans="2:16" x14ac:dyDescent="0.25">
      <c r="B24" s="400" t="s">
        <v>117</v>
      </c>
      <c r="C24" s="401"/>
      <c r="D24" s="401"/>
      <c r="E24" s="401"/>
      <c r="F24" s="401"/>
      <c r="G24" s="401"/>
      <c r="H24" s="402"/>
      <c r="I24" s="400" t="s">
        <v>118</v>
      </c>
      <c r="J24" s="401"/>
      <c r="K24" s="401"/>
      <c r="L24" s="401"/>
      <c r="M24" s="401"/>
      <c r="N24" s="401"/>
      <c r="O24" s="402"/>
    </row>
    <row r="25" spans="2:16" x14ac:dyDescent="0.25">
      <c r="B25" s="403" t="s">
        <v>119</v>
      </c>
      <c r="C25" s="404"/>
      <c r="D25" s="404"/>
      <c r="E25" s="404"/>
      <c r="F25" s="404"/>
      <c r="G25" s="404"/>
      <c r="H25" s="405"/>
      <c r="I25" s="403" t="s">
        <v>120</v>
      </c>
      <c r="J25" s="404"/>
      <c r="K25" s="404"/>
      <c r="L25" s="404"/>
      <c r="M25" s="404"/>
      <c r="N25" s="404"/>
      <c r="O25" s="405"/>
    </row>
    <row r="26" spans="2:16" x14ac:dyDescent="0.25">
      <c r="B26" s="406" t="s">
        <v>121</v>
      </c>
      <c r="C26" s="407"/>
      <c r="D26" s="407"/>
      <c r="E26" s="407"/>
      <c r="F26" s="407"/>
      <c r="G26" s="407"/>
      <c r="H26" s="408"/>
      <c r="I26" s="409" t="s">
        <v>122</v>
      </c>
      <c r="J26" s="410"/>
      <c r="K26" s="410"/>
      <c r="L26" s="410"/>
      <c r="M26" s="410"/>
      <c r="N26" s="410"/>
      <c r="O26" s="411"/>
    </row>
    <row r="27" spans="2:16" x14ac:dyDescent="0.25">
      <c r="B27" s="406" t="s">
        <v>123</v>
      </c>
      <c r="C27" s="407"/>
      <c r="D27" s="407"/>
      <c r="E27" s="407"/>
      <c r="F27" s="407"/>
      <c r="G27" s="407"/>
      <c r="H27" s="408"/>
      <c r="I27" s="406" t="s">
        <v>124</v>
      </c>
      <c r="J27" s="407"/>
      <c r="K27" s="407"/>
      <c r="L27" s="407"/>
      <c r="M27" s="407"/>
      <c r="N27" s="407"/>
      <c r="O27" s="408"/>
    </row>
    <row r="28" spans="2:16" x14ac:dyDescent="0.25">
      <c r="B28" s="406" t="s">
        <v>125</v>
      </c>
      <c r="C28" s="407"/>
      <c r="D28" s="407"/>
      <c r="E28" s="407"/>
      <c r="F28" s="407"/>
      <c r="G28" s="407"/>
      <c r="H28" s="408"/>
      <c r="I28" s="406" t="s">
        <v>126</v>
      </c>
      <c r="J28" s="407"/>
      <c r="K28" s="407"/>
      <c r="L28" s="407"/>
      <c r="M28" s="407"/>
      <c r="N28" s="407"/>
      <c r="O28" s="408"/>
    </row>
    <row r="29" spans="2:16" x14ac:dyDescent="0.25">
      <c r="B29" s="412" t="s">
        <v>127</v>
      </c>
      <c r="C29" s="413"/>
      <c r="D29" s="413"/>
      <c r="E29" s="413"/>
      <c r="F29" s="413"/>
      <c r="G29" s="413"/>
      <c r="H29" s="414"/>
      <c r="I29" s="86" t="s">
        <v>128</v>
      </c>
      <c r="J29" s="87"/>
      <c r="K29" s="87"/>
      <c r="L29" s="87"/>
      <c r="M29" s="87"/>
      <c r="N29" s="87"/>
      <c r="O29" s="88"/>
    </row>
    <row r="30" spans="2:16" x14ac:dyDescent="0.25"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</row>
    <row r="31" spans="2:16" x14ac:dyDescent="0.25">
      <c r="B31" s="50"/>
      <c r="C31" s="50"/>
      <c r="D31" s="50"/>
      <c r="E31" s="50"/>
      <c r="F31" s="50"/>
      <c r="G31" s="50"/>
      <c r="H31" s="50"/>
      <c r="I31" s="50"/>
      <c r="J31" s="399"/>
      <c r="K31" s="399"/>
      <c r="L31" s="399"/>
      <c r="M31" s="399"/>
      <c r="N31" s="399"/>
      <c r="O31" s="399"/>
    </row>
    <row r="32" spans="2:16" x14ac:dyDescent="0.25"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</row>
    <row r="33" spans="2:15" x14ac:dyDescent="0.25">
      <c r="B33" s="50"/>
      <c r="C33" s="91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</row>
    <row r="34" spans="2:15" x14ac:dyDescent="0.25">
      <c r="B34" s="415"/>
      <c r="C34" s="415"/>
      <c r="D34" s="415"/>
      <c r="E34" s="415"/>
      <c r="F34" s="415"/>
      <c r="G34" s="415"/>
      <c r="H34" s="415"/>
      <c r="I34" s="416"/>
      <c r="J34" s="417"/>
      <c r="K34" s="417"/>
      <c r="L34" s="417"/>
      <c r="M34" s="417"/>
      <c r="N34" s="417"/>
      <c r="O34" s="418"/>
    </row>
    <row r="35" spans="2:15" x14ac:dyDescent="0.25">
      <c r="B35" s="415"/>
      <c r="C35" s="415"/>
      <c r="D35" s="415"/>
      <c r="E35" s="415"/>
      <c r="F35" s="415"/>
      <c r="G35" s="415"/>
      <c r="H35" s="415"/>
      <c r="I35" s="416"/>
      <c r="J35" s="417"/>
      <c r="K35" s="417"/>
      <c r="L35" s="417"/>
      <c r="M35" s="417"/>
      <c r="N35" s="417"/>
      <c r="O35" s="418"/>
    </row>
    <row r="36" spans="2:15" x14ac:dyDescent="0.25">
      <c r="B36" s="415"/>
      <c r="C36" s="415"/>
      <c r="D36" s="415"/>
      <c r="E36" s="415"/>
      <c r="F36" s="415"/>
      <c r="G36" s="415"/>
      <c r="H36" s="415"/>
      <c r="I36" s="416"/>
      <c r="J36" s="417"/>
      <c r="K36" s="417"/>
      <c r="L36" s="417"/>
      <c r="M36" s="417"/>
      <c r="N36" s="417"/>
      <c r="O36" s="418"/>
    </row>
  </sheetData>
  <mergeCells count="23">
    <mergeCell ref="B34:H34"/>
    <mergeCell ref="I34:O34"/>
    <mergeCell ref="B35:H35"/>
    <mergeCell ref="I35:O35"/>
    <mergeCell ref="B36:H36"/>
    <mergeCell ref="I36:O36"/>
    <mergeCell ref="J31:O31"/>
    <mergeCell ref="B24:H24"/>
    <mergeCell ref="I24:O24"/>
    <mergeCell ref="B25:H25"/>
    <mergeCell ref="I25:O25"/>
    <mergeCell ref="B26:H26"/>
    <mergeCell ref="I26:O26"/>
    <mergeCell ref="B27:H27"/>
    <mergeCell ref="I27:O27"/>
    <mergeCell ref="B28:H28"/>
    <mergeCell ref="I28:O28"/>
    <mergeCell ref="B29:H29"/>
    <mergeCell ref="B1:B4"/>
    <mergeCell ref="C1:M1"/>
    <mergeCell ref="C2:M4"/>
    <mergeCell ref="B23:H23"/>
    <mergeCell ref="I23:O2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O59"/>
  <sheetViews>
    <sheetView topLeftCell="A43" workbookViewId="0">
      <selection activeCell="E64" sqref="E64"/>
    </sheetView>
  </sheetViews>
  <sheetFormatPr baseColWidth="10" defaultColWidth="4.85546875" defaultRowHeight="12.75" x14ac:dyDescent="0.2"/>
  <cols>
    <col min="1" max="1" width="19.7109375" style="58" customWidth="1"/>
    <col min="2" max="2" width="10.85546875" style="58" customWidth="1"/>
    <col min="3" max="3" width="3.7109375" style="58" customWidth="1"/>
    <col min="4" max="4" width="2.7109375" style="58" customWidth="1"/>
    <col min="5" max="5" width="6.7109375" style="58" customWidth="1"/>
    <col min="6" max="6" width="6.42578125" style="58" customWidth="1"/>
    <col min="7" max="7" width="2.7109375" style="58" customWidth="1"/>
    <col min="8" max="8" width="9.7109375" style="58" customWidth="1"/>
    <col min="9" max="10" width="3.7109375" style="58" customWidth="1"/>
    <col min="11" max="11" width="7.7109375" style="58" customWidth="1"/>
    <col min="12" max="12" width="4.7109375" style="58" customWidth="1"/>
    <col min="13" max="14" width="9.28515625" style="58" customWidth="1"/>
    <col min="15" max="15" width="6.7109375" style="58" customWidth="1"/>
    <col min="16" max="16384" width="4.85546875" style="58"/>
  </cols>
  <sheetData>
    <row r="1" spans="1:15" ht="23.25" customHeight="1" x14ac:dyDescent="0.2">
      <c r="A1" s="47"/>
      <c r="B1" s="419" t="s">
        <v>17</v>
      </c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56" t="s">
        <v>18</v>
      </c>
      <c r="N1" s="57" t="s">
        <v>19</v>
      </c>
      <c r="O1" s="99"/>
    </row>
    <row r="2" spans="1:15" ht="16.5" customHeight="1" x14ac:dyDescent="0.2">
      <c r="A2" s="48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56" t="s">
        <v>20</v>
      </c>
      <c r="N2" s="420" t="s">
        <v>21</v>
      </c>
      <c r="O2" s="421"/>
    </row>
    <row r="3" spans="1:15" ht="19.5" customHeight="1" x14ac:dyDescent="0.2">
      <c r="A3" s="48"/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56" t="s">
        <v>22</v>
      </c>
      <c r="N3" s="420" t="s">
        <v>23</v>
      </c>
      <c r="O3" s="421"/>
    </row>
    <row r="4" spans="1:15" ht="15.75" customHeight="1" x14ac:dyDescent="0.2">
      <c r="A4" s="49"/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56" t="s">
        <v>24</v>
      </c>
      <c r="N4" s="420" t="s">
        <v>25</v>
      </c>
      <c r="O4" s="421"/>
    </row>
    <row r="5" spans="1:15" s="59" customFormat="1" ht="18.75" customHeight="1" x14ac:dyDescent="0.25">
      <c r="A5" s="422" t="s">
        <v>26</v>
      </c>
      <c r="B5" s="423"/>
      <c r="C5" s="422" t="s">
        <v>27</v>
      </c>
      <c r="D5" s="423"/>
      <c r="E5" s="423"/>
      <c r="F5" s="423"/>
      <c r="G5" s="423"/>
      <c r="H5" s="423"/>
      <c r="I5" s="424"/>
      <c r="J5" s="422" t="s">
        <v>28</v>
      </c>
      <c r="K5" s="423"/>
      <c r="L5" s="423"/>
      <c r="M5" s="423"/>
      <c r="N5" s="423"/>
      <c r="O5" s="424"/>
    </row>
    <row r="6" spans="1:15" s="59" customFormat="1" ht="12.75" customHeight="1" x14ac:dyDescent="0.25">
      <c r="A6" s="2"/>
      <c r="B6" s="3"/>
      <c r="C6" s="3"/>
      <c r="D6" s="4"/>
      <c r="E6" s="5"/>
      <c r="F6" s="5"/>
      <c r="G6" s="5"/>
      <c r="H6" s="5"/>
      <c r="I6" s="5"/>
      <c r="J6" s="5"/>
      <c r="K6" s="3"/>
      <c r="L6" s="3"/>
      <c r="M6" s="3"/>
      <c r="N6" s="3"/>
      <c r="O6" s="6"/>
    </row>
    <row r="7" spans="1:15" s="10" customFormat="1" ht="20.100000000000001" customHeight="1" x14ac:dyDescent="0.2">
      <c r="A7" s="2"/>
      <c r="B7" s="98" t="s">
        <v>29</v>
      </c>
      <c r="C7" s="60"/>
      <c r="D7" s="60"/>
      <c r="E7" s="60"/>
      <c r="F7" s="60"/>
      <c r="G7" s="8"/>
      <c r="H7" s="9"/>
      <c r="I7" s="425"/>
      <c r="J7" s="425"/>
      <c r="K7" s="425"/>
      <c r="L7" s="425"/>
      <c r="M7" s="425"/>
      <c r="N7" s="425"/>
      <c r="O7" s="426"/>
    </row>
    <row r="8" spans="1:15" s="10" customFormat="1" ht="20.100000000000001" customHeight="1" x14ac:dyDescent="0.2">
      <c r="A8" s="7"/>
      <c r="B8" s="98" t="s">
        <v>30</v>
      </c>
      <c r="C8" s="11"/>
      <c r="D8" s="11"/>
      <c r="E8" s="11"/>
      <c r="G8" s="8"/>
      <c r="H8" s="9"/>
      <c r="I8" s="96"/>
      <c r="J8" s="96"/>
      <c r="K8" s="96"/>
      <c r="L8" s="96"/>
      <c r="M8" s="96"/>
      <c r="N8" s="96"/>
      <c r="O8" s="97"/>
    </row>
    <row r="9" spans="1:15" s="10" customFormat="1" ht="20.100000000000001" customHeight="1" x14ac:dyDescent="0.2">
      <c r="A9" s="7"/>
      <c r="B9" s="98" t="s">
        <v>31</v>
      </c>
      <c r="C9" s="11"/>
      <c r="D9" s="11"/>
      <c r="E9" s="11"/>
      <c r="G9" s="8"/>
      <c r="H9" s="12"/>
      <c r="I9" s="96"/>
      <c r="J9" s="96"/>
      <c r="K9" s="96"/>
      <c r="L9" s="96"/>
      <c r="M9" s="96"/>
      <c r="N9" s="96"/>
      <c r="O9" s="97"/>
    </row>
    <row r="10" spans="1:15" s="10" customFormat="1" ht="20.100000000000001" customHeight="1" x14ac:dyDescent="0.2">
      <c r="A10" s="2" t="s">
        <v>32</v>
      </c>
      <c r="B10" s="98" t="s">
        <v>33</v>
      </c>
      <c r="C10" s="11"/>
      <c r="D10" s="11"/>
      <c r="E10" s="11"/>
      <c r="G10" s="8"/>
      <c r="H10" s="12" t="s">
        <v>34</v>
      </c>
      <c r="I10" s="425"/>
      <c r="J10" s="425"/>
      <c r="K10" s="425"/>
      <c r="L10" s="425"/>
      <c r="M10" s="425"/>
      <c r="N10" s="425"/>
      <c r="O10" s="426"/>
    </row>
    <row r="11" spans="1:15" s="10" customFormat="1" ht="20.100000000000001" customHeight="1" x14ac:dyDescent="0.2">
      <c r="A11" s="2"/>
      <c r="B11" s="98" t="s">
        <v>35</v>
      </c>
      <c r="C11" s="11"/>
      <c r="D11" s="11"/>
      <c r="E11" s="11"/>
      <c r="G11" s="8"/>
      <c r="H11" s="12"/>
      <c r="I11" s="96"/>
      <c r="J11" s="96"/>
      <c r="K11" s="96"/>
      <c r="L11" s="96"/>
      <c r="M11" s="96"/>
      <c r="N11" s="96"/>
      <c r="O11" s="97"/>
    </row>
    <row r="12" spans="1:15" s="10" customFormat="1" ht="20.100000000000001" customHeight="1" x14ac:dyDescent="0.2">
      <c r="A12" s="2"/>
      <c r="B12" s="98" t="s">
        <v>36</v>
      </c>
      <c r="C12" s="11"/>
      <c r="D12" s="11"/>
      <c r="E12" s="11"/>
      <c r="G12" s="8"/>
      <c r="H12" s="12"/>
      <c r="I12" s="96"/>
      <c r="J12" s="96"/>
      <c r="K12" s="96"/>
      <c r="L12" s="96"/>
      <c r="M12" s="96"/>
      <c r="N12" s="96"/>
      <c r="O12" s="97"/>
    </row>
    <row r="13" spans="1:15" s="10" customFormat="1" ht="20.100000000000001" customHeight="1" x14ac:dyDescent="0.2">
      <c r="A13" s="2"/>
      <c r="B13" s="427" t="s">
        <v>37</v>
      </c>
      <c r="C13" s="428"/>
      <c r="D13" s="428"/>
      <c r="E13" s="428"/>
      <c r="F13" s="60"/>
      <c r="G13" s="8"/>
      <c r="H13" s="13"/>
      <c r="I13" s="425"/>
      <c r="J13" s="425"/>
      <c r="K13" s="425"/>
      <c r="L13" s="425"/>
      <c r="M13" s="425"/>
      <c r="N13" s="425"/>
      <c r="O13" s="426"/>
    </row>
    <row r="14" spans="1:15" ht="5.25" customHeight="1" x14ac:dyDescent="0.2">
      <c r="A14" s="61"/>
      <c r="B14" s="62"/>
      <c r="C14" s="62"/>
      <c r="D14" s="62"/>
      <c r="E14" s="62"/>
      <c r="F14" s="14"/>
      <c r="G14" s="62"/>
      <c r="H14" s="62"/>
      <c r="I14" s="62"/>
      <c r="J14" s="62"/>
      <c r="K14" s="62"/>
      <c r="L14" s="62"/>
      <c r="M14" s="62"/>
      <c r="N14" s="62"/>
      <c r="O14" s="63"/>
    </row>
    <row r="15" spans="1:15" ht="4.5" customHeight="1" thickBot="1" x14ac:dyDescent="0.25">
      <c r="A15" s="64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6"/>
    </row>
    <row r="16" spans="1:15" s="15" customFormat="1" ht="20.100000000000001" customHeight="1" x14ac:dyDescent="0.2">
      <c r="A16" s="41" t="s">
        <v>38</v>
      </c>
      <c r="B16" s="429" t="s">
        <v>39</v>
      </c>
      <c r="C16" s="430"/>
      <c r="D16" s="430"/>
      <c r="E16" s="431"/>
      <c r="F16" s="432" t="s">
        <v>40</v>
      </c>
      <c r="G16" s="430"/>
      <c r="H16" s="430"/>
      <c r="I16" s="430"/>
      <c r="J16" s="430"/>
      <c r="K16" s="430"/>
      <c r="L16" s="430"/>
      <c r="M16" s="430"/>
      <c r="N16" s="430"/>
      <c r="O16" s="433"/>
    </row>
    <row r="17" spans="1:15" s="15" customFormat="1" ht="15" customHeight="1" x14ac:dyDescent="0.2">
      <c r="A17" s="67"/>
      <c r="B17" s="440"/>
      <c r="C17" s="441"/>
      <c r="D17" s="441"/>
      <c r="E17" s="442"/>
      <c r="F17" s="443"/>
      <c r="G17" s="444"/>
      <c r="H17" s="444"/>
      <c r="I17" s="444"/>
      <c r="J17" s="444"/>
      <c r="K17" s="444"/>
      <c r="L17" s="444"/>
      <c r="M17" s="444"/>
      <c r="N17" s="444"/>
      <c r="O17" s="445"/>
    </row>
    <row r="18" spans="1:15" s="15" customFormat="1" ht="15" customHeight="1" x14ac:dyDescent="0.2">
      <c r="A18" s="67"/>
      <c r="B18" s="446"/>
      <c r="C18" s="447"/>
      <c r="D18" s="447"/>
      <c r="E18" s="448"/>
      <c r="F18" s="434"/>
      <c r="G18" s="435"/>
      <c r="H18" s="435"/>
      <c r="I18" s="435"/>
      <c r="J18" s="435"/>
      <c r="K18" s="435"/>
      <c r="L18" s="435"/>
      <c r="M18" s="435"/>
      <c r="N18" s="435"/>
      <c r="O18" s="436"/>
    </row>
    <row r="19" spans="1:15" s="15" customFormat="1" ht="15" customHeight="1" thickBot="1" x14ac:dyDescent="0.25">
      <c r="A19" s="40"/>
      <c r="B19" s="449"/>
      <c r="C19" s="450"/>
      <c r="D19" s="450"/>
      <c r="E19" s="451"/>
      <c r="F19" s="452"/>
      <c r="G19" s="450"/>
      <c r="H19" s="450"/>
      <c r="I19" s="450"/>
      <c r="J19" s="450"/>
      <c r="K19" s="450"/>
      <c r="L19" s="450"/>
      <c r="M19" s="450"/>
      <c r="N19" s="450"/>
      <c r="O19" s="453"/>
    </row>
    <row r="20" spans="1:15" s="68" customFormat="1" ht="20.100000000000001" customHeight="1" x14ac:dyDescent="0.25">
      <c r="A20" s="473" t="s">
        <v>41</v>
      </c>
      <c r="B20" s="429" t="s">
        <v>39</v>
      </c>
      <c r="C20" s="430"/>
      <c r="D20" s="430"/>
      <c r="E20" s="431"/>
      <c r="F20" s="432" t="s">
        <v>40</v>
      </c>
      <c r="G20" s="430"/>
      <c r="H20" s="430"/>
      <c r="I20" s="430"/>
      <c r="J20" s="430"/>
      <c r="K20" s="430"/>
      <c r="L20" s="430"/>
      <c r="M20" s="430"/>
      <c r="N20" s="430"/>
      <c r="O20" s="433"/>
    </row>
    <row r="21" spans="1:15" s="15" customFormat="1" ht="15" customHeight="1" x14ac:dyDescent="0.2">
      <c r="A21" s="474"/>
      <c r="B21" s="475"/>
      <c r="C21" s="476"/>
      <c r="D21" s="476"/>
      <c r="E21" s="477"/>
      <c r="F21" s="478"/>
      <c r="G21" s="479"/>
      <c r="H21" s="479"/>
      <c r="I21" s="479"/>
      <c r="J21" s="479"/>
      <c r="K21" s="479"/>
      <c r="L21" s="479"/>
      <c r="M21" s="479"/>
      <c r="N21" s="479"/>
      <c r="O21" s="480"/>
    </row>
    <row r="22" spans="1:15" s="15" customFormat="1" ht="15" customHeight="1" x14ac:dyDescent="0.2">
      <c r="A22" s="474"/>
      <c r="B22" s="437"/>
      <c r="C22" s="438"/>
      <c r="D22" s="438"/>
      <c r="E22" s="439"/>
      <c r="F22" s="434"/>
      <c r="G22" s="435"/>
      <c r="H22" s="435"/>
      <c r="I22" s="435"/>
      <c r="J22" s="435"/>
      <c r="K22" s="435"/>
      <c r="L22" s="435"/>
      <c r="M22" s="435"/>
      <c r="N22" s="435"/>
      <c r="O22" s="436"/>
    </row>
    <row r="23" spans="1:15" s="15" customFormat="1" ht="15" customHeight="1" x14ac:dyDescent="0.2">
      <c r="A23" s="474"/>
      <c r="B23" s="437"/>
      <c r="C23" s="438"/>
      <c r="D23" s="438"/>
      <c r="E23" s="439"/>
      <c r="F23" s="434"/>
      <c r="G23" s="435"/>
      <c r="H23" s="435"/>
      <c r="I23" s="435"/>
      <c r="J23" s="435"/>
      <c r="K23" s="435"/>
      <c r="L23" s="435"/>
      <c r="M23" s="435"/>
      <c r="N23" s="435"/>
      <c r="O23" s="436"/>
    </row>
    <row r="24" spans="1:15" s="15" customFormat="1" ht="15" customHeight="1" x14ac:dyDescent="0.2">
      <c r="A24" s="474"/>
      <c r="B24" s="437"/>
      <c r="C24" s="438"/>
      <c r="D24" s="438"/>
      <c r="E24" s="439"/>
      <c r="F24" s="434"/>
      <c r="G24" s="435"/>
      <c r="H24" s="435"/>
      <c r="I24" s="435"/>
      <c r="J24" s="435"/>
      <c r="K24" s="435"/>
      <c r="L24" s="435"/>
      <c r="M24" s="435"/>
      <c r="N24" s="435"/>
      <c r="O24" s="436"/>
    </row>
    <row r="25" spans="1:15" s="15" customFormat="1" ht="6" customHeight="1" x14ac:dyDescent="0.2">
      <c r="A25" s="16"/>
      <c r="B25" s="14"/>
      <c r="C25" s="14"/>
      <c r="D25" s="14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8"/>
    </row>
    <row r="26" spans="1:15" s="15" customFormat="1" ht="15" customHeight="1" x14ac:dyDescent="0.2">
      <c r="A26" s="463" t="s">
        <v>42</v>
      </c>
      <c r="B26" s="464"/>
      <c r="C26" s="19"/>
      <c r="D26" s="19"/>
      <c r="E26" s="19"/>
      <c r="F26" s="19"/>
      <c r="G26" s="19"/>
      <c r="H26" s="19"/>
      <c r="I26" s="19"/>
      <c r="J26" s="467" t="s">
        <v>43</v>
      </c>
      <c r="K26" s="467"/>
      <c r="L26" s="19"/>
      <c r="M26" s="467" t="s">
        <v>44</v>
      </c>
      <c r="N26" s="467"/>
      <c r="O26" s="468"/>
    </row>
    <row r="27" spans="1:15" s="15" customFormat="1" ht="13.5" customHeight="1" x14ac:dyDescent="0.2">
      <c r="A27" s="465"/>
      <c r="B27" s="466"/>
      <c r="C27" s="19"/>
      <c r="D27" s="19"/>
      <c r="E27" s="19"/>
      <c r="F27" s="19"/>
      <c r="G27" s="19"/>
      <c r="H27" s="19"/>
      <c r="I27" s="19"/>
      <c r="L27" s="19"/>
      <c r="M27" s="20" t="s">
        <v>45</v>
      </c>
      <c r="N27" s="20"/>
      <c r="O27" s="21"/>
    </row>
    <row r="28" spans="1:15" s="15" customFormat="1" ht="15" customHeight="1" x14ac:dyDescent="0.25">
      <c r="A28" s="22"/>
      <c r="B28" s="23" t="s">
        <v>46</v>
      </c>
      <c r="C28" s="19"/>
      <c r="D28" s="19"/>
      <c r="E28" s="19"/>
      <c r="F28" s="19"/>
      <c r="G28" s="19"/>
      <c r="H28" s="19"/>
      <c r="I28" s="19"/>
      <c r="J28" s="469"/>
      <c r="K28" s="469"/>
      <c r="L28" s="19"/>
      <c r="M28" s="470"/>
      <c r="N28" s="471"/>
      <c r="O28" s="472"/>
    </row>
    <row r="29" spans="1:15" s="15" customFormat="1" ht="6" customHeight="1" x14ac:dyDescent="0.25">
      <c r="A29" s="24"/>
      <c r="B29" s="25"/>
      <c r="C29" s="25"/>
      <c r="D29" s="25"/>
      <c r="E29" s="25"/>
      <c r="F29" s="25"/>
      <c r="G29" s="26"/>
      <c r="H29" s="26"/>
      <c r="I29" s="26"/>
      <c r="J29" s="26"/>
      <c r="K29" s="26"/>
      <c r="L29" s="26"/>
      <c r="M29" s="26"/>
      <c r="N29" s="26"/>
      <c r="O29" s="27"/>
    </row>
    <row r="30" spans="1:15" s="68" customFormat="1" ht="21.95" customHeight="1" x14ac:dyDescent="0.25">
      <c r="A30" s="481" t="s">
        <v>47</v>
      </c>
      <c r="B30" s="482"/>
      <c r="C30" s="37" t="s">
        <v>48</v>
      </c>
      <c r="D30" s="39"/>
      <c r="E30" s="39"/>
      <c r="F30" s="37"/>
      <c r="G30" s="38" t="s">
        <v>49</v>
      </c>
      <c r="H30" s="39"/>
      <c r="I30" s="39"/>
      <c r="J30" s="37"/>
      <c r="K30" s="38" t="s">
        <v>50</v>
      </c>
      <c r="L30" s="37"/>
      <c r="M30" s="37"/>
      <c r="N30" s="37"/>
      <c r="O30" s="36"/>
    </row>
    <row r="31" spans="1:15" s="15" customFormat="1" ht="15" customHeight="1" x14ac:dyDescent="0.25">
      <c r="A31" s="43" t="s">
        <v>51</v>
      </c>
      <c r="B31" s="25"/>
      <c r="C31" s="42" t="s">
        <v>52</v>
      </c>
      <c r="D31" s="25"/>
      <c r="E31" s="44"/>
      <c r="F31" s="44"/>
      <c r="G31" s="44"/>
      <c r="H31" s="44"/>
      <c r="I31" s="45" t="s">
        <v>53</v>
      </c>
      <c r="J31" s="44"/>
      <c r="K31" s="26"/>
      <c r="L31" s="26"/>
      <c r="M31" s="26"/>
      <c r="N31" s="26"/>
      <c r="O31" s="46"/>
    </row>
    <row r="32" spans="1:15" s="15" customFormat="1" ht="6" customHeight="1" thickBot="1" x14ac:dyDescent="0.3">
      <c r="A32" s="28"/>
      <c r="B32" s="69"/>
      <c r="C32" s="29"/>
      <c r="D32" s="30"/>
      <c r="E32" s="30"/>
      <c r="F32" s="30"/>
      <c r="G32" s="31"/>
      <c r="H32" s="31"/>
      <c r="I32" s="31"/>
      <c r="J32" s="31"/>
      <c r="K32" s="31"/>
      <c r="L32" s="31"/>
      <c r="M32" s="31"/>
      <c r="N32" s="31"/>
      <c r="O32" s="32"/>
    </row>
    <row r="33" spans="1:15" s="15" customFormat="1" ht="27" customHeight="1" x14ac:dyDescent="0.2">
      <c r="A33" s="483" t="s">
        <v>54</v>
      </c>
      <c r="B33" s="484"/>
      <c r="C33" s="485"/>
      <c r="D33" s="485"/>
      <c r="E33" s="485"/>
      <c r="F33" s="485"/>
      <c r="G33" s="485"/>
      <c r="H33" s="485"/>
      <c r="I33" s="485"/>
      <c r="J33" s="485"/>
      <c r="K33" s="485"/>
      <c r="L33" s="485"/>
      <c r="M33" s="485"/>
      <c r="N33" s="485"/>
      <c r="O33" s="486"/>
    </row>
    <row r="34" spans="1:15" s="15" customFormat="1" ht="15.95" customHeight="1" x14ac:dyDescent="0.2">
      <c r="A34" s="455"/>
      <c r="B34" s="487"/>
      <c r="C34" s="488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9"/>
    </row>
    <row r="35" spans="1:15" ht="15.95" customHeight="1" x14ac:dyDescent="0.2">
      <c r="A35" s="455"/>
      <c r="B35" s="490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2"/>
    </row>
    <row r="36" spans="1:15" s="15" customFormat="1" x14ac:dyDescent="0.2">
      <c r="A36" s="454" t="s">
        <v>55</v>
      </c>
      <c r="B36" s="457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9"/>
    </row>
    <row r="37" spans="1:15" s="15" customFormat="1" x14ac:dyDescent="0.2">
      <c r="A37" s="455"/>
      <c r="B37" s="457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9"/>
    </row>
    <row r="38" spans="1:15" s="15" customFormat="1" ht="15" customHeight="1" x14ac:dyDescent="0.2">
      <c r="A38" s="456"/>
      <c r="B38" s="460"/>
      <c r="C38" s="461"/>
      <c r="D38" s="461"/>
      <c r="E38" s="461"/>
      <c r="F38" s="461"/>
      <c r="G38" s="461"/>
      <c r="H38" s="461"/>
      <c r="I38" s="461"/>
      <c r="J38" s="461"/>
      <c r="K38" s="461"/>
      <c r="L38" s="461"/>
      <c r="M38" s="461"/>
      <c r="N38" s="461"/>
      <c r="O38" s="462"/>
    </row>
    <row r="39" spans="1:15" ht="30" customHeight="1" x14ac:dyDescent="0.2">
      <c r="A39" s="455" t="s">
        <v>56</v>
      </c>
      <c r="B39" s="496"/>
      <c r="C39" s="497"/>
      <c r="D39" s="497"/>
      <c r="E39" s="497"/>
      <c r="F39" s="497"/>
      <c r="G39" s="497"/>
      <c r="H39" s="497"/>
      <c r="I39" s="497"/>
      <c r="J39" s="497"/>
      <c r="K39" s="497"/>
      <c r="L39" s="497"/>
      <c r="M39" s="497"/>
      <c r="N39" s="497"/>
      <c r="O39" s="498"/>
    </row>
    <row r="40" spans="1:15" ht="15.95" customHeight="1" x14ac:dyDescent="0.2">
      <c r="A40" s="455"/>
      <c r="B40" s="496"/>
      <c r="C40" s="497"/>
      <c r="D40" s="497"/>
      <c r="E40" s="497"/>
      <c r="F40" s="497"/>
      <c r="G40" s="497"/>
      <c r="H40" s="497"/>
      <c r="I40" s="497"/>
      <c r="J40" s="497"/>
      <c r="K40" s="497"/>
      <c r="L40" s="497"/>
      <c r="M40" s="497"/>
      <c r="N40" s="497"/>
      <c r="O40" s="498"/>
    </row>
    <row r="41" spans="1:15" ht="15.95" customHeight="1" x14ac:dyDescent="0.2">
      <c r="A41" s="455"/>
      <c r="B41" s="496"/>
      <c r="C41" s="497"/>
      <c r="D41" s="497"/>
      <c r="E41" s="497"/>
      <c r="F41" s="497"/>
      <c r="G41" s="497"/>
      <c r="H41" s="497"/>
      <c r="I41" s="497"/>
      <c r="J41" s="497"/>
      <c r="K41" s="497"/>
      <c r="L41" s="497"/>
      <c r="M41" s="497"/>
      <c r="N41" s="497"/>
      <c r="O41" s="498"/>
    </row>
    <row r="42" spans="1:15" ht="15.95" customHeight="1" x14ac:dyDescent="0.2">
      <c r="A42" s="455"/>
      <c r="B42" s="496"/>
      <c r="C42" s="497"/>
      <c r="D42" s="497"/>
      <c r="E42" s="497"/>
      <c r="F42" s="497"/>
      <c r="G42" s="497"/>
      <c r="H42" s="497"/>
      <c r="I42" s="497"/>
      <c r="J42" s="497"/>
      <c r="K42" s="497"/>
      <c r="L42" s="497"/>
      <c r="M42" s="497"/>
      <c r="N42" s="497"/>
      <c r="O42" s="498"/>
    </row>
    <row r="43" spans="1:15" ht="15.95" customHeight="1" x14ac:dyDescent="0.2">
      <c r="A43" s="455"/>
      <c r="B43" s="496"/>
      <c r="C43" s="497"/>
      <c r="D43" s="497"/>
      <c r="E43" s="497"/>
      <c r="F43" s="497"/>
      <c r="G43" s="497"/>
      <c r="H43" s="497"/>
      <c r="I43" s="497"/>
      <c r="J43" s="497"/>
      <c r="K43" s="497"/>
      <c r="L43" s="497"/>
      <c r="M43" s="497"/>
      <c r="N43" s="497"/>
      <c r="O43" s="498"/>
    </row>
    <row r="44" spans="1:15" ht="26.25" customHeight="1" x14ac:dyDescent="0.2">
      <c r="A44" s="455"/>
      <c r="B44" s="496"/>
      <c r="C44" s="497"/>
      <c r="D44" s="497"/>
      <c r="E44" s="497"/>
      <c r="F44" s="497"/>
      <c r="G44" s="497"/>
      <c r="H44" s="497"/>
      <c r="I44" s="497"/>
      <c r="J44" s="497"/>
      <c r="K44" s="497"/>
      <c r="L44" s="497"/>
      <c r="M44" s="497"/>
      <c r="N44" s="497"/>
      <c r="O44" s="498"/>
    </row>
    <row r="45" spans="1:15" ht="15.95" customHeight="1" x14ac:dyDescent="0.2">
      <c r="A45" s="455"/>
      <c r="B45" s="496"/>
      <c r="C45" s="497"/>
      <c r="D45" s="497"/>
      <c r="E45" s="497"/>
      <c r="F45" s="497"/>
      <c r="G45" s="497"/>
      <c r="H45" s="497"/>
      <c r="I45" s="497"/>
      <c r="J45" s="497"/>
      <c r="K45" s="497"/>
      <c r="L45" s="497"/>
      <c r="M45" s="497"/>
      <c r="N45" s="497"/>
      <c r="O45" s="498"/>
    </row>
    <row r="46" spans="1:15" s="15" customFormat="1" ht="15.95" customHeight="1" x14ac:dyDescent="0.2">
      <c r="A46" s="455"/>
      <c r="B46" s="496"/>
      <c r="C46" s="497"/>
      <c r="D46" s="497"/>
      <c r="E46" s="497"/>
      <c r="F46" s="497"/>
      <c r="G46" s="497"/>
      <c r="H46" s="497"/>
      <c r="I46" s="497"/>
      <c r="J46" s="497"/>
      <c r="K46" s="497"/>
      <c r="L46" s="497"/>
      <c r="M46" s="497"/>
      <c r="N46" s="497"/>
      <c r="O46" s="498"/>
    </row>
    <row r="47" spans="1:15" s="15" customFormat="1" ht="15.95" customHeight="1" x14ac:dyDescent="0.2">
      <c r="A47" s="455"/>
      <c r="B47" s="496"/>
      <c r="C47" s="499"/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500"/>
    </row>
    <row r="48" spans="1:15" s="15" customFormat="1" ht="15.95" customHeight="1" x14ac:dyDescent="0.2">
      <c r="A48" s="455"/>
      <c r="B48" s="496"/>
      <c r="C48" s="499"/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500"/>
    </row>
    <row r="49" spans="1:15" s="15" customFormat="1" ht="15.95" customHeight="1" thickBot="1" x14ac:dyDescent="0.25">
      <c r="A49" s="495"/>
      <c r="B49" s="501"/>
      <c r="C49" s="502"/>
      <c r="D49" s="502"/>
      <c r="E49" s="502"/>
      <c r="F49" s="502"/>
      <c r="G49" s="502"/>
      <c r="H49" s="502"/>
      <c r="I49" s="502"/>
      <c r="J49" s="502"/>
      <c r="K49" s="502"/>
      <c r="L49" s="502"/>
      <c r="M49" s="502"/>
      <c r="N49" s="502"/>
      <c r="O49" s="503"/>
    </row>
    <row r="50" spans="1:15" ht="20.25" customHeight="1" x14ac:dyDescent="0.2">
      <c r="A50" s="70" t="s">
        <v>57</v>
      </c>
      <c r="C50" s="504" t="s">
        <v>58</v>
      </c>
      <c r="D50" s="504"/>
      <c r="E50" s="504"/>
      <c r="F50" s="71"/>
      <c r="G50" s="71"/>
      <c r="J50" s="71"/>
      <c r="K50" s="11"/>
      <c r="L50" s="11"/>
      <c r="M50" s="11"/>
      <c r="N50" s="11"/>
      <c r="O50" s="72"/>
    </row>
    <row r="51" spans="1:15" ht="15.75" x14ac:dyDescent="0.25">
      <c r="A51" s="505" t="s">
        <v>59</v>
      </c>
      <c r="B51" s="506"/>
      <c r="C51" s="506"/>
      <c r="D51" s="506"/>
      <c r="E51" s="506"/>
      <c r="F51" s="506"/>
      <c r="G51" s="506"/>
      <c r="H51" s="507"/>
      <c r="I51" s="508" t="s">
        <v>60</v>
      </c>
      <c r="J51" s="506"/>
      <c r="K51" s="506"/>
      <c r="L51" s="506"/>
      <c r="M51" s="506"/>
      <c r="N51" s="506"/>
      <c r="O51" s="509"/>
    </row>
    <row r="52" spans="1:15" ht="43.5" customHeight="1" thickBot="1" x14ac:dyDescent="0.25">
      <c r="A52" s="73"/>
      <c r="B52" s="35"/>
      <c r="C52" s="35"/>
      <c r="D52" s="35"/>
      <c r="E52" s="35"/>
      <c r="F52" s="35"/>
      <c r="G52" s="35"/>
      <c r="H52" s="35"/>
      <c r="I52" s="493"/>
      <c r="J52" s="494"/>
      <c r="K52" s="494"/>
      <c r="L52" s="494"/>
      <c r="M52" s="35"/>
      <c r="N52" s="35"/>
      <c r="O52" s="74"/>
    </row>
    <row r="53" spans="1:15" ht="16.5" customHeight="1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75"/>
    </row>
    <row r="54" spans="1:15" ht="13.5" customHeight="1" x14ac:dyDescent="0.2">
      <c r="A54" s="34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75"/>
    </row>
    <row r="55" spans="1:15" ht="14.25" customHeight="1" x14ac:dyDescent="0.2">
      <c r="A55" s="75"/>
      <c r="B55" s="33"/>
      <c r="C55" s="33"/>
      <c r="D55" s="33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</row>
    <row r="56" spans="1:15" ht="15" x14ac:dyDescent="0.2">
      <c r="A56" s="75"/>
      <c r="B56" s="33"/>
      <c r="C56" s="33"/>
      <c r="D56" s="33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</row>
    <row r="57" spans="1:15" ht="15" x14ac:dyDescent="0.2">
      <c r="A57" s="75"/>
      <c r="B57" s="33"/>
      <c r="C57" s="33"/>
      <c r="D57" s="33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</row>
    <row r="58" spans="1:15" ht="12" customHeight="1" x14ac:dyDescent="0.2">
      <c r="A58" s="75"/>
      <c r="B58" s="33"/>
      <c r="C58" s="33"/>
      <c r="D58" s="33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</row>
    <row r="59" spans="1:15" ht="12" customHeight="1" x14ac:dyDescent="0.2">
      <c r="A59" s="75"/>
      <c r="B59" s="33"/>
      <c r="C59" s="33"/>
      <c r="D59" s="33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</row>
  </sheetData>
  <mergeCells count="60">
    <mergeCell ref="I52:L52"/>
    <mergeCell ref="A39:A49"/>
    <mergeCell ref="B39:O39"/>
    <mergeCell ref="B40:O40"/>
    <mergeCell ref="B41:O41"/>
    <mergeCell ref="B42:O42"/>
    <mergeCell ref="B43:O43"/>
    <mergeCell ref="B44:O44"/>
    <mergeCell ref="B45:O45"/>
    <mergeCell ref="B46:O46"/>
    <mergeCell ref="B47:O47"/>
    <mergeCell ref="B48:O48"/>
    <mergeCell ref="B49:O49"/>
    <mergeCell ref="C50:E50"/>
    <mergeCell ref="A51:H51"/>
    <mergeCell ref="I51:O51"/>
    <mergeCell ref="A30:B30"/>
    <mergeCell ref="A33:A35"/>
    <mergeCell ref="B33:O33"/>
    <mergeCell ref="B34:O34"/>
    <mergeCell ref="B35:O35"/>
    <mergeCell ref="A36:A38"/>
    <mergeCell ref="B36:O36"/>
    <mergeCell ref="B37:O37"/>
    <mergeCell ref="B38:O38"/>
    <mergeCell ref="F24:O24"/>
    <mergeCell ref="A26:B27"/>
    <mergeCell ref="J26:K26"/>
    <mergeCell ref="M26:O26"/>
    <mergeCell ref="J28:K28"/>
    <mergeCell ref="M28:O28"/>
    <mergeCell ref="A20:A24"/>
    <mergeCell ref="B20:E20"/>
    <mergeCell ref="F20:O20"/>
    <mergeCell ref="B21:E21"/>
    <mergeCell ref="F21:O21"/>
    <mergeCell ref="B22:E22"/>
    <mergeCell ref="F22:O22"/>
    <mergeCell ref="B23:E23"/>
    <mergeCell ref="F23:O23"/>
    <mergeCell ref="B24:E24"/>
    <mergeCell ref="B17:E17"/>
    <mergeCell ref="F17:O17"/>
    <mergeCell ref="B18:E18"/>
    <mergeCell ref="F18:O18"/>
    <mergeCell ref="B19:E19"/>
    <mergeCell ref="F19:O19"/>
    <mergeCell ref="I7:O7"/>
    <mergeCell ref="I10:O10"/>
    <mergeCell ref="B13:E13"/>
    <mergeCell ref="I13:O13"/>
    <mergeCell ref="B16:E16"/>
    <mergeCell ref="F16:O16"/>
    <mergeCell ref="B1:L4"/>
    <mergeCell ref="N2:O2"/>
    <mergeCell ref="N3:O3"/>
    <mergeCell ref="N4:O4"/>
    <mergeCell ref="A5:B5"/>
    <mergeCell ref="C5:I5"/>
    <mergeCell ref="J5:O5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locked="0" defaultSize="0" autoFill="0" autoLine="0" autoPict="0">
                <anchor moveWithCells="1">
                  <from>
                    <xdr:col>5</xdr:col>
                    <xdr:colOff>333375</xdr:colOff>
                    <xdr:row>7</xdr:row>
                    <xdr:rowOff>38100</xdr:rowOff>
                  </from>
                  <to>
                    <xdr:col>5</xdr:col>
                    <xdr:colOff>333375</xdr:colOff>
                    <xdr:row>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locked="0" defaultSize="0" autoFill="0" autoLine="0" autoPict="0">
                <anchor moveWithCells="1">
                  <from>
                    <xdr:col>5</xdr:col>
                    <xdr:colOff>333375</xdr:colOff>
                    <xdr:row>6</xdr:row>
                    <xdr:rowOff>28575</xdr:rowOff>
                  </from>
                  <to>
                    <xdr:col>5</xdr:col>
                    <xdr:colOff>333375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locked="0" defaultSize="0" autoFill="0" autoLine="0" autoPict="0">
                <anchor moveWithCells="1">
                  <from>
                    <xdr:col>5</xdr:col>
                    <xdr:colOff>333375</xdr:colOff>
                    <xdr:row>12</xdr:row>
                    <xdr:rowOff>38100</xdr:rowOff>
                  </from>
                  <to>
                    <xdr:col>5</xdr:col>
                    <xdr:colOff>333375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locked="0" defaultSize="0" autoFill="0" autoLine="0" autoPict="0">
                <anchor moveWithCells="1">
                  <from>
                    <xdr:col>5</xdr:col>
                    <xdr:colOff>219075</xdr:colOff>
                    <xdr:row>29</xdr:row>
                    <xdr:rowOff>28575</xdr:rowOff>
                  </from>
                  <to>
                    <xdr:col>5</xdr:col>
                    <xdr:colOff>323850</xdr:colOff>
                    <xdr:row>30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locked="0" defaultSize="0" autoFill="0" autoLine="0" autoPict="0">
                <anchor moveWithCells="1">
                  <from>
                    <xdr:col>14</xdr:col>
                    <xdr:colOff>95250</xdr:colOff>
                    <xdr:row>29</xdr:row>
                    <xdr:rowOff>28575</xdr:rowOff>
                  </from>
                  <to>
                    <xdr:col>14</xdr:col>
                    <xdr:colOff>323850</xdr:colOff>
                    <xdr:row>30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locked="0" defaultSize="0" autoFill="0" autoLine="0" autoPict="0">
                <anchor moveWithCells="1">
                  <from>
                    <xdr:col>5</xdr:col>
                    <xdr:colOff>333375</xdr:colOff>
                    <xdr:row>8</xdr:row>
                    <xdr:rowOff>38100</xdr:rowOff>
                  </from>
                  <to>
                    <xdr:col>5</xdr:col>
                    <xdr:colOff>333375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locked="0" defaultSize="0" autoFill="0" autoLine="0" autoPict="0">
                <anchor moveWithCells="1">
                  <from>
                    <xdr:col>5</xdr:col>
                    <xdr:colOff>333375</xdr:colOff>
                    <xdr:row>9</xdr:row>
                    <xdr:rowOff>38100</xdr:rowOff>
                  </from>
                  <to>
                    <xdr:col>5</xdr:col>
                    <xdr:colOff>333375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Check Box 8">
              <controlPr locked="0" defaultSize="0" autoFill="0" autoLine="0" autoPict="0">
                <anchor moveWithCells="1">
                  <from>
                    <xdr:col>5</xdr:col>
                    <xdr:colOff>333375</xdr:colOff>
                    <xdr:row>10</xdr:row>
                    <xdr:rowOff>38100</xdr:rowOff>
                  </from>
                  <to>
                    <xdr:col>5</xdr:col>
                    <xdr:colOff>333375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2" name="Check Box 9">
              <controlPr locked="0" defaultSize="0" autoFill="0" autoLine="0" autoPict="0">
                <anchor moveWithCells="1">
                  <from>
                    <xdr:col>5</xdr:col>
                    <xdr:colOff>333375</xdr:colOff>
                    <xdr:row>11</xdr:row>
                    <xdr:rowOff>38100</xdr:rowOff>
                  </from>
                  <to>
                    <xdr:col>5</xdr:col>
                    <xdr:colOff>333375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3" name="Check Box 10">
              <controlPr locked="0" defaultSize="0" autoFill="0" autoLine="0" autoPict="0">
                <anchor moveWithCells="1">
                  <from>
                    <xdr:col>8</xdr:col>
                    <xdr:colOff>47625</xdr:colOff>
                    <xdr:row>29</xdr:row>
                    <xdr:rowOff>38100</xdr:rowOff>
                  </from>
                  <to>
                    <xdr:col>9</xdr:col>
                    <xdr:colOff>76200</xdr:colOff>
                    <xdr:row>30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>
    <tabColor rgb="FFFFFF00"/>
    <pageSetUpPr fitToPage="1"/>
  </sheetPr>
  <dimension ref="A1:L166"/>
  <sheetViews>
    <sheetView topLeftCell="A60" workbookViewId="0">
      <selection activeCell="C70" sqref="C70:C74"/>
    </sheetView>
  </sheetViews>
  <sheetFormatPr baseColWidth="10" defaultColWidth="11.42578125" defaultRowHeight="15" x14ac:dyDescent="0.25"/>
  <cols>
    <col min="1" max="1" width="11.42578125" style="95"/>
    <col min="2" max="2" width="14.5703125" style="95" customWidth="1"/>
    <col min="3" max="3" width="13.42578125" style="95" customWidth="1"/>
    <col min="4" max="4" width="13.7109375" style="95" customWidth="1"/>
    <col min="5" max="16384" width="11.42578125" style="95"/>
  </cols>
  <sheetData>
    <row r="1" spans="2:11" ht="15" customHeight="1" thickBot="1" x14ac:dyDescent="0.3">
      <c r="B1" s="510"/>
      <c r="C1" s="511"/>
      <c r="D1" s="516" t="s">
        <v>61</v>
      </c>
      <c r="E1" s="517"/>
      <c r="F1" s="517"/>
      <c r="G1" s="517"/>
      <c r="H1" s="517"/>
      <c r="I1" s="518"/>
      <c r="J1" s="76" t="s">
        <v>18</v>
      </c>
      <c r="K1" s="77" t="s">
        <v>62</v>
      </c>
    </row>
    <row r="2" spans="2:11" ht="15" customHeight="1" thickBot="1" x14ac:dyDescent="0.3">
      <c r="B2" s="512"/>
      <c r="C2" s="513"/>
      <c r="D2" s="519"/>
      <c r="E2" s="520"/>
      <c r="F2" s="520"/>
      <c r="G2" s="520"/>
      <c r="H2" s="520"/>
      <c r="I2" s="521"/>
      <c r="J2" s="78" t="s">
        <v>20</v>
      </c>
      <c r="K2" s="79" t="s">
        <v>63</v>
      </c>
    </row>
    <row r="3" spans="2:11" ht="15" customHeight="1" thickBot="1" x14ac:dyDescent="0.3">
      <c r="B3" s="512"/>
      <c r="C3" s="513"/>
      <c r="D3" s="519"/>
      <c r="E3" s="520"/>
      <c r="F3" s="520"/>
      <c r="G3" s="520"/>
      <c r="H3" s="520"/>
      <c r="I3" s="521"/>
      <c r="J3" s="78" t="s">
        <v>22</v>
      </c>
      <c r="K3" s="79" t="s">
        <v>23</v>
      </c>
    </row>
    <row r="4" spans="2:11" ht="15" customHeight="1" thickBot="1" x14ac:dyDescent="0.3">
      <c r="B4" s="514"/>
      <c r="C4" s="515"/>
      <c r="D4" s="522"/>
      <c r="E4" s="523"/>
      <c r="F4" s="523"/>
      <c r="G4" s="523"/>
      <c r="H4" s="523"/>
      <c r="I4" s="524"/>
      <c r="J4" s="78" t="s">
        <v>24</v>
      </c>
      <c r="K4" s="79" t="s">
        <v>64</v>
      </c>
    </row>
    <row r="8" spans="2:11" ht="15.75" thickBot="1" x14ac:dyDescent="0.3"/>
    <row r="9" spans="2:11" ht="15.75" thickBot="1" x14ac:dyDescent="0.3">
      <c r="B9" s="525" t="s">
        <v>65</v>
      </c>
      <c r="C9" s="526"/>
      <c r="D9" s="526"/>
      <c r="E9" s="526"/>
      <c r="F9" s="526"/>
      <c r="G9" s="526"/>
      <c r="H9" s="526"/>
      <c r="I9" s="526"/>
      <c r="J9" s="526"/>
      <c r="K9" s="527"/>
    </row>
    <row r="10" spans="2:11" ht="27" thickBot="1" x14ac:dyDescent="0.3">
      <c r="B10" s="106" t="s">
        <v>66</v>
      </c>
      <c r="C10" s="94"/>
      <c r="D10" s="94"/>
      <c r="E10" s="107"/>
      <c r="F10" s="107"/>
      <c r="G10" s="107"/>
      <c r="H10" s="107"/>
      <c r="I10" s="107"/>
      <c r="J10" s="107"/>
      <c r="K10" s="108"/>
    </row>
    <row r="11" spans="2:11" ht="15.75" thickBot="1" x14ac:dyDescent="0.3">
      <c r="B11" s="528" t="s">
        <v>67</v>
      </c>
      <c r="C11" s="529"/>
      <c r="D11" s="530" t="s">
        <v>68</v>
      </c>
      <c r="E11" s="531"/>
      <c r="F11" s="51"/>
      <c r="G11" s="532" t="s">
        <v>69</v>
      </c>
      <c r="H11" s="531"/>
      <c r="I11" s="51" t="s">
        <v>70</v>
      </c>
      <c r="J11" s="533"/>
      <c r="K11" s="534"/>
    </row>
    <row r="12" spans="2:11" ht="15.75" thickBot="1" x14ac:dyDescent="0.3">
      <c r="B12" s="528" t="s">
        <v>71</v>
      </c>
      <c r="C12" s="529"/>
      <c r="D12" s="529"/>
      <c r="E12" s="529"/>
      <c r="F12" s="529"/>
      <c r="G12" s="529"/>
      <c r="H12" s="529"/>
      <c r="I12" s="529"/>
      <c r="J12" s="529"/>
      <c r="K12" s="535"/>
    </row>
    <row r="13" spans="2:11" ht="15.75" thickBot="1" x14ac:dyDescent="0.3">
      <c r="B13" s="528" t="s">
        <v>72</v>
      </c>
      <c r="C13" s="529"/>
      <c r="D13" s="529"/>
      <c r="E13" s="529"/>
      <c r="F13" s="529"/>
      <c r="G13" s="529"/>
      <c r="H13" s="529"/>
      <c r="I13" s="529"/>
      <c r="J13" s="529"/>
      <c r="K13" s="535"/>
    </row>
    <row r="14" spans="2:11" ht="15.75" thickBot="1" x14ac:dyDescent="0.3">
      <c r="B14" s="525" t="s">
        <v>73</v>
      </c>
      <c r="C14" s="526"/>
      <c r="D14" s="526"/>
      <c r="E14" s="526"/>
      <c r="F14" s="526"/>
      <c r="G14" s="526"/>
      <c r="H14" s="526"/>
      <c r="I14" s="526"/>
      <c r="J14" s="526"/>
      <c r="K14" s="527"/>
    </row>
    <row r="15" spans="2:11" x14ac:dyDescent="0.25">
      <c r="B15" s="536" t="s">
        <v>74</v>
      </c>
      <c r="C15" s="538" t="s">
        <v>75</v>
      </c>
      <c r="D15" s="539"/>
      <c r="E15" s="538" t="s">
        <v>76</v>
      </c>
      <c r="F15" s="542"/>
      <c r="G15" s="539"/>
      <c r="H15" s="538" t="s">
        <v>77</v>
      </c>
      <c r="I15" s="542"/>
      <c r="J15" s="539"/>
      <c r="K15" s="536" t="s">
        <v>78</v>
      </c>
    </row>
    <row r="16" spans="2:11" ht="15.75" thickBot="1" x14ac:dyDescent="0.3">
      <c r="B16" s="537"/>
      <c r="C16" s="540"/>
      <c r="D16" s="541"/>
      <c r="E16" s="540"/>
      <c r="F16" s="543"/>
      <c r="G16" s="541"/>
      <c r="H16" s="540" t="s">
        <v>79</v>
      </c>
      <c r="I16" s="543"/>
      <c r="J16" s="541"/>
      <c r="K16" s="537"/>
    </row>
    <row r="17" spans="2:11" x14ac:dyDescent="0.25">
      <c r="B17" s="544"/>
      <c r="C17" s="547"/>
      <c r="D17" s="548"/>
      <c r="E17" s="574"/>
      <c r="F17" s="575"/>
      <c r="G17" s="576"/>
      <c r="H17" s="547"/>
      <c r="I17" s="556"/>
      <c r="J17" s="548"/>
      <c r="K17" s="559"/>
    </row>
    <row r="18" spans="2:11" x14ac:dyDescent="0.25">
      <c r="B18" s="545"/>
      <c r="C18" s="549"/>
      <c r="D18" s="550"/>
      <c r="E18" s="562"/>
      <c r="F18" s="563"/>
      <c r="G18" s="564"/>
      <c r="H18" s="549"/>
      <c r="I18" s="557"/>
      <c r="J18" s="550"/>
      <c r="K18" s="560"/>
    </row>
    <row r="19" spans="2:11" x14ac:dyDescent="0.25">
      <c r="B19" s="545"/>
      <c r="C19" s="549"/>
      <c r="D19" s="550"/>
      <c r="E19" s="562"/>
      <c r="F19" s="563"/>
      <c r="G19" s="564"/>
      <c r="H19" s="549"/>
      <c r="I19" s="557"/>
      <c r="J19" s="550"/>
      <c r="K19" s="560"/>
    </row>
    <row r="20" spans="2:11" x14ac:dyDescent="0.25">
      <c r="B20" s="545"/>
      <c r="C20" s="549"/>
      <c r="D20" s="550"/>
      <c r="E20" s="562"/>
      <c r="F20" s="563"/>
      <c r="G20" s="564"/>
      <c r="H20" s="549"/>
      <c r="I20" s="557"/>
      <c r="J20" s="550"/>
      <c r="K20" s="560"/>
    </row>
    <row r="21" spans="2:11" x14ac:dyDescent="0.25">
      <c r="B21" s="545"/>
      <c r="C21" s="549"/>
      <c r="D21" s="550"/>
      <c r="E21" s="562"/>
      <c r="F21" s="563"/>
      <c r="G21" s="564"/>
      <c r="H21" s="549"/>
      <c r="I21" s="557"/>
      <c r="J21" s="550"/>
      <c r="K21" s="560"/>
    </row>
    <row r="22" spans="2:11" x14ac:dyDescent="0.25">
      <c r="B22" s="545"/>
      <c r="C22" s="549"/>
      <c r="D22" s="550"/>
      <c r="E22" s="562"/>
      <c r="F22" s="563"/>
      <c r="G22" s="564"/>
      <c r="H22" s="549"/>
      <c r="I22" s="557"/>
      <c r="J22" s="550"/>
      <c r="K22" s="560"/>
    </row>
    <row r="23" spans="2:11" x14ac:dyDescent="0.25">
      <c r="B23" s="545"/>
      <c r="C23" s="549"/>
      <c r="D23" s="550"/>
      <c r="E23" s="562"/>
      <c r="F23" s="563"/>
      <c r="G23" s="564"/>
      <c r="H23" s="549"/>
      <c r="I23" s="557"/>
      <c r="J23" s="550"/>
      <c r="K23" s="560"/>
    </row>
    <row r="24" spans="2:11" x14ac:dyDescent="0.25">
      <c r="B24" s="545"/>
      <c r="C24" s="549"/>
      <c r="D24" s="550"/>
      <c r="E24" s="562"/>
      <c r="F24" s="563"/>
      <c r="G24" s="564"/>
      <c r="H24" s="549"/>
      <c r="I24" s="557"/>
      <c r="J24" s="550"/>
      <c r="K24" s="560"/>
    </row>
    <row r="25" spans="2:11" ht="15.75" thickBot="1" x14ac:dyDescent="0.3">
      <c r="B25" s="546"/>
      <c r="C25" s="551"/>
      <c r="D25" s="552"/>
      <c r="E25" s="565"/>
      <c r="F25" s="566"/>
      <c r="G25" s="567"/>
      <c r="H25" s="551"/>
      <c r="I25" s="558"/>
      <c r="J25" s="552"/>
      <c r="K25" s="561"/>
    </row>
    <row r="26" spans="2:11" ht="15.75" thickBot="1" x14ac:dyDescent="0.3">
      <c r="B26" s="103"/>
      <c r="C26" s="568"/>
      <c r="D26" s="569"/>
      <c r="E26" s="570"/>
      <c r="F26" s="571"/>
      <c r="G26" s="572"/>
      <c r="H26" s="568"/>
      <c r="I26" s="573"/>
      <c r="J26" s="569"/>
      <c r="K26" s="101"/>
    </row>
    <row r="27" spans="2:11" x14ac:dyDescent="0.25">
      <c r="B27" s="544"/>
      <c r="C27" s="547"/>
      <c r="D27" s="548"/>
      <c r="E27" s="553"/>
      <c r="F27" s="554"/>
      <c r="G27" s="555"/>
      <c r="H27" s="547"/>
      <c r="I27" s="556"/>
      <c r="J27" s="548"/>
      <c r="K27" s="559"/>
    </row>
    <row r="28" spans="2:11" x14ac:dyDescent="0.25">
      <c r="B28" s="545"/>
      <c r="C28" s="549"/>
      <c r="D28" s="550"/>
      <c r="E28" s="562"/>
      <c r="F28" s="563"/>
      <c r="G28" s="564"/>
      <c r="H28" s="549"/>
      <c r="I28" s="557"/>
      <c r="J28" s="550"/>
      <c r="K28" s="560"/>
    </row>
    <row r="29" spans="2:11" ht="15.75" thickBot="1" x14ac:dyDescent="0.3">
      <c r="B29" s="546"/>
      <c r="C29" s="551"/>
      <c r="D29" s="552"/>
      <c r="E29" s="565"/>
      <c r="F29" s="566"/>
      <c r="G29" s="567"/>
      <c r="H29" s="551"/>
      <c r="I29" s="558"/>
      <c r="J29" s="552"/>
      <c r="K29" s="561"/>
    </row>
    <row r="30" spans="2:11" x14ac:dyDescent="0.25">
      <c r="B30" s="544"/>
      <c r="C30" s="547"/>
      <c r="D30" s="548"/>
      <c r="E30" s="553"/>
      <c r="F30" s="554"/>
      <c r="G30" s="555"/>
      <c r="H30" s="547"/>
      <c r="I30" s="556"/>
      <c r="J30" s="548"/>
      <c r="K30" s="559"/>
    </row>
    <row r="31" spans="2:11" x14ac:dyDescent="0.25">
      <c r="B31" s="545"/>
      <c r="C31" s="549"/>
      <c r="D31" s="550"/>
      <c r="E31" s="562"/>
      <c r="F31" s="563"/>
      <c r="G31" s="564"/>
      <c r="H31" s="549"/>
      <c r="I31" s="557"/>
      <c r="J31" s="550"/>
      <c r="K31" s="560"/>
    </row>
    <row r="32" spans="2:11" x14ac:dyDescent="0.25">
      <c r="B32" s="545"/>
      <c r="C32" s="549"/>
      <c r="D32" s="550"/>
      <c r="E32" s="562"/>
      <c r="F32" s="563"/>
      <c r="G32" s="564"/>
      <c r="H32" s="549"/>
      <c r="I32" s="557"/>
      <c r="J32" s="550"/>
      <c r="K32" s="560"/>
    </row>
    <row r="33" spans="2:11" x14ac:dyDescent="0.25">
      <c r="B33" s="545"/>
      <c r="C33" s="549"/>
      <c r="D33" s="550"/>
      <c r="E33" s="562"/>
      <c r="F33" s="563"/>
      <c r="G33" s="564"/>
      <c r="H33" s="549"/>
      <c r="I33" s="557"/>
      <c r="J33" s="550"/>
      <c r="K33" s="560"/>
    </row>
    <row r="34" spans="2:11" x14ac:dyDescent="0.25">
      <c r="B34" s="545"/>
      <c r="C34" s="549"/>
      <c r="D34" s="550"/>
      <c r="E34" s="562"/>
      <c r="F34" s="563"/>
      <c r="G34" s="564"/>
      <c r="H34" s="549"/>
      <c r="I34" s="557"/>
      <c r="J34" s="550"/>
      <c r="K34" s="560"/>
    </row>
    <row r="35" spans="2:11" ht="15.75" thickBot="1" x14ac:dyDescent="0.3">
      <c r="B35" s="546"/>
      <c r="C35" s="551"/>
      <c r="D35" s="552"/>
      <c r="E35" s="565"/>
      <c r="F35" s="566"/>
      <c r="G35" s="567"/>
      <c r="H35" s="551"/>
      <c r="I35" s="558"/>
      <c r="J35" s="552"/>
      <c r="K35" s="561"/>
    </row>
    <row r="36" spans="2:11" x14ac:dyDescent="0.25">
      <c r="B36" s="544"/>
      <c r="C36" s="547"/>
      <c r="D36" s="548"/>
      <c r="E36" s="553"/>
      <c r="F36" s="554"/>
      <c r="G36" s="555"/>
      <c r="H36" s="547"/>
      <c r="I36" s="556"/>
      <c r="J36" s="548"/>
      <c r="K36" s="559"/>
    </row>
    <row r="37" spans="2:11" ht="15.75" thickBot="1" x14ac:dyDescent="0.3">
      <c r="B37" s="546"/>
      <c r="C37" s="551"/>
      <c r="D37" s="552"/>
      <c r="E37" s="565"/>
      <c r="F37" s="566"/>
      <c r="G37" s="567"/>
      <c r="H37" s="551"/>
      <c r="I37" s="558"/>
      <c r="J37" s="552"/>
      <c r="K37" s="561"/>
    </row>
    <row r="38" spans="2:11" x14ac:dyDescent="0.25">
      <c r="B38" s="544"/>
      <c r="C38" s="547"/>
      <c r="D38" s="548"/>
      <c r="E38" s="553"/>
      <c r="F38" s="554"/>
      <c r="G38" s="555"/>
      <c r="H38" s="547"/>
      <c r="I38" s="556"/>
      <c r="J38" s="548"/>
      <c r="K38" s="559"/>
    </row>
    <row r="39" spans="2:11" x14ac:dyDescent="0.25">
      <c r="B39" s="545"/>
      <c r="C39" s="549"/>
      <c r="D39" s="550"/>
      <c r="E39" s="562"/>
      <c r="F39" s="563"/>
      <c r="G39" s="564"/>
      <c r="H39" s="549"/>
      <c r="I39" s="557"/>
      <c r="J39" s="550"/>
      <c r="K39" s="560"/>
    </row>
    <row r="40" spans="2:11" x14ac:dyDescent="0.25">
      <c r="B40" s="545"/>
      <c r="C40" s="549"/>
      <c r="D40" s="550"/>
      <c r="E40" s="562"/>
      <c r="F40" s="563"/>
      <c r="G40" s="564"/>
      <c r="H40" s="549"/>
      <c r="I40" s="557"/>
      <c r="J40" s="550"/>
      <c r="K40" s="560"/>
    </row>
    <row r="41" spans="2:11" x14ac:dyDescent="0.25">
      <c r="B41" s="545"/>
      <c r="C41" s="549"/>
      <c r="D41" s="550"/>
      <c r="E41" s="562"/>
      <c r="F41" s="563"/>
      <c r="G41" s="564"/>
      <c r="H41" s="549"/>
      <c r="I41" s="557"/>
      <c r="J41" s="550"/>
      <c r="K41" s="560"/>
    </row>
    <row r="42" spans="2:11" x14ac:dyDescent="0.25">
      <c r="B42" s="545"/>
      <c r="C42" s="549"/>
      <c r="D42" s="550"/>
      <c r="E42" s="562"/>
      <c r="F42" s="563"/>
      <c r="G42" s="564"/>
      <c r="H42" s="549"/>
      <c r="I42" s="557"/>
      <c r="J42" s="550"/>
      <c r="K42" s="560"/>
    </row>
    <row r="43" spans="2:11" x14ac:dyDescent="0.25">
      <c r="B43" s="545"/>
      <c r="C43" s="549"/>
      <c r="D43" s="550"/>
      <c r="E43" s="562"/>
      <c r="F43" s="563"/>
      <c r="G43" s="564"/>
      <c r="H43" s="549"/>
      <c r="I43" s="557"/>
      <c r="J43" s="550"/>
      <c r="K43" s="560"/>
    </row>
    <row r="44" spans="2:11" x14ac:dyDescent="0.25">
      <c r="B44" s="545"/>
      <c r="C44" s="549"/>
      <c r="D44" s="550"/>
      <c r="E44" s="562"/>
      <c r="F44" s="563"/>
      <c r="G44" s="564"/>
      <c r="H44" s="549"/>
      <c r="I44" s="557"/>
      <c r="J44" s="550"/>
      <c r="K44" s="560"/>
    </row>
    <row r="45" spans="2:11" x14ac:dyDescent="0.25">
      <c r="B45" s="545"/>
      <c r="C45" s="549"/>
      <c r="D45" s="550"/>
      <c r="E45" s="562"/>
      <c r="F45" s="563"/>
      <c r="G45" s="564"/>
      <c r="H45" s="549"/>
      <c r="I45" s="557"/>
      <c r="J45" s="550"/>
      <c r="K45" s="560"/>
    </row>
    <row r="46" spans="2:11" x14ac:dyDescent="0.25">
      <c r="B46" s="545"/>
      <c r="C46" s="549"/>
      <c r="D46" s="550"/>
      <c r="E46" s="562"/>
      <c r="F46" s="563"/>
      <c r="G46" s="564"/>
      <c r="H46" s="549"/>
      <c r="I46" s="557"/>
      <c r="J46" s="550"/>
      <c r="K46" s="560"/>
    </row>
    <row r="47" spans="2:11" ht="15.75" thickBot="1" x14ac:dyDescent="0.3">
      <c r="B47" s="546"/>
      <c r="C47" s="551"/>
      <c r="D47" s="552"/>
      <c r="E47" s="565"/>
      <c r="F47" s="566"/>
      <c r="G47" s="567"/>
      <c r="H47" s="551"/>
      <c r="I47" s="558"/>
      <c r="J47" s="552"/>
      <c r="K47" s="561"/>
    </row>
    <row r="48" spans="2:11" x14ac:dyDescent="0.25">
      <c r="B48" s="544"/>
      <c r="C48" s="547"/>
      <c r="D48" s="548"/>
      <c r="E48" s="581"/>
      <c r="F48" s="582"/>
      <c r="G48" s="583"/>
      <c r="H48" s="547"/>
      <c r="I48" s="556"/>
      <c r="J48" s="548"/>
      <c r="K48" s="559"/>
    </row>
    <row r="49" spans="2:11" x14ac:dyDescent="0.25">
      <c r="B49" s="545"/>
      <c r="C49" s="549"/>
      <c r="D49" s="550"/>
      <c r="E49" s="578"/>
      <c r="F49" s="579"/>
      <c r="G49" s="580"/>
      <c r="H49" s="549"/>
      <c r="I49" s="577"/>
      <c r="J49" s="550"/>
      <c r="K49" s="560"/>
    </row>
    <row r="50" spans="2:11" ht="15.75" thickBot="1" x14ac:dyDescent="0.3">
      <c r="B50" s="546"/>
      <c r="C50" s="551"/>
      <c r="D50" s="552"/>
      <c r="E50" s="578"/>
      <c r="F50" s="579"/>
      <c r="G50" s="580"/>
      <c r="H50" s="551"/>
      <c r="I50" s="558"/>
      <c r="J50" s="552"/>
      <c r="K50" s="561"/>
    </row>
    <row r="51" spans="2:11" x14ac:dyDescent="0.25">
      <c r="B51" s="544"/>
      <c r="C51" s="547"/>
      <c r="D51" s="548"/>
      <c r="E51" s="578"/>
      <c r="F51" s="579"/>
      <c r="G51" s="580"/>
      <c r="H51" s="547"/>
      <c r="I51" s="556"/>
      <c r="J51" s="548"/>
      <c r="K51" s="559"/>
    </row>
    <row r="52" spans="2:11" x14ac:dyDescent="0.25">
      <c r="B52" s="545"/>
      <c r="C52" s="549"/>
      <c r="D52" s="550"/>
      <c r="E52" s="578"/>
      <c r="F52" s="579"/>
      <c r="G52" s="580"/>
      <c r="H52" s="549"/>
      <c r="I52" s="577"/>
      <c r="J52" s="550"/>
      <c r="K52" s="560"/>
    </row>
    <row r="53" spans="2:11" x14ac:dyDescent="0.25">
      <c r="B53" s="545"/>
      <c r="C53" s="549"/>
      <c r="D53" s="550"/>
      <c r="E53" s="578"/>
      <c r="F53" s="579"/>
      <c r="G53" s="580"/>
      <c r="H53" s="549"/>
      <c r="I53" s="577"/>
      <c r="J53" s="550"/>
      <c r="K53" s="560"/>
    </row>
    <row r="54" spans="2:11" ht="15.75" thickBot="1" x14ac:dyDescent="0.3">
      <c r="B54" s="546"/>
      <c r="C54" s="551"/>
      <c r="D54" s="552"/>
      <c r="E54" s="584"/>
      <c r="F54" s="585"/>
      <c r="G54" s="586"/>
      <c r="H54" s="551"/>
      <c r="I54" s="558"/>
      <c r="J54" s="552"/>
      <c r="K54" s="561"/>
    </row>
    <row r="55" spans="2:11" ht="15.75" thickBot="1" x14ac:dyDescent="0.3"/>
    <row r="56" spans="2:11" ht="15.75" thickBot="1" x14ac:dyDescent="0.3">
      <c r="B56" s="587" t="s">
        <v>81</v>
      </c>
      <c r="C56" s="588"/>
      <c r="D56" s="588"/>
      <c r="E56" s="589"/>
      <c r="F56" s="587" t="s">
        <v>82</v>
      </c>
      <c r="G56" s="589"/>
    </row>
    <row r="57" spans="2:11" ht="15.75" thickBot="1" x14ac:dyDescent="0.3">
      <c r="B57" s="547" t="s">
        <v>83</v>
      </c>
      <c r="C57" s="556"/>
      <c r="D57" s="568" t="s">
        <v>84</v>
      </c>
      <c r="E57" s="569"/>
      <c r="F57" s="568"/>
      <c r="G57" s="569"/>
    </row>
    <row r="58" spans="2:11" ht="15.75" thickBot="1" x14ac:dyDescent="0.3">
      <c r="B58" s="547"/>
      <c r="C58" s="556"/>
      <c r="D58" s="568" t="s">
        <v>80</v>
      </c>
      <c r="E58" s="569"/>
      <c r="F58" s="568"/>
      <c r="G58" s="569"/>
    </row>
    <row r="59" spans="2:11" ht="15.75" thickBot="1" x14ac:dyDescent="0.3">
      <c r="B59" s="547"/>
      <c r="C59" s="556"/>
      <c r="D59" s="568" t="s">
        <v>85</v>
      </c>
      <c r="E59" s="569"/>
      <c r="F59" s="568"/>
      <c r="G59" s="569"/>
    </row>
    <row r="60" spans="2:11" ht="15.75" thickBot="1" x14ac:dyDescent="0.3">
      <c r="B60" s="547"/>
      <c r="C60" s="556"/>
      <c r="D60" s="568" t="s">
        <v>86</v>
      </c>
      <c r="E60" s="569"/>
      <c r="F60" s="568"/>
      <c r="G60" s="569"/>
    </row>
    <row r="61" spans="2:11" ht="15.75" thickBot="1" x14ac:dyDescent="0.3">
      <c r="B61" s="547"/>
      <c r="C61" s="556"/>
      <c r="D61" s="568" t="s">
        <v>87</v>
      </c>
      <c r="E61" s="569"/>
      <c r="F61" s="568"/>
      <c r="G61" s="569"/>
    </row>
    <row r="62" spans="2:11" ht="15.75" thickBot="1" x14ac:dyDescent="0.3">
      <c r="B62" s="568"/>
      <c r="C62" s="569"/>
      <c r="D62" s="568" t="s">
        <v>88</v>
      </c>
      <c r="E62" s="569"/>
      <c r="F62" s="568"/>
      <c r="G62" s="569"/>
    </row>
    <row r="63" spans="2:11" ht="15.75" thickBot="1" x14ac:dyDescent="0.3">
      <c r="B63" s="525" t="s">
        <v>89</v>
      </c>
      <c r="C63" s="526"/>
      <c r="D63" s="527"/>
    </row>
    <row r="64" spans="2:11" ht="27" thickBot="1" x14ac:dyDescent="0.3">
      <c r="B64" s="104" t="s">
        <v>20</v>
      </c>
      <c r="C64" s="105" t="s">
        <v>90</v>
      </c>
      <c r="D64" s="105" t="s">
        <v>91</v>
      </c>
    </row>
    <row r="65" spans="1:12" ht="15.75" thickBot="1" x14ac:dyDescent="0.3">
      <c r="B65" s="52"/>
      <c r="C65" s="105"/>
      <c r="D65" s="105"/>
    </row>
    <row r="66" spans="1:12" ht="15.75" thickBot="1" x14ac:dyDescent="0.3"/>
    <row r="67" spans="1:12" ht="18.75" customHeight="1" x14ac:dyDescent="0.25">
      <c r="B67" s="590" t="s">
        <v>12</v>
      </c>
      <c r="C67" s="591"/>
      <c r="D67" s="591"/>
      <c r="E67" s="591"/>
      <c r="F67" s="591"/>
      <c r="G67" s="591"/>
      <c r="H67" s="591"/>
      <c r="I67" s="591"/>
      <c r="J67" s="591"/>
      <c r="K67" s="591"/>
      <c r="L67" s="592"/>
    </row>
    <row r="68" spans="1:12" ht="54.75" customHeight="1" x14ac:dyDescent="0.25">
      <c r="B68" s="54" t="s">
        <v>13</v>
      </c>
      <c r="C68" s="102" t="s">
        <v>14</v>
      </c>
      <c r="D68" s="593" t="s">
        <v>15</v>
      </c>
      <c r="E68" s="593"/>
      <c r="F68" s="593"/>
      <c r="G68" s="594" t="s">
        <v>16</v>
      </c>
      <c r="H68" s="594"/>
      <c r="I68" s="594"/>
      <c r="J68" s="594"/>
      <c r="K68" s="594"/>
      <c r="L68" s="595"/>
    </row>
    <row r="69" spans="1:12" ht="32.25" customHeight="1" x14ac:dyDescent="0.25">
      <c r="A69" s="95" t="s">
        <v>92</v>
      </c>
      <c r="B69" s="596" t="s">
        <v>92</v>
      </c>
      <c r="C69" s="597"/>
      <c r="D69" s="597" t="s">
        <v>93</v>
      </c>
      <c r="E69" s="597"/>
      <c r="F69" s="597"/>
      <c r="G69" s="598"/>
      <c r="H69" s="598"/>
      <c r="I69" s="598"/>
      <c r="J69" s="598"/>
      <c r="K69" s="598"/>
      <c r="L69" s="599"/>
    </row>
    <row r="70" spans="1:12" ht="31.5" customHeight="1" x14ac:dyDescent="0.25">
      <c r="B70" s="600"/>
      <c r="C70" s="601"/>
      <c r="D70" s="601"/>
      <c r="E70" s="601"/>
      <c r="F70" s="601"/>
      <c r="G70" s="598"/>
      <c r="H70" s="598"/>
      <c r="I70" s="598"/>
      <c r="J70" s="598"/>
      <c r="K70" s="598"/>
      <c r="L70" s="599"/>
    </row>
    <row r="71" spans="1:12" ht="33.75" customHeight="1" x14ac:dyDescent="0.25">
      <c r="B71" s="600"/>
      <c r="C71" s="601"/>
      <c r="D71" s="601"/>
      <c r="E71" s="601"/>
      <c r="F71" s="601"/>
      <c r="G71" s="598"/>
      <c r="H71" s="598"/>
      <c r="I71" s="598"/>
      <c r="J71" s="598"/>
      <c r="K71" s="598"/>
      <c r="L71" s="599"/>
    </row>
    <row r="72" spans="1:12" ht="31.5" customHeight="1" x14ac:dyDescent="0.25">
      <c r="B72" s="600"/>
      <c r="C72" s="601"/>
      <c r="D72" s="601"/>
      <c r="E72" s="601"/>
      <c r="F72" s="601"/>
      <c r="G72" s="598"/>
      <c r="H72" s="598"/>
      <c r="I72" s="598"/>
      <c r="J72" s="598"/>
      <c r="K72" s="598"/>
      <c r="L72" s="599"/>
    </row>
    <row r="73" spans="1:12" ht="35.25" customHeight="1" x14ac:dyDescent="0.25">
      <c r="B73" s="600"/>
      <c r="C73" s="601"/>
      <c r="D73" s="601"/>
      <c r="E73" s="601"/>
      <c r="F73" s="601"/>
      <c r="G73" s="598"/>
      <c r="H73" s="598"/>
      <c r="I73" s="598"/>
      <c r="J73" s="598"/>
      <c r="K73" s="598"/>
      <c r="L73" s="599"/>
    </row>
    <row r="74" spans="1:12" ht="15.75" x14ac:dyDescent="0.25">
      <c r="B74" s="600"/>
      <c r="C74" s="601"/>
      <c r="D74" s="601"/>
      <c r="E74" s="601"/>
      <c r="F74" s="601"/>
      <c r="G74" s="598"/>
      <c r="H74" s="598"/>
      <c r="I74" s="598"/>
      <c r="J74" s="598"/>
      <c r="K74" s="598"/>
      <c r="L74" s="599"/>
    </row>
    <row r="75" spans="1:12" ht="20.25" customHeight="1" x14ac:dyDescent="0.25">
      <c r="B75" s="600"/>
      <c r="C75" s="100"/>
      <c r="D75" s="601"/>
      <c r="E75" s="601"/>
      <c r="F75" s="601"/>
      <c r="G75" s="598"/>
      <c r="H75" s="598"/>
      <c r="I75" s="598"/>
      <c r="J75" s="598"/>
      <c r="K75" s="598"/>
      <c r="L75" s="599"/>
    </row>
    <row r="76" spans="1:12" ht="16.5" customHeight="1" x14ac:dyDescent="0.25">
      <c r="B76" s="600"/>
      <c r="C76" s="100"/>
      <c r="D76" s="601"/>
      <c r="E76" s="601"/>
      <c r="F76" s="601"/>
      <c r="G76" s="598"/>
      <c r="H76" s="598"/>
      <c r="I76" s="598"/>
      <c r="J76" s="598"/>
      <c r="K76" s="598"/>
      <c r="L76" s="599"/>
    </row>
    <row r="77" spans="1:12" ht="63.75" customHeight="1" x14ac:dyDescent="0.25">
      <c r="B77" s="600"/>
      <c r="C77" s="601"/>
      <c r="D77" s="601"/>
      <c r="E77" s="601"/>
      <c r="F77" s="601"/>
      <c r="G77" s="598"/>
      <c r="H77" s="598"/>
      <c r="I77" s="598"/>
      <c r="J77" s="598"/>
      <c r="K77" s="598"/>
      <c r="L77" s="599"/>
    </row>
    <row r="78" spans="1:12" ht="20.25" customHeight="1" x14ac:dyDescent="0.25">
      <c r="B78" s="600"/>
      <c r="C78" s="601"/>
      <c r="D78" s="601"/>
      <c r="E78" s="601"/>
      <c r="F78" s="601"/>
      <c r="G78" s="598"/>
      <c r="H78" s="598"/>
      <c r="I78" s="598"/>
      <c r="J78" s="598"/>
      <c r="K78" s="598"/>
      <c r="L78" s="599"/>
    </row>
    <row r="79" spans="1:12" ht="33" customHeight="1" x14ac:dyDescent="0.25">
      <c r="B79" s="600"/>
      <c r="C79" s="601"/>
      <c r="D79" s="601"/>
      <c r="E79" s="601"/>
      <c r="F79" s="601"/>
      <c r="G79" s="598"/>
      <c r="H79" s="598"/>
      <c r="I79" s="598"/>
      <c r="J79" s="598"/>
      <c r="K79" s="598"/>
      <c r="L79" s="599"/>
    </row>
    <row r="80" spans="1:12" ht="15.75" x14ac:dyDescent="0.25">
      <c r="B80" s="600"/>
      <c r="C80" s="601"/>
      <c r="D80" s="601"/>
      <c r="E80" s="601"/>
      <c r="F80" s="601"/>
      <c r="G80" s="598"/>
      <c r="H80" s="598"/>
      <c r="I80" s="598"/>
      <c r="J80" s="598"/>
      <c r="K80" s="598"/>
      <c r="L80" s="599"/>
    </row>
    <row r="81" spans="1:12" ht="35.25" customHeight="1" x14ac:dyDescent="0.25">
      <c r="B81" s="600"/>
      <c r="C81" s="100"/>
      <c r="D81" s="601"/>
      <c r="E81" s="601"/>
      <c r="F81" s="601"/>
      <c r="G81" s="598"/>
      <c r="H81" s="598"/>
      <c r="I81" s="598"/>
      <c r="J81" s="598"/>
      <c r="K81" s="598"/>
      <c r="L81" s="599"/>
    </row>
    <row r="82" spans="1:12" ht="17.25" customHeight="1" x14ac:dyDescent="0.25">
      <c r="B82" s="600"/>
      <c r="C82" s="100"/>
      <c r="D82" s="601"/>
      <c r="E82" s="601"/>
      <c r="F82" s="601"/>
      <c r="G82" s="598"/>
      <c r="H82" s="598"/>
      <c r="I82" s="598"/>
      <c r="J82" s="598"/>
      <c r="K82" s="598"/>
      <c r="L82" s="599"/>
    </row>
    <row r="83" spans="1:12" ht="40.5" customHeight="1" x14ac:dyDescent="0.25">
      <c r="B83" s="600"/>
      <c r="C83" s="100"/>
      <c r="D83" s="601"/>
      <c r="E83" s="601"/>
      <c r="F83" s="601"/>
      <c r="G83" s="598"/>
      <c r="H83" s="598"/>
      <c r="I83" s="598"/>
      <c r="J83" s="598"/>
      <c r="K83" s="598"/>
      <c r="L83" s="599"/>
    </row>
    <row r="84" spans="1:12" ht="15.75" x14ac:dyDescent="0.25">
      <c r="B84" s="600"/>
      <c r="C84" s="100"/>
      <c r="D84" s="601"/>
      <c r="E84" s="601"/>
      <c r="F84" s="601"/>
      <c r="G84" s="598"/>
      <c r="H84" s="598"/>
      <c r="I84" s="598"/>
      <c r="J84" s="598"/>
      <c r="K84" s="598"/>
      <c r="L84" s="599"/>
    </row>
    <row r="85" spans="1:12" ht="20.25" customHeight="1" x14ac:dyDescent="0.25">
      <c r="B85" s="600"/>
      <c r="C85" s="601"/>
      <c r="D85" s="601"/>
      <c r="E85" s="601"/>
      <c r="F85" s="601"/>
      <c r="G85" s="598"/>
      <c r="H85" s="598"/>
      <c r="I85" s="598"/>
      <c r="J85" s="598"/>
      <c r="K85" s="598"/>
      <c r="L85" s="599"/>
    </row>
    <row r="86" spans="1:12" ht="56.25" customHeight="1" x14ac:dyDescent="0.25">
      <c r="B86" s="600"/>
      <c r="C86" s="601"/>
      <c r="D86" s="601"/>
      <c r="E86" s="601"/>
      <c r="F86" s="601"/>
      <c r="G86" s="598"/>
      <c r="H86" s="598"/>
      <c r="I86" s="598"/>
      <c r="J86" s="598"/>
      <c r="K86" s="598"/>
      <c r="L86" s="599"/>
    </row>
    <row r="87" spans="1:12" ht="63.75" customHeight="1" x14ac:dyDescent="0.25">
      <c r="A87" s="95" t="s">
        <v>94</v>
      </c>
      <c r="B87" s="596" t="s">
        <v>94</v>
      </c>
      <c r="C87" s="597"/>
      <c r="D87" s="597" t="s">
        <v>95</v>
      </c>
      <c r="E87" s="597"/>
      <c r="F87" s="597"/>
      <c r="G87" s="598"/>
      <c r="H87" s="598"/>
      <c r="I87" s="598"/>
      <c r="J87" s="598"/>
      <c r="K87" s="598"/>
      <c r="L87" s="599"/>
    </row>
    <row r="88" spans="1:12" ht="54" customHeight="1" x14ac:dyDescent="0.25">
      <c r="B88" s="600"/>
      <c r="C88" s="601"/>
      <c r="D88" s="601"/>
      <c r="E88" s="601"/>
      <c r="F88" s="601"/>
      <c r="G88" s="598"/>
      <c r="H88" s="598"/>
      <c r="I88" s="598"/>
      <c r="J88" s="598"/>
      <c r="K88" s="598"/>
      <c r="L88" s="599"/>
    </row>
    <row r="89" spans="1:12" ht="18" customHeight="1" x14ac:dyDescent="0.25">
      <c r="B89" s="600"/>
      <c r="C89" s="601"/>
      <c r="D89" s="601"/>
      <c r="E89" s="601"/>
      <c r="F89" s="601"/>
      <c r="G89" s="598"/>
      <c r="H89" s="598"/>
      <c r="I89" s="598"/>
      <c r="J89" s="598"/>
      <c r="K89" s="598"/>
      <c r="L89" s="599"/>
    </row>
    <row r="90" spans="1:12" ht="20.25" customHeight="1" x14ac:dyDescent="0.25">
      <c r="B90" s="600"/>
      <c r="C90" s="601"/>
      <c r="D90" s="601"/>
      <c r="E90" s="601"/>
      <c r="F90" s="601"/>
      <c r="G90" s="598"/>
      <c r="H90" s="598"/>
      <c r="I90" s="598"/>
      <c r="J90" s="598"/>
      <c r="K90" s="598"/>
      <c r="L90" s="599"/>
    </row>
    <row r="91" spans="1:12" ht="30.75" customHeight="1" x14ac:dyDescent="0.25">
      <c r="B91" s="600"/>
      <c r="C91" s="601"/>
      <c r="D91" s="601"/>
      <c r="E91" s="601"/>
      <c r="F91" s="601"/>
      <c r="G91" s="598"/>
      <c r="H91" s="598"/>
      <c r="I91" s="598"/>
      <c r="J91" s="598"/>
      <c r="K91" s="598"/>
      <c r="L91" s="599"/>
    </row>
    <row r="92" spans="1:12" ht="70.5" customHeight="1" x14ac:dyDescent="0.25">
      <c r="B92" s="600"/>
      <c r="C92" s="601"/>
      <c r="D92" s="601"/>
      <c r="E92" s="601"/>
      <c r="F92" s="601"/>
      <c r="G92" s="598"/>
      <c r="H92" s="598"/>
      <c r="I92" s="598"/>
      <c r="J92" s="598"/>
      <c r="K92" s="598"/>
      <c r="L92" s="599"/>
    </row>
    <row r="93" spans="1:12" ht="36" customHeight="1" x14ac:dyDescent="0.25">
      <c r="B93" s="600"/>
      <c r="C93" s="601"/>
      <c r="D93" s="601"/>
      <c r="E93" s="601"/>
      <c r="F93" s="601"/>
      <c r="G93" s="598"/>
      <c r="H93" s="598"/>
      <c r="I93" s="598"/>
      <c r="J93" s="598"/>
      <c r="K93" s="598"/>
      <c r="L93" s="599"/>
    </row>
    <row r="94" spans="1:12" ht="15.75" x14ac:dyDescent="0.25">
      <c r="B94" s="600"/>
      <c r="C94" s="601"/>
      <c r="D94" s="601"/>
      <c r="E94" s="601"/>
      <c r="F94" s="601"/>
      <c r="G94" s="598"/>
      <c r="H94" s="598"/>
      <c r="I94" s="598"/>
      <c r="J94" s="598"/>
      <c r="K94" s="598"/>
      <c r="L94" s="599"/>
    </row>
    <row r="95" spans="1:12" ht="34.5" customHeight="1" x14ac:dyDescent="0.25">
      <c r="B95" s="600"/>
      <c r="C95" s="601"/>
      <c r="D95" s="601"/>
      <c r="E95" s="601"/>
      <c r="F95" s="601"/>
      <c r="G95" s="598"/>
      <c r="H95" s="598"/>
      <c r="I95" s="598"/>
      <c r="J95" s="598"/>
      <c r="K95" s="598"/>
      <c r="L95" s="599"/>
    </row>
    <row r="96" spans="1:12" ht="15.75" x14ac:dyDescent="0.25">
      <c r="B96" s="600"/>
      <c r="C96" s="601"/>
      <c r="D96" s="601"/>
      <c r="E96" s="601"/>
      <c r="F96" s="601"/>
      <c r="G96" s="598"/>
      <c r="H96" s="598"/>
      <c r="I96" s="598"/>
      <c r="J96" s="598"/>
      <c r="K96" s="598"/>
      <c r="L96" s="599"/>
    </row>
    <row r="97" spans="1:12" ht="33.75" customHeight="1" x14ac:dyDescent="0.25">
      <c r="B97" s="600"/>
      <c r="C97" s="601"/>
      <c r="D97" s="601"/>
      <c r="E97" s="601"/>
      <c r="F97" s="601"/>
      <c r="G97" s="598"/>
      <c r="H97" s="598"/>
      <c r="I97" s="598"/>
      <c r="J97" s="598"/>
      <c r="K97" s="598"/>
      <c r="L97" s="599"/>
    </row>
    <row r="98" spans="1:12" ht="48" customHeight="1" x14ac:dyDescent="0.25">
      <c r="A98" s="95" t="s">
        <v>96</v>
      </c>
      <c r="B98" s="596" t="s">
        <v>96</v>
      </c>
      <c r="C98" s="597"/>
      <c r="D98" s="597" t="s">
        <v>97</v>
      </c>
      <c r="E98" s="597"/>
      <c r="F98" s="597"/>
      <c r="G98" s="598"/>
      <c r="H98" s="598"/>
      <c r="I98" s="598"/>
      <c r="J98" s="598"/>
      <c r="K98" s="598"/>
      <c r="L98" s="599"/>
    </row>
    <row r="99" spans="1:12" ht="20.25" customHeight="1" x14ac:dyDescent="0.25">
      <c r="B99" s="600"/>
      <c r="C99" s="601"/>
      <c r="D99" s="601"/>
      <c r="E99" s="601"/>
      <c r="F99" s="601"/>
      <c r="G99" s="598"/>
      <c r="H99" s="598"/>
      <c r="I99" s="598"/>
      <c r="J99" s="598"/>
      <c r="K99" s="598"/>
      <c r="L99" s="599"/>
    </row>
    <row r="100" spans="1:12" ht="15.75" x14ac:dyDescent="0.25">
      <c r="B100" s="600"/>
      <c r="C100" s="601"/>
      <c r="D100" s="601"/>
      <c r="E100" s="601"/>
      <c r="F100" s="601"/>
      <c r="G100" s="598"/>
      <c r="H100" s="598"/>
      <c r="I100" s="598"/>
      <c r="J100" s="598"/>
      <c r="K100" s="598"/>
      <c r="L100" s="599"/>
    </row>
    <row r="101" spans="1:12" ht="34.5" customHeight="1" x14ac:dyDescent="0.25">
      <c r="B101" s="600"/>
      <c r="C101" s="601"/>
      <c r="D101" s="601"/>
      <c r="E101" s="601"/>
      <c r="F101" s="601"/>
      <c r="G101" s="598"/>
      <c r="H101" s="598"/>
      <c r="I101" s="598"/>
      <c r="J101" s="598"/>
      <c r="K101" s="598"/>
      <c r="L101" s="599"/>
    </row>
    <row r="102" spans="1:12" ht="15.75" x14ac:dyDescent="0.25">
      <c r="B102" s="600"/>
      <c r="C102" s="601"/>
      <c r="D102" s="601"/>
      <c r="E102" s="601"/>
      <c r="F102" s="601"/>
      <c r="G102" s="598"/>
      <c r="H102" s="598"/>
      <c r="I102" s="598"/>
      <c r="J102" s="598"/>
      <c r="K102" s="598"/>
      <c r="L102" s="599"/>
    </row>
    <row r="103" spans="1:12" ht="57.75" customHeight="1" x14ac:dyDescent="0.25">
      <c r="B103" s="600"/>
      <c r="C103" s="601"/>
      <c r="D103" s="601"/>
      <c r="E103" s="601"/>
      <c r="F103" s="601"/>
      <c r="G103" s="598"/>
      <c r="H103" s="598"/>
      <c r="I103" s="598"/>
      <c r="J103" s="598"/>
      <c r="K103" s="598"/>
      <c r="L103" s="599"/>
    </row>
    <row r="104" spans="1:12" ht="15.75" x14ac:dyDescent="0.25">
      <c r="B104" s="600"/>
      <c r="C104" s="601"/>
      <c r="D104" s="601"/>
      <c r="E104" s="601"/>
      <c r="F104" s="601"/>
      <c r="G104" s="598"/>
      <c r="H104" s="598"/>
      <c r="I104" s="598"/>
      <c r="J104" s="598"/>
      <c r="K104" s="598"/>
      <c r="L104" s="599"/>
    </row>
    <row r="105" spans="1:12" ht="20.25" customHeight="1" x14ac:dyDescent="0.25">
      <c r="B105" s="600"/>
      <c r="C105" s="601"/>
      <c r="D105" s="601"/>
      <c r="E105" s="601"/>
      <c r="F105" s="601"/>
      <c r="G105" s="598"/>
      <c r="H105" s="598"/>
      <c r="I105" s="598"/>
      <c r="J105" s="598"/>
      <c r="K105" s="598"/>
      <c r="L105" s="599"/>
    </row>
    <row r="106" spans="1:12" ht="18" customHeight="1" x14ac:dyDescent="0.25">
      <c r="B106" s="600"/>
      <c r="C106" s="601"/>
      <c r="D106" s="601"/>
      <c r="E106" s="601"/>
      <c r="F106" s="601"/>
      <c r="G106" s="598"/>
      <c r="H106" s="598"/>
      <c r="I106" s="598"/>
      <c r="J106" s="598"/>
      <c r="K106" s="598"/>
      <c r="L106" s="599"/>
    </row>
    <row r="107" spans="1:12" ht="36.75" customHeight="1" x14ac:dyDescent="0.25">
      <c r="B107" s="600"/>
      <c r="C107" s="601"/>
      <c r="D107" s="601"/>
      <c r="E107" s="601"/>
      <c r="F107" s="601"/>
      <c r="G107" s="598"/>
      <c r="H107" s="598"/>
      <c r="I107" s="598"/>
      <c r="J107" s="598"/>
      <c r="K107" s="598"/>
      <c r="L107" s="599"/>
    </row>
    <row r="108" spans="1:12" ht="15.75" x14ac:dyDescent="0.25">
      <c r="B108" s="600"/>
      <c r="C108" s="601"/>
      <c r="D108" s="601"/>
      <c r="E108" s="601"/>
      <c r="F108" s="601"/>
      <c r="G108" s="598"/>
      <c r="H108" s="598"/>
      <c r="I108" s="598"/>
      <c r="J108" s="598"/>
      <c r="K108" s="598"/>
      <c r="L108" s="599"/>
    </row>
    <row r="109" spans="1:12" ht="36" customHeight="1" x14ac:dyDescent="0.25">
      <c r="B109" s="600"/>
      <c r="C109" s="601"/>
      <c r="D109" s="601"/>
      <c r="E109" s="601"/>
      <c r="F109" s="601"/>
      <c r="G109" s="598"/>
      <c r="H109" s="598"/>
      <c r="I109" s="598"/>
      <c r="J109" s="598"/>
      <c r="K109" s="598"/>
      <c r="L109" s="599"/>
    </row>
    <row r="110" spans="1:12" ht="15.75" x14ac:dyDescent="0.25">
      <c r="B110" s="600"/>
      <c r="C110" s="601"/>
      <c r="D110" s="601"/>
      <c r="E110" s="601"/>
      <c r="F110" s="601"/>
      <c r="G110" s="598"/>
      <c r="H110" s="598"/>
      <c r="I110" s="598"/>
      <c r="J110" s="598"/>
      <c r="K110" s="598"/>
      <c r="L110" s="599"/>
    </row>
    <row r="111" spans="1:12" ht="15.75" x14ac:dyDescent="0.25">
      <c r="B111" s="600"/>
      <c r="C111" s="601"/>
      <c r="D111" s="601"/>
      <c r="E111" s="601"/>
      <c r="F111" s="601"/>
      <c r="G111" s="598"/>
      <c r="H111" s="598"/>
      <c r="I111" s="598"/>
      <c r="J111" s="598"/>
      <c r="K111" s="598"/>
      <c r="L111" s="599"/>
    </row>
    <row r="112" spans="1:12" ht="63.75" customHeight="1" x14ac:dyDescent="0.25">
      <c r="A112" s="95" t="s">
        <v>98</v>
      </c>
      <c r="B112" s="596" t="s">
        <v>98</v>
      </c>
      <c r="C112" s="597"/>
      <c r="D112" s="597" t="s">
        <v>99</v>
      </c>
      <c r="E112" s="597"/>
      <c r="F112" s="597"/>
      <c r="G112" s="598"/>
      <c r="H112" s="598"/>
      <c r="I112" s="598"/>
      <c r="J112" s="598"/>
      <c r="K112" s="598"/>
      <c r="L112" s="599"/>
    </row>
    <row r="113" spans="1:12" ht="37.5" customHeight="1" x14ac:dyDescent="0.25">
      <c r="B113" s="600"/>
      <c r="C113" s="601"/>
      <c r="D113" s="601"/>
      <c r="E113" s="601"/>
      <c r="F113" s="601"/>
      <c r="G113" s="598"/>
      <c r="H113" s="598"/>
      <c r="I113" s="598"/>
      <c r="J113" s="598"/>
      <c r="K113" s="598"/>
      <c r="L113" s="599"/>
    </row>
    <row r="114" spans="1:12" ht="15.75" x14ac:dyDescent="0.25">
      <c r="B114" s="600"/>
      <c r="C114" s="601"/>
      <c r="D114" s="601"/>
      <c r="E114" s="601"/>
      <c r="F114" s="601"/>
      <c r="G114" s="598"/>
      <c r="H114" s="598"/>
      <c r="I114" s="598"/>
      <c r="J114" s="598"/>
      <c r="K114" s="598"/>
      <c r="L114" s="599"/>
    </row>
    <row r="115" spans="1:12" ht="18.75" customHeight="1" x14ac:dyDescent="0.25">
      <c r="B115" s="600"/>
      <c r="C115" s="601"/>
      <c r="D115" s="601"/>
      <c r="E115" s="601"/>
      <c r="F115" s="601"/>
      <c r="G115" s="598"/>
      <c r="H115" s="598"/>
      <c r="I115" s="598"/>
      <c r="J115" s="598"/>
      <c r="K115" s="598"/>
      <c r="L115" s="599"/>
    </row>
    <row r="116" spans="1:12" ht="15.75" x14ac:dyDescent="0.25">
      <c r="B116" s="600"/>
      <c r="C116" s="601"/>
      <c r="D116" s="601"/>
      <c r="E116" s="601"/>
      <c r="F116" s="601"/>
      <c r="G116" s="598"/>
      <c r="H116" s="598"/>
      <c r="I116" s="598"/>
      <c r="J116" s="598"/>
      <c r="K116" s="598"/>
      <c r="L116" s="599"/>
    </row>
    <row r="117" spans="1:12" ht="15.75" x14ac:dyDescent="0.25">
      <c r="B117" s="600"/>
      <c r="C117" s="601"/>
      <c r="D117" s="601"/>
      <c r="E117" s="601"/>
      <c r="F117" s="601"/>
      <c r="G117" s="598"/>
      <c r="H117" s="598"/>
      <c r="I117" s="598"/>
      <c r="J117" s="598"/>
      <c r="K117" s="598"/>
      <c r="L117" s="599"/>
    </row>
    <row r="118" spans="1:12" ht="32.25" customHeight="1" x14ac:dyDescent="0.25">
      <c r="A118" s="95" t="s">
        <v>100</v>
      </c>
      <c r="B118" s="596" t="s">
        <v>100</v>
      </c>
      <c r="C118" s="597"/>
      <c r="D118" s="597" t="s">
        <v>101</v>
      </c>
      <c r="E118" s="597"/>
      <c r="F118" s="597"/>
      <c r="G118" s="598"/>
      <c r="H118" s="598"/>
      <c r="I118" s="598"/>
      <c r="J118" s="598"/>
      <c r="K118" s="598"/>
      <c r="L118" s="599"/>
    </row>
    <row r="119" spans="1:12" ht="15.75" x14ac:dyDescent="0.25">
      <c r="B119" s="600"/>
      <c r="C119" s="601"/>
      <c r="D119" s="601"/>
      <c r="E119" s="601"/>
      <c r="F119" s="601"/>
      <c r="G119" s="598"/>
      <c r="H119" s="598"/>
      <c r="I119" s="598"/>
      <c r="J119" s="598"/>
      <c r="K119" s="598"/>
      <c r="L119" s="599"/>
    </row>
    <row r="120" spans="1:12" ht="15.75" x14ac:dyDescent="0.25">
      <c r="B120" s="600"/>
      <c r="C120" s="601"/>
      <c r="D120" s="601"/>
      <c r="E120" s="601"/>
      <c r="F120" s="601"/>
      <c r="G120" s="598"/>
      <c r="H120" s="598"/>
      <c r="I120" s="598"/>
      <c r="J120" s="598"/>
      <c r="K120" s="598"/>
      <c r="L120" s="599"/>
    </row>
    <row r="121" spans="1:12" ht="15.75" x14ac:dyDescent="0.25">
      <c r="B121" s="600"/>
      <c r="C121" s="601"/>
      <c r="D121" s="601"/>
      <c r="E121" s="601"/>
      <c r="F121" s="601"/>
      <c r="G121" s="598"/>
      <c r="H121" s="598"/>
      <c r="I121" s="598"/>
      <c r="J121" s="598"/>
      <c r="K121" s="598"/>
      <c r="L121" s="599"/>
    </row>
    <row r="122" spans="1:12" ht="32.25" customHeight="1" x14ac:dyDescent="0.25">
      <c r="A122" s="95" t="s">
        <v>102</v>
      </c>
      <c r="B122" s="596" t="s">
        <v>102</v>
      </c>
      <c r="C122" s="597"/>
      <c r="D122" s="597" t="s">
        <v>103</v>
      </c>
      <c r="E122" s="597"/>
      <c r="F122" s="597"/>
      <c r="G122" s="598"/>
      <c r="H122" s="598"/>
      <c r="I122" s="598"/>
      <c r="J122" s="598"/>
      <c r="K122" s="598"/>
      <c r="L122" s="599"/>
    </row>
    <row r="123" spans="1:12" ht="16.5" customHeight="1" x14ac:dyDescent="0.25">
      <c r="B123" s="600"/>
      <c r="C123" s="601"/>
      <c r="D123" s="601"/>
      <c r="E123" s="601"/>
      <c r="F123" s="601"/>
      <c r="G123" s="598"/>
      <c r="H123" s="598"/>
      <c r="I123" s="598"/>
      <c r="J123" s="598"/>
      <c r="K123" s="598"/>
      <c r="L123" s="599"/>
    </row>
    <row r="124" spans="1:12" ht="15.75" x14ac:dyDescent="0.25">
      <c r="B124" s="600"/>
      <c r="C124" s="601"/>
      <c r="D124" s="601"/>
      <c r="E124" s="601"/>
      <c r="F124" s="601"/>
      <c r="G124" s="598"/>
      <c r="H124" s="598"/>
      <c r="I124" s="598"/>
      <c r="J124" s="598"/>
      <c r="K124" s="598"/>
      <c r="L124" s="599"/>
    </row>
    <row r="125" spans="1:12" ht="30" customHeight="1" x14ac:dyDescent="0.25">
      <c r="B125" s="600"/>
      <c r="C125" s="601"/>
      <c r="D125" s="601"/>
      <c r="E125" s="601"/>
      <c r="F125" s="601"/>
      <c r="G125" s="598"/>
      <c r="H125" s="598"/>
      <c r="I125" s="598"/>
      <c r="J125" s="598"/>
      <c r="K125" s="598"/>
      <c r="L125" s="599"/>
    </row>
    <row r="126" spans="1:12" ht="15.75" x14ac:dyDescent="0.25">
      <c r="B126" s="600"/>
      <c r="C126" s="601"/>
      <c r="D126" s="601"/>
      <c r="E126" s="601"/>
      <c r="F126" s="601"/>
      <c r="G126" s="598"/>
      <c r="H126" s="598"/>
      <c r="I126" s="598"/>
      <c r="J126" s="598"/>
      <c r="K126" s="598"/>
      <c r="L126" s="599"/>
    </row>
    <row r="127" spans="1:12" ht="33" customHeight="1" x14ac:dyDescent="0.25">
      <c r="B127" s="600"/>
      <c r="C127" s="601"/>
      <c r="D127" s="601"/>
      <c r="E127" s="601"/>
      <c r="F127" s="601"/>
      <c r="G127" s="598"/>
      <c r="H127" s="598"/>
      <c r="I127" s="598"/>
      <c r="J127" s="598"/>
      <c r="K127" s="598"/>
      <c r="L127" s="599"/>
    </row>
    <row r="128" spans="1:12" ht="35.25" customHeight="1" x14ac:dyDescent="0.25">
      <c r="B128" s="600"/>
      <c r="C128" s="601"/>
      <c r="D128" s="601"/>
      <c r="E128" s="601"/>
      <c r="F128" s="601"/>
      <c r="G128" s="598"/>
      <c r="H128" s="598"/>
      <c r="I128" s="598"/>
      <c r="J128" s="598"/>
      <c r="K128" s="598"/>
      <c r="L128" s="599"/>
    </row>
    <row r="129" spans="1:12" ht="15.75" x14ac:dyDescent="0.25">
      <c r="B129" s="600"/>
      <c r="C129" s="601"/>
      <c r="D129" s="601"/>
      <c r="E129" s="601"/>
      <c r="F129" s="601"/>
      <c r="G129" s="598"/>
      <c r="H129" s="598"/>
      <c r="I129" s="598"/>
      <c r="J129" s="598"/>
      <c r="K129" s="598"/>
      <c r="L129" s="599"/>
    </row>
    <row r="130" spans="1:12" ht="32.25" customHeight="1" x14ac:dyDescent="0.25">
      <c r="B130" s="600"/>
      <c r="C130" s="601"/>
      <c r="D130" s="601"/>
      <c r="E130" s="601"/>
      <c r="F130" s="601"/>
      <c r="G130" s="598"/>
      <c r="H130" s="598"/>
      <c r="I130" s="598"/>
      <c r="J130" s="598"/>
      <c r="K130" s="598"/>
      <c r="L130" s="599"/>
    </row>
    <row r="131" spans="1:12" ht="15.75" x14ac:dyDescent="0.25">
      <c r="B131" s="600"/>
      <c r="C131" s="601"/>
      <c r="D131" s="601"/>
      <c r="E131" s="601"/>
      <c r="F131" s="601"/>
      <c r="G131" s="598"/>
      <c r="H131" s="598"/>
      <c r="I131" s="598"/>
      <c r="J131" s="598"/>
      <c r="K131" s="598"/>
      <c r="L131" s="599"/>
    </row>
    <row r="132" spans="1:12" ht="18.75" customHeight="1" x14ac:dyDescent="0.25">
      <c r="B132" s="600"/>
      <c r="C132" s="601"/>
      <c r="D132" s="601"/>
      <c r="E132" s="601"/>
      <c r="F132" s="601"/>
      <c r="G132" s="598"/>
      <c r="H132" s="598"/>
      <c r="I132" s="598"/>
      <c r="J132" s="598"/>
      <c r="K132" s="598"/>
      <c r="L132" s="599"/>
    </row>
    <row r="133" spans="1:12" ht="15.75" x14ac:dyDescent="0.25">
      <c r="B133" s="600"/>
      <c r="C133" s="601"/>
      <c r="D133" s="601"/>
      <c r="E133" s="601"/>
      <c r="F133" s="601"/>
      <c r="G133" s="598"/>
      <c r="H133" s="598"/>
      <c r="I133" s="598"/>
      <c r="J133" s="598"/>
      <c r="K133" s="598"/>
      <c r="L133" s="599"/>
    </row>
    <row r="134" spans="1:12" ht="15.75" x14ac:dyDescent="0.25">
      <c r="B134" s="600"/>
      <c r="C134" s="601"/>
      <c r="D134" s="601"/>
      <c r="E134" s="601"/>
      <c r="F134" s="601"/>
      <c r="G134" s="598"/>
      <c r="H134" s="598"/>
      <c r="I134" s="598"/>
      <c r="J134" s="598"/>
      <c r="K134" s="598"/>
      <c r="L134" s="599"/>
    </row>
    <row r="135" spans="1:12" ht="48" customHeight="1" x14ac:dyDescent="0.25">
      <c r="A135" s="95" t="s">
        <v>104</v>
      </c>
      <c r="B135" s="596" t="s">
        <v>104</v>
      </c>
      <c r="C135" s="597"/>
      <c r="D135" s="597" t="s">
        <v>105</v>
      </c>
      <c r="E135" s="597"/>
      <c r="F135" s="597"/>
      <c r="G135" s="598"/>
      <c r="H135" s="598"/>
      <c r="I135" s="598"/>
      <c r="J135" s="598"/>
      <c r="K135" s="598"/>
      <c r="L135" s="599"/>
    </row>
    <row r="136" spans="1:12" ht="16.5" customHeight="1" x14ac:dyDescent="0.25">
      <c r="B136" s="600"/>
      <c r="C136" s="601"/>
      <c r="D136" s="601"/>
      <c r="E136" s="601"/>
      <c r="F136" s="601"/>
      <c r="G136" s="598"/>
      <c r="H136" s="598"/>
      <c r="I136" s="598"/>
      <c r="J136" s="598"/>
      <c r="K136" s="598"/>
      <c r="L136" s="599"/>
    </row>
    <row r="137" spans="1:12" ht="21.75" customHeight="1" x14ac:dyDescent="0.25">
      <c r="B137" s="600"/>
      <c r="C137" s="601"/>
      <c r="D137" s="601"/>
      <c r="E137" s="601"/>
      <c r="F137" s="601"/>
      <c r="G137" s="598"/>
      <c r="H137" s="598"/>
      <c r="I137" s="598"/>
      <c r="J137" s="598"/>
      <c r="K137" s="598"/>
      <c r="L137" s="599"/>
    </row>
    <row r="138" spans="1:12" ht="33.75" customHeight="1" x14ac:dyDescent="0.25">
      <c r="B138" s="600"/>
      <c r="C138" s="601"/>
      <c r="D138" s="601"/>
      <c r="E138" s="601"/>
      <c r="F138" s="601"/>
      <c r="G138" s="598"/>
      <c r="H138" s="598"/>
      <c r="I138" s="598"/>
      <c r="J138" s="598"/>
      <c r="K138" s="598"/>
      <c r="L138" s="599"/>
    </row>
    <row r="139" spans="1:12" ht="23.25" customHeight="1" x14ac:dyDescent="0.25">
      <c r="B139" s="600"/>
      <c r="C139" s="601"/>
      <c r="D139" s="601"/>
      <c r="E139" s="601"/>
      <c r="F139" s="601"/>
      <c r="G139" s="598"/>
      <c r="H139" s="598"/>
      <c r="I139" s="598"/>
      <c r="J139" s="598"/>
      <c r="K139" s="598"/>
      <c r="L139" s="599"/>
    </row>
    <row r="140" spans="1:12" ht="36.75" customHeight="1" x14ac:dyDescent="0.25">
      <c r="B140" s="600"/>
      <c r="C140" s="601"/>
      <c r="D140" s="601"/>
      <c r="E140" s="601"/>
      <c r="F140" s="601"/>
      <c r="G140" s="598"/>
      <c r="H140" s="598"/>
      <c r="I140" s="598"/>
      <c r="J140" s="598"/>
      <c r="K140" s="598"/>
      <c r="L140" s="599"/>
    </row>
    <row r="141" spans="1:12" ht="15.75" x14ac:dyDescent="0.25">
      <c r="B141" s="600"/>
      <c r="C141" s="601"/>
      <c r="D141" s="601"/>
      <c r="E141" s="601"/>
      <c r="F141" s="601"/>
      <c r="G141" s="598"/>
      <c r="H141" s="598"/>
      <c r="I141" s="598"/>
      <c r="J141" s="598"/>
      <c r="K141" s="598"/>
      <c r="L141" s="599"/>
    </row>
    <row r="142" spans="1:12" ht="79.5" customHeight="1" x14ac:dyDescent="0.25">
      <c r="A142" s="95" t="s">
        <v>106</v>
      </c>
      <c r="B142" s="596" t="s">
        <v>106</v>
      </c>
      <c r="C142" s="597"/>
      <c r="D142" s="597" t="s">
        <v>107</v>
      </c>
      <c r="E142" s="597"/>
      <c r="F142" s="597"/>
      <c r="G142" s="598"/>
      <c r="H142" s="598"/>
      <c r="I142" s="598"/>
      <c r="J142" s="598"/>
      <c r="K142" s="598"/>
      <c r="L142" s="599"/>
    </row>
    <row r="143" spans="1:12" ht="21" customHeight="1" x14ac:dyDescent="0.25">
      <c r="B143" s="600"/>
      <c r="C143" s="601"/>
      <c r="D143" s="601"/>
      <c r="E143" s="601"/>
      <c r="F143" s="601"/>
      <c r="G143" s="598"/>
      <c r="H143" s="598"/>
      <c r="I143" s="598"/>
      <c r="J143" s="598"/>
      <c r="K143" s="598"/>
      <c r="L143" s="599"/>
    </row>
    <row r="144" spans="1:12" ht="37.5" customHeight="1" x14ac:dyDescent="0.25">
      <c r="B144" s="600"/>
      <c r="C144" s="601"/>
      <c r="D144" s="601"/>
      <c r="E144" s="601"/>
      <c r="F144" s="601"/>
      <c r="G144" s="598"/>
      <c r="H144" s="598"/>
      <c r="I144" s="598"/>
      <c r="J144" s="598"/>
      <c r="K144" s="598"/>
      <c r="L144" s="599"/>
    </row>
    <row r="145" spans="1:12" ht="15.75" x14ac:dyDescent="0.25">
      <c r="B145" s="600"/>
      <c r="C145" s="601"/>
      <c r="D145" s="601"/>
      <c r="E145" s="601"/>
      <c r="F145" s="601"/>
      <c r="G145" s="598"/>
      <c r="H145" s="598"/>
      <c r="I145" s="598"/>
      <c r="J145" s="598"/>
      <c r="K145" s="598"/>
      <c r="L145" s="599"/>
    </row>
    <row r="146" spans="1:12" ht="27" customHeight="1" x14ac:dyDescent="0.25">
      <c r="B146" s="600"/>
      <c r="C146" s="601"/>
      <c r="D146" s="601"/>
      <c r="E146" s="601"/>
      <c r="F146" s="601"/>
      <c r="G146" s="598"/>
      <c r="H146" s="598"/>
      <c r="I146" s="598"/>
      <c r="J146" s="598"/>
      <c r="K146" s="598"/>
      <c r="L146" s="599"/>
    </row>
    <row r="147" spans="1:12" ht="15.75" x14ac:dyDescent="0.25">
      <c r="B147" s="600"/>
      <c r="C147" s="601"/>
      <c r="D147" s="601"/>
      <c r="E147" s="601"/>
      <c r="F147" s="601"/>
      <c r="G147" s="598"/>
      <c r="H147" s="598"/>
      <c r="I147" s="598"/>
      <c r="J147" s="598"/>
      <c r="K147" s="598"/>
      <c r="L147" s="599"/>
    </row>
    <row r="148" spans="1:12" ht="35.25" customHeight="1" x14ac:dyDescent="0.25">
      <c r="B148" s="600"/>
      <c r="C148" s="601"/>
      <c r="D148" s="601"/>
      <c r="E148" s="601"/>
      <c r="F148" s="601"/>
      <c r="G148" s="598"/>
      <c r="H148" s="598"/>
      <c r="I148" s="598"/>
      <c r="J148" s="598"/>
      <c r="K148" s="598"/>
      <c r="L148" s="599"/>
    </row>
    <row r="149" spans="1:12" ht="15.75" x14ac:dyDescent="0.25">
      <c r="B149" s="600"/>
      <c r="C149" s="601"/>
      <c r="D149" s="601"/>
      <c r="E149" s="601"/>
      <c r="F149" s="601"/>
      <c r="G149" s="598"/>
      <c r="H149" s="598"/>
      <c r="I149" s="598"/>
      <c r="J149" s="598"/>
      <c r="K149" s="598"/>
      <c r="L149" s="599"/>
    </row>
    <row r="150" spans="1:12" ht="45" customHeight="1" x14ac:dyDescent="0.25">
      <c r="B150" s="600"/>
      <c r="C150" s="601"/>
      <c r="D150" s="601"/>
      <c r="E150" s="601"/>
      <c r="F150" s="601"/>
      <c r="G150" s="598"/>
      <c r="H150" s="598"/>
      <c r="I150" s="598"/>
      <c r="J150" s="598"/>
      <c r="K150" s="598"/>
      <c r="L150" s="599"/>
    </row>
    <row r="151" spans="1:12" ht="15.75" x14ac:dyDescent="0.25">
      <c r="B151" s="600"/>
      <c r="C151" s="601"/>
      <c r="D151" s="601"/>
      <c r="E151" s="601"/>
      <c r="F151" s="601"/>
      <c r="G151" s="598"/>
      <c r="H151" s="598"/>
      <c r="I151" s="598"/>
      <c r="J151" s="598"/>
      <c r="K151" s="598"/>
      <c r="L151" s="599"/>
    </row>
    <row r="152" spans="1:12" ht="45" customHeight="1" x14ac:dyDescent="0.25">
      <c r="B152" s="600"/>
      <c r="C152" s="601"/>
      <c r="D152" s="601"/>
      <c r="E152" s="601"/>
      <c r="F152" s="601"/>
      <c r="G152" s="598"/>
      <c r="H152" s="598"/>
      <c r="I152" s="598"/>
      <c r="J152" s="598"/>
      <c r="K152" s="598"/>
      <c r="L152" s="599"/>
    </row>
    <row r="153" spans="1:12" ht="34.5" customHeight="1" x14ac:dyDescent="0.25">
      <c r="B153" s="600"/>
      <c r="C153" s="601"/>
      <c r="D153" s="601"/>
      <c r="E153" s="601"/>
      <c r="F153" s="601"/>
      <c r="G153" s="598"/>
      <c r="H153" s="598"/>
      <c r="I153" s="598"/>
      <c r="J153" s="598"/>
      <c r="K153" s="598"/>
      <c r="L153" s="599"/>
    </row>
    <row r="154" spans="1:12" ht="54.75" customHeight="1" x14ac:dyDescent="0.25">
      <c r="A154" s="95" t="s">
        <v>108</v>
      </c>
      <c r="B154" s="596" t="s">
        <v>108</v>
      </c>
      <c r="C154" s="597"/>
      <c r="D154" s="602" t="s">
        <v>132</v>
      </c>
      <c r="E154" s="603"/>
      <c r="F154" s="604"/>
      <c r="G154" s="598"/>
      <c r="H154" s="598"/>
      <c r="I154" s="598"/>
      <c r="J154" s="598"/>
      <c r="K154" s="598"/>
      <c r="L154" s="599"/>
    </row>
    <row r="155" spans="1:12" ht="18.75" customHeight="1" x14ac:dyDescent="0.25">
      <c r="B155" s="113"/>
      <c r="C155" s="100"/>
      <c r="D155" s="115"/>
      <c r="E155" s="116"/>
      <c r="F155" s="117"/>
      <c r="G155" s="598"/>
      <c r="H155" s="598"/>
      <c r="I155" s="598"/>
      <c r="J155" s="598"/>
      <c r="K155" s="598"/>
      <c r="L155" s="599"/>
    </row>
    <row r="156" spans="1:12" ht="42" customHeight="1" x14ac:dyDescent="0.25">
      <c r="B156" s="113"/>
      <c r="C156" s="53"/>
      <c r="D156" s="115"/>
      <c r="E156" s="116"/>
      <c r="F156" s="117"/>
      <c r="G156" s="598"/>
      <c r="H156" s="598"/>
      <c r="I156" s="598"/>
      <c r="J156" s="598"/>
      <c r="K156" s="598"/>
      <c r="L156" s="599"/>
    </row>
    <row r="157" spans="1:12" ht="15.75" x14ac:dyDescent="0.25">
      <c r="B157" s="113"/>
      <c r="C157" s="53"/>
      <c r="D157" s="115"/>
      <c r="E157" s="116"/>
      <c r="F157" s="117"/>
      <c r="G157" s="598"/>
      <c r="H157" s="598"/>
      <c r="I157" s="598"/>
      <c r="J157" s="598"/>
      <c r="K157" s="598"/>
      <c r="L157" s="599"/>
    </row>
    <row r="158" spans="1:12" ht="71.25" customHeight="1" x14ac:dyDescent="0.25">
      <c r="B158" s="113"/>
      <c r="C158" s="53"/>
      <c r="D158" s="115"/>
      <c r="E158" s="116"/>
      <c r="F158" s="117"/>
      <c r="G158" s="598"/>
      <c r="H158" s="598"/>
      <c r="I158" s="598"/>
      <c r="J158" s="598"/>
      <c r="K158" s="598"/>
      <c r="L158" s="599"/>
    </row>
    <row r="159" spans="1:12" ht="15.75" x14ac:dyDescent="0.25">
      <c r="B159" s="113"/>
      <c r="C159" s="53"/>
      <c r="D159" s="115"/>
      <c r="E159" s="116"/>
      <c r="F159" s="117"/>
      <c r="G159" s="598"/>
      <c r="H159" s="598"/>
      <c r="I159" s="598"/>
      <c r="J159" s="598"/>
      <c r="K159" s="598"/>
      <c r="L159" s="599"/>
    </row>
    <row r="160" spans="1:12" ht="39" customHeight="1" x14ac:dyDescent="0.25">
      <c r="B160" s="113"/>
      <c r="C160" s="53"/>
      <c r="D160" s="115"/>
      <c r="E160" s="116"/>
      <c r="F160" s="117"/>
      <c r="G160" s="598"/>
      <c r="H160" s="598"/>
      <c r="I160" s="598"/>
      <c r="J160" s="598"/>
      <c r="K160" s="598"/>
      <c r="L160" s="599"/>
    </row>
    <row r="161" spans="1:12" ht="15.75" x14ac:dyDescent="0.25">
      <c r="B161" s="113"/>
      <c r="C161" s="53"/>
      <c r="D161" s="115"/>
      <c r="E161" s="116"/>
      <c r="F161" s="117"/>
      <c r="G161" s="598"/>
      <c r="H161" s="598"/>
      <c r="I161" s="598"/>
      <c r="J161" s="598"/>
      <c r="K161" s="598"/>
      <c r="L161" s="599"/>
    </row>
    <row r="162" spans="1:12" ht="36" customHeight="1" x14ac:dyDescent="0.25">
      <c r="B162" s="113"/>
      <c r="C162" s="53"/>
      <c r="D162" s="115"/>
      <c r="E162" s="116"/>
      <c r="F162" s="117"/>
      <c r="G162" s="598"/>
      <c r="H162" s="598"/>
      <c r="I162" s="598"/>
      <c r="J162" s="598"/>
      <c r="K162" s="598"/>
      <c r="L162" s="599"/>
    </row>
    <row r="163" spans="1:12" ht="20.25" customHeight="1" x14ac:dyDescent="0.25">
      <c r="B163" s="113"/>
      <c r="C163" s="53"/>
      <c r="D163" s="115"/>
      <c r="E163" s="116"/>
      <c r="F163" s="117"/>
      <c r="G163" s="598"/>
      <c r="H163" s="598"/>
      <c r="I163" s="598"/>
      <c r="J163" s="598"/>
      <c r="K163" s="598"/>
      <c r="L163" s="599"/>
    </row>
    <row r="164" spans="1:12" ht="15.75" x14ac:dyDescent="0.25">
      <c r="B164" s="114"/>
      <c r="C164" s="55"/>
      <c r="D164" s="118"/>
      <c r="E164" s="119"/>
      <c r="F164" s="120"/>
      <c r="G164" s="609"/>
      <c r="H164" s="609"/>
      <c r="I164" s="609"/>
      <c r="J164" s="609"/>
      <c r="K164" s="609"/>
      <c r="L164" s="610"/>
    </row>
    <row r="165" spans="1:12" x14ac:dyDescent="0.25">
      <c r="A165" s="95" t="s">
        <v>109</v>
      </c>
      <c r="B165" s="605" t="s">
        <v>109</v>
      </c>
      <c r="C165" s="606"/>
      <c r="D165" s="611" t="s">
        <v>133</v>
      </c>
      <c r="E165" s="611"/>
      <c r="F165" s="611"/>
      <c r="G165" s="613"/>
      <c r="H165" s="613"/>
      <c r="I165" s="613"/>
      <c r="J165" s="613"/>
      <c r="K165" s="613"/>
      <c r="L165" s="614"/>
    </row>
    <row r="166" spans="1:12" ht="16.5" thickBot="1" x14ac:dyDescent="0.3">
      <c r="B166" s="607"/>
      <c r="C166" s="608"/>
      <c r="D166" s="612"/>
      <c r="E166" s="612"/>
      <c r="F166" s="612"/>
      <c r="G166" s="615"/>
      <c r="H166" s="615"/>
      <c r="I166" s="615"/>
      <c r="J166" s="615"/>
      <c r="K166" s="615"/>
      <c r="L166" s="616"/>
    </row>
  </sheetData>
  <mergeCells count="274">
    <mergeCell ref="B165:C166"/>
    <mergeCell ref="G164:L164"/>
    <mergeCell ref="D165:F166"/>
    <mergeCell ref="G165:L165"/>
    <mergeCell ref="G166:L166"/>
    <mergeCell ref="G154:L154"/>
    <mergeCell ref="G155:L155"/>
    <mergeCell ref="G156:L156"/>
    <mergeCell ref="G157:L157"/>
    <mergeCell ref="G158:L158"/>
    <mergeCell ref="G159:L159"/>
    <mergeCell ref="G160:L160"/>
    <mergeCell ref="G161:L161"/>
    <mergeCell ref="B150:B153"/>
    <mergeCell ref="C150:C153"/>
    <mergeCell ref="D150:F153"/>
    <mergeCell ref="G150:L150"/>
    <mergeCell ref="G151:L151"/>
    <mergeCell ref="G152:L152"/>
    <mergeCell ref="G153:L153"/>
    <mergeCell ref="G162:L162"/>
    <mergeCell ref="G163:L163"/>
    <mergeCell ref="B154:C154"/>
    <mergeCell ref="D154:F154"/>
    <mergeCell ref="B142:C142"/>
    <mergeCell ref="D142:F142"/>
    <mergeCell ref="G142:L142"/>
    <mergeCell ref="B143:B149"/>
    <mergeCell ref="C143:C149"/>
    <mergeCell ref="D143:F149"/>
    <mergeCell ref="G143:L143"/>
    <mergeCell ref="G144:L144"/>
    <mergeCell ref="G145:L145"/>
    <mergeCell ref="G146:L146"/>
    <mergeCell ref="G147:L147"/>
    <mergeCell ref="G148:L148"/>
    <mergeCell ref="G149:L149"/>
    <mergeCell ref="B136:B141"/>
    <mergeCell ref="C136:C141"/>
    <mergeCell ref="D136:F141"/>
    <mergeCell ref="G136:L136"/>
    <mergeCell ref="G137:L137"/>
    <mergeCell ref="G138:L138"/>
    <mergeCell ref="G139:L139"/>
    <mergeCell ref="G140:L140"/>
    <mergeCell ref="G141:L141"/>
    <mergeCell ref="G132:L132"/>
    <mergeCell ref="G133:L133"/>
    <mergeCell ref="G134:L134"/>
    <mergeCell ref="B135:C135"/>
    <mergeCell ref="D135:F135"/>
    <mergeCell ref="G135:L135"/>
    <mergeCell ref="B125:B134"/>
    <mergeCell ref="C125:C134"/>
    <mergeCell ref="D125:F134"/>
    <mergeCell ref="G125:L125"/>
    <mergeCell ref="G126:L126"/>
    <mergeCell ref="G127:L127"/>
    <mergeCell ref="G128:L128"/>
    <mergeCell ref="G129:L129"/>
    <mergeCell ref="G130:L130"/>
    <mergeCell ref="G131:L131"/>
    <mergeCell ref="B122:C122"/>
    <mergeCell ref="D122:F122"/>
    <mergeCell ref="G122:L122"/>
    <mergeCell ref="B123:B124"/>
    <mergeCell ref="C123:C124"/>
    <mergeCell ref="D123:F124"/>
    <mergeCell ref="G123:L123"/>
    <mergeCell ref="G124:L124"/>
    <mergeCell ref="G117:L117"/>
    <mergeCell ref="B118:C118"/>
    <mergeCell ref="D118:F118"/>
    <mergeCell ref="G118:L118"/>
    <mergeCell ref="B119:B121"/>
    <mergeCell ref="C119:C121"/>
    <mergeCell ref="D119:F121"/>
    <mergeCell ref="G119:L119"/>
    <mergeCell ref="G120:L120"/>
    <mergeCell ref="G121:L121"/>
    <mergeCell ref="B113:B114"/>
    <mergeCell ref="C113:C114"/>
    <mergeCell ref="D113:F114"/>
    <mergeCell ref="G113:L113"/>
    <mergeCell ref="G114:L114"/>
    <mergeCell ref="B115:B117"/>
    <mergeCell ref="C115:C117"/>
    <mergeCell ref="D115:F117"/>
    <mergeCell ref="G115:L115"/>
    <mergeCell ref="G116:L116"/>
    <mergeCell ref="B112:C112"/>
    <mergeCell ref="D112:F112"/>
    <mergeCell ref="G112:L112"/>
    <mergeCell ref="G103:L103"/>
    <mergeCell ref="G104:L104"/>
    <mergeCell ref="G105:L105"/>
    <mergeCell ref="G106:L106"/>
    <mergeCell ref="G107:L107"/>
    <mergeCell ref="G108:L108"/>
    <mergeCell ref="B99:B111"/>
    <mergeCell ref="C99:C111"/>
    <mergeCell ref="D99:F111"/>
    <mergeCell ref="G99:L99"/>
    <mergeCell ref="G100:L100"/>
    <mergeCell ref="G101:L101"/>
    <mergeCell ref="G102:L102"/>
    <mergeCell ref="G109:L109"/>
    <mergeCell ref="G110:L110"/>
    <mergeCell ref="G111:L111"/>
    <mergeCell ref="B93:B97"/>
    <mergeCell ref="C93:C97"/>
    <mergeCell ref="D93:F97"/>
    <mergeCell ref="G93:L93"/>
    <mergeCell ref="G94:L94"/>
    <mergeCell ref="G95:L95"/>
    <mergeCell ref="G96:L96"/>
    <mergeCell ref="G97:L97"/>
    <mergeCell ref="B98:C98"/>
    <mergeCell ref="D98:F98"/>
    <mergeCell ref="G98:L98"/>
    <mergeCell ref="B87:C87"/>
    <mergeCell ref="D87:F87"/>
    <mergeCell ref="G87:L87"/>
    <mergeCell ref="B88:B92"/>
    <mergeCell ref="C88:C92"/>
    <mergeCell ref="D88:F92"/>
    <mergeCell ref="G88:L88"/>
    <mergeCell ref="G89:L89"/>
    <mergeCell ref="G90:L90"/>
    <mergeCell ref="G91:L91"/>
    <mergeCell ref="G92:L92"/>
    <mergeCell ref="B83:B84"/>
    <mergeCell ref="D83:F84"/>
    <mergeCell ref="G83:L83"/>
    <mergeCell ref="G84:L84"/>
    <mergeCell ref="B85:B86"/>
    <mergeCell ref="C85:C86"/>
    <mergeCell ref="D85:F86"/>
    <mergeCell ref="G85:L85"/>
    <mergeCell ref="G86:L86"/>
    <mergeCell ref="G79:L79"/>
    <mergeCell ref="G80:L80"/>
    <mergeCell ref="B81:B82"/>
    <mergeCell ref="D81:F82"/>
    <mergeCell ref="G81:L81"/>
    <mergeCell ref="G82:L82"/>
    <mergeCell ref="G74:L74"/>
    <mergeCell ref="B75:B76"/>
    <mergeCell ref="D75:F76"/>
    <mergeCell ref="G75:L75"/>
    <mergeCell ref="G76:L76"/>
    <mergeCell ref="B77:B80"/>
    <mergeCell ref="C77:C80"/>
    <mergeCell ref="D77:F80"/>
    <mergeCell ref="G77:L77"/>
    <mergeCell ref="G78:L78"/>
    <mergeCell ref="B69:C69"/>
    <mergeCell ref="D69:F69"/>
    <mergeCell ref="G69:L69"/>
    <mergeCell ref="B70:B74"/>
    <mergeCell ref="C70:C74"/>
    <mergeCell ref="D70:F74"/>
    <mergeCell ref="G70:L70"/>
    <mergeCell ref="G71:L71"/>
    <mergeCell ref="G72:L72"/>
    <mergeCell ref="G73:L73"/>
    <mergeCell ref="B62:C62"/>
    <mergeCell ref="D62:E62"/>
    <mergeCell ref="F62:G62"/>
    <mergeCell ref="B63:D63"/>
    <mergeCell ref="B67:L67"/>
    <mergeCell ref="D68:F68"/>
    <mergeCell ref="G68:L68"/>
    <mergeCell ref="B60:C60"/>
    <mergeCell ref="D60:E60"/>
    <mergeCell ref="F60:G60"/>
    <mergeCell ref="B61:C61"/>
    <mergeCell ref="D61:E61"/>
    <mergeCell ref="F61:G61"/>
    <mergeCell ref="B59:C59"/>
    <mergeCell ref="D59:E59"/>
    <mergeCell ref="F59:G59"/>
    <mergeCell ref="E53:G53"/>
    <mergeCell ref="E54:G54"/>
    <mergeCell ref="B56:E56"/>
    <mergeCell ref="F56:G56"/>
    <mergeCell ref="B57:C57"/>
    <mergeCell ref="D57:E57"/>
    <mergeCell ref="F57:G57"/>
    <mergeCell ref="B51:B54"/>
    <mergeCell ref="C51:D54"/>
    <mergeCell ref="E51:G51"/>
    <mergeCell ref="H51:J54"/>
    <mergeCell ref="K51:K54"/>
    <mergeCell ref="E52:G52"/>
    <mergeCell ref="B58:C58"/>
    <mergeCell ref="D58:E58"/>
    <mergeCell ref="F58:G58"/>
    <mergeCell ref="B48:B50"/>
    <mergeCell ref="C48:D50"/>
    <mergeCell ref="E48:G48"/>
    <mergeCell ref="H48:J50"/>
    <mergeCell ref="K48:K50"/>
    <mergeCell ref="E49:G49"/>
    <mergeCell ref="E50:G50"/>
    <mergeCell ref="H38:J47"/>
    <mergeCell ref="K38:K47"/>
    <mergeCell ref="E39:G39"/>
    <mergeCell ref="E40:G40"/>
    <mergeCell ref="E41:G41"/>
    <mergeCell ref="E42:G42"/>
    <mergeCell ref="E43:G43"/>
    <mergeCell ref="E47:G47"/>
    <mergeCell ref="B36:B37"/>
    <mergeCell ref="C36:D37"/>
    <mergeCell ref="E36:G36"/>
    <mergeCell ref="H36:J37"/>
    <mergeCell ref="K36:K37"/>
    <mergeCell ref="E37:G37"/>
    <mergeCell ref="E44:G44"/>
    <mergeCell ref="E45:G45"/>
    <mergeCell ref="E46:G46"/>
    <mergeCell ref="B38:B47"/>
    <mergeCell ref="C38:D47"/>
    <mergeCell ref="E38:G38"/>
    <mergeCell ref="K17:K25"/>
    <mergeCell ref="E18:G18"/>
    <mergeCell ref="E19:G19"/>
    <mergeCell ref="E20:G20"/>
    <mergeCell ref="E21:G21"/>
    <mergeCell ref="E22:G22"/>
    <mergeCell ref="B30:B35"/>
    <mergeCell ref="C30:D35"/>
    <mergeCell ref="E30:G30"/>
    <mergeCell ref="H30:J35"/>
    <mergeCell ref="K30:K35"/>
    <mergeCell ref="E31:G31"/>
    <mergeCell ref="E32:G32"/>
    <mergeCell ref="E33:G33"/>
    <mergeCell ref="E34:G34"/>
    <mergeCell ref="E35:G35"/>
    <mergeCell ref="B14:K14"/>
    <mergeCell ref="B15:B16"/>
    <mergeCell ref="C15:D16"/>
    <mergeCell ref="E15:G16"/>
    <mergeCell ref="H15:J15"/>
    <mergeCell ref="K15:K16"/>
    <mergeCell ref="H16:J16"/>
    <mergeCell ref="B27:B29"/>
    <mergeCell ref="C27:D29"/>
    <mergeCell ref="E27:G27"/>
    <mergeCell ref="H27:J29"/>
    <mergeCell ref="K27:K29"/>
    <mergeCell ref="E28:G28"/>
    <mergeCell ref="E29:G29"/>
    <mergeCell ref="E23:G23"/>
    <mergeCell ref="E24:G24"/>
    <mergeCell ref="E25:G25"/>
    <mergeCell ref="C26:D26"/>
    <mergeCell ref="E26:G26"/>
    <mergeCell ref="H26:J26"/>
    <mergeCell ref="B17:B25"/>
    <mergeCell ref="C17:D25"/>
    <mergeCell ref="E17:G17"/>
    <mergeCell ref="H17:J25"/>
    <mergeCell ref="B1:C4"/>
    <mergeCell ref="D1:I4"/>
    <mergeCell ref="B9:K9"/>
    <mergeCell ref="B11:C11"/>
    <mergeCell ref="D11:E11"/>
    <mergeCell ref="G11:H11"/>
    <mergeCell ref="J11:K11"/>
    <mergeCell ref="B12:K12"/>
    <mergeCell ref="B13:K13"/>
  </mergeCells>
  <pageMargins left="0.70866141732283472" right="0.70866141732283472" top="0.74803149606299213" bottom="0.74803149606299213" header="0.31496062992125984" footer="0.31496062992125984"/>
  <pageSetup paperSize="9" scale="91" fitToHeight="8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O52"/>
  <sheetViews>
    <sheetView topLeftCell="A27" workbookViewId="0">
      <selection activeCell="I52" sqref="I52:L52"/>
    </sheetView>
  </sheetViews>
  <sheetFormatPr baseColWidth="10" defaultRowHeight="15" x14ac:dyDescent="0.25"/>
  <sheetData>
    <row r="1" spans="1:15" x14ac:dyDescent="0.25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</row>
    <row r="2" spans="1:15" x14ac:dyDescent="0.25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</row>
    <row r="3" spans="1:15" x14ac:dyDescent="0.2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</row>
    <row r="4" spans="1:15" x14ac:dyDescent="0.25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</row>
    <row r="5" spans="1:15" x14ac:dyDescent="0.25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1:15" x14ac:dyDescent="0.25">
      <c r="A6" s="112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7" spans="1:15" x14ac:dyDescent="0.25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</row>
    <row r="8" spans="1:15" x14ac:dyDescent="0.25">
      <c r="A8" s="11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</row>
    <row r="9" spans="1:15" x14ac:dyDescent="0.25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</row>
    <row r="10" spans="1:15" x14ac:dyDescent="0.25">
      <c r="A10" s="112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</row>
    <row r="11" spans="1:15" x14ac:dyDescent="0.25">
      <c r="A11" s="112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</row>
    <row r="12" spans="1:15" x14ac:dyDescent="0.25">
      <c r="A12" s="112"/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</row>
    <row r="13" spans="1:15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</row>
    <row r="14" spans="1:15" x14ac:dyDescent="0.25">
      <c r="A14" s="112"/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</row>
    <row r="15" spans="1:15" x14ac:dyDescent="0.25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</row>
    <row r="16" spans="1:15" x14ac:dyDescent="0.25">
      <c r="A16" s="112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</row>
    <row r="17" spans="1:15" x14ac:dyDescent="0.25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</row>
    <row r="18" spans="1:15" x14ac:dyDescent="0.25">
      <c r="A18" s="112"/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</row>
    <row r="19" spans="1:15" x14ac:dyDescent="0.25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</row>
    <row r="20" spans="1:15" x14ac:dyDescent="0.25">
      <c r="A20" s="112"/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</row>
    <row r="21" spans="1:15" x14ac:dyDescent="0.25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</row>
    <row r="22" spans="1:15" x14ac:dyDescent="0.25">
      <c r="A22" s="112"/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</row>
    <row r="23" spans="1:15" x14ac:dyDescent="0.25">
      <c r="A23" s="112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</row>
    <row r="24" spans="1:15" x14ac:dyDescent="0.25">
      <c r="A24" s="112"/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</row>
    <row r="25" spans="1:15" x14ac:dyDescent="0.25">
      <c r="A25" s="112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</row>
    <row r="26" spans="1:15" x14ac:dyDescent="0.25">
      <c r="A26" s="112"/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</row>
    <row r="27" spans="1:15" x14ac:dyDescent="0.25">
      <c r="A27" s="112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</row>
    <row r="28" spans="1:15" x14ac:dyDescent="0.25">
      <c r="A28" s="112"/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</row>
    <row r="29" spans="1:15" x14ac:dyDescent="0.25">
      <c r="A29" s="112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</row>
    <row r="30" spans="1:15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</row>
    <row r="31" spans="1:15" x14ac:dyDescent="0.25">
      <c r="A31" s="112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</row>
    <row r="32" spans="1:15" x14ac:dyDescent="0.25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</row>
    <row r="33" spans="1:15" x14ac:dyDescent="0.25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</row>
    <row r="34" spans="1:15" x14ac:dyDescent="0.25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</row>
    <row r="35" spans="1:15" x14ac:dyDescent="0.25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</row>
    <row r="36" spans="1:15" x14ac:dyDescent="0.25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</row>
    <row r="37" spans="1:15" x14ac:dyDescent="0.25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</row>
    <row r="38" spans="1:15" x14ac:dyDescent="0.25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</row>
    <row r="39" spans="1:15" x14ac:dyDescent="0.25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</row>
    <row r="40" spans="1:15" x14ac:dyDescent="0.25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</row>
    <row r="41" spans="1:15" x14ac:dyDescent="0.25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</row>
    <row r="42" spans="1:15" x14ac:dyDescent="0.25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</row>
    <row r="43" spans="1:15" x14ac:dyDescent="0.25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</row>
    <row r="44" spans="1:15" x14ac:dyDescent="0.25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</row>
    <row r="45" spans="1:15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</row>
    <row r="46" spans="1:15" x14ac:dyDescent="0.25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</row>
    <row r="47" spans="1:15" x14ac:dyDescent="0.25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</row>
    <row r="48" spans="1:15" x14ac:dyDescent="0.25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</row>
    <row r="49" spans="1:15" x14ac:dyDescent="0.25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</row>
    <row r="50" spans="1:15" x14ac:dyDescent="0.25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</row>
    <row r="51" spans="1:15" ht="15.75" x14ac:dyDescent="0.25">
      <c r="A51" s="505" t="s">
        <v>59</v>
      </c>
      <c r="B51" s="506"/>
      <c r="C51" s="506"/>
      <c r="D51" s="506"/>
      <c r="E51" s="506"/>
      <c r="F51" s="506"/>
      <c r="G51" s="506"/>
      <c r="H51" s="507"/>
      <c r="I51" s="508" t="s">
        <v>60</v>
      </c>
      <c r="J51" s="506"/>
      <c r="K51" s="506"/>
      <c r="L51" s="506"/>
      <c r="M51" s="506"/>
      <c r="N51" s="506"/>
      <c r="O51" s="509"/>
    </row>
    <row r="52" spans="1:15" ht="16.5" thickBot="1" x14ac:dyDescent="0.3">
      <c r="A52" s="73"/>
      <c r="B52" s="35"/>
      <c r="C52" s="35"/>
      <c r="D52" s="35"/>
      <c r="E52" s="35"/>
      <c r="F52" s="35"/>
      <c r="G52" s="35"/>
      <c r="H52" s="35"/>
      <c r="I52" s="493"/>
      <c r="J52" s="494"/>
      <c r="K52" s="494"/>
      <c r="L52" s="494"/>
      <c r="M52" s="35"/>
      <c r="N52" s="35"/>
      <c r="O52" s="74"/>
    </row>
  </sheetData>
  <mergeCells count="3">
    <mergeCell ref="A51:H51"/>
    <mergeCell ref="I51:O51"/>
    <mergeCell ref="I52:L5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L79"/>
  <sheetViews>
    <sheetView topLeftCell="A38" workbookViewId="0">
      <selection activeCell="L38" sqref="L38"/>
    </sheetView>
  </sheetViews>
  <sheetFormatPr baseColWidth="10" defaultColWidth="11.42578125" defaultRowHeight="15" x14ac:dyDescent="0.25"/>
  <cols>
    <col min="1" max="1" width="17.5703125" style="121" customWidth="1"/>
    <col min="2" max="6" width="11.42578125" style="121"/>
    <col min="7" max="7" width="12.5703125" style="121" bestFit="1" customWidth="1"/>
    <col min="8" max="8" width="13.85546875" style="121" customWidth="1"/>
    <col min="9" max="9" width="12.42578125" style="121" bestFit="1" customWidth="1"/>
    <col min="10" max="11" width="11.42578125" style="121"/>
    <col min="12" max="12" width="16.85546875" style="121" customWidth="1"/>
    <col min="13" max="16384" width="11.42578125" style="121"/>
  </cols>
  <sheetData>
    <row r="1" spans="1:12" ht="21" customHeight="1" x14ac:dyDescent="0.25">
      <c r="A1" s="627"/>
      <c r="B1" s="628" t="s">
        <v>470</v>
      </c>
      <c r="C1" s="628"/>
      <c r="D1" s="628"/>
      <c r="E1" s="628"/>
      <c r="F1" s="628"/>
      <c r="G1" s="628"/>
      <c r="H1" s="628"/>
      <c r="I1" s="628"/>
      <c r="J1" s="628"/>
      <c r="K1" s="277" t="s">
        <v>18</v>
      </c>
      <c r="L1" s="277" t="s">
        <v>471</v>
      </c>
    </row>
    <row r="2" spans="1:12" ht="21" customHeight="1" x14ac:dyDescent="0.25">
      <c r="A2" s="627"/>
      <c r="B2" s="628"/>
      <c r="C2" s="628"/>
      <c r="D2" s="628"/>
      <c r="E2" s="628"/>
      <c r="F2" s="628"/>
      <c r="G2" s="628"/>
      <c r="H2" s="628"/>
      <c r="I2" s="628"/>
      <c r="J2" s="628"/>
      <c r="K2" s="277" t="s">
        <v>20</v>
      </c>
      <c r="L2" s="277" t="s">
        <v>472</v>
      </c>
    </row>
    <row r="3" spans="1:12" ht="21" customHeight="1" x14ac:dyDescent="0.25">
      <c r="A3" s="627"/>
      <c r="B3" s="628"/>
      <c r="C3" s="628"/>
      <c r="D3" s="628"/>
      <c r="E3" s="628"/>
      <c r="F3" s="628"/>
      <c r="G3" s="628"/>
      <c r="H3" s="628"/>
      <c r="I3" s="628"/>
      <c r="J3" s="628"/>
      <c r="K3" s="277" t="s">
        <v>22</v>
      </c>
      <c r="L3" s="278" t="s">
        <v>137</v>
      </c>
    </row>
    <row r="4" spans="1:12" ht="20.25" customHeight="1" x14ac:dyDescent="0.25">
      <c r="A4" s="627"/>
      <c r="B4" s="628"/>
      <c r="C4" s="628"/>
      <c r="D4" s="628"/>
      <c r="E4" s="628"/>
      <c r="F4" s="628"/>
      <c r="G4" s="628"/>
      <c r="H4" s="628"/>
      <c r="I4" s="628"/>
      <c r="J4" s="628"/>
      <c r="K4" s="277" t="s">
        <v>24</v>
      </c>
      <c r="L4" s="277" t="s">
        <v>473</v>
      </c>
    </row>
    <row r="6" spans="1:12" x14ac:dyDescent="0.25">
      <c r="A6" s="279" t="s">
        <v>474</v>
      </c>
    </row>
    <row r="8" spans="1:12" ht="18.75" x14ac:dyDescent="0.25">
      <c r="B8" s="629" t="s">
        <v>475</v>
      </c>
      <c r="C8" s="629"/>
      <c r="D8" s="629"/>
      <c r="E8" s="629" t="s">
        <v>476</v>
      </c>
      <c r="F8" s="629"/>
      <c r="G8" s="629"/>
      <c r="H8" s="629" t="s">
        <v>477</v>
      </c>
      <c r="I8" s="629"/>
      <c r="J8" s="629"/>
    </row>
    <row r="9" spans="1:12" ht="15.75" x14ac:dyDescent="0.25">
      <c r="B9" s="617"/>
      <c r="C9" s="617"/>
      <c r="D9" s="617"/>
      <c r="E9" s="617"/>
      <c r="F9" s="617"/>
      <c r="G9" s="617"/>
      <c r="H9" s="617"/>
      <c r="I9" s="617"/>
      <c r="J9" s="617"/>
    </row>
    <row r="10" spans="1:12" ht="15.75" x14ac:dyDescent="0.25">
      <c r="B10" s="617"/>
      <c r="C10" s="617"/>
      <c r="D10" s="617"/>
      <c r="E10" s="617"/>
      <c r="F10" s="617"/>
      <c r="G10" s="617"/>
      <c r="H10" s="617"/>
      <c r="I10" s="617"/>
      <c r="J10" s="617"/>
    </row>
    <row r="11" spans="1:12" ht="15.75" x14ac:dyDescent="0.25">
      <c r="B11" s="617"/>
      <c r="C11" s="617"/>
      <c r="D11" s="617"/>
      <c r="E11" s="617"/>
      <c r="F11" s="617"/>
      <c r="G11" s="617"/>
      <c r="H11" s="617"/>
      <c r="I11" s="617"/>
      <c r="J11" s="617"/>
    </row>
    <row r="12" spans="1:12" ht="15.75" x14ac:dyDescent="0.25">
      <c r="B12" s="617"/>
      <c r="C12" s="617"/>
      <c r="D12" s="617"/>
      <c r="E12" s="617"/>
      <c r="F12" s="617"/>
      <c r="G12" s="617"/>
      <c r="H12" s="617"/>
      <c r="I12" s="617"/>
      <c r="J12" s="617"/>
    </row>
    <row r="13" spans="1:12" ht="15.75" x14ac:dyDescent="0.25">
      <c r="B13" s="617"/>
      <c r="C13" s="617"/>
      <c r="D13" s="617"/>
      <c r="E13" s="617"/>
      <c r="F13" s="617"/>
      <c r="G13" s="617"/>
      <c r="H13" s="617"/>
      <c r="I13" s="617"/>
      <c r="J13" s="617"/>
    </row>
    <row r="14" spans="1:12" ht="15.75" x14ac:dyDescent="0.25">
      <c r="B14" s="617"/>
      <c r="C14" s="617"/>
      <c r="D14" s="617"/>
      <c r="E14" s="617"/>
      <c r="F14" s="617"/>
      <c r="G14" s="617"/>
      <c r="H14" s="617"/>
      <c r="I14" s="617"/>
      <c r="J14" s="617"/>
    </row>
    <row r="15" spans="1:12" ht="15.75" x14ac:dyDescent="0.25">
      <c r="B15" s="617"/>
      <c r="C15" s="617"/>
      <c r="D15" s="617"/>
      <c r="E15" s="617"/>
      <c r="F15" s="617"/>
      <c r="G15" s="617"/>
      <c r="H15" s="617"/>
      <c r="I15" s="617"/>
      <c r="J15" s="617"/>
    </row>
    <row r="16" spans="1:12" ht="15.75" x14ac:dyDescent="0.25">
      <c r="B16" s="617"/>
      <c r="C16" s="617"/>
      <c r="D16" s="617"/>
      <c r="E16" s="617"/>
      <c r="F16" s="617"/>
      <c r="G16" s="617"/>
      <c r="H16" s="617"/>
      <c r="I16" s="617"/>
      <c r="J16" s="617"/>
    </row>
    <row r="19" spans="1:1" ht="18.75" x14ac:dyDescent="0.3">
      <c r="A19" s="280" t="s">
        <v>478</v>
      </c>
    </row>
    <row r="20" spans="1:1" ht="15.75" x14ac:dyDescent="0.25">
      <c r="A20" s="281" t="s">
        <v>479</v>
      </c>
    </row>
    <row r="21" spans="1:1" ht="15.75" x14ac:dyDescent="0.25">
      <c r="A21" s="281" t="s">
        <v>480</v>
      </c>
    </row>
    <row r="22" spans="1:1" ht="15.75" x14ac:dyDescent="0.25">
      <c r="A22" s="281" t="s">
        <v>481</v>
      </c>
    </row>
    <row r="23" spans="1:1" ht="15.75" x14ac:dyDescent="0.25">
      <c r="A23" s="281" t="s">
        <v>482</v>
      </c>
    </row>
    <row r="24" spans="1:1" ht="15.75" x14ac:dyDescent="0.25">
      <c r="A24" s="281" t="s">
        <v>483</v>
      </c>
    </row>
    <row r="25" spans="1:1" ht="15.75" x14ac:dyDescent="0.25">
      <c r="A25" s="281" t="s">
        <v>484</v>
      </c>
    </row>
    <row r="26" spans="1:1" ht="15.75" x14ac:dyDescent="0.25">
      <c r="A26" s="281" t="s">
        <v>485</v>
      </c>
    </row>
    <row r="27" spans="1:1" ht="15.75" x14ac:dyDescent="0.25">
      <c r="A27" s="281" t="s">
        <v>486</v>
      </c>
    </row>
    <row r="28" spans="1:1" ht="15.75" x14ac:dyDescent="0.25">
      <c r="A28" s="281" t="s">
        <v>487</v>
      </c>
    </row>
    <row r="29" spans="1:1" ht="15.75" x14ac:dyDescent="0.25">
      <c r="A29" s="281" t="s">
        <v>488</v>
      </c>
    </row>
    <row r="30" spans="1:1" ht="15.75" x14ac:dyDescent="0.25">
      <c r="A30" s="281" t="s">
        <v>489</v>
      </c>
    </row>
    <row r="31" spans="1:1" ht="15.75" x14ac:dyDescent="0.25">
      <c r="A31" s="281" t="s">
        <v>490</v>
      </c>
    </row>
    <row r="32" spans="1:1" ht="15.75" x14ac:dyDescent="0.25">
      <c r="A32" s="281" t="s">
        <v>491</v>
      </c>
    </row>
    <row r="33" spans="1:12" ht="15.75" x14ac:dyDescent="0.25">
      <c r="A33" s="281" t="s">
        <v>492</v>
      </c>
    </row>
    <row r="35" spans="1:12" ht="32.25" customHeight="1" x14ac:dyDescent="0.25">
      <c r="B35" s="648" t="s">
        <v>493</v>
      </c>
      <c r="C35" s="648"/>
      <c r="D35" s="648"/>
      <c r="E35" s="648"/>
      <c r="F35" s="648" t="s">
        <v>494</v>
      </c>
      <c r="G35" s="648"/>
      <c r="H35" s="648"/>
      <c r="I35" s="648"/>
      <c r="J35" s="648"/>
      <c r="K35" s="648"/>
      <c r="L35" s="648"/>
    </row>
    <row r="36" spans="1:12" ht="65.25" customHeight="1" x14ac:dyDescent="0.25">
      <c r="B36" s="630" t="s">
        <v>495</v>
      </c>
      <c r="C36" s="631"/>
      <c r="D36" s="631"/>
      <c r="E36" s="632"/>
      <c r="F36" s="282" t="s">
        <v>496</v>
      </c>
      <c r="G36" s="283"/>
      <c r="H36" s="283"/>
      <c r="I36" s="283"/>
      <c r="J36" s="283"/>
      <c r="K36" s="283"/>
      <c r="L36" s="284"/>
    </row>
    <row r="37" spans="1:12" ht="54" customHeight="1" x14ac:dyDescent="0.25">
      <c r="B37" s="633"/>
      <c r="C37" s="634"/>
      <c r="D37" s="634"/>
      <c r="E37" s="635"/>
      <c r="F37" s="341" t="s">
        <v>497</v>
      </c>
      <c r="G37" s="342" t="s">
        <v>498</v>
      </c>
      <c r="H37" s="342" t="s">
        <v>499</v>
      </c>
      <c r="I37" s="342" t="s">
        <v>500</v>
      </c>
      <c r="J37" s="342" t="s">
        <v>501</v>
      </c>
      <c r="K37" s="639" t="s">
        <v>502</v>
      </c>
      <c r="L37" s="640"/>
    </row>
    <row r="38" spans="1:12" ht="54" customHeight="1" x14ac:dyDescent="0.25">
      <c r="B38" s="633"/>
      <c r="C38" s="634"/>
      <c r="D38" s="634"/>
      <c r="E38" s="635"/>
      <c r="F38" s="641" t="s">
        <v>503</v>
      </c>
      <c r="G38" s="642"/>
      <c r="H38" s="642"/>
      <c r="I38" s="329"/>
      <c r="J38" s="642" t="s">
        <v>571</v>
      </c>
      <c r="K38" s="642"/>
      <c r="L38" s="725" t="s">
        <v>497</v>
      </c>
    </row>
    <row r="39" spans="1:12" ht="54" customHeight="1" x14ac:dyDescent="0.25">
      <c r="B39" s="636"/>
      <c r="C39" s="637"/>
      <c r="D39" s="637"/>
      <c r="E39" s="638"/>
      <c r="F39" s="644" t="s">
        <v>504</v>
      </c>
      <c r="G39" s="645"/>
      <c r="H39" s="345">
        <f>'planning semestriel'!Q7</f>
        <v>1</v>
      </c>
      <c r="I39" s="286" t="s">
        <v>505</v>
      </c>
      <c r="J39" s="646" t="s">
        <v>506</v>
      </c>
      <c r="K39" s="646"/>
      <c r="L39" s="647"/>
    </row>
    <row r="40" spans="1:12" ht="33" customHeight="1" x14ac:dyDescent="0.25">
      <c r="B40" s="630" t="s">
        <v>507</v>
      </c>
      <c r="C40" s="631"/>
      <c r="D40" s="631"/>
      <c r="E40" s="632"/>
      <c r="F40" s="287" t="s">
        <v>508</v>
      </c>
      <c r="G40" s="283"/>
      <c r="H40" s="288">
        <f>'indicateurs 2019'!Z10</f>
        <v>0.85</v>
      </c>
      <c r="I40" s="283"/>
      <c r="J40" s="283"/>
      <c r="K40" s="283"/>
      <c r="L40" s="284"/>
    </row>
    <row r="41" spans="1:12" ht="34.5" customHeight="1" x14ac:dyDescent="0.25">
      <c r="B41" s="633"/>
      <c r="C41" s="634"/>
      <c r="D41" s="634"/>
      <c r="E41" s="635"/>
      <c r="F41" s="289" t="s">
        <v>509</v>
      </c>
      <c r="G41" s="290"/>
      <c r="H41" s="291">
        <f>'indicateurs 2019'!Z22</f>
        <v>0.67630000000000001</v>
      </c>
      <c r="I41" s="290"/>
      <c r="J41" s="290"/>
      <c r="K41" s="290"/>
      <c r="L41" s="292"/>
    </row>
    <row r="42" spans="1:12" ht="30" customHeight="1" x14ac:dyDescent="0.25">
      <c r="B42" s="633"/>
      <c r="C42" s="634"/>
      <c r="D42" s="634"/>
      <c r="E42" s="635"/>
      <c r="F42" s="293" t="s">
        <v>510</v>
      </c>
      <c r="G42" s="290"/>
      <c r="H42" s="290"/>
      <c r="I42" s="290"/>
      <c r="J42" s="294">
        <f>'indicateurs 2019'!Z9</f>
        <v>0.88</v>
      </c>
      <c r="K42" s="290"/>
      <c r="L42" s="292"/>
    </row>
    <row r="43" spans="1:12" ht="36" customHeight="1" x14ac:dyDescent="0.25">
      <c r="B43" s="633"/>
      <c r="C43" s="634"/>
      <c r="D43" s="634"/>
      <c r="E43" s="635"/>
      <c r="F43" s="649" t="s">
        <v>511</v>
      </c>
      <c r="G43" s="650"/>
      <c r="H43" s="650"/>
      <c r="I43" s="650"/>
      <c r="J43" s="650"/>
      <c r="K43" s="650"/>
      <c r="L43" s="651"/>
    </row>
    <row r="44" spans="1:12" ht="98.25" customHeight="1" x14ac:dyDescent="0.25">
      <c r="B44" s="636"/>
      <c r="C44" s="637"/>
      <c r="D44" s="637"/>
      <c r="E44" s="638"/>
      <c r="F44" s="641" t="s">
        <v>512</v>
      </c>
      <c r="G44" s="642"/>
      <c r="H44" s="642"/>
      <c r="I44" s="642"/>
      <c r="J44" s="642"/>
      <c r="K44" s="642"/>
      <c r="L44" s="643"/>
    </row>
    <row r="45" spans="1:12" ht="32.25" customHeight="1" x14ac:dyDescent="0.25">
      <c r="B45" s="630" t="s">
        <v>513</v>
      </c>
      <c r="C45" s="631"/>
      <c r="D45" s="631"/>
      <c r="E45" s="632"/>
      <c r="F45" s="652" t="s">
        <v>514</v>
      </c>
      <c r="G45" s="653"/>
      <c r="H45" s="653"/>
      <c r="I45" s="653"/>
      <c r="J45" s="653"/>
      <c r="K45" s="653"/>
      <c r="L45" s="654"/>
    </row>
    <row r="46" spans="1:12" ht="32.25" customHeight="1" x14ac:dyDescent="0.25">
      <c r="B46" s="633"/>
      <c r="C46" s="634"/>
      <c r="D46" s="634"/>
      <c r="E46" s="635"/>
      <c r="F46" s="348">
        <f>'indicateurs 2019'!AC29</f>
        <v>11</v>
      </c>
      <c r="G46" s="655" t="s">
        <v>515</v>
      </c>
      <c r="H46" s="655"/>
      <c r="I46" s="349">
        <f>COUNTIF('indicateurs 2019'!D7:D28,"&lt;&gt;""")</f>
        <v>22</v>
      </c>
      <c r="J46" s="295"/>
      <c r="K46" s="295"/>
      <c r="L46" s="296"/>
    </row>
    <row r="47" spans="1:12" ht="32.25" customHeight="1" x14ac:dyDescent="0.25">
      <c r="B47" s="633"/>
      <c r="C47" s="634"/>
      <c r="D47" s="634"/>
      <c r="E47" s="635"/>
      <c r="F47" s="297" t="s">
        <v>516</v>
      </c>
      <c r="G47" s="298"/>
      <c r="H47" s="298"/>
      <c r="I47" s="291">
        <f>'indicateurs 2019'!Z17</f>
        <v>5.7000000000000002E-3</v>
      </c>
      <c r="J47" s="299" t="s">
        <v>517</v>
      </c>
      <c r="K47" s="346">
        <f>'indicateurs 2019'!AA17</f>
        <v>5.4250000000000001E-3</v>
      </c>
      <c r="L47" s="296" t="s">
        <v>557</v>
      </c>
    </row>
    <row r="48" spans="1:12" ht="60" customHeight="1" x14ac:dyDescent="0.25">
      <c r="B48" s="636"/>
      <c r="C48" s="637"/>
      <c r="D48" s="637"/>
      <c r="E48" s="638"/>
      <c r="F48" s="641" t="s">
        <v>518</v>
      </c>
      <c r="G48" s="642"/>
      <c r="H48" s="642"/>
      <c r="I48" s="642"/>
      <c r="J48" s="642"/>
      <c r="K48" s="642"/>
      <c r="L48" s="643"/>
    </row>
    <row r="49" spans="2:12" ht="63.75" customHeight="1" x14ac:dyDescent="0.25">
      <c r="B49" s="656" t="s">
        <v>519</v>
      </c>
      <c r="C49" s="657"/>
      <c r="D49" s="657"/>
      <c r="E49" s="658"/>
      <c r="F49" s="644" t="s">
        <v>520</v>
      </c>
      <c r="G49" s="645"/>
      <c r="H49" s="645"/>
      <c r="I49" s="645"/>
      <c r="J49" s="301">
        <f>'indicateurs 2019'!Z19</f>
        <v>0</v>
      </c>
      <c r="K49" s="302"/>
      <c r="L49" s="303"/>
    </row>
    <row r="50" spans="2:12" ht="95.25" customHeight="1" x14ac:dyDescent="0.25">
      <c r="B50" s="618" t="s">
        <v>521</v>
      </c>
      <c r="C50" s="619"/>
      <c r="D50" s="619"/>
      <c r="E50" s="620"/>
      <c r="F50" s="304" t="s">
        <v>522</v>
      </c>
      <c r="G50" s="305"/>
      <c r="H50" s="305"/>
      <c r="I50" s="306" t="s">
        <v>497</v>
      </c>
      <c r="J50" s="307" t="s">
        <v>523</v>
      </c>
      <c r="K50" s="305"/>
      <c r="L50" s="308"/>
    </row>
    <row r="51" spans="2:12" ht="95.25" customHeight="1" x14ac:dyDescent="0.25">
      <c r="B51" s="621"/>
      <c r="C51" s="622"/>
      <c r="D51" s="622"/>
      <c r="E51" s="623"/>
      <c r="F51" s="304" t="s">
        <v>524</v>
      </c>
      <c r="G51" s="305"/>
      <c r="H51" s="645"/>
      <c r="I51" s="645"/>
      <c r="J51" s="645"/>
      <c r="K51" s="645"/>
      <c r="L51" s="659"/>
    </row>
    <row r="52" spans="2:12" s="122" customFormat="1" ht="95.25" customHeight="1" x14ac:dyDescent="0.25">
      <c r="B52" s="624"/>
      <c r="C52" s="625"/>
      <c r="D52" s="625"/>
      <c r="E52" s="626"/>
      <c r="F52" s="304" t="s">
        <v>559</v>
      </c>
      <c r="G52" s="305"/>
      <c r="H52" s="285"/>
      <c r="I52" s="285"/>
      <c r="J52" s="285"/>
      <c r="K52" s="285"/>
      <c r="L52" s="309"/>
    </row>
    <row r="53" spans="2:12" ht="79.5" customHeight="1" x14ac:dyDescent="0.25">
      <c r="B53" s="630" t="s">
        <v>525</v>
      </c>
      <c r="C53" s="631"/>
      <c r="D53" s="631"/>
      <c r="E53" s="632"/>
      <c r="F53" s="304" t="s">
        <v>526</v>
      </c>
      <c r="G53" s="305"/>
      <c r="H53" s="305"/>
      <c r="I53" s="305"/>
      <c r="J53" s="305"/>
      <c r="K53" s="310">
        <f>'indicateurs 2019'!Z28</f>
        <v>0.8138333333333333</v>
      </c>
      <c r="L53" s="308"/>
    </row>
    <row r="54" spans="2:12" ht="79.5" customHeight="1" x14ac:dyDescent="0.25">
      <c r="B54" s="636"/>
      <c r="C54" s="637"/>
      <c r="D54" s="637"/>
      <c r="E54" s="638"/>
      <c r="F54" s="311" t="s">
        <v>527</v>
      </c>
      <c r="G54" s="283"/>
      <c r="H54" s="283"/>
      <c r="I54" s="283"/>
      <c r="J54" s="283"/>
      <c r="K54" s="312">
        <f>'indicateurs 2019'!Z27</f>
        <v>1</v>
      </c>
      <c r="L54" s="284"/>
    </row>
    <row r="55" spans="2:12" ht="79.5" customHeight="1" x14ac:dyDescent="0.25">
      <c r="B55" s="630" t="s">
        <v>528</v>
      </c>
      <c r="C55" s="631"/>
      <c r="D55" s="631"/>
      <c r="E55" s="632"/>
      <c r="F55" s="311" t="s">
        <v>529</v>
      </c>
      <c r="G55" s="313"/>
      <c r="H55" s="313"/>
      <c r="I55" s="371">
        <f>'suivi des NC et ACAP 2019'!J77</f>
        <v>11</v>
      </c>
      <c r="J55" s="313" t="s">
        <v>530</v>
      </c>
      <c r="K55" s="313" t="s">
        <v>531</v>
      </c>
      <c r="L55" s="372">
        <f>'suivi des NC et ACAP 2019'!J78</f>
        <v>1</v>
      </c>
    </row>
    <row r="56" spans="2:12" ht="15" customHeight="1" x14ac:dyDescent="0.25">
      <c r="B56" s="633"/>
      <c r="C56" s="634"/>
      <c r="D56" s="634"/>
      <c r="E56" s="635"/>
      <c r="F56" s="297" t="s">
        <v>532</v>
      </c>
      <c r="G56" s="373">
        <f>'suivi des NC et ACAP 2019'!J80</f>
        <v>0</v>
      </c>
      <c r="H56" s="315" t="s">
        <v>533</v>
      </c>
      <c r="I56" s="373">
        <f>'suivi des NC et ACAP 2019'!J79</f>
        <v>9</v>
      </c>
      <c r="J56" s="317" t="s">
        <v>535</v>
      </c>
      <c r="K56" s="315"/>
      <c r="L56" s="318"/>
    </row>
    <row r="57" spans="2:12" ht="15" customHeight="1" x14ac:dyDescent="0.25">
      <c r="B57" s="633"/>
      <c r="C57" s="634"/>
      <c r="D57" s="634"/>
      <c r="E57" s="635"/>
      <c r="F57" s="319" t="s">
        <v>536</v>
      </c>
      <c r="G57" s="376">
        <f>'suivi des NC et ACAP 2019'!J84</f>
        <v>9.0909090909090912E-2</v>
      </c>
      <c r="H57" s="290" t="s">
        <v>560</v>
      </c>
      <c r="I57" s="290"/>
      <c r="J57" s="317"/>
      <c r="K57" s="315"/>
      <c r="L57" s="318"/>
    </row>
    <row r="58" spans="2:12" ht="15" customHeight="1" x14ac:dyDescent="0.25">
      <c r="B58" s="633"/>
      <c r="C58" s="634"/>
      <c r="D58" s="634"/>
      <c r="E58" s="635"/>
      <c r="F58" s="297"/>
      <c r="G58" s="291">
        <f>100%-G57</f>
        <v>0.90909090909090906</v>
      </c>
      <c r="H58" s="315" t="s">
        <v>538</v>
      </c>
      <c r="I58" s="316"/>
      <c r="J58" s="317"/>
      <c r="K58" s="315"/>
      <c r="L58" s="318"/>
    </row>
    <row r="59" spans="2:12" ht="15.75" customHeight="1" x14ac:dyDescent="0.25">
      <c r="B59" s="636"/>
      <c r="C59" s="637"/>
      <c r="D59" s="637"/>
      <c r="E59" s="638"/>
      <c r="F59" s="320" t="s">
        <v>561</v>
      </c>
      <c r="G59" s="302"/>
      <c r="H59" s="302"/>
      <c r="I59" s="302"/>
      <c r="J59" s="302">
        <f>'suivi des NC et ACAP 2019'!J85</f>
        <v>0</v>
      </c>
      <c r="K59" s="302"/>
      <c r="L59" s="303"/>
    </row>
    <row r="60" spans="2:12" ht="33.75" customHeight="1" x14ac:dyDescent="0.25">
      <c r="B60" s="618" t="s">
        <v>539</v>
      </c>
      <c r="C60" s="619"/>
      <c r="D60" s="619"/>
      <c r="E60" s="620"/>
      <c r="F60" s="304" t="s">
        <v>540</v>
      </c>
      <c r="G60" s="321"/>
      <c r="H60" s="321"/>
      <c r="I60" s="321"/>
      <c r="J60" s="321"/>
      <c r="K60" s="321"/>
      <c r="L60" s="322"/>
    </row>
    <row r="61" spans="2:12" ht="25.5" customHeight="1" x14ac:dyDescent="0.25">
      <c r="B61" s="621"/>
      <c r="C61" s="622"/>
      <c r="D61" s="622"/>
      <c r="E61" s="623"/>
      <c r="F61" s="375">
        <f>'suivi des NC et ACAP 2019'!J86</f>
        <v>0</v>
      </c>
      <c r="G61" s="321" t="s">
        <v>537</v>
      </c>
      <c r="H61" s="321"/>
      <c r="I61" s="321"/>
      <c r="J61" s="321"/>
      <c r="K61" s="321"/>
      <c r="L61" s="322"/>
    </row>
    <row r="62" spans="2:12" ht="36" customHeight="1" x14ac:dyDescent="0.25">
      <c r="B62" s="624"/>
      <c r="C62" s="625"/>
      <c r="D62" s="625"/>
      <c r="E62" s="626"/>
      <c r="F62" s="375">
        <f>'suivi des NC et ACAP 2019'!J87</f>
        <v>0</v>
      </c>
      <c r="G62" s="321" t="s">
        <v>538</v>
      </c>
      <c r="H62" s="321"/>
      <c r="I62" s="305"/>
      <c r="J62" s="305"/>
      <c r="K62" s="305"/>
      <c r="L62" s="308"/>
    </row>
    <row r="63" spans="2:12" ht="95.25" customHeight="1" x14ac:dyDescent="0.25">
      <c r="B63" s="630" t="s">
        <v>541</v>
      </c>
      <c r="C63" s="631"/>
      <c r="D63" s="631"/>
      <c r="E63" s="632"/>
      <c r="F63" s="304" t="s">
        <v>542</v>
      </c>
      <c r="G63" s="305"/>
      <c r="H63" s="305"/>
      <c r="I63" s="347">
        <f>'planning semestriel'!O7</f>
        <v>1</v>
      </c>
      <c r="J63" s="321" t="s">
        <v>543</v>
      </c>
      <c r="K63" s="305"/>
      <c r="L63" s="308"/>
    </row>
    <row r="64" spans="2:12" ht="95.25" customHeight="1" x14ac:dyDescent="0.25">
      <c r="B64" s="633"/>
      <c r="C64" s="634"/>
      <c r="D64" s="634"/>
      <c r="E64" s="635"/>
      <c r="F64" s="304" t="s">
        <v>544</v>
      </c>
      <c r="G64" s="305"/>
      <c r="H64" s="305"/>
      <c r="I64" s="306"/>
      <c r="J64" s="321"/>
      <c r="K64" s="305"/>
      <c r="L64" s="308"/>
    </row>
    <row r="65" spans="1:12" ht="95.25" customHeight="1" x14ac:dyDescent="0.25">
      <c r="B65" s="633"/>
      <c r="C65" s="634"/>
      <c r="D65" s="634"/>
      <c r="E65" s="635"/>
      <c r="F65" s="304" t="s">
        <v>545</v>
      </c>
      <c r="G65" s="305"/>
      <c r="H65" s="306" t="s">
        <v>499</v>
      </c>
      <c r="I65" s="321" t="s">
        <v>546</v>
      </c>
      <c r="J65" s="321"/>
      <c r="K65" s="305"/>
      <c r="L65" s="308"/>
    </row>
    <row r="66" spans="1:12" ht="95.25" customHeight="1" x14ac:dyDescent="0.25">
      <c r="B66" s="636"/>
      <c r="C66" s="637"/>
      <c r="D66" s="637"/>
      <c r="E66" s="638"/>
      <c r="F66" s="304" t="s">
        <v>547</v>
      </c>
      <c r="G66" s="305"/>
      <c r="H66" s="306"/>
      <c r="I66" s="306" t="s">
        <v>497</v>
      </c>
      <c r="J66" s="306" t="s">
        <v>499</v>
      </c>
      <c r="K66" s="306" t="s">
        <v>501</v>
      </c>
      <c r="L66" s="323" t="s">
        <v>534</v>
      </c>
    </row>
    <row r="67" spans="1:12" ht="79.5" customHeight="1" x14ac:dyDescent="0.25">
      <c r="B67" s="656" t="s">
        <v>548</v>
      </c>
      <c r="C67" s="657"/>
      <c r="D67" s="657"/>
      <c r="E67" s="658"/>
      <c r="F67" s="324"/>
      <c r="G67" s="305"/>
      <c r="H67" s="305"/>
      <c r="I67" s="305"/>
      <c r="J67" s="305"/>
      <c r="K67" s="305"/>
      <c r="L67" s="308"/>
    </row>
    <row r="68" spans="1:12" ht="157.5" customHeight="1" x14ac:dyDescent="0.25">
      <c r="B68" s="630" t="s">
        <v>549</v>
      </c>
      <c r="C68" s="631"/>
      <c r="D68" s="631"/>
      <c r="E68" s="632"/>
      <c r="F68" s="304" t="s">
        <v>529</v>
      </c>
      <c r="G68" s="321"/>
      <c r="H68" s="321"/>
      <c r="I68" s="378">
        <f>'suivi des NC et ACAP 2019'!J88</f>
        <v>0</v>
      </c>
      <c r="J68" s="645" t="s">
        <v>550</v>
      </c>
      <c r="K68" s="645"/>
      <c r="L68" s="659"/>
    </row>
    <row r="69" spans="1:12" ht="157.5" customHeight="1" x14ac:dyDescent="0.25">
      <c r="B69" s="636"/>
      <c r="C69" s="637"/>
      <c r="D69" s="637"/>
      <c r="E69" s="638"/>
      <c r="F69" s="311" t="s">
        <v>531</v>
      </c>
      <c r="G69" s="371">
        <f>'suivi des NC et ACAP 2019'!J89</f>
        <v>0</v>
      </c>
      <c r="H69" s="313" t="s">
        <v>551</v>
      </c>
      <c r="I69" s="314"/>
      <c r="J69" s="371">
        <f>'suivi des NC et ACAP 2019'!J90</f>
        <v>0</v>
      </c>
      <c r="K69" s="313" t="s">
        <v>552</v>
      </c>
      <c r="L69" s="338"/>
    </row>
    <row r="70" spans="1:12" ht="16.5" customHeight="1" x14ac:dyDescent="0.25">
      <c r="B70" s="630" t="s">
        <v>553</v>
      </c>
      <c r="C70" s="631"/>
      <c r="D70" s="631"/>
      <c r="E70" s="632"/>
      <c r="F70" s="281" t="s">
        <v>554</v>
      </c>
      <c r="G70" s="339"/>
      <c r="H70" s="339"/>
      <c r="I70" s="339"/>
      <c r="J70" s="339"/>
      <c r="K70" s="339"/>
      <c r="L70" s="340"/>
    </row>
    <row r="71" spans="1:12" ht="126" customHeight="1" x14ac:dyDescent="0.25">
      <c r="B71" s="633"/>
      <c r="C71" s="634"/>
      <c r="D71" s="634"/>
      <c r="E71" s="635"/>
      <c r="F71" s="327"/>
      <c r="G71" s="325"/>
      <c r="H71" s="325"/>
      <c r="I71" s="325"/>
      <c r="J71" s="325"/>
      <c r="K71" s="325"/>
      <c r="L71" s="326"/>
    </row>
    <row r="72" spans="1:12" ht="15.75" customHeight="1" x14ac:dyDescent="0.25">
      <c r="B72" s="636"/>
      <c r="C72" s="637"/>
      <c r="D72" s="637"/>
      <c r="E72" s="638"/>
      <c r="F72" s="328"/>
      <c r="G72" s="329"/>
      <c r="H72" s="329"/>
      <c r="I72" s="329"/>
      <c r="J72" s="329"/>
      <c r="K72" s="329"/>
      <c r="L72" s="330"/>
    </row>
    <row r="73" spans="1:12" ht="99.75" customHeight="1" x14ac:dyDescent="0.25">
      <c r="B73" s="660" t="s">
        <v>555</v>
      </c>
      <c r="C73" s="661"/>
      <c r="D73" s="661"/>
      <c r="E73" s="662"/>
      <c r="F73" s="331"/>
      <c r="G73" s="332"/>
      <c r="H73" s="332"/>
      <c r="I73" s="332"/>
      <c r="J73" s="332"/>
      <c r="K73" s="332"/>
      <c r="L73" s="333"/>
    </row>
    <row r="74" spans="1:12" ht="78.75" customHeight="1" x14ac:dyDescent="0.25">
      <c r="B74" s="630" t="s">
        <v>556</v>
      </c>
      <c r="C74" s="631"/>
      <c r="D74" s="631"/>
      <c r="E74" s="632"/>
      <c r="F74" s="663"/>
      <c r="G74" s="663"/>
      <c r="H74" s="663"/>
      <c r="I74" s="663"/>
      <c r="J74" s="663"/>
      <c r="K74" s="663"/>
      <c r="L74" s="663"/>
    </row>
    <row r="75" spans="1:12" ht="47.25" customHeight="1" x14ac:dyDescent="0.25">
      <c r="B75" s="636"/>
      <c r="C75" s="637"/>
      <c r="D75" s="637"/>
      <c r="E75" s="638"/>
      <c r="F75" s="663"/>
      <c r="G75" s="663"/>
      <c r="H75" s="663"/>
      <c r="I75" s="663"/>
      <c r="J75" s="663"/>
      <c r="K75" s="663"/>
      <c r="L75" s="663"/>
    </row>
    <row r="76" spans="1:12" ht="15.75" x14ac:dyDescent="0.25">
      <c r="B76" s="334"/>
      <c r="C76" s="335"/>
    </row>
    <row r="77" spans="1:12" ht="15.75" x14ac:dyDescent="0.25">
      <c r="A77" s="336"/>
      <c r="B77" s="335"/>
      <c r="C77" s="298"/>
    </row>
    <row r="78" spans="1:12" ht="15.75" x14ac:dyDescent="0.25">
      <c r="A78" s="336"/>
      <c r="B78" s="335"/>
      <c r="C78" s="298"/>
    </row>
    <row r="79" spans="1:12" ht="15.75" x14ac:dyDescent="0.25">
      <c r="B79" s="337"/>
      <c r="C79" s="335"/>
    </row>
  </sheetData>
  <mergeCells count="59">
    <mergeCell ref="B73:E73"/>
    <mergeCell ref="B74:E75"/>
    <mergeCell ref="F74:L75"/>
    <mergeCell ref="B60:E62"/>
    <mergeCell ref="B63:E66"/>
    <mergeCell ref="B67:E67"/>
    <mergeCell ref="B68:E69"/>
    <mergeCell ref="J68:L68"/>
    <mergeCell ref="B70:E72"/>
    <mergeCell ref="B55:E59"/>
    <mergeCell ref="B40:E44"/>
    <mergeCell ref="F43:L43"/>
    <mergeCell ref="F44:L44"/>
    <mergeCell ref="B45:E48"/>
    <mergeCell ref="F45:L45"/>
    <mergeCell ref="G46:H46"/>
    <mergeCell ref="F48:L48"/>
    <mergeCell ref="B49:E49"/>
    <mergeCell ref="F49:I49"/>
    <mergeCell ref="H51:L51"/>
    <mergeCell ref="B53:E54"/>
    <mergeCell ref="B16:D16"/>
    <mergeCell ref="E16:G16"/>
    <mergeCell ref="H16:J16"/>
    <mergeCell ref="B35:E35"/>
    <mergeCell ref="F35:L35"/>
    <mergeCell ref="B36:E39"/>
    <mergeCell ref="K37:L37"/>
    <mergeCell ref="F39:G39"/>
    <mergeCell ref="J39:L39"/>
    <mergeCell ref="F38:H38"/>
    <mergeCell ref="J38:K38"/>
    <mergeCell ref="B14:D14"/>
    <mergeCell ref="E14:G14"/>
    <mergeCell ref="H14:J14"/>
    <mergeCell ref="B15:D15"/>
    <mergeCell ref="E15:G15"/>
    <mergeCell ref="H15:J15"/>
    <mergeCell ref="E12:G12"/>
    <mergeCell ref="H12:J12"/>
    <mergeCell ref="B13:D13"/>
    <mergeCell ref="E13:G13"/>
    <mergeCell ref="H13:J13"/>
    <mergeCell ref="B9:D9"/>
    <mergeCell ref="E9:G9"/>
    <mergeCell ref="H9:J9"/>
    <mergeCell ref="B50:E52"/>
    <mergeCell ref="A1:A4"/>
    <mergeCell ref="B1:J4"/>
    <mergeCell ref="B8:D8"/>
    <mergeCell ref="E8:G8"/>
    <mergeCell ref="H8:J8"/>
    <mergeCell ref="B10:D10"/>
    <mergeCell ref="E10:G10"/>
    <mergeCell ref="H10:J10"/>
    <mergeCell ref="B11:D11"/>
    <mergeCell ref="E11:G11"/>
    <mergeCell ref="H11:J11"/>
    <mergeCell ref="B12:D1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M79"/>
  <sheetViews>
    <sheetView tabSelected="1" topLeftCell="A33" workbookViewId="0">
      <selection activeCell="F38" sqref="F38:L38"/>
    </sheetView>
  </sheetViews>
  <sheetFormatPr baseColWidth="10" defaultColWidth="11.42578125" defaultRowHeight="15" x14ac:dyDescent="0.25"/>
  <cols>
    <col min="1" max="1" width="17.5703125" style="121" customWidth="1"/>
    <col min="2" max="6" width="11.42578125" style="121"/>
    <col min="7" max="7" width="12.5703125" style="121" bestFit="1" customWidth="1"/>
    <col min="8" max="8" width="13.85546875" style="121" customWidth="1"/>
    <col min="9" max="9" width="12.42578125" style="121" bestFit="1" customWidth="1"/>
    <col min="10" max="11" width="11.42578125" style="121"/>
    <col min="12" max="12" width="16.85546875" style="121" customWidth="1"/>
    <col min="13" max="16384" width="11.42578125" style="121"/>
  </cols>
  <sheetData>
    <row r="1" spans="1:12" ht="21" customHeight="1" x14ac:dyDescent="0.25">
      <c r="A1" s="627"/>
      <c r="B1" s="628" t="s">
        <v>470</v>
      </c>
      <c r="C1" s="628"/>
      <c r="D1" s="628"/>
      <c r="E1" s="628"/>
      <c r="F1" s="628"/>
      <c r="G1" s="628"/>
      <c r="H1" s="628"/>
      <c r="I1" s="628"/>
      <c r="J1" s="628"/>
      <c r="K1" s="277" t="s">
        <v>18</v>
      </c>
      <c r="L1" s="277" t="s">
        <v>471</v>
      </c>
    </row>
    <row r="2" spans="1:12" ht="21" customHeight="1" x14ac:dyDescent="0.25">
      <c r="A2" s="627"/>
      <c r="B2" s="628"/>
      <c r="C2" s="628"/>
      <c r="D2" s="628"/>
      <c r="E2" s="628"/>
      <c r="F2" s="628"/>
      <c r="G2" s="628"/>
      <c r="H2" s="628"/>
      <c r="I2" s="628"/>
      <c r="J2" s="628"/>
      <c r="K2" s="277" t="s">
        <v>20</v>
      </c>
      <c r="L2" s="277" t="s">
        <v>472</v>
      </c>
    </row>
    <row r="3" spans="1:12" ht="21" customHeight="1" x14ac:dyDescent="0.25">
      <c r="A3" s="627"/>
      <c r="B3" s="628"/>
      <c r="C3" s="628"/>
      <c r="D3" s="628"/>
      <c r="E3" s="628"/>
      <c r="F3" s="628"/>
      <c r="G3" s="628"/>
      <c r="H3" s="628"/>
      <c r="I3" s="628"/>
      <c r="J3" s="628"/>
      <c r="K3" s="277" t="s">
        <v>22</v>
      </c>
      <c r="L3" s="278" t="s">
        <v>137</v>
      </c>
    </row>
    <row r="4" spans="1:12" ht="20.25" customHeight="1" x14ac:dyDescent="0.25">
      <c r="A4" s="627"/>
      <c r="B4" s="628"/>
      <c r="C4" s="628"/>
      <c r="D4" s="628"/>
      <c r="E4" s="628"/>
      <c r="F4" s="628"/>
      <c r="G4" s="628"/>
      <c r="H4" s="628"/>
      <c r="I4" s="628"/>
      <c r="J4" s="628"/>
      <c r="K4" s="277" t="s">
        <v>24</v>
      </c>
      <c r="L4" s="277" t="s">
        <v>473</v>
      </c>
    </row>
    <row r="6" spans="1:12" x14ac:dyDescent="0.25">
      <c r="A6" s="279" t="s">
        <v>474</v>
      </c>
    </row>
    <row r="8" spans="1:12" ht="18.75" x14ac:dyDescent="0.25">
      <c r="B8" s="629" t="s">
        <v>475</v>
      </c>
      <c r="C8" s="629"/>
      <c r="D8" s="629"/>
      <c r="E8" s="629" t="s">
        <v>476</v>
      </c>
      <c r="F8" s="629"/>
      <c r="G8" s="629"/>
      <c r="H8" s="629" t="s">
        <v>477</v>
      </c>
      <c r="I8" s="629"/>
      <c r="J8" s="629"/>
    </row>
    <row r="9" spans="1:12" ht="15.75" x14ac:dyDescent="0.25">
      <c r="B9" s="617"/>
      <c r="C9" s="617"/>
      <c r="D9" s="617"/>
      <c r="E9" s="617"/>
      <c r="F9" s="617"/>
      <c r="G9" s="617"/>
      <c r="H9" s="617"/>
      <c r="I9" s="617"/>
      <c r="J9" s="617"/>
    </row>
    <row r="10" spans="1:12" ht="15.75" x14ac:dyDescent="0.25">
      <c r="B10" s="617"/>
      <c r="C10" s="617"/>
      <c r="D10" s="617"/>
      <c r="E10" s="617"/>
      <c r="F10" s="617"/>
      <c r="G10" s="617"/>
      <c r="H10" s="617"/>
      <c r="I10" s="617"/>
      <c r="J10" s="617"/>
    </row>
    <row r="11" spans="1:12" ht="15.75" x14ac:dyDescent="0.25">
      <c r="B11" s="617"/>
      <c r="C11" s="617"/>
      <c r="D11" s="617"/>
      <c r="E11" s="617"/>
      <c r="F11" s="617"/>
      <c r="G11" s="617"/>
      <c r="H11" s="617"/>
      <c r="I11" s="617"/>
      <c r="J11" s="617"/>
    </row>
    <row r="12" spans="1:12" ht="15.75" x14ac:dyDescent="0.25">
      <c r="B12" s="617"/>
      <c r="C12" s="617"/>
      <c r="D12" s="617"/>
      <c r="E12" s="617"/>
      <c r="F12" s="617"/>
      <c r="G12" s="617"/>
      <c r="H12" s="617"/>
      <c r="I12" s="617"/>
      <c r="J12" s="617"/>
    </row>
    <row r="13" spans="1:12" ht="15.75" x14ac:dyDescent="0.25">
      <c r="B13" s="617"/>
      <c r="C13" s="617"/>
      <c r="D13" s="617"/>
      <c r="E13" s="617"/>
      <c r="F13" s="617"/>
      <c r="G13" s="617"/>
      <c r="H13" s="617"/>
      <c r="I13" s="617"/>
      <c r="J13" s="617"/>
    </row>
    <row r="14" spans="1:12" ht="15.75" x14ac:dyDescent="0.25">
      <c r="B14" s="617"/>
      <c r="C14" s="617"/>
      <c r="D14" s="617"/>
      <c r="E14" s="617"/>
      <c r="F14" s="617"/>
      <c r="G14" s="617"/>
      <c r="H14" s="617"/>
      <c r="I14" s="617"/>
      <c r="J14" s="617"/>
    </row>
    <row r="15" spans="1:12" ht="15.75" x14ac:dyDescent="0.25">
      <c r="B15" s="617"/>
      <c r="C15" s="617"/>
      <c r="D15" s="617"/>
      <c r="E15" s="617"/>
      <c r="F15" s="617"/>
      <c r="G15" s="617"/>
      <c r="H15" s="617"/>
      <c r="I15" s="617"/>
      <c r="J15" s="617"/>
    </row>
    <row r="16" spans="1:12" ht="15.75" x14ac:dyDescent="0.25">
      <c r="B16" s="617"/>
      <c r="C16" s="617"/>
      <c r="D16" s="617"/>
      <c r="E16" s="617"/>
      <c r="F16" s="617"/>
      <c r="G16" s="617"/>
      <c r="H16" s="617"/>
      <c r="I16" s="617"/>
      <c r="J16" s="617"/>
    </row>
    <row r="19" spans="1:1" ht="18.75" x14ac:dyDescent="0.3">
      <c r="A19" s="280" t="s">
        <v>478</v>
      </c>
    </row>
    <row r="20" spans="1:1" ht="15.75" x14ac:dyDescent="0.25">
      <c r="A20" s="281" t="s">
        <v>479</v>
      </c>
    </row>
    <row r="21" spans="1:1" ht="15.75" x14ac:dyDescent="0.25">
      <c r="A21" s="281" t="s">
        <v>480</v>
      </c>
    </row>
    <row r="22" spans="1:1" ht="15.75" x14ac:dyDescent="0.25">
      <c r="A22" s="281" t="s">
        <v>481</v>
      </c>
    </row>
    <row r="23" spans="1:1" ht="15.75" x14ac:dyDescent="0.25">
      <c r="A23" s="281" t="s">
        <v>482</v>
      </c>
    </row>
    <row r="24" spans="1:1" ht="15.75" x14ac:dyDescent="0.25">
      <c r="A24" s="281" t="s">
        <v>483</v>
      </c>
    </row>
    <row r="25" spans="1:1" ht="15.75" x14ac:dyDescent="0.25">
      <c r="A25" s="281" t="s">
        <v>484</v>
      </c>
    </row>
    <row r="26" spans="1:1" ht="15.75" x14ac:dyDescent="0.25">
      <c r="A26" s="281" t="s">
        <v>485</v>
      </c>
    </row>
    <row r="27" spans="1:1" ht="15.75" x14ac:dyDescent="0.25">
      <c r="A27" s="281" t="s">
        <v>486</v>
      </c>
    </row>
    <row r="28" spans="1:1" ht="15.75" x14ac:dyDescent="0.25">
      <c r="A28" s="281" t="s">
        <v>487</v>
      </c>
    </row>
    <row r="29" spans="1:1" ht="15.75" x14ac:dyDescent="0.25">
      <c r="A29" s="281" t="s">
        <v>488</v>
      </c>
    </row>
    <row r="30" spans="1:1" ht="15.75" x14ac:dyDescent="0.25">
      <c r="A30" s="281" t="s">
        <v>489</v>
      </c>
    </row>
    <row r="31" spans="1:1" ht="15.75" x14ac:dyDescent="0.25">
      <c r="A31" s="281" t="s">
        <v>490</v>
      </c>
    </row>
    <row r="32" spans="1:1" ht="15.75" x14ac:dyDescent="0.25">
      <c r="A32" s="281" t="s">
        <v>491</v>
      </c>
    </row>
    <row r="33" spans="1:13" ht="15.75" x14ac:dyDescent="0.25">
      <c r="A33" s="281" t="s">
        <v>492</v>
      </c>
    </row>
    <row r="35" spans="1:13" ht="32.25" customHeight="1" x14ac:dyDescent="0.25">
      <c r="B35" s="648" t="s">
        <v>493</v>
      </c>
      <c r="C35" s="648"/>
      <c r="D35" s="648"/>
      <c r="E35" s="648"/>
      <c r="F35" s="648" t="s">
        <v>494</v>
      </c>
      <c r="G35" s="648"/>
      <c r="H35" s="648"/>
      <c r="I35" s="648"/>
      <c r="J35" s="648"/>
      <c r="K35" s="648"/>
      <c r="L35" s="648"/>
    </row>
    <row r="36" spans="1:13" ht="65.25" customHeight="1" x14ac:dyDescent="0.25">
      <c r="B36" s="630" t="s">
        <v>495</v>
      </c>
      <c r="C36" s="631"/>
      <c r="D36" s="631"/>
      <c r="E36" s="632"/>
      <c r="F36" s="282" t="s">
        <v>496</v>
      </c>
      <c r="G36" s="283"/>
      <c r="H36" s="283"/>
      <c r="I36" s="283"/>
      <c r="J36" s="283"/>
      <c r="K36" s="283"/>
      <c r="L36" s="284"/>
    </row>
    <row r="37" spans="1:13" ht="54" customHeight="1" x14ac:dyDescent="0.25">
      <c r="B37" s="633"/>
      <c r="C37" s="634"/>
      <c r="D37" s="634"/>
      <c r="E37" s="635"/>
      <c r="F37" s="341" t="s">
        <v>497</v>
      </c>
      <c r="G37" s="385" t="s">
        <v>498</v>
      </c>
      <c r="H37" s="385" t="s">
        <v>499</v>
      </c>
      <c r="I37" s="385" t="s">
        <v>500</v>
      </c>
      <c r="J37" s="385" t="s">
        <v>501</v>
      </c>
      <c r="K37" s="639" t="s">
        <v>502</v>
      </c>
      <c r="L37" s="640"/>
    </row>
    <row r="38" spans="1:13" ht="64.5" customHeight="1" x14ac:dyDescent="0.25">
      <c r="B38" s="633"/>
      <c r="C38" s="634"/>
      <c r="D38" s="634"/>
      <c r="E38" s="635"/>
      <c r="F38" s="641" t="s">
        <v>503</v>
      </c>
      <c r="G38" s="642"/>
      <c r="H38" s="642"/>
      <c r="I38" s="329"/>
      <c r="J38" s="642" t="s">
        <v>571</v>
      </c>
      <c r="K38" s="642"/>
      <c r="L38" s="725" t="s">
        <v>497</v>
      </c>
    </row>
    <row r="39" spans="1:13" ht="54" customHeight="1" x14ac:dyDescent="0.25">
      <c r="B39" s="636"/>
      <c r="C39" s="637"/>
      <c r="D39" s="637"/>
      <c r="E39" s="638"/>
      <c r="F39" s="641" t="s">
        <v>504</v>
      </c>
      <c r="G39" s="642"/>
      <c r="H39" s="724">
        <f>'planning semestriel'!Q7</f>
        <v>1</v>
      </c>
      <c r="I39" s="329" t="s">
        <v>505</v>
      </c>
      <c r="J39" s="722" t="s">
        <v>506</v>
      </c>
      <c r="K39" s="722"/>
      <c r="L39" s="723"/>
    </row>
    <row r="40" spans="1:13" ht="33" customHeight="1" x14ac:dyDescent="0.25">
      <c r="B40" s="630" t="s">
        <v>507</v>
      </c>
      <c r="C40" s="631"/>
      <c r="D40" s="631"/>
      <c r="E40" s="632"/>
      <c r="F40" s="287" t="s">
        <v>508</v>
      </c>
      <c r="G40" s="283"/>
      <c r="H40" s="288">
        <f>'indicateurs 2019'!Q10</f>
        <v>0.87</v>
      </c>
      <c r="I40" s="283"/>
      <c r="J40" s="283"/>
      <c r="K40" s="283"/>
      <c r="L40" s="284"/>
    </row>
    <row r="41" spans="1:13" ht="34.5" customHeight="1" x14ac:dyDescent="0.25">
      <c r="B41" s="633"/>
      <c r="C41" s="634"/>
      <c r="D41" s="634"/>
      <c r="E41" s="635"/>
      <c r="F41" s="289" t="s">
        <v>509</v>
      </c>
      <c r="G41" s="290"/>
      <c r="H41" s="291">
        <f>'indicateurs 2019'!Q22</f>
        <v>0.64749999999999996</v>
      </c>
      <c r="I41" s="290"/>
      <c r="J41" s="290"/>
      <c r="K41" s="290"/>
      <c r="L41" s="292"/>
    </row>
    <row r="42" spans="1:13" ht="30" customHeight="1" x14ac:dyDescent="0.25">
      <c r="B42" s="633"/>
      <c r="C42" s="634"/>
      <c r="D42" s="634"/>
      <c r="E42" s="635"/>
      <c r="F42" s="293" t="s">
        <v>510</v>
      </c>
      <c r="G42" s="290"/>
      <c r="H42" s="290"/>
      <c r="I42" s="290"/>
      <c r="J42" s="294">
        <f>'indicateurs 2019'!Q9</f>
        <v>0.83</v>
      </c>
      <c r="K42" s="290"/>
      <c r="L42" s="292"/>
    </row>
    <row r="43" spans="1:13" ht="36" customHeight="1" x14ac:dyDescent="0.25">
      <c r="B43" s="633"/>
      <c r="C43" s="634"/>
      <c r="D43" s="634"/>
      <c r="E43" s="635"/>
      <c r="F43" s="649" t="s">
        <v>511</v>
      </c>
      <c r="G43" s="650"/>
      <c r="H43" s="650"/>
      <c r="I43" s="650"/>
      <c r="J43" s="650"/>
      <c r="K43" s="650"/>
      <c r="L43" s="651"/>
    </row>
    <row r="44" spans="1:13" ht="98.25" customHeight="1" x14ac:dyDescent="0.25">
      <c r="B44" s="636"/>
      <c r="C44" s="637"/>
      <c r="D44" s="637"/>
      <c r="E44" s="638"/>
      <c r="F44" s="641" t="s">
        <v>512</v>
      </c>
      <c r="G44" s="642"/>
      <c r="H44" s="642"/>
      <c r="I44" s="642"/>
      <c r="J44" s="642"/>
      <c r="K44" s="642"/>
      <c r="L44" s="643"/>
    </row>
    <row r="45" spans="1:13" ht="32.25" customHeight="1" x14ac:dyDescent="0.25">
      <c r="B45" s="630" t="s">
        <v>513</v>
      </c>
      <c r="C45" s="631"/>
      <c r="D45" s="631"/>
      <c r="E45" s="632"/>
      <c r="F45" s="652" t="s">
        <v>514</v>
      </c>
      <c r="G45" s="653"/>
      <c r="H45" s="653"/>
      <c r="I45" s="653"/>
      <c r="J45" s="653"/>
      <c r="K45" s="653"/>
      <c r="L45" s="654"/>
    </row>
    <row r="46" spans="1:13" ht="32.25" customHeight="1" x14ac:dyDescent="0.25">
      <c r="B46" s="633"/>
      <c r="C46" s="634"/>
      <c r="D46" s="634"/>
      <c r="E46" s="635"/>
      <c r="F46" s="348">
        <f>'indicateurs 2019'!AB29</f>
        <v>11</v>
      </c>
      <c r="G46" s="655" t="s">
        <v>515</v>
      </c>
      <c r="H46" s="655"/>
      <c r="I46" s="349">
        <f>COUNTIF('indicateurs 2019'!D7:D28,"&lt;&gt;""")</f>
        <v>22</v>
      </c>
      <c r="J46" s="295"/>
      <c r="K46" s="295"/>
      <c r="L46" s="296"/>
      <c r="M46" s="121">
        <f>SUMPRODUCT(('indicateurs 2019'!F7:F28&gt;'indicateurs 2019'!Q7:Q28))</f>
        <v>0</v>
      </c>
    </row>
    <row r="47" spans="1:13" ht="32.25" customHeight="1" x14ac:dyDescent="0.25">
      <c r="B47" s="633"/>
      <c r="C47" s="634"/>
      <c r="D47" s="634"/>
      <c r="E47" s="635"/>
      <c r="F47" s="297" t="s">
        <v>516</v>
      </c>
      <c r="G47" s="298"/>
      <c r="H47" s="298"/>
      <c r="I47" s="291">
        <f>'indicateurs 2019'!Q17</f>
        <v>5.1500000000000001E-3</v>
      </c>
      <c r="J47" s="299"/>
      <c r="K47" s="300"/>
      <c r="L47" s="296"/>
    </row>
    <row r="48" spans="1:13" ht="60" customHeight="1" x14ac:dyDescent="0.25">
      <c r="B48" s="636"/>
      <c r="C48" s="637"/>
      <c r="D48" s="637"/>
      <c r="E48" s="638"/>
      <c r="F48" s="641" t="s">
        <v>518</v>
      </c>
      <c r="G48" s="642"/>
      <c r="H48" s="642"/>
      <c r="I48" s="642"/>
      <c r="J48" s="642"/>
      <c r="K48" s="642"/>
      <c r="L48" s="643"/>
    </row>
    <row r="49" spans="2:12" ht="63.75" customHeight="1" x14ac:dyDescent="0.25">
      <c r="B49" s="656" t="s">
        <v>519</v>
      </c>
      <c r="C49" s="657"/>
      <c r="D49" s="657"/>
      <c r="E49" s="658"/>
      <c r="F49" s="644" t="s">
        <v>520</v>
      </c>
      <c r="G49" s="645"/>
      <c r="H49" s="645"/>
      <c r="I49" s="645"/>
      <c r="J49" s="301">
        <f>'indicateurs 2019'!Q19</f>
        <v>2.7833333333333334E-3</v>
      </c>
      <c r="K49" s="302"/>
      <c r="L49" s="303"/>
    </row>
    <row r="50" spans="2:12" ht="95.25" customHeight="1" x14ac:dyDescent="0.25">
      <c r="B50" s="618" t="s">
        <v>521</v>
      </c>
      <c r="C50" s="619"/>
      <c r="D50" s="619"/>
      <c r="E50" s="620"/>
      <c r="F50" s="304" t="s">
        <v>522</v>
      </c>
      <c r="G50" s="305"/>
      <c r="H50" s="305"/>
      <c r="I50" s="306" t="s">
        <v>497</v>
      </c>
      <c r="J50" s="307" t="s">
        <v>523</v>
      </c>
      <c r="K50" s="305"/>
      <c r="L50" s="308"/>
    </row>
    <row r="51" spans="2:12" ht="95.25" customHeight="1" x14ac:dyDescent="0.25">
      <c r="B51" s="621"/>
      <c r="C51" s="622"/>
      <c r="D51" s="622"/>
      <c r="E51" s="623"/>
      <c r="F51" s="304" t="s">
        <v>524</v>
      </c>
      <c r="G51" s="305"/>
      <c r="H51" s="645"/>
      <c r="I51" s="645"/>
      <c r="J51" s="645"/>
      <c r="K51" s="645"/>
      <c r="L51" s="659"/>
    </row>
    <row r="52" spans="2:12" s="122" customFormat="1" ht="95.25" customHeight="1" x14ac:dyDescent="0.25">
      <c r="B52" s="624"/>
      <c r="C52" s="625"/>
      <c r="D52" s="625"/>
      <c r="E52" s="626"/>
      <c r="F52" s="304" t="s">
        <v>559</v>
      </c>
      <c r="G52" s="305"/>
      <c r="H52" s="285"/>
      <c r="I52" s="285"/>
      <c r="J52" s="285"/>
      <c r="K52" s="285"/>
      <c r="L52" s="309"/>
    </row>
    <row r="53" spans="2:12" ht="79.5" customHeight="1" x14ac:dyDescent="0.25">
      <c r="B53" s="630" t="s">
        <v>525</v>
      </c>
      <c r="C53" s="631"/>
      <c r="D53" s="631"/>
      <c r="E53" s="632"/>
      <c r="F53" s="304" t="s">
        <v>526</v>
      </c>
      <c r="G53" s="305"/>
      <c r="H53" s="305"/>
      <c r="I53" s="305"/>
      <c r="J53" s="305"/>
      <c r="K53" s="310">
        <f>'indicateurs 2019'!Q28</f>
        <v>0.9670333333333333</v>
      </c>
      <c r="L53" s="308"/>
    </row>
    <row r="54" spans="2:12" ht="79.5" customHeight="1" x14ac:dyDescent="0.25">
      <c r="B54" s="636"/>
      <c r="C54" s="637"/>
      <c r="D54" s="637"/>
      <c r="E54" s="638"/>
      <c r="F54" s="311" t="s">
        <v>527</v>
      </c>
      <c r="G54" s="283"/>
      <c r="H54" s="283"/>
      <c r="I54" s="283"/>
      <c r="J54" s="283"/>
      <c r="K54" s="312">
        <f>'[1]indicateurs 2019'!Q27</f>
        <v>1</v>
      </c>
      <c r="L54" s="284"/>
    </row>
    <row r="55" spans="2:12" ht="79.5" customHeight="1" x14ac:dyDescent="0.25">
      <c r="B55" s="630" t="s">
        <v>528</v>
      </c>
      <c r="C55" s="631"/>
      <c r="D55" s="631"/>
      <c r="E55" s="632"/>
      <c r="F55" s="311" t="s">
        <v>529</v>
      </c>
      <c r="G55" s="313"/>
      <c r="H55" s="313"/>
      <c r="I55" s="371">
        <f>'suivi des NC et ACAP 2019'!I77</f>
        <v>66</v>
      </c>
      <c r="J55" s="313" t="s">
        <v>530</v>
      </c>
      <c r="K55" s="313" t="s">
        <v>531</v>
      </c>
      <c r="L55" s="372">
        <f>'suivi des NC et ACAP 2019'!I78</f>
        <v>23</v>
      </c>
    </row>
    <row r="56" spans="2:12" ht="15" customHeight="1" x14ac:dyDescent="0.25">
      <c r="B56" s="633"/>
      <c r="C56" s="634"/>
      <c r="D56" s="634"/>
      <c r="E56" s="635"/>
      <c r="F56" s="297" t="s">
        <v>532</v>
      </c>
      <c r="G56" s="373">
        <f>'suivi des NC et ACAP 2019'!I80</f>
        <v>1</v>
      </c>
      <c r="H56" s="315" t="s">
        <v>533</v>
      </c>
      <c r="I56" s="373">
        <f>'suivi des NC et ACAP 2019'!I79</f>
        <v>11</v>
      </c>
      <c r="J56" s="317" t="s">
        <v>535</v>
      </c>
      <c r="K56" s="315"/>
      <c r="L56" s="318"/>
    </row>
    <row r="57" spans="2:12" ht="15" customHeight="1" x14ac:dyDescent="0.25">
      <c r="B57" s="633"/>
      <c r="C57" s="634"/>
      <c r="D57" s="634"/>
      <c r="E57" s="635"/>
      <c r="F57" s="319" t="s">
        <v>536</v>
      </c>
      <c r="G57" s="374">
        <f>'suivi des NC et ACAP 2019'!I84</f>
        <v>0.24242424242424243</v>
      </c>
      <c r="H57" s="290" t="s">
        <v>560</v>
      </c>
      <c r="I57" s="290"/>
      <c r="J57" s="317"/>
      <c r="K57" s="315"/>
      <c r="L57" s="318"/>
    </row>
    <row r="58" spans="2:12" ht="15" customHeight="1" x14ac:dyDescent="0.25">
      <c r="B58" s="633"/>
      <c r="C58" s="634"/>
      <c r="D58" s="634"/>
      <c r="E58" s="635"/>
      <c r="F58" s="297"/>
      <c r="G58" s="291">
        <f>100%-G57</f>
        <v>0.75757575757575757</v>
      </c>
      <c r="H58" s="315" t="s">
        <v>538</v>
      </c>
      <c r="I58" s="316"/>
      <c r="J58" s="317"/>
      <c r="K58" s="315"/>
      <c r="L58" s="318"/>
    </row>
    <row r="59" spans="2:12" ht="15.75" customHeight="1" x14ac:dyDescent="0.25">
      <c r="B59" s="636"/>
      <c r="C59" s="637"/>
      <c r="D59" s="637"/>
      <c r="E59" s="638"/>
      <c r="F59" s="320" t="s">
        <v>561</v>
      </c>
      <c r="G59" s="302"/>
      <c r="H59" s="302"/>
      <c r="I59" s="302"/>
      <c r="J59" s="352">
        <f>'suivi des NC et ACAP 2019'!I85</f>
        <v>0.9375</v>
      </c>
      <c r="K59" s="302"/>
      <c r="L59" s="303"/>
    </row>
    <row r="60" spans="2:12" ht="33.75" customHeight="1" x14ac:dyDescent="0.25">
      <c r="B60" s="618" t="s">
        <v>539</v>
      </c>
      <c r="C60" s="619"/>
      <c r="D60" s="619"/>
      <c r="E60" s="620"/>
      <c r="F60" s="304" t="s">
        <v>540</v>
      </c>
      <c r="G60" s="321"/>
      <c r="H60" s="321"/>
      <c r="I60" s="321"/>
      <c r="J60" s="321"/>
      <c r="K60" s="321"/>
      <c r="L60" s="322"/>
    </row>
    <row r="61" spans="2:12" ht="25.5" customHeight="1" x14ac:dyDescent="0.25">
      <c r="B61" s="621"/>
      <c r="C61" s="622"/>
      <c r="D61" s="622"/>
      <c r="E61" s="623"/>
      <c r="F61" s="375">
        <f>'suivi des NC et ACAP 2019'!I86</f>
        <v>0</v>
      </c>
      <c r="G61" s="321" t="s">
        <v>537</v>
      </c>
      <c r="H61" s="321"/>
      <c r="I61" s="321"/>
      <c r="J61" s="321"/>
      <c r="K61" s="321"/>
      <c r="L61" s="322"/>
    </row>
    <row r="62" spans="2:12" ht="36" customHeight="1" x14ac:dyDescent="0.25">
      <c r="B62" s="624"/>
      <c r="C62" s="625"/>
      <c r="D62" s="625"/>
      <c r="E62" s="626"/>
      <c r="F62" s="375">
        <f>'suivi des NC et ACAP 2019'!I87</f>
        <v>0</v>
      </c>
      <c r="G62" s="321" t="s">
        <v>538</v>
      </c>
      <c r="H62" s="321"/>
      <c r="I62" s="305"/>
      <c r="J62" s="305"/>
      <c r="K62" s="305"/>
      <c r="L62" s="308"/>
    </row>
    <row r="63" spans="2:12" ht="95.25" customHeight="1" x14ac:dyDescent="0.25">
      <c r="B63" s="630" t="s">
        <v>541</v>
      </c>
      <c r="C63" s="631"/>
      <c r="D63" s="631"/>
      <c r="E63" s="632"/>
      <c r="F63" s="304" t="s">
        <v>542</v>
      </c>
      <c r="G63" s="305"/>
      <c r="H63" s="305"/>
      <c r="I63" s="347">
        <f>'planning semestriel'!O7</f>
        <v>1</v>
      </c>
      <c r="J63" s="321" t="s">
        <v>543</v>
      </c>
      <c r="K63" s="305"/>
      <c r="L63" s="308"/>
    </row>
    <row r="64" spans="2:12" ht="95.25" customHeight="1" x14ac:dyDescent="0.25">
      <c r="B64" s="633"/>
      <c r="C64" s="634"/>
      <c r="D64" s="634"/>
      <c r="E64" s="635"/>
      <c r="F64" s="304" t="s">
        <v>544</v>
      </c>
      <c r="G64" s="305"/>
      <c r="H64" s="305"/>
      <c r="I64" s="306"/>
      <c r="J64" s="321"/>
      <c r="K64" s="305"/>
      <c r="L64" s="308"/>
    </row>
    <row r="65" spans="1:12" ht="95.25" customHeight="1" x14ac:dyDescent="0.25">
      <c r="B65" s="633"/>
      <c r="C65" s="634"/>
      <c r="D65" s="634"/>
      <c r="E65" s="635"/>
      <c r="F65" s="304" t="s">
        <v>545</v>
      </c>
      <c r="G65" s="305"/>
      <c r="H65" s="306" t="s">
        <v>499</v>
      </c>
      <c r="I65" s="321" t="s">
        <v>546</v>
      </c>
      <c r="J65" s="321"/>
      <c r="K65" s="305"/>
      <c r="L65" s="308"/>
    </row>
    <row r="66" spans="1:12" ht="95.25" customHeight="1" x14ac:dyDescent="0.25">
      <c r="B66" s="636"/>
      <c r="C66" s="637"/>
      <c r="D66" s="637"/>
      <c r="E66" s="638"/>
      <c r="F66" s="304" t="s">
        <v>547</v>
      </c>
      <c r="G66" s="305"/>
      <c r="H66" s="306"/>
      <c r="I66" s="306" t="s">
        <v>497</v>
      </c>
      <c r="J66" s="306" t="s">
        <v>499</v>
      </c>
      <c r="K66" s="306" t="s">
        <v>501</v>
      </c>
      <c r="L66" s="323" t="s">
        <v>534</v>
      </c>
    </row>
    <row r="67" spans="1:12" ht="79.5" customHeight="1" x14ac:dyDescent="0.25">
      <c r="B67" s="656" t="s">
        <v>548</v>
      </c>
      <c r="C67" s="657"/>
      <c r="D67" s="657"/>
      <c r="E67" s="658"/>
      <c r="F67" s="324"/>
      <c r="G67" s="305"/>
      <c r="H67" s="305"/>
      <c r="I67" s="305"/>
      <c r="J67" s="305"/>
      <c r="K67" s="305"/>
      <c r="L67" s="308"/>
    </row>
    <row r="68" spans="1:12" ht="157.5" customHeight="1" x14ac:dyDescent="0.25">
      <c r="B68" s="630" t="s">
        <v>549</v>
      </c>
      <c r="C68" s="631"/>
      <c r="D68" s="631"/>
      <c r="E68" s="632"/>
      <c r="F68" s="304" t="s">
        <v>529</v>
      </c>
      <c r="G68" s="321"/>
      <c r="H68" s="321"/>
      <c r="I68" s="378">
        <f>'suivi des NC et ACAP 2019'!I88</f>
        <v>0</v>
      </c>
      <c r="J68" s="645" t="s">
        <v>550</v>
      </c>
      <c r="K68" s="645"/>
      <c r="L68" s="659"/>
    </row>
    <row r="69" spans="1:12" ht="157.5" customHeight="1" x14ac:dyDescent="0.25">
      <c r="B69" s="636"/>
      <c r="C69" s="637"/>
      <c r="D69" s="637"/>
      <c r="E69" s="638"/>
      <c r="F69" s="304" t="s">
        <v>531</v>
      </c>
      <c r="G69" s="378">
        <f>'suivi des NC et ACAP 2019'!I89</f>
        <v>0</v>
      </c>
      <c r="H69" s="321" t="s">
        <v>551</v>
      </c>
      <c r="I69" s="306"/>
      <c r="J69" s="378">
        <f>'suivi des NC et ACAP 2019'!I90</f>
        <v>0</v>
      </c>
      <c r="K69" s="321" t="s">
        <v>552</v>
      </c>
      <c r="L69" s="322"/>
    </row>
    <row r="70" spans="1:12" ht="16.5" customHeight="1" x14ac:dyDescent="0.25">
      <c r="B70" s="630" t="s">
        <v>553</v>
      </c>
      <c r="C70" s="631"/>
      <c r="D70" s="631"/>
      <c r="E70" s="632"/>
      <c r="F70" s="281" t="s">
        <v>554</v>
      </c>
      <c r="G70" s="325"/>
      <c r="H70" s="325"/>
      <c r="I70" s="325"/>
      <c r="J70" s="325"/>
      <c r="K70" s="325"/>
      <c r="L70" s="326"/>
    </row>
    <row r="71" spans="1:12" ht="126" customHeight="1" x14ac:dyDescent="0.25">
      <c r="B71" s="633"/>
      <c r="C71" s="634"/>
      <c r="D71" s="634"/>
      <c r="E71" s="635"/>
      <c r="F71" s="327"/>
      <c r="G71" s="325"/>
      <c r="H71" s="325"/>
      <c r="I71" s="325"/>
      <c r="J71" s="325"/>
      <c r="K71" s="325"/>
      <c r="L71" s="326"/>
    </row>
    <row r="72" spans="1:12" ht="15.75" customHeight="1" x14ac:dyDescent="0.25">
      <c r="B72" s="636"/>
      <c r="C72" s="637"/>
      <c r="D72" s="637"/>
      <c r="E72" s="638"/>
      <c r="F72" s="328"/>
      <c r="G72" s="329"/>
      <c r="H72" s="329"/>
      <c r="I72" s="329"/>
      <c r="J72" s="329"/>
      <c r="K72" s="329"/>
      <c r="L72" s="330"/>
    </row>
    <row r="73" spans="1:12" ht="99.75" customHeight="1" x14ac:dyDescent="0.25">
      <c r="B73" s="660" t="s">
        <v>555</v>
      </c>
      <c r="C73" s="661"/>
      <c r="D73" s="661"/>
      <c r="E73" s="662"/>
      <c r="F73" s="331"/>
      <c r="G73" s="332"/>
      <c r="H73" s="332"/>
      <c r="I73" s="332"/>
      <c r="J73" s="332"/>
      <c r="K73" s="332"/>
      <c r="L73" s="333"/>
    </row>
    <row r="74" spans="1:12" ht="78.75" customHeight="1" x14ac:dyDescent="0.25">
      <c r="B74" s="630" t="s">
        <v>556</v>
      </c>
      <c r="C74" s="631"/>
      <c r="D74" s="631"/>
      <c r="E74" s="632"/>
      <c r="F74" s="663"/>
      <c r="G74" s="663"/>
      <c r="H74" s="663"/>
      <c r="I74" s="663"/>
      <c r="J74" s="663"/>
      <c r="K74" s="663"/>
      <c r="L74" s="663"/>
    </row>
    <row r="75" spans="1:12" ht="47.25" customHeight="1" x14ac:dyDescent="0.25">
      <c r="B75" s="636"/>
      <c r="C75" s="637"/>
      <c r="D75" s="637"/>
      <c r="E75" s="638"/>
      <c r="F75" s="663"/>
      <c r="G75" s="663"/>
      <c r="H75" s="663"/>
      <c r="I75" s="663"/>
      <c r="J75" s="663"/>
      <c r="K75" s="663"/>
      <c r="L75" s="663"/>
    </row>
    <row r="76" spans="1:12" ht="15.75" x14ac:dyDescent="0.25">
      <c r="B76" s="334"/>
      <c r="C76" s="335"/>
    </row>
    <row r="77" spans="1:12" ht="15.75" x14ac:dyDescent="0.25">
      <c r="A77" s="336"/>
      <c r="B77" s="335"/>
      <c r="C77" s="298"/>
    </row>
    <row r="78" spans="1:12" ht="15.75" x14ac:dyDescent="0.25">
      <c r="A78" s="336"/>
      <c r="B78" s="335"/>
      <c r="C78" s="298"/>
    </row>
    <row r="79" spans="1:12" ht="15.75" x14ac:dyDescent="0.25">
      <c r="B79" s="337"/>
      <c r="C79" s="335"/>
    </row>
  </sheetData>
  <mergeCells count="59">
    <mergeCell ref="B73:E73"/>
    <mergeCell ref="B74:E75"/>
    <mergeCell ref="F74:L75"/>
    <mergeCell ref="B60:E62"/>
    <mergeCell ref="B63:E66"/>
    <mergeCell ref="B67:E67"/>
    <mergeCell ref="B68:E69"/>
    <mergeCell ref="J68:L68"/>
    <mergeCell ref="B70:E72"/>
    <mergeCell ref="B55:E59"/>
    <mergeCell ref="B40:E44"/>
    <mergeCell ref="F43:L43"/>
    <mergeCell ref="F44:L44"/>
    <mergeCell ref="B45:E48"/>
    <mergeCell ref="F45:L45"/>
    <mergeCell ref="G46:H46"/>
    <mergeCell ref="F48:L48"/>
    <mergeCell ref="B49:E49"/>
    <mergeCell ref="F49:I49"/>
    <mergeCell ref="H51:L51"/>
    <mergeCell ref="B53:E54"/>
    <mergeCell ref="B16:D16"/>
    <mergeCell ref="E16:G16"/>
    <mergeCell ref="H16:J16"/>
    <mergeCell ref="B35:E35"/>
    <mergeCell ref="F35:L35"/>
    <mergeCell ref="B36:E39"/>
    <mergeCell ref="K37:L37"/>
    <mergeCell ref="F39:G39"/>
    <mergeCell ref="J39:L39"/>
    <mergeCell ref="F38:H38"/>
    <mergeCell ref="J38:K38"/>
    <mergeCell ref="B14:D14"/>
    <mergeCell ref="E14:G14"/>
    <mergeCell ref="H14:J14"/>
    <mergeCell ref="B15:D15"/>
    <mergeCell ref="E15:G15"/>
    <mergeCell ref="H15:J15"/>
    <mergeCell ref="E12:G12"/>
    <mergeCell ref="H12:J12"/>
    <mergeCell ref="B13:D13"/>
    <mergeCell ref="E13:G13"/>
    <mergeCell ref="H13:J13"/>
    <mergeCell ref="B9:D9"/>
    <mergeCell ref="E9:G9"/>
    <mergeCell ref="H9:J9"/>
    <mergeCell ref="B50:E52"/>
    <mergeCell ref="A1:A4"/>
    <mergeCell ref="B1:J4"/>
    <mergeCell ref="B8:D8"/>
    <mergeCell ref="E8:G8"/>
    <mergeCell ref="H8:J8"/>
    <mergeCell ref="B10:D10"/>
    <mergeCell ref="E10:G10"/>
    <mergeCell ref="H10:J10"/>
    <mergeCell ref="B11:D11"/>
    <mergeCell ref="E11:G11"/>
    <mergeCell ref="H11:J11"/>
    <mergeCell ref="B12:D1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rgb="FF7030A0"/>
    <pageSetUpPr fitToPage="1"/>
  </sheetPr>
  <dimension ref="A1:AD134"/>
  <sheetViews>
    <sheetView view="pageBreakPreview" zoomScale="60" zoomScaleNormal="60" workbookViewId="0">
      <pane xSplit="1" ySplit="6" topLeftCell="H25" activePane="bottomRight" state="frozen"/>
      <selection pane="topRight" activeCell="B1" sqref="B1"/>
      <selection pane="bottomLeft" activeCell="A7" sqref="A7"/>
      <selection pane="bottomRight" activeCell="AB18" sqref="AB18"/>
    </sheetView>
  </sheetViews>
  <sheetFormatPr baseColWidth="10" defaultRowHeight="12.75" x14ac:dyDescent="0.2"/>
  <cols>
    <col min="1" max="1" width="18" style="180" customWidth="1"/>
    <col min="2" max="2" width="24.85546875" style="180" customWidth="1"/>
    <col min="3" max="3" width="9.5703125" style="181" customWidth="1"/>
    <col min="4" max="4" width="26.7109375" style="180" customWidth="1"/>
    <col min="5" max="5" width="35.28515625" style="180" customWidth="1"/>
    <col min="6" max="6" width="10.7109375" style="182" customWidth="1"/>
    <col min="7" max="7" width="13.140625" style="181" bestFit="1" customWidth="1"/>
    <col min="8" max="8" width="11.5703125" style="276" customWidth="1"/>
    <col min="9" max="11" width="10.5703125" style="181" customWidth="1"/>
    <col min="12" max="12" width="10.5703125" style="183" customWidth="1"/>
    <col min="13" max="15" width="10.5703125" style="181" customWidth="1"/>
    <col min="16" max="16" width="11.85546875" style="181" customWidth="1"/>
    <col min="17" max="27" width="10.5703125" style="181" customWidth="1"/>
    <col min="28" max="28" width="6.5703125" style="180" customWidth="1"/>
    <col min="29" max="29" width="5.42578125" style="180" customWidth="1"/>
    <col min="30" max="30" width="6.140625" style="180" customWidth="1"/>
    <col min="31" max="257" width="11.42578125" style="180"/>
    <col min="258" max="258" width="18" style="180" customWidth="1"/>
    <col min="259" max="259" width="24.85546875" style="180" customWidth="1"/>
    <col min="260" max="260" width="9.5703125" style="180" customWidth="1"/>
    <col min="261" max="261" width="26.7109375" style="180" customWidth="1"/>
    <col min="262" max="262" width="35.28515625" style="180" customWidth="1"/>
    <col min="263" max="263" width="10.7109375" style="180" customWidth="1"/>
    <col min="264" max="264" width="13.140625" style="180" bestFit="1" customWidth="1"/>
    <col min="265" max="265" width="11.5703125" style="180" customWidth="1"/>
    <col min="266" max="272" width="10.5703125" style="180" customWidth="1"/>
    <col min="273" max="273" width="11.85546875" style="180" customWidth="1"/>
    <col min="274" max="284" width="10.5703125" style="180" customWidth="1"/>
    <col min="285" max="513" width="11.42578125" style="180"/>
    <col min="514" max="514" width="18" style="180" customWidth="1"/>
    <col min="515" max="515" width="24.85546875" style="180" customWidth="1"/>
    <col min="516" max="516" width="9.5703125" style="180" customWidth="1"/>
    <col min="517" max="517" width="26.7109375" style="180" customWidth="1"/>
    <col min="518" max="518" width="35.28515625" style="180" customWidth="1"/>
    <col min="519" max="519" width="10.7109375" style="180" customWidth="1"/>
    <col min="520" max="520" width="13.140625" style="180" bestFit="1" customWidth="1"/>
    <col min="521" max="521" width="11.5703125" style="180" customWidth="1"/>
    <col min="522" max="528" width="10.5703125" style="180" customWidth="1"/>
    <col min="529" max="529" width="11.85546875" style="180" customWidth="1"/>
    <col min="530" max="540" width="10.5703125" style="180" customWidth="1"/>
    <col min="541" max="769" width="11.42578125" style="180"/>
    <col min="770" max="770" width="18" style="180" customWidth="1"/>
    <col min="771" max="771" width="24.85546875" style="180" customWidth="1"/>
    <col min="772" max="772" width="9.5703125" style="180" customWidth="1"/>
    <col min="773" max="773" width="26.7109375" style="180" customWidth="1"/>
    <col min="774" max="774" width="35.28515625" style="180" customWidth="1"/>
    <col min="775" max="775" width="10.7109375" style="180" customWidth="1"/>
    <col min="776" max="776" width="13.140625" style="180" bestFit="1" customWidth="1"/>
    <col min="777" max="777" width="11.5703125" style="180" customWidth="1"/>
    <col min="778" max="784" width="10.5703125" style="180" customWidth="1"/>
    <col min="785" max="785" width="11.85546875" style="180" customWidth="1"/>
    <col min="786" max="796" width="10.5703125" style="180" customWidth="1"/>
    <col min="797" max="1025" width="11.42578125" style="180"/>
    <col min="1026" max="1026" width="18" style="180" customWidth="1"/>
    <col min="1027" max="1027" width="24.85546875" style="180" customWidth="1"/>
    <col min="1028" max="1028" width="9.5703125" style="180" customWidth="1"/>
    <col min="1029" max="1029" width="26.7109375" style="180" customWidth="1"/>
    <col min="1030" max="1030" width="35.28515625" style="180" customWidth="1"/>
    <col min="1031" max="1031" width="10.7109375" style="180" customWidth="1"/>
    <col min="1032" max="1032" width="13.140625" style="180" bestFit="1" customWidth="1"/>
    <col min="1033" max="1033" width="11.5703125" style="180" customWidth="1"/>
    <col min="1034" max="1040" width="10.5703125" style="180" customWidth="1"/>
    <col min="1041" max="1041" width="11.85546875" style="180" customWidth="1"/>
    <col min="1042" max="1052" width="10.5703125" style="180" customWidth="1"/>
    <col min="1053" max="1281" width="11.42578125" style="180"/>
    <col min="1282" max="1282" width="18" style="180" customWidth="1"/>
    <col min="1283" max="1283" width="24.85546875" style="180" customWidth="1"/>
    <col min="1284" max="1284" width="9.5703125" style="180" customWidth="1"/>
    <col min="1285" max="1285" width="26.7109375" style="180" customWidth="1"/>
    <col min="1286" max="1286" width="35.28515625" style="180" customWidth="1"/>
    <col min="1287" max="1287" width="10.7109375" style="180" customWidth="1"/>
    <col min="1288" max="1288" width="13.140625" style="180" bestFit="1" customWidth="1"/>
    <col min="1289" max="1289" width="11.5703125" style="180" customWidth="1"/>
    <col min="1290" max="1296" width="10.5703125" style="180" customWidth="1"/>
    <col min="1297" max="1297" width="11.85546875" style="180" customWidth="1"/>
    <col min="1298" max="1308" width="10.5703125" style="180" customWidth="1"/>
    <col min="1309" max="1537" width="11.42578125" style="180"/>
    <col min="1538" max="1538" width="18" style="180" customWidth="1"/>
    <col min="1539" max="1539" width="24.85546875" style="180" customWidth="1"/>
    <col min="1540" max="1540" width="9.5703125" style="180" customWidth="1"/>
    <col min="1541" max="1541" width="26.7109375" style="180" customWidth="1"/>
    <col min="1542" max="1542" width="35.28515625" style="180" customWidth="1"/>
    <col min="1543" max="1543" width="10.7109375" style="180" customWidth="1"/>
    <col min="1544" max="1544" width="13.140625" style="180" bestFit="1" customWidth="1"/>
    <col min="1545" max="1545" width="11.5703125" style="180" customWidth="1"/>
    <col min="1546" max="1552" width="10.5703125" style="180" customWidth="1"/>
    <col min="1553" max="1553" width="11.85546875" style="180" customWidth="1"/>
    <col min="1554" max="1564" width="10.5703125" style="180" customWidth="1"/>
    <col min="1565" max="1793" width="11.42578125" style="180"/>
    <col min="1794" max="1794" width="18" style="180" customWidth="1"/>
    <col min="1795" max="1795" width="24.85546875" style="180" customWidth="1"/>
    <col min="1796" max="1796" width="9.5703125" style="180" customWidth="1"/>
    <col min="1797" max="1797" width="26.7109375" style="180" customWidth="1"/>
    <col min="1798" max="1798" width="35.28515625" style="180" customWidth="1"/>
    <col min="1799" max="1799" width="10.7109375" style="180" customWidth="1"/>
    <col min="1800" max="1800" width="13.140625" style="180" bestFit="1" customWidth="1"/>
    <col min="1801" max="1801" width="11.5703125" style="180" customWidth="1"/>
    <col min="1802" max="1808" width="10.5703125" style="180" customWidth="1"/>
    <col min="1809" max="1809" width="11.85546875" style="180" customWidth="1"/>
    <col min="1810" max="1820" width="10.5703125" style="180" customWidth="1"/>
    <col min="1821" max="2049" width="11.42578125" style="180"/>
    <col min="2050" max="2050" width="18" style="180" customWidth="1"/>
    <col min="2051" max="2051" width="24.85546875" style="180" customWidth="1"/>
    <col min="2052" max="2052" width="9.5703125" style="180" customWidth="1"/>
    <col min="2053" max="2053" width="26.7109375" style="180" customWidth="1"/>
    <col min="2054" max="2054" width="35.28515625" style="180" customWidth="1"/>
    <col min="2055" max="2055" width="10.7109375" style="180" customWidth="1"/>
    <col min="2056" max="2056" width="13.140625" style="180" bestFit="1" customWidth="1"/>
    <col min="2057" max="2057" width="11.5703125" style="180" customWidth="1"/>
    <col min="2058" max="2064" width="10.5703125" style="180" customWidth="1"/>
    <col min="2065" max="2065" width="11.85546875" style="180" customWidth="1"/>
    <col min="2066" max="2076" width="10.5703125" style="180" customWidth="1"/>
    <col min="2077" max="2305" width="11.42578125" style="180"/>
    <col min="2306" max="2306" width="18" style="180" customWidth="1"/>
    <col min="2307" max="2307" width="24.85546875" style="180" customWidth="1"/>
    <col min="2308" max="2308" width="9.5703125" style="180" customWidth="1"/>
    <col min="2309" max="2309" width="26.7109375" style="180" customWidth="1"/>
    <col min="2310" max="2310" width="35.28515625" style="180" customWidth="1"/>
    <col min="2311" max="2311" width="10.7109375" style="180" customWidth="1"/>
    <col min="2312" max="2312" width="13.140625" style="180" bestFit="1" customWidth="1"/>
    <col min="2313" max="2313" width="11.5703125" style="180" customWidth="1"/>
    <col min="2314" max="2320" width="10.5703125" style="180" customWidth="1"/>
    <col min="2321" max="2321" width="11.85546875" style="180" customWidth="1"/>
    <col min="2322" max="2332" width="10.5703125" style="180" customWidth="1"/>
    <col min="2333" max="2561" width="11.42578125" style="180"/>
    <col min="2562" max="2562" width="18" style="180" customWidth="1"/>
    <col min="2563" max="2563" width="24.85546875" style="180" customWidth="1"/>
    <col min="2564" max="2564" width="9.5703125" style="180" customWidth="1"/>
    <col min="2565" max="2565" width="26.7109375" style="180" customWidth="1"/>
    <col min="2566" max="2566" width="35.28515625" style="180" customWidth="1"/>
    <col min="2567" max="2567" width="10.7109375" style="180" customWidth="1"/>
    <col min="2568" max="2568" width="13.140625" style="180" bestFit="1" customWidth="1"/>
    <col min="2569" max="2569" width="11.5703125" style="180" customWidth="1"/>
    <col min="2570" max="2576" width="10.5703125" style="180" customWidth="1"/>
    <col min="2577" max="2577" width="11.85546875" style="180" customWidth="1"/>
    <col min="2578" max="2588" width="10.5703125" style="180" customWidth="1"/>
    <col min="2589" max="2817" width="11.42578125" style="180"/>
    <col min="2818" max="2818" width="18" style="180" customWidth="1"/>
    <col min="2819" max="2819" width="24.85546875" style="180" customWidth="1"/>
    <col min="2820" max="2820" width="9.5703125" style="180" customWidth="1"/>
    <col min="2821" max="2821" width="26.7109375" style="180" customWidth="1"/>
    <col min="2822" max="2822" width="35.28515625" style="180" customWidth="1"/>
    <col min="2823" max="2823" width="10.7109375" style="180" customWidth="1"/>
    <col min="2824" max="2824" width="13.140625" style="180" bestFit="1" customWidth="1"/>
    <col min="2825" max="2825" width="11.5703125" style="180" customWidth="1"/>
    <col min="2826" max="2832" width="10.5703125" style="180" customWidth="1"/>
    <col min="2833" max="2833" width="11.85546875" style="180" customWidth="1"/>
    <col min="2834" max="2844" width="10.5703125" style="180" customWidth="1"/>
    <col min="2845" max="3073" width="11.42578125" style="180"/>
    <col min="3074" max="3074" width="18" style="180" customWidth="1"/>
    <col min="3075" max="3075" width="24.85546875" style="180" customWidth="1"/>
    <col min="3076" max="3076" width="9.5703125" style="180" customWidth="1"/>
    <col min="3077" max="3077" width="26.7109375" style="180" customWidth="1"/>
    <col min="3078" max="3078" width="35.28515625" style="180" customWidth="1"/>
    <col min="3079" max="3079" width="10.7109375" style="180" customWidth="1"/>
    <col min="3080" max="3080" width="13.140625" style="180" bestFit="1" customWidth="1"/>
    <col min="3081" max="3081" width="11.5703125" style="180" customWidth="1"/>
    <col min="3082" max="3088" width="10.5703125" style="180" customWidth="1"/>
    <col min="3089" max="3089" width="11.85546875" style="180" customWidth="1"/>
    <col min="3090" max="3100" width="10.5703125" style="180" customWidth="1"/>
    <col min="3101" max="3329" width="11.42578125" style="180"/>
    <col min="3330" max="3330" width="18" style="180" customWidth="1"/>
    <col min="3331" max="3331" width="24.85546875" style="180" customWidth="1"/>
    <col min="3332" max="3332" width="9.5703125" style="180" customWidth="1"/>
    <col min="3333" max="3333" width="26.7109375" style="180" customWidth="1"/>
    <col min="3334" max="3334" width="35.28515625" style="180" customWidth="1"/>
    <col min="3335" max="3335" width="10.7109375" style="180" customWidth="1"/>
    <col min="3336" max="3336" width="13.140625" style="180" bestFit="1" customWidth="1"/>
    <col min="3337" max="3337" width="11.5703125" style="180" customWidth="1"/>
    <col min="3338" max="3344" width="10.5703125" style="180" customWidth="1"/>
    <col min="3345" max="3345" width="11.85546875" style="180" customWidth="1"/>
    <col min="3346" max="3356" width="10.5703125" style="180" customWidth="1"/>
    <col min="3357" max="3585" width="11.42578125" style="180"/>
    <col min="3586" max="3586" width="18" style="180" customWidth="1"/>
    <col min="3587" max="3587" width="24.85546875" style="180" customWidth="1"/>
    <col min="3588" max="3588" width="9.5703125" style="180" customWidth="1"/>
    <col min="3589" max="3589" width="26.7109375" style="180" customWidth="1"/>
    <col min="3590" max="3590" width="35.28515625" style="180" customWidth="1"/>
    <col min="3591" max="3591" width="10.7109375" style="180" customWidth="1"/>
    <col min="3592" max="3592" width="13.140625" style="180" bestFit="1" customWidth="1"/>
    <col min="3593" max="3593" width="11.5703125" style="180" customWidth="1"/>
    <col min="3594" max="3600" width="10.5703125" style="180" customWidth="1"/>
    <col min="3601" max="3601" width="11.85546875" style="180" customWidth="1"/>
    <col min="3602" max="3612" width="10.5703125" style="180" customWidth="1"/>
    <col min="3613" max="3841" width="11.42578125" style="180"/>
    <col min="3842" max="3842" width="18" style="180" customWidth="1"/>
    <col min="3843" max="3843" width="24.85546875" style="180" customWidth="1"/>
    <col min="3844" max="3844" width="9.5703125" style="180" customWidth="1"/>
    <col min="3845" max="3845" width="26.7109375" style="180" customWidth="1"/>
    <col min="3846" max="3846" width="35.28515625" style="180" customWidth="1"/>
    <col min="3847" max="3847" width="10.7109375" style="180" customWidth="1"/>
    <col min="3848" max="3848" width="13.140625" style="180" bestFit="1" customWidth="1"/>
    <col min="3849" max="3849" width="11.5703125" style="180" customWidth="1"/>
    <col min="3850" max="3856" width="10.5703125" style="180" customWidth="1"/>
    <col min="3857" max="3857" width="11.85546875" style="180" customWidth="1"/>
    <col min="3858" max="3868" width="10.5703125" style="180" customWidth="1"/>
    <col min="3869" max="4097" width="11.42578125" style="180"/>
    <col min="4098" max="4098" width="18" style="180" customWidth="1"/>
    <col min="4099" max="4099" width="24.85546875" style="180" customWidth="1"/>
    <col min="4100" max="4100" width="9.5703125" style="180" customWidth="1"/>
    <col min="4101" max="4101" width="26.7109375" style="180" customWidth="1"/>
    <col min="4102" max="4102" width="35.28515625" style="180" customWidth="1"/>
    <col min="4103" max="4103" width="10.7109375" style="180" customWidth="1"/>
    <col min="4104" max="4104" width="13.140625" style="180" bestFit="1" customWidth="1"/>
    <col min="4105" max="4105" width="11.5703125" style="180" customWidth="1"/>
    <col min="4106" max="4112" width="10.5703125" style="180" customWidth="1"/>
    <col min="4113" max="4113" width="11.85546875" style="180" customWidth="1"/>
    <col min="4114" max="4124" width="10.5703125" style="180" customWidth="1"/>
    <col min="4125" max="4353" width="11.42578125" style="180"/>
    <col min="4354" max="4354" width="18" style="180" customWidth="1"/>
    <col min="4355" max="4355" width="24.85546875" style="180" customWidth="1"/>
    <col min="4356" max="4356" width="9.5703125" style="180" customWidth="1"/>
    <col min="4357" max="4357" width="26.7109375" style="180" customWidth="1"/>
    <col min="4358" max="4358" width="35.28515625" style="180" customWidth="1"/>
    <col min="4359" max="4359" width="10.7109375" style="180" customWidth="1"/>
    <col min="4360" max="4360" width="13.140625" style="180" bestFit="1" customWidth="1"/>
    <col min="4361" max="4361" width="11.5703125" style="180" customWidth="1"/>
    <col min="4362" max="4368" width="10.5703125" style="180" customWidth="1"/>
    <col min="4369" max="4369" width="11.85546875" style="180" customWidth="1"/>
    <col min="4370" max="4380" width="10.5703125" style="180" customWidth="1"/>
    <col min="4381" max="4609" width="11.42578125" style="180"/>
    <col min="4610" max="4610" width="18" style="180" customWidth="1"/>
    <col min="4611" max="4611" width="24.85546875" style="180" customWidth="1"/>
    <col min="4612" max="4612" width="9.5703125" style="180" customWidth="1"/>
    <col min="4613" max="4613" width="26.7109375" style="180" customWidth="1"/>
    <col min="4614" max="4614" width="35.28515625" style="180" customWidth="1"/>
    <col min="4615" max="4615" width="10.7109375" style="180" customWidth="1"/>
    <col min="4616" max="4616" width="13.140625" style="180" bestFit="1" customWidth="1"/>
    <col min="4617" max="4617" width="11.5703125" style="180" customWidth="1"/>
    <col min="4618" max="4624" width="10.5703125" style="180" customWidth="1"/>
    <col min="4625" max="4625" width="11.85546875" style="180" customWidth="1"/>
    <col min="4626" max="4636" width="10.5703125" style="180" customWidth="1"/>
    <col min="4637" max="4865" width="11.42578125" style="180"/>
    <col min="4866" max="4866" width="18" style="180" customWidth="1"/>
    <col min="4867" max="4867" width="24.85546875" style="180" customWidth="1"/>
    <col min="4868" max="4868" width="9.5703125" style="180" customWidth="1"/>
    <col min="4869" max="4869" width="26.7109375" style="180" customWidth="1"/>
    <col min="4870" max="4870" width="35.28515625" style="180" customWidth="1"/>
    <col min="4871" max="4871" width="10.7109375" style="180" customWidth="1"/>
    <col min="4872" max="4872" width="13.140625" style="180" bestFit="1" customWidth="1"/>
    <col min="4873" max="4873" width="11.5703125" style="180" customWidth="1"/>
    <col min="4874" max="4880" width="10.5703125" style="180" customWidth="1"/>
    <col min="4881" max="4881" width="11.85546875" style="180" customWidth="1"/>
    <col min="4882" max="4892" width="10.5703125" style="180" customWidth="1"/>
    <col min="4893" max="5121" width="11.42578125" style="180"/>
    <col min="5122" max="5122" width="18" style="180" customWidth="1"/>
    <col min="5123" max="5123" width="24.85546875" style="180" customWidth="1"/>
    <col min="5124" max="5124" width="9.5703125" style="180" customWidth="1"/>
    <col min="5125" max="5125" width="26.7109375" style="180" customWidth="1"/>
    <col min="5126" max="5126" width="35.28515625" style="180" customWidth="1"/>
    <col min="5127" max="5127" width="10.7109375" style="180" customWidth="1"/>
    <col min="5128" max="5128" width="13.140625" style="180" bestFit="1" customWidth="1"/>
    <col min="5129" max="5129" width="11.5703125" style="180" customWidth="1"/>
    <col min="5130" max="5136" width="10.5703125" style="180" customWidth="1"/>
    <col min="5137" max="5137" width="11.85546875" style="180" customWidth="1"/>
    <col min="5138" max="5148" width="10.5703125" style="180" customWidth="1"/>
    <col min="5149" max="5377" width="11.42578125" style="180"/>
    <col min="5378" max="5378" width="18" style="180" customWidth="1"/>
    <col min="5379" max="5379" width="24.85546875" style="180" customWidth="1"/>
    <col min="5380" max="5380" width="9.5703125" style="180" customWidth="1"/>
    <col min="5381" max="5381" width="26.7109375" style="180" customWidth="1"/>
    <col min="5382" max="5382" width="35.28515625" style="180" customWidth="1"/>
    <col min="5383" max="5383" width="10.7109375" style="180" customWidth="1"/>
    <col min="5384" max="5384" width="13.140625" style="180" bestFit="1" customWidth="1"/>
    <col min="5385" max="5385" width="11.5703125" style="180" customWidth="1"/>
    <col min="5386" max="5392" width="10.5703125" style="180" customWidth="1"/>
    <col min="5393" max="5393" width="11.85546875" style="180" customWidth="1"/>
    <col min="5394" max="5404" width="10.5703125" style="180" customWidth="1"/>
    <col min="5405" max="5633" width="11.42578125" style="180"/>
    <col min="5634" max="5634" width="18" style="180" customWidth="1"/>
    <col min="5635" max="5635" width="24.85546875" style="180" customWidth="1"/>
    <col min="5636" max="5636" width="9.5703125" style="180" customWidth="1"/>
    <col min="5637" max="5637" width="26.7109375" style="180" customWidth="1"/>
    <col min="5638" max="5638" width="35.28515625" style="180" customWidth="1"/>
    <col min="5639" max="5639" width="10.7109375" style="180" customWidth="1"/>
    <col min="5640" max="5640" width="13.140625" style="180" bestFit="1" customWidth="1"/>
    <col min="5641" max="5641" width="11.5703125" style="180" customWidth="1"/>
    <col min="5642" max="5648" width="10.5703125" style="180" customWidth="1"/>
    <col min="5649" max="5649" width="11.85546875" style="180" customWidth="1"/>
    <col min="5650" max="5660" width="10.5703125" style="180" customWidth="1"/>
    <col min="5661" max="5889" width="11.42578125" style="180"/>
    <col min="5890" max="5890" width="18" style="180" customWidth="1"/>
    <col min="5891" max="5891" width="24.85546875" style="180" customWidth="1"/>
    <col min="5892" max="5892" width="9.5703125" style="180" customWidth="1"/>
    <col min="5893" max="5893" width="26.7109375" style="180" customWidth="1"/>
    <col min="5894" max="5894" width="35.28515625" style="180" customWidth="1"/>
    <col min="5895" max="5895" width="10.7109375" style="180" customWidth="1"/>
    <col min="5896" max="5896" width="13.140625" style="180" bestFit="1" customWidth="1"/>
    <col min="5897" max="5897" width="11.5703125" style="180" customWidth="1"/>
    <col min="5898" max="5904" width="10.5703125" style="180" customWidth="1"/>
    <col min="5905" max="5905" width="11.85546875" style="180" customWidth="1"/>
    <col min="5906" max="5916" width="10.5703125" style="180" customWidth="1"/>
    <col min="5917" max="6145" width="11.42578125" style="180"/>
    <col min="6146" max="6146" width="18" style="180" customWidth="1"/>
    <col min="6147" max="6147" width="24.85546875" style="180" customWidth="1"/>
    <col min="6148" max="6148" width="9.5703125" style="180" customWidth="1"/>
    <col min="6149" max="6149" width="26.7109375" style="180" customWidth="1"/>
    <col min="6150" max="6150" width="35.28515625" style="180" customWidth="1"/>
    <col min="6151" max="6151" width="10.7109375" style="180" customWidth="1"/>
    <col min="6152" max="6152" width="13.140625" style="180" bestFit="1" customWidth="1"/>
    <col min="6153" max="6153" width="11.5703125" style="180" customWidth="1"/>
    <col min="6154" max="6160" width="10.5703125" style="180" customWidth="1"/>
    <col min="6161" max="6161" width="11.85546875" style="180" customWidth="1"/>
    <col min="6162" max="6172" width="10.5703125" style="180" customWidth="1"/>
    <col min="6173" max="6401" width="11.42578125" style="180"/>
    <col min="6402" max="6402" width="18" style="180" customWidth="1"/>
    <col min="6403" max="6403" width="24.85546875" style="180" customWidth="1"/>
    <col min="6404" max="6404" width="9.5703125" style="180" customWidth="1"/>
    <col min="6405" max="6405" width="26.7109375" style="180" customWidth="1"/>
    <col min="6406" max="6406" width="35.28515625" style="180" customWidth="1"/>
    <col min="6407" max="6407" width="10.7109375" style="180" customWidth="1"/>
    <col min="6408" max="6408" width="13.140625" style="180" bestFit="1" customWidth="1"/>
    <col min="6409" max="6409" width="11.5703125" style="180" customWidth="1"/>
    <col min="6410" max="6416" width="10.5703125" style="180" customWidth="1"/>
    <col min="6417" max="6417" width="11.85546875" style="180" customWidth="1"/>
    <col min="6418" max="6428" width="10.5703125" style="180" customWidth="1"/>
    <col min="6429" max="6657" width="11.42578125" style="180"/>
    <col min="6658" max="6658" width="18" style="180" customWidth="1"/>
    <col min="6659" max="6659" width="24.85546875" style="180" customWidth="1"/>
    <col min="6660" max="6660" width="9.5703125" style="180" customWidth="1"/>
    <col min="6661" max="6661" width="26.7109375" style="180" customWidth="1"/>
    <col min="6662" max="6662" width="35.28515625" style="180" customWidth="1"/>
    <col min="6663" max="6663" width="10.7109375" style="180" customWidth="1"/>
    <col min="6664" max="6664" width="13.140625" style="180" bestFit="1" customWidth="1"/>
    <col min="6665" max="6665" width="11.5703125" style="180" customWidth="1"/>
    <col min="6666" max="6672" width="10.5703125" style="180" customWidth="1"/>
    <col min="6673" max="6673" width="11.85546875" style="180" customWidth="1"/>
    <col min="6674" max="6684" width="10.5703125" style="180" customWidth="1"/>
    <col min="6685" max="6913" width="11.42578125" style="180"/>
    <col min="6914" max="6914" width="18" style="180" customWidth="1"/>
    <col min="6915" max="6915" width="24.85546875" style="180" customWidth="1"/>
    <col min="6916" max="6916" width="9.5703125" style="180" customWidth="1"/>
    <col min="6917" max="6917" width="26.7109375" style="180" customWidth="1"/>
    <col min="6918" max="6918" width="35.28515625" style="180" customWidth="1"/>
    <col min="6919" max="6919" width="10.7109375" style="180" customWidth="1"/>
    <col min="6920" max="6920" width="13.140625" style="180" bestFit="1" customWidth="1"/>
    <col min="6921" max="6921" width="11.5703125" style="180" customWidth="1"/>
    <col min="6922" max="6928" width="10.5703125" style="180" customWidth="1"/>
    <col min="6929" max="6929" width="11.85546875" style="180" customWidth="1"/>
    <col min="6930" max="6940" width="10.5703125" style="180" customWidth="1"/>
    <col min="6941" max="7169" width="11.42578125" style="180"/>
    <col min="7170" max="7170" width="18" style="180" customWidth="1"/>
    <col min="7171" max="7171" width="24.85546875" style="180" customWidth="1"/>
    <col min="7172" max="7172" width="9.5703125" style="180" customWidth="1"/>
    <col min="7173" max="7173" width="26.7109375" style="180" customWidth="1"/>
    <col min="7174" max="7174" width="35.28515625" style="180" customWidth="1"/>
    <col min="7175" max="7175" width="10.7109375" style="180" customWidth="1"/>
    <col min="7176" max="7176" width="13.140625" style="180" bestFit="1" customWidth="1"/>
    <col min="7177" max="7177" width="11.5703125" style="180" customWidth="1"/>
    <col min="7178" max="7184" width="10.5703125" style="180" customWidth="1"/>
    <col min="7185" max="7185" width="11.85546875" style="180" customWidth="1"/>
    <col min="7186" max="7196" width="10.5703125" style="180" customWidth="1"/>
    <col min="7197" max="7425" width="11.42578125" style="180"/>
    <col min="7426" max="7426" width="18" style="180" customWidth="1"/>
    <col min="7427" max="7427" width="24.85546875" style="180" customWidth="1"/>
    <col min="7428" max="7428" width="9.5703125" style="180" customWidth="1"/>
    <col min="7429" max="7429" width="26.7109375" style="180" customWidth="1"/>
    <col min="7430" max="7430" width="35.28515625" style="180" customWidth="1"/>
    <col min="7431" max="7431" width="10.7109375" style="180" customWidth="1"/>
    <col min="7432" max="7432" width="13.140625" style="180" bestFit="1" customWidth="1"/>
    <col min="7433" max="7433" width="11.5703125" style="180" customWidth="1"/>
    <col min="7434" max="7440" width="10.5703125" style="180" customWidth="1"/>
    <col min="7441" max="7441" width="11.85546875" style="180" customWidth="1"/>
    <col min="7442" max="7452" width="10.5703125" style="180" customWidth="1"/>
    <col min="7453" max="7681" width="11.42578125" style="180"/>
    <col min="7682" max="7682" width="18" style="180" customWidth="1"/>
    <col min="7683" max="7683" width="24.85546875" style="180" customWidth="1"/>
    <col min="7684" max="7684" width="9.5703125" style="180" customWidth="1"/>
    <col min="7685" max="7685" width="26.7109375" style="180" customWidth="1"/>
    <col min="7686" max="7686" width="35.28515625" style="180" customWidth="1"/>
    <col min="7687" max="7687" width="10.7109375" style="180" customWidth="1"/>
    <col min="7688" max="7688" width="13.140625" style="180" bestFit="1" customWidth="1"/>
    <col min="7689" max="7689" width="11.5703125" style="180" customWidth="1"/>
    <col min="7690" max="7696" width="10.5703125" style="180" customWidth="1"/>
    <col min="7697" max="7697" width="11.85546875" style="180" customWidth="1"/>
    <col min="7698" max="7708" width="10.5703125" style="180" customWidth="1"/>
    <col min="7709" max="7937" width="11.42578125" style="180"/>
    <col min="7938" max="7938" width="18" style="180" customWidth="1"/>
    <col min="7939" max="7939" width="24.85546875" style="180" customWidth="1"/>
    <col min="7940" max="7940" width="9.5703125" style="180" customWidth="1"/>
    <col min="7941" max="7941" width="26.7109375" style="180" customWidth="1"/>
    <col min="7942" max="7942" width="35.28515625" style="180" customWidth="1"/>
    <col min="7943" max="7943" width="10.7109375" style="180" customWidth="1"/>
    <col min="7944" max="7944" width="13.140625" style="180" bestFit="1" customWidth="1"/>
    <col min="7945" max="7945" width="11.5703125" style="180" customWidth="1"/>
    <col min="7946" max="7952" width="10.5703125" style="180" customWidth="1"/>
    <col min="7953" max="7953" width="11.85546875" style="180" customWidth="1"/>
    <col min="7954" max="7964" width="10.5703125" style="180" customWidth="1"/>
    <col min="7965" max="8193" width="11.42578125" style="180"/>
    <col min="8194" max="8194" width="18" style="180" customWidth="1"/>
    <col min="8195" max="8195" width="24.85546875" style="180" customWidth="1"/>
    <col min="8196" max="8196" width="9.5703125" style="180" customWidth="1"/>
    <col min="8197" max="8197" width="26.7109375" style="180" customWidth="1"/>
    <col min="8198" max="8198" width="35.28515625" style="180" customWidth="1"/>
    <col min="8199" max="8199" width="10.7109375" style="180" customWidth="1"/>
    <col min="8200" max="8200" width="13.140625" style="180" bestFit="1" customWidth="1"/>
    <col min="8201" max="8201" width="11.5703125" style="180" customWidth="1"/>
    <col min="8202" max="8208" width="10.5703125" style="180" customWidth="1"/>
    <col min="8209" max="8209" width="11.85546875" style="180" customWidth="1"/>
    <col min="8210" max="8220" width="10.5703125" style="180" customWidth="1"/>
    <col min="8221" max="8449" width="11.42578125" style="180"/>
    <col min="8450" max="8450" width="18" style="180" customWidth="1"/>
    <col min="8451" max="8451" width="24.85546875" style="180" customWidth="1"/>
    <col min="8452" max="8452" width="9.5703125" style="180" customWidth="1"/>
    <col min="8453" max="8453" width="26.7109375" style="180" customWidth="1"/>
    <col min="8454" max="8454" width="35.28515625" style="180" customWidth="1"/>
    <col min="8455" max="8455" width="10.7109375" style="180" customWidth="1"/>
    <col min="8456" max="8456" width="13.140625" style="180" bestFit="1" customWidth="1"/>
    <col min="8457" max="8457" width="11.5703125" style="180" customWidth="1"/>
    <col min="8458" max="8464" width="10.5703125" style="180" customWidth="1"/>
    <col min="8465" max="8465" width="11.85546875" style="180" customWidth="1"/>
    <col min="8466" max="8476" width="10.5703125" style="180" customWidth="1"/>
    <col min="8477" max="8705" width="11.42578125" style="180"/>
    <col min="8706" max="8706" width="18" style="180" customWidth="1"/>
    <col min="8707" max="8707" width="24.85546875" style="180" customWidth="1"/>
    <col min="8708" max="8708" width="9.5703125" style="180" customWidth="1"/>
    <col min="8709" max="8709" width="26.7109375" style="180" customWidth="1"/>
    <col min="8710" max="8710" width="35.28515625" style="180" customWidth="1"/>
    <col min="8711" max="8711" width="10.7109375" style="180" customWidth="1"/>
    <col min="8712" max="8712" width="13.140625" style="180" bestFit="1" customWidth="1"/>
    <col min="8713" max="8713" width="11.5703125" style="180" customWidth="1"/>
    <col min="8714" max="8720" width="10.5703125" style="180" customWidth="1"/>
    <col min="8721" max="8721" width="11.85546875" style="180" customWidth="1"/>
    <col min="8722" max="8732" width="10.5703125" style="180" customWidth="1"/>
    <col min="8733" max="8961" width="11.42578125" style="180"/>
    <col min="8962" max="8962" width="18" style="180" customWidth="1"/>
    <col min="8963" max="8963" width="24.85546875" style="180" customWidth="1"/>
    <col min="8964" max="8964" width="9.5703125" style="180" customWidth="1"/>
    <col min="8965" max="8965" width="26.7109375" style="180" customWidth="1"/>
    <col min="8966" max="8966" width="35.28515625" style="180" customWidth="1"/>
    <col min="8967" max="8967" width="10.7109375" style="180" customWidth="1"/>
    <col min="8968" max="8968" width="13.140625" style="180" bestFit="1" customWidth="1"/>
    <col min="8969" max="8969" width="11.5703125" style="180" customWidth="1"/>
    <col min="8970" max="8976" width="10.5703125" style="180" customWidth="1"/>
    <col min="8977" max="8977" width="11.85546875" style="180" customWidth="1"/>
    <col min="8978" max="8988" width="10.5703125" style="180" customWidth="1"/>
    <col min="8989" max="9217" width="11.42578125" style="180"/>
    <col min="9218" max="9218" width="18" style="180" customWidth="1"/>
    <col min="9219" max="9219" width="24.85546875" style="180" customWidth="1"/>
    <col min="9220" max="9220" width="9.5703125" style="180" customWidth="1"/>
    <col min="9221" max="9221" width="26.7109375" style="180" customWidth="1"/>
    <col min="9222" max="9222" width="35.28515625" style="180" customWidth="1"/>
    <col min="9223" max="9223" width="10.7109375" style="180" customWidth="1"/>
    <col min="9224" max="9224" width="13.140625" style="180" bestFit="1" customWidth="1"/>
    <col min="9225" max="9225" width="11.5703125" style="180" customWidth="1"/>
    <col min="9226" max="9232" width="10.5703125" style="180" customWidth="1"/>
    <col min="9233" max="9233" width="11.85546875" style="180" customWidth="1"/>
    <col min="9234" max="9244" width="10.5703125" style="180" customWidth="1"/>
    <col min="9245" max="9473" width="11.42578125" style="180"/>
    <col min="9474" max="9474" width="18" style="180" customWidth="1"/>
    <col min="9475" max="9475" width="24.85546875" style="180" customWidth="1"/>
    <col min="9476" max="9476" width="9.5703125" style="180" customWidth="1"/>
    <col min="9477" max="9477" width="26.7109375" style="180" customWidth="1"/>
    <col min="9478" max="9478" width="35.28515625" style="180" customWidth="1"/>
    <col min="9479" max="9479" width="10.7109375" style="180" customWidth="1"/>
    <col min="9480" max="9480" width="13.140625" style="180" bestFit="1" customWidth="1"/>
    <col min="9481" max="9481" width="11.5703125" style="180" customWidth="1"/>
    <col min="9482" max="9488" width="10.5703125" style="180" customWidth="1"/>
    <col min="9489" max="9489" width="11.85546875" style="180" customWidth="1"/>
    <col min="9490" max="9500" width="10.5703125" style="180" customWidth="1"/>
    <col min="9501" max="9729" width="11.42578125" style="180"/>
    <col min="9730" max="9730" width="18" style="180" customWidth="1"/>
    <col min="9731" max="9731" width="24.85546875" style="180" customWidth="1"/>
    <col min="9732" max="9732" width="9.5703125" style="180" customWidth="1"/>
    <col min="9733" max="9733" width="26.7109375" style="180" customWidth="1"/>
    <col min="9734" max="9734" width="35.28515625" style="180" customWidth="1"/>
    <col min="9735" max="9735" width="10.7109375" style="180" customWidth="1"/>
    <col min="9736" max="9736" width="13.140625" style="180" bestFit="1" customWidth="1"/>
    <col min="9737" max="9737" width="11.5703125" style="180" customWidth="1"/>
    <col min="9738" max="9744" width="10.5703125" style="180" customWidth="1"/>
    <col min="9745" max="9745" width="11.85546875" style="180" customWidth="1"/>
    <col min="9746" max="9756" width="10.5703125" style="180" customWidth="1"/>
    <col min="9757" max="9985" width="11.42578125" style="180"/>
    <col min="9986" max="9986" width="18" style="180" customWidth="1"/>
    <col min="9987" max="9987" width="24.85546875" style="180" customWidth="1"/>
    <col min="9988" max="9988" width="9.5703125" style="180" customWidth="1"/>
    <col min="9989" max="9989" width="26.7109375" style="180" customWidth="1"/>
    <col min="9990" max="9990" width="35.28515625" style="180" customWidth="1"/>
    <col min="9991" max="9991" width="10.7109375" style="180" customWidth="1"/>
    <col min="9992" max="9992" width="13.140625" style="180" bestFit="1" customWidth="1"/>
    <col min="9993" max="9993" width="11.5703125" style="180" customWidth="1"/>
    <col min="9994" max="10000" width="10.5703125" style="180" customWidth="1"/>
    <col min="10001" max="10001" width="11.85546875" style="180" customWidth="1"/>
    <col min="10002" max="10012" width="10.5703125" style="180" customWidth="1"/>
    <col min="10013" max="10241" width="11.42578125" style="180"/>
    <col min="10242" max="10242" width="18" style="180" customWidth="1"/>
    <col min="10243" max="10243" width="24.85546875" style="180" customWidth="1"/>
    <col min="10244" max="10244" width="9.5703125" style="180" customWidth="1"/>
    <col min="10245" max="10245" width="26.7109375" style="180" customWidth="1"/>
    <col min="10246" max="10246" width="35.28515625" style="180" customWidth="1"/>
    <col min="10247" max="10247" width="10.7109375" style="180" customWidth="1"/>
    <col min="10248" max="10248" width="13.140625" style="180" bestFit="1" customWidth="1"/>
    <col min="10249" max="10249" width="11.5703125" style="180" customWidth="1"/>
    <col min="10250" max="10256" width="10.5703125" style="180" customWidth="1"/>
    <col min="10257" max="10257" width="11.85546875" style="180" customWidth="1"/>
    <col min="10258" max="10268" width="10.5703125" style="180" customWidth="1"/>
    <col min="10269" max="10497" width="11.42578125" style="180"/>
    <col min="10498" max="10498" width="18" style="180" customWidth="1"/>
    <col min="10499" max="10499" width="24.85546875" style="180" customWidth="1"/>
    <col min="10500" max="10500" width="9.5703125" style="180" customWidth="1"/>
    <col min="10501" max="10501" width="26.7109375" style="180" customWidth="1"/>
    <col min="10502" max="10502" width="35.28515625" style="180" customWidth="1"/>
    <col min="10503" max="10503" width="10.7109375" style="180" customWidth="1"/>
    <col min="10504" max="10504" width="13.140625" style="180" bestFit="1" customWidth="1"/>
    <col min="10505" max="10505" width="11.5703125" style="180" customWidth="1"/>
    <col min="10506" max="10512" width="10.5703125" style="180" customWidth="1"/>
    <col min="10513" max="10513" width="11.85546875" style="180" customWidth="1"/>
    <col min="10514" max="10524" width="10.5703125" style="180" customWidth="1"/>
    <col min="10525" max="10753" width="11.42578125" style="180"/>
    <col min="10754" max="10754" width="18" style="180" customWidth="1"/>
    <col min="10755" max="10755" width="24.85546875" style="180" customWidth="1"/>
    <col min="10756" max="10756" width="9.5703125" style="180" customWidth="1"/>
    <col min="10757" max="10757" width="26.7109375" style="180" customWidth="1"/>
    <col min="10758" max="10758" width="35.28515625" style="180" customWidth="1"/>
    <col min="10759" max="10759" width="10.7109375" style="180" customWidth="1"/>
    <col min="10760" max="10760" width="13.140625" style="180" bestFit="1" customWidth="1"/>
    <col min="10761" max="10761" width="11.5703125" style="180" customWidth="1"/>
    <col min="10762" max="10768" width="10.5703125" style="180" customWidth="1"/>
    <col min="10769" max="10769" width="11.85546875" style="180" customWidth="1"/>
    <col min="10770" max="10780" width="10.5703125" style="180" customWidth="1"/>
    <col min="10781" max="11009" width="11.42578125" style="180"/>
    <col min="11010" max="11010" width="18" style="180" customWidth="1"/>
    <col min="11011" max="11011" width="24.85546875" style="180" customWidth="1"/>
    <col min="11012" max="11012" width="9.5703125" style="180" customWidth="1"/>
    <col min="11013" max="11013" width="26.7109375" style="180" customWidth="1"/>
    <col min="11014" max="11014" width="35.28515625" style="180" customWidth="1"/>
    <col min="11015" max="11015" width="10.7109375" style="180" customWidth="1"/>
    <col min="11016" max="11016" width="13.140625" style="180" bestFit="1" customWidth="1"/>
    <col min="11017" max="11017" width="11.5703125" style="180" customWidth="1"/>
    <col min="11018" max="11024" width="10.5703125" style="180" customWidth="1"/>
    <col min="11025" max="11025" width="11.85546875" style="180" customWidth="1"/>
    <col min="11026" max="11036" width="10.5703125" style="180" customWidth="1"/>
    <col min="11037" max="11265" width="11.42578125" style="180"/>
    <col min="11266" max="11266" width="18" style="180" customWidth="1"/>
    <col min="11267" max="11267" width="24.85546875" style="180" customWidth="1"/>
    <col min="11268" max="11268" width="9.5703125" style="180" customWidth="1"/>
    <col min="11269" max="11269" width="26.7109375" style="180" customWidth="1"/>
    <col min="11270" max="11270" width="35.28515625" style="180" customWidth="1"/>
    <col min="11271" max="11271" width="10.7109375" style="180" customWidth="1"/>
    <col min="11272" max="11272" width="13.140625" style="180" bestFit="1" customWidth="1"/>
    <col min="11273" max="11273" width="11.5703125" style="180" customWidth="1"/>
    <col min="11274" max="11280" width="10.5703125" style="180" customWidth="1"/>
    <col min="11281" max="11281" width="11.85546875" style="180" customWidth="1"/>
    <col min="11282" max="11292" width="10.5703125" style="180" customWidth="1"/>
    <col min="11293" max="11521" width="11.42578125" style="180"/>
    <col min="11522" max="11522" width="18" style="180" customWidth="1"/>
    <col min="11523" max="11523" width="24.85546875" style="180" customWidth="1"/>
    <col min="11524" max="11524" width="9.5703125" style="180" customWidth="1"/>
    <col min="11525" max="11525" width="26.7109375" style="180" customWidth="1"/>
    <col min="11526" max="11526" width="35.28515625" style="180" customWidth="1"/>
    <col min="11527" max="11527" width="10.7109375" style="180" customWidth="1"/>
    <col min="11528" max="11528" width="13.140625" style="180" bestFit="1" customWidth="1"/>
    <col min="11529" max="11529" width="11.5703125" style="180" customWidth="1"/>
    <col min="11530" max="11536" width="10.5703125" style="180" customWidth="1"/>
    <col min="11537" max="11537" width="11.85546875" style="180" customWidth="1"/>
    <col min="11538" max="11548" width="10.5703125" style="180" customWidth="1"/>
    <col min="11549" max="11777" width="11.42578125" style="180"/>
    <col min="11778" max="11778" width="18" style="180" customWidth="1"/>
    <col min="11779" max="11779" width="24.85546875" style="180" customWidth="1"/>
    <col min="11780" max="11780" width="9.5703125" style="180" customWidth="1"/>
    <col min="11781" max="11781" width="26.7109375" style="180" customWidth="1"/>
    <col min="11782" max="11782" width="35.28515625" style="180" customWidth="1"/>
    <col min="11783" max="11783" width="10.7109375" style="180" customWidth="1"/>
    <col min="11784" max="11784" width="13.140625" style="180" bestFit="1" customWidth="1"/>
    <col min="11785" max="11785" width="11.5703125" style="180" customWidth="1"/>
    <col min="11786" max="11792" width="10.5703125" style="180" customWidth="1"/>
    <col min="11793" max="11793" width="11.85546875" style="180" customWidth="1"/>
    <col min="11794" max="11804" width="10.5703125" style="180" customWidth="1"/>
    <col min="11805" max="12033" width="11.42578125" style="180"/>
    <col min="12034" max="12034" width="18" style="180" customWidth="1"/>
    <col min="12035" max="12035" width="24.85546875" style="180" customWidth="1"/>
    <col min="12036" max="12036" width="9.5703125" style="180" customWidth="1"/>
    <col min="12037" max="12037" width="26.7109375" style="180" customWidth="1"/>
    <col min="12038" max="12038" width="35.28515625" style="180" customWidth="1"/>
    <col min="12039" max="12039" width="10.7109375" style="180" customWidth="1"/>
    <col min="12040" max="12040" width="13.140625" style="180" bestFit="1" customWidth="1"/>
    <col min="12041" max="12041" width="11.5703125" style="180" customWidth="1"/>
    <col min="12042" max="12048" width="10.5703125" style="180" customWidth="1"/>
    <col min="12049" max="12049" width="11.85546875" style="180" customWidth="1"/>
    <col min="12050" max="12060" width="10.5703125" style="180" customWidth="1"/>
    <col min="12061" max="12289" width="11.42578125" style="180"/>
    <col min="12290" max="12290" width="18" style="180" customWidth="1"/>
    <col min="12291" max="12291" width="24.85546875" style="180" customWidth="1"/>
    <col min="12292" max="12292" width="9.5703125" style="180" customWidth="1"/>
    <col min="12293" max="12293" width="26.7109375" style="180" customWidth="1"/>
    <col min="12294" max="12294" width="35.28515625" style="180" customWidth="1"/>
    <col min="12295" max="12295" width="10.7109375" style="180" customWidth="1"/>
    <col min="12296" max="12296" width="13.140625" style="180" bestFit="1" customWidth="1"/>
    <col min="12297" max="12297" width="11.5703125" style="180" customWidth="1"/>
    <col min="12298" max="12304" width="10.5703125" style="180" customWidth="1"/>
    <col min="12305" max="12305" width="11.85546875" style="180" customWidth="1"/>
    <col min="12306" max="12316" width="10.5703125" style="180" customWidth="1"/>
    <col min="12317" max="12545" width="11.42578125" style="180"/>
    <col min="12546" max="12546" width="18" style="180" customWidth="1"/>
    <col min="12547" max="12547" width="24.85546875" style="180" customWidth="1"/>
    <col min="12548" max="12548" width="9.5703125" style="180" customWidth="1"/>
    <col min="12549" max="12549" width="26.7109375" style="180" customWidth="1"/>
    <col min="12550" max="12550" width="35.28515625" style="180" customWidth="1"/>
    <col min="12551" max="12551" width="10.7109375" style="180" customWidth="1"/>
    <col min="12552" max="12552" width="13.140625" style="180" bestFit="1" customWidth="1"/>
    <col min="12553" max="12553" width="11.5703125" style="180" customWidth="1"/>
    <col min="12554" max="12560" width="10.5703125" style="180" customWidth="1"/>
    <col min="12561" max="12561" width="11.85546875" style="180" customWidth="1"/>
    <col min="12562" max="12572" width="10.5703125" style="180" customWidth="1"/>
    <col min="12573" max="12801" width="11.42578125" style="180"/>
    <col min="12802" max="12802" width="18" style="180" customWidth="1"/>
    <col min="12803" max="12803" width="24.85546875" style="180" customWidth="1"/>
    <col min="12804" max="12804" width="9.5703125" style="180" customWidth="1"/>
    <col min="12805" max="12805" width="26.7109375" style="180" customWidth="1"/>
    <col min="12806" max="12806" width="35.28515625" style="180" customWidth="1"/>
    <col min="12807" max="12807" width="10.7109375" style="180" customWidth="1"/>
    <col min="12808" max="12808" width="13.140625" style="180" bestFit="1" customWidth="1"/>
    <col min="12809" max="12809" width="11.5703125" style="180" customWidth="1"/>
    <col min="12810" max="12816" width="10.5703125" style="180" customWidth="1"/>
    <col min="12817" max="12817" width="11.85546875" style="180" customWidth="1"/>
    <col min="12818" max="12828" width="10.5703125" style="180" customWidth="1"/>
    <col min="12829" max="13057" width="11.42578125" style="180"/>
    <col min="13058" max="13058" width="18" style="180" customWidth="1"/>
    <col min="13059" max="13059" width="24.85546875" style="180" customWidth="1"/>
    <col min="13060" max="13060" width="9.5703125" style="180" customWidth="1"/>
    <col min="13061" max="13061" width="26.7109375" style="180" customWidth="1"/>
    <col min="13062" max="13062" width="35.28515625" style="180" customWidth="1"/>
    <col min="13063" max="13063" width="10.7109375" style="180" customWidth="1"/>
    <col min="13064" max="13064" width="13.140625" style="180" bestFit="1" customWidth="1"/>
    <col min="13065" max="13065" width="11.5703125" style="180" customWidth="1"/>
    <col min="13066" max="13072" width="10.5703125" style="180" customWidth="1"/>
    <col min="13073" max="13073" width="11.85546875" style="180" customWidth="1"/>
    <col min="13074" max="13084" width="10.5703125" style="180" customWidth="1"/>
    <col min="13085" max="13313" width="11.42578125" style="180"/>
    <col min="13314" max="13314" width="18" style="180" customWidth="1"/>
    <col min="13315" max="13315" width="24.85546875" style="180" customWidth="1"/>
    <col min="13316" max="13316" width="9.5703125" style="180" customWidth="1"/>
    <col min="13317" max="13317" width="26.7109375" style="180" customWidth="1"/>
    <col min="13318" max="13318" width="35.28515625" style="180" customWidth="1"/>
    <col min="13319" max="13319" width="10.7109375" style="180" customWidth="1"/>
    <col min="13320" max="13320" width="13.140625" style="180" bestFit="1" customWidth="1"/>
    <col min="13321" max="13321" width="11.5703125" style="180" customWidth="1"/>
    <col min="13322" max="13328" width="10.5703125" style="180" customWidth="1"/>
    <col min="13329" max="13329" width="11.85546875" style="180" customWidth="1"/>
    <col min="13330" max="13340" width="10.5703125" style="180" customWidth="1"/>
    <col min="13341" max="13569" width="11.42578125" style="180"/>
    <col min="13570" max="13570" width="18" style="180" customWidth="1"/>
    <col min="13571" max="13571" width="24.85546875" style="180" customWidth="1"/>
    <col min="13572" max="13572" width="9.5703125" style="180" customWidth="1"/>
    <col min="13573" max="13573" width="26.7109375" style="180" customWidth="1"/>
    <col min="13574" max="13574" width="35.28515625" style="180" customWidth="1"/>
    <col min="13575" max="13575" width="10.7109375" style="180" customWidth="1"/>
    <col min="13576" max="13576" width="13.140625" style="180" bestFit="1" customWidth="1"/>
    <col min="13577" max="13577" width="11.5703125" style="180" customWidth="1"/>
    <col min="13578" max="13584" width="10.5703125" style="180" customWidth="1"/>
    <col min="13585" max="13585" width="11.85546875" style="180" customWidth="1"/>
    <col min="13586" max="13596" width="10.5703125" style="180" customWidth="1"/>
    <col min="13597" max="13825" width="11.42578125" style="180"/>
    <col min="13826" max="13826" width="18" style="180" customWidth="1"/>
    <col min="13827" max="13827" width="24.85546875" style="180" customWidth="1"/>
    <col min="13828" max="13828" width="9.5703125" style="180" customWidth="1"/>
    <col min="13829" max="13829" width="26.7109375" style="180" customWidth="1"/>
    <col min="13830" max="13830" width="35.28515625" style="180" customWidth="1"/>
    <col min="13831" max="13831" width="10.7109375" style="180" customWidth="1"/>
    <col min="13832" max="13832" width="13.140625" style="180" bestFit="1" customWidth="1"/>
    <col min="13833" max="13833" width="11.5703125" style="180" customWidth="1"/>
    <col min="13834" max="13840" width="10.5703125" style="180" customWidth="1"/>
    <col min="13841" max="13841" width="11.85546875" style="180" customWidth="1"/>
    <col min="13842" max="13852" width="10.5703125" style="180" customWidth="1"/>
    <col min="13853" max="14081" width="11.42578125" style="180"/>
    <col min="14082" max="14082" width="18" style="180" customWidth="1"/>
    <col min="14083" max="14083" width="24.85546875" style="180" customWidth="1"/>
    <col min="14084" max="14084" width="9.5703125" style="180" customWidth="1"/>
    <col min="14085" max="14085" width="26.7109375" style="180" customWidth="1"/>
    <col min="14086" max="14086" width="35.28515625" style="180" customWidth="1"/>
    <col min="14087" max="14087" width="10.7109375" style="180" customWidth="1"/>
    <col min="14088" max="14088" width="13.140625" style="180" bestFit="1" customWidth="1"/>
    <col min="14089" max="14089" width="11.5703125" style="180" customWidth="1"/>
    <col min="14090" max="14096" width="10.5703125" style="180" customWidth="1"/>
    <col min="14097" max="14097" width="11.85546875" style="180" customWidth="1"/>
    <col min="14098" max="14108" width="10.5703125" style="180" customWidth="1"/>
    <col min="14109" max="14337" width="11.42578125" style="180"/>
    <col min="14338" max="14338" width="18" style="180" customWidth="1"/>
    <col min="14339" max="14339" width="24.85546875" style="180" customWidth="1"/>
    <col min="14340" max="14340" width="9.5703125" style="180" customWidth="1"/>
    <col min="14341" max="14341" width="26.7109375" style="180" customWidth="1"/>
    <col min="14342" max="14342" width="35.28515625" style="180" customWidth="1"/>
    <col min="14343" max="14343" width="10.7109375" style="180" customWidth="1"/>
    <col min="14344" max="14344" width="13.140625" style="180" bestFit="1" customWidth="1"/>
    <col min="14345" max="14345" width="11.5703125" style="180" customWidth="1"/>
    <col min="14346" max="14352" width="10.5703125" style="180" customWidth="1"/>
    <col min="14353" max="14353" width="11.85546875" style="180" customWidth="1"/>
    <col min="14354" max="14364" width="10.5703125" style="180" customWidth="1"/>
    <col min="14365" max="14593" width="11.42578125" style="180"/>
    <col min="14594" max="14594" width="18" style="180" customWidth="1"/>
    <col min="14595" max="14595" width="24.85546875" style="180" customWidth="1"/>
    <col min="14596" max="14596" width="9.5703125" style="180" customWidth="1"/>
    <col min="14597" max="14597" width="26.7109375" style="180" customWidth="1"/>
    <col min="14598" max="14598" width="35.28515625" style="180" customWidth="1"/>
    <col min="14599" max="14599" width="10.7109375" style="180" customWidth="1"/>
    <col min="14600" max="14600" width="13.140625" style="180" bestFit="1" customWidth="1"/>
    <col min="14601" max="14601" width="11.5703125" style="180" customWidth="1"/>
    <col min="14602" max="14608" width="10.5703125" style="180" customWidth="1"/>
    <col min="14609" max="14609" width="11.85546875" style="180" customWidth="1"/>
    <col min="14610" max="14620" width="10.5703125" style="180" customWidth="1"/>
    <col min="14621" max="14849" width="11.42578125" style="180"/>
    <col min="14850" max="14850" width="18" style="180" customWidth="1"/>
    <col min="14851" max="14851" width="24.85546875" style="180" customWidth="1"/>
    <col min="14852" max="14852" width="9.5703125" style="180" customWidth="1"/>
    <col min="14853" max="14853" width="26.7109375" style="180" customWidth="1"/>
    <col min="14854" max="14854" width="35.28515625" style="180" customWidth="1"/>
    <col min="14855" max="14855" width="10.7109375" style="180" customWidth="1"/>
    <col min="14856" max="14856" width="13.140625" style="180" bestFit="1" customWidth="1"/>
    <col min="14857" max="14857" width="11.5703125" style="180" customWidth="1"/>
    <col min="14858" max="14864" width="10.5703125" style="180" customWidth="1"/>
    <col min="14865" max="14865" width="11.85546875" style="180" customWidth="1"/>
    <col min="14866" max="14876" width="10.5703125" style="180" customWidth="1"/>
    <col min="14877" max="15105" width="11.42578125" style="180"/>
    <col min="15106" max="15106" width="18" style="180" customWidth="1"/>
    <col min="15107" max="15107" width="24.85546875" style="180" customWidth="1"/>
    <col min="15108" max="15108" width="9.5703125" style="180" customWidth="1"/>
    <col min="15109" max="15109" width="26.7109375" style="180" customWidth="1"/>
    <col min="15110" max="15110" width="35.28515625" style="180" customWidth="1"/>
    <col min="15111" max="15111" width="10.7109375" style="180" customWidth="1"/>
    <col min="15112" max="15112" width="13.140625" style="180" bestFit="1" customWidth="1"/>
    <col min="15113" max="15113" width="11.5703125" style="180" customWidth="1"/>
    <col min="15114" max="15120" width="10.5703125" style="180" customWidth="1"/>
    <col min="15121" max="15121" width="11.85546875" style="180" customWidth="1"/>
    <col min="15122" max="15132" width="10.5703125" style="180" customWidth="1"/>
    <col min="15133" max="15361" width="11.42578125" style="180"/>
    <col min="15362" max="15362" width="18" style="180" customWidth="1"/>
    <col min="15363" max="15363" width="24.85546875" style="180" customWidth="1"/>
    <col min="15364" max="15364" width="9.5703125" style="180" customWidth="1"/>
    <col min="15365" max="15365" width="26.7109375" style="180" customWidth="1"/>
    <col min="15366" max="15366" width="35.28515625" style="180" customWidth="1"/>
    <col min="15367" max="15367" width="10.7109375" style="180" customWidth="1"/>
    <col min="15368" max="15368" width="13.140625" style="180" bestFit="1" customWidth="1"/>
    <col min="15369" max="15369" width="11.5703125" style="180" customWidth="1"/>
    <col min="15370" max="15376" width="10.5703125" style="180" customWidth="1"/>
    <col min="15377" max="15377" width="11.85546875" style="180" customWidth="1"/>
    <col min="15378" max="15388" width="10.5703125" style="180" customWidth="1"/>
    <col min="15389" max="15617" width="11.42578125" style="180"/>
    <col min="15618" max="15618" width="18" style="180" customWidth="1"/>
    <col min="15619" max="15619" width="24.85546875" style="180" customWidth="1"/>
    <col min="15620" max="15620" width="9.5703125" style="180" customWidth="1"/>
    <col min="15621" max="15621" width="26.7109375" style="180" customWidth="1"/>
    <col min="15622" max="15622" width="35.28515625" style="180" customWidth="1"/>
    <col min="15623" max="15623" width="10.7109375" style="180" customWidth="1"/>
    <col min="15624" max="15624" width="13.140625" style="180" bestFit="1" customWidth="1"/>
    <col min="15625" max="15625" width="11.5703125" style="180" customWidth="1"/>
    <col min="15626" max="15632" width="10.5703125" style="180" customWidth="1"/>
    <col min="15633" max="15633" width="11.85546875" style="180" customWidth="1"/>
    <col min="15634" max="15644" width="10.5703125" style="180" customWidth="1"/>
    <col min="15645" max="15873" width="11.42578125" style="180"/>
    <col min="15874" max="15874" width="18" style="180" customWidth="1"/>
    <col min="15875" max="15875" width="24.85546875" style="180" customWidth="1"/>
    <col min="15876" max="15876" width="9.5703125" style="180" customWidth="1"/>
    <col min="15877" max="15877" width="26.7109375" style="180" customWidth="1"/>
    <col min="15878" max="15878" width="35.28515625" style="180" customWidth="1"/>
    <col min="15879" max="15879" width="10.7109375" style="180" customWidth="1"/>
    <col min="15880" max="15880" width="13.140625" style="180" bestFit="1" customWidth="1"/>
    <col min="15881" max="15881" width="11.5703125" style="180" customWidth="1"/>
    <col min="15882" max="15888" width="10.5703125" style="180" customWidth="1"/>
    <col min="15889" max="15889" width="11.85546875" style="180" customWidth="1"/>
    <col min="15890" max="15900" width="10.5703125" style="180" customWidth="1"/>
    <col min="15901" max="16129" width="11.42578125" style="180"/>
    <col min="16130" max="16130" width="18" style="180" customWidth="1"/>
    <col min="16131" max="16131" width="24.85546875" style="180" customWidth="1"/>
    <col min="16132" max="16132" width="9.5703125" style="180" customWidth="1"/>
    <col min="16133" max="16133" width="26.7109375" style="180" customWidth="1"/>
    <col min="16134" max="16134" width="35.28515625" style="180" customWidth="1"/>
    <col min="16135" max="16135" width="10.7109375" style="180" customWidth="1"/>
    <col min="16136" max="16136" width="13.140625" style="180" bestFit="1" customWidth="1"/>
    <col min="16137" max="16137" width="11.5703125" style="180" customWidth="1"/>
    <col min="16138" max="16144" width="10.5703125" style="180" customWidth="1"/>
    <col min="16145" max="16145" width="11.85546875" style="180" customWidth="1"/>
    <col min="16146" max="16156" width="10.5703125" style="180" customWidth="1"/>
    <col min="16157" max="16384" width="11.42578125" style="180"/>
  </cols>
  <sheetData>
    <row r="1" spans="1:30" ht="15" x14ac:dyDescent="0.2">
      <c r="A1" s="667"/>
      <c r="B1" s="667"/>
      <c r="C1" s="668" t="s">
        <v>336</v>
      </c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  <c r="P1" s="668"/>
      <c r="Q1" s="668"/>
      <c r="R1" s="668"/>
      <c r="S1" s="668"/>
      <c r="T1" s="668"/>
      <c r="U1" s="668"/>
      <c r="V1" s="668"/>
      <c r="W1" s="668"/>
      <c r="X1" s="668"/>
      <c r="Y1" s="179" t="s">
        <v>337</v>
      </c>
      <c r="Z1" s="669" t="s">
        <v>338</v>
      </c>
      <c r="AA1" s="669"/>
    </row>
    <row r="2" spans="1:30" ht="15" x14ac:dyDescent="0.2">
      <c r="A2" s="667"/>
      <c r="B2" s="667"/>
      <c r="C2" s="668"/>
      <c r="D2" s="668"/>
      <c r="E2" s="668"/>
      <c r="F2" s="668"/>
      <c r="G2" s="668"/>
      <c r="H2" s="668"/>
      <c r="I2" s="668"/>
      <c r="J2" s="668"/>
      <c r="K2" s="668"/>
      <c r="L2" s="668"/>
      <c r="M2" s="668"/>
      <c r="N2" s="668"/>
      <c r="O2" s="668"/>
      <c r="P2" s="668"/>
      <c r="Q2" s="668"/>
      <c r="R2" s="668"/>
      <c r="S2" s="668"/>
      <c r="T2" s="668"/>
      <c r="U2" s="668"/>
      <c r="V2" s="668"/>
      <c r="W2" s="668"/>
      <c r="X2" s="668"/>
      <c r="Y2" s="179" t="s">
        <v>339</v>
      </c>
      <c r="Z2" s="669" t="s">
        <v>340</v>
      </c>
      <c r="AA2" s="669"/>
    </row>
    <row r="3" spans="1:30" ht="15" x14ac:dyDescent="0.2">
      <c r="A3" s="667"/>
      <c r="B3" s="667"/>
      <c r="C3" s="668"/>
      <c r="D3" s="668"/>
      <c r="E3" s="668"/>
      <c r="F3" s="668"/>
      <c r="G3" s="668"/>
      <c r="H3" s="668"/>
      <c r="I3" s="668"/>
      <c r="J3" s="668"/>
      <c r="K3" s="668"/>
      <c r="L3" s="668"/>
      <c r="M3" s="668"/>
      <c r="N3" s="668"/>
      <c r="O3" s="668"/>
      <c r="P3" s="668"/>
      <c r="Q3" s="668"/>
      <c r="R3" s="668"/>
      <c r="S3" s="668"/>
      <c r="T3" s="668"/>
      <c r="U3" s="668"/>
      <c r="V3" s="668"/>
      <c r="W3" s="668"/>
      <c r="X3" s="668"/>
      <c r="Y3" s="179" t="s">
        <v>341</v>
      </c>
      <c r="Z3" s="669" t="s">
        <v>342</v>
      </c>
      <c r="AA3" s="669"/>
    </row>
    <row r="4" spans="1:30" ht="15" x14ac:dyDescent="0.2">
      <c r="A4" s="667"/>
      <c r="B4" s="667"/>
      <c r="C4" s="668"/>
      <c r="D4" s="668"/>
      <c r="E4" s="668"/>
      <c r="F4" s="668"/>
      <c r="G4" s="668"/>
      <c r="H4" s="668"/>
      <c r="I4" s="668"/>
      <c r="J4" s="668"/>
      <c r="K4" s="668"/>
      <c r="L4" s="668"/>
      <c r="M4" s="668"/>
      <c r="N4" s="668"/>
      <c r="O4" s="668"/>
      <c r="P4" s="668"/>
      <c r="Q4" s="668"/>
      <c r="R4" s="668"/>
      <c r="S4" s="668"/>
      <c r="T4" s="668"/>
      <c r="U4" s="668"/>
      <c r="V4" s="668"/>
      <c r="W4" s="668"/>
      <c r="X4" s="668"/>
      <c r="Y4" s="179" t="s">
        <v>343</v>
      </c>
      <c r="Z4" s="669" t="s">
        <v>25</v>
      </c>
      <c r="AA4" s="669"/>
    </row>
    <row r="5" spans="1:30" x14ac:dyDescent="0.2">
      <c r="H5" s="181"/>
    </row>
    <row r="6" spans="1:30" ht="25.5" x14ac:dyDescent="0.2">
      <c r="A6" s="184" t="s">
        <v>344</v>
      </c>
      <c r="B6" s="185" t="s">
        <v>345</v>
      </c>
      <c r="C6" s="186" t="s">
        <v>346</v>
      </c>
      <c r="D6" s="185" t="s">
        <v>347</v>
      </c>
      <c r="E6" s="185" t="s">
        <v>348</v>
      </c>
      <c r="F6" s="187" t="s">
        <v>349</v>
      </c>
      <c r="G6" s="186" t="s">
        <v>350</v>
      </c>
      <c r="H6" s="188">
        <v>2018</v>
      </c>
      <c r="I6" s="189" t="s">
        <v>351</v>
      </c>
      <c r="J6" s="189" t="s">
        <v>352</v>
      </c>
      <c r="K6" s="189" t="s">
        <v>353</v>
      </c>
      <c r="L6" s="190" t="s">
        <v>354</v>
      </c>
      <c r="M6" s="189" t="s">
        <v>355</v>
      </c>
      <c r="N6" s="189" t="s">
        <v>356</v>
      </c>
      <c r="O6" s="189" t="s">
        <v>357</v>
      </c>
      <c r="P6" s="190" t="s">
        <v>358</v>
      </c>
      <c r="Q6" s="191" t="s">
        <v>359</v>
      </c>
      <c r="R6" s="189" t="s">
        <v>360</v>
      </c>
      <c r="S6" s="189" t="s">
        <v>361</v>
      </c>
      <c r="T6" s="189" t="s">
        <v>362</v>
      </c>
      <c r="U6" s="190" t="s">
        <v>363</v>
      </c>
      <c r="V6" s="189" t="s">
        <v>364</v>
      </c>
      <c r="W6" s="189" t="s">
        <v>365</v>
      </c>
      <c r="X6" s="189" t="s">
        <v>366</v>
      </c>
      <c r="Y6" s="190" t="s">
        <v>367</v>
      </c>
      <c r="Z6" s="191" t="s">
        <v>368</v>
      </c>
      <c r="AA6" s="192">
        <v>2019</v>
      </c>
    </row>
    <row r="7" spans="1:30" s="203" customFormat="1" ht="54" customHeight="1" x14ac:dyDescent="0.2">
      <c r="A7" s="670" t="s">
        <v>369</v>
      </c>
      <c r="B7" s="193" t="s">
        <v>370</v>
      </c>
      <c r="C7" s="194">
        <v>1</v>
      </c>
      <c r="D7" s="193" t="s">
        <v>371</v>
      </c>
      <c r="E7" s="193" t="s">
        <v>372</v>
      </c>
      <c r="F7" s="195" t="s">
        <v>373</v>
      </c>
      <c r="G7" s="194" t="s">
        <v>374</v>
      </c>
      <c r="H7" s="196">
        <v>0.85909999999999997</v>
      </c>
      <c r="I7" s="197"/>
      <c r="J7" s="197"/>
      <c r="K7" s="197"/>
      <c r="L7" s="198"/>
      <c r="M7" s="197"/>
      <c r="N7" s="197"/>
      <c r="O7" s="197"/>
      <c r="P7" s="197"/>
      <c r="Q7" s="199"/>
      <c r="R7" s="197"/>
      <c r="S7" s="197"/>
      <c r="T7" s="197"/>
      <c r="U7" s="200"/>
      <c r="V7" s="197"/>
      <c r="W7" s="197"/>
      <c r="X7" s="197"/>
      <c r="Y7" s="200"/>
      <c r="Z7" s="201"/>
      <c r="AA7" s="202">
        <f t="shared" ref="AA7:AA24" si="0">(Q7+Z7)/2</f>
        <v>0</v>
      </c>
      <c r="AB7" s="203" t="str">
        <f>IF(Q7="","",IF(Q7&gt;$AD$7,1,0))</f>
        <v/>
      </c>
      <c r="AC7" s="203" t="str">
        <f>IF(Z7="","",IF(Z7&gt;$AD$7,1,0))</f>
        <v/>
      </c>
      <c r="AD7" s="380">
        <v>0.7</v>
      </c>
    </row>
    <row r="8" spans="1:30" s="203" customFormat="1" ht="54" customHeight="1" x14ac:dyDescent="0.2">
      <c r="A8" s="670"/>
      <c r="B8" s="193" t="s">
        <v>375</v>
      </c>
      <c r="C8" s="194">
        <v>1</v>
      </c>
      <c r="D8" s="193" t="s">
        <v>376</v>
      </c>
      <c r="E8" s="193" t="s">
        <v>376</v>
      </c>
      <c r="F8" s="204" t="s">
        <v>377</v>
      </c>
      <c r="G8" s="194" t="s">
        <v>374</v>
      </c>
      <c r="H8" s="196">
        <v>4</v>
      </c>
      <c r="I8" s="197"/>
      <c r="J8" s="197"/>
      <c r="K8" s="197"/>
      <c r="L8" s="198"/>
      <c r="M8" s="197"/>
      <c r="N8" s="197"/>
      <c r="O8" s="197"/>
      <c r="P8" s="197"/>
      <c r="Q8" s="205"/>
      <c r="R8" s="197"/>
      <c r="S8" s="197"/>
      <c r="T8" s="197"/>
      <c r="U8" s="200"/>
      <c r="V8" s="197"/>
      <c r="W8" s="197"/>
      <c r="X8" s="197"/>
      <c r="Y8" s="200"/>
      <c r="Z8" s="206"/>
      <c r="AA8" s="207">
        <f t="shared" si="0"/>
        <v>0</v>
      </c>
      <c r="AB8" s="203" t="str">
        <f>IF(Q8="","",IF(OR(Q8&lt;$AD$8,Q8=$AD$8),1,0))</f>
        <v/>
      </c>
      <c r="AC8" s="203" t="str">
        <f>IF(Z8="","",IF(OR(Z8&lt;$AD$8,R8=$AD$8),1,0))</f>
        <v/>
      </c>
      <c r="AD8" s="203">
        <v>5</v>
      </c>
    </row>
    <row r="9" spans="1:30" s="203" customFormat="1" ht="54" customHeight="1" x14ac:dyDescent="0.2">
      <c r="A9" s="670"/>
      <c r="B9" s="208" t="s">
        <v>378</v>
      </c>
      <c r="C9" s="194">
        <v>1</v>
      </c>
      <c r="D9" s="193" t="s">
        <v>379</v>
      </c>
      <c r="E9" s="193" t="s">
        <v>380</v>
      </c>
      <c r="F9" s="209" t="s">
        <v>381</v>
      </c>
      <c r="G9" s="194" t="s">
        <v>374</v>
      </c>
      <c r="H9" s="196">
        <v>0.90500000000000003</v>
      </c>
      <c r="I9" s="197"/>
      <c r="J9" s="197"/>
      <c r="K9" s="197"/>
      <c r="L9" s="198"/>
      <c r="M9" s="197"/>
      <c r="N9" s="197"/>
      <c r="O9" s="197"/>
      <c r="P9" s="197"/>
      <c r="Q9" s="199">
        <v>0.83</v>
      </c>
      <c r="R9" s="197"/>
      <c r="S9" s="197"/>
      <c r="T9" s="197"/>
      <c r="U9" s="200"/>
      <c r="V9" s="197"/>
      <c r="W9" s="197"/>
      <c r="X9" s="197"/>
      <c r="Y9" s="200"/>
      <c r="Z9" s="201">
        <v>0.88</v>
      </c>
      <c r="AA9" s="202">
        <f t="shared" si="0"/>
        <v>0.85499999999999998</v>
      </c>
      <c r="AB9" s="203">
        <f>IF(Q9="","",IF(Q9&gt;$AD$9,1,0))</f>
        <v>1</v>
      </c>
      <c r="AC9" s="203">
        <f>IF(Z9="","",IF(Z9&gt;$AD$9,1,0))</f>
        <v>1</v>
      </c>
      <c r="AD9" s="380">
        <v>0.75</v>
      </c>
    </row>
    <row r="10" spans="1:30" s="203" customFormat="1" ht="54" customHeight="1" x14ac:dyDescent="0.2">
      <c r="A10" s="670"/>
      <c r="B10" s="208" t="s">
        <v>382</v>
      </c>
      <c r="C10" s="194">
        <v>1</v>
      </c>
      <c r="D10" s="193" t="s">
        <v>379</v>
      </c>
      <c r="E10" s="193" t="s">
        <v>383</v>
      </c>
      <c r="F10" s="209" t="s">
        <v>381</v>
      </c>
      <c r="G10" s="194" t="s">
        <v>374</v>
      </c>
      <c r="H10" s="196">
        <v>0.79500000000000004</v>
      </c>
      <c r="I10" s="197"/>
      <c r="J10" s="197"/>
      <c r="K10" s="197"/>
      <c r="L10" s="198"/>
      <c r="M10" s="197"/>
      <c r="N10" s="197"/>
      <c r="O10" s="197"/>
      <c r="P10" s="197"/>
      <c r="Q10" s="199">
        <v>0.87</v>
      </c>
      <c r="R10" s="197"/>
      <c r="S10" s="197"/>
      <c r="T10" s="197"/>
      <c r="U10" s="200"/>
      <c r="V10" s="197"/>
      <c r="W10" s="197"/>
      <c r="X10" s="197"/>
      <c r="Y10" s="200"/>
      <c r="Z10" s="201">
        <v>0.85</v>
      </c>
      <c r="AA10" s="202">
        <f t="shared" si="0"/>
        <v>0.86</v>
      </c>
      <c r="AB10" s="203">
        <f>IF(Q10="","",IF(Q10&gt;$AD$10,1,0))</f>
        <v>1</v>
      </c>
      <c r="AC10" s="203">
        <f>IF(Z10="","",IF(Z10&gt;$AD$10,1,0))</f>
        <v>1</v>
      </c>
      <c r="AD10" s="380">
        <v>0.75</v>
      </c>
    </row>
    <row r="11" spans="1:30" s="216" customFormat="1" ht="54" customHeight="1" x14ac:dyDescent="0.2">
      <c r="A11" s="670"/>
      <c r="B11" s="210" t="s">
        <v>384</v>
      </c>
      <c r="C11" s="211"/>
      <c r="D11" s="210" t="s">
        <v>385</v>
      </c>
      <c r="E11" s="210" t="s">
        <v>386</v>
      </c>
      <c r="F11" s="212" t="s">
        <v>387</v>
      </c>
      <c r="G11" s="211" t="s">
        <v>374</v>
      </c>
      <c r="H11" s="196">
        <v>0.77</v>
      </c>
      <c r="I11" s="197"/>
      <c r="J11" s="197"/>
      <c r="K11" s="197"/>
      <c r="L11" s="198"/>
      <c r="M11" s="197"/>
      <c r="N11" s="197"/>
      <c r="O11" s="197"/>
      <c r="P11" s="197"/>
      <c r="Q11" s="213">
        <v>1.0329999999999999</v>
      </c>
      <c r="R11" s="198"/>
      <c r="S11" s="198"/>
      <c r="T11" s="198"/>
      <c r="U11" s="200"/>
      <c r="V11" s="198"/>
      <c r="W11" s="198"/>
      <c r="X11" s="198"/>
      <c r="Y11" s="200"/>
      <c r="Z11" s="214">
        <v>0.75480000000000003</v>
      </c>
      <c r="AA11" s="215">
        <f t="shared" si="0"/>
        <v>0.89389999999999992</v>
      </c>
      <c r="AB11" s="203">
        <f>IF(Q11="","",IF(Q11&gt;$AD$11,1,0))</f>
        <v>0</v>
      </c>
      <c r="AC11" s="203">
        <f>IF(Z11="","",IF(Z11&gt;$AD$11,1,0))</f>
        <v>0</v>
      </c>
      <c r="AD11" s="379">
        <v>1.1000000000000001</v>
      </c>
    </row>
    <row r="12" spans="1:30" s="203" customFormat="1" ht="54" customHeight="1" x14ac:dyDescent="0.2">
      <c r="A12" s="664" t="s">
        <v>388</v>
      </c>
      <c r="B12" s="193" t="s">
        <v>389</v>
      </c>
      <c r="C12" s="194">
        <v>1</v>
      </c>
      <c r="D12" s="193" t="s">
        <v>390</v>
      </c>
      <c r="E12" s="193" t="s">
        <v>391</v>
      </c>
      <c r="F12" s="209" t="s">
        <v>392</v>
      </c>
      <c r="G12" s="194" t="s">
        <v>374</v>
      </c>
      <c r="H12" s="196">
        <v>1</v>
      </c>
      <c r="I12" s="197"/>
      <c r="J12" s="197"/>
      <c r="K12" s="197"/>
      <c r="L12" s="197"/>
      <c r="M12" s="197"/>
      <c r="N12" s="197"/>
      <c r="O12" s="197"/>
      <c r="P12" s="197"/>
      <c r="Q12" s="199">
        <v>1</v>
      </c>
      <c r="R12" s="197"/>
      <c r="S12" s="197"/>
      <c r="T12" s="197"/>
      <c r="U12" s="200"/>
      <c r="V12" s="197"/>
      <c r="W12" s="197"/>
      <c r="X12" s="197"/>
      <c r="Y12" s="197"/>
      <c r="Z12" s="201">
        <v>1</v>
      </c>
      <c r="AA12" s="202">
        <f t="shared" si="0"/>
        <v>1</v>
      </c>
      <c r="AB12" s="203">
        <f>IF(Q12="","",IF(Q12&gt;$AD$12,1,0))</f>
        <v>1</v>
      </c>
      <c r="AC12" s="203">
        <f>IF(Z12="","",IF(Z12&gt;$AD$12,1,0))</f>
        <v>1</v>
      </c>
      <c r="AD12" s="380">
        <v>0.8</v>
      </c>
    </row>
    <row r="13" spans="1:30" s="203" customFormat="1" ht="54" customHeight="1" x14ac:dyDescent="0.2">
      <c r="A13" s="665"/>
      <c r="B13" s="193" t="s">
        <v>393</v>
      </c>
      <c r="C13" s="194">
        <v>1</v>
      </c>
      <c r="D13" s="193" t="s">
        <v>394</v>
      </c>
      <c r="E13" s="193" t="s">
        <v>395</v>
      </c>
      <c r="F13" s="209" t="s">
        <v>381</v>
      </c>
      <c r="G13" s="194" t="s">
        <v>374</v>
      </c>
      <c r="H13" s="196">
        <v>0.84445000000000003</v>
      </c>
      <c r="I13" s="197"/>
      <c r="J13" s="197"/>
      <c r="K13" s="197"/>
      <c r="L13" s="198"/>
      <c r="M13" s="197"/>
      <c r="N13" s="197"/>
      <c r="O13" s="197"/>
      <c r="P13" s="197"/>
      <c r="Q13" s="199">
        <v>1</v>
      </c>
      <c r="R13" s="198"/>
      <c r="S13" s="197"/>
      <c r="T13" s="197"/>
      <c r="U13" s="200"/>
      <c r="V13" s="197"/>
      <c r="W13" s="197"/>
      <c r="X13" s="197"/>
      <c r="Y13" s="200"/>
      <c r="Z13" s="201">
        <v>1</v>
      </c>
      <c r="AA13" s="202">
        <f t="shared" si="0"/>
        <v>1</v>
      </c>
      <c r="AB13" s="203">
        <f>IF(Q13="","",IF(Q13&gt;$AD$13,1,0))</f>
        <v>1</v>
      </c>
      <c r="AC13" s="203">
        <f>IF(Z13="","",IF(Z13&gt;$AD$13,1,0))</f>
        <v>1</v>
      </c>
      <c r="AD13" s="380">
        <v>0.75</v>
      </c>
    </row>
    <row r="14" spans="1:30" s="223" customFormat="1" ht="75.75" customHeight="1" x14ac:dyDescent="0.2">
      <c r="A14" s="664" t="s">
        <v>396</v>
      </c>
      <c r="B14" s="193" t="s">
        <v>397</v>
      </c>
      <c r="C14" s="194">
        <v>2</v>
      </c>
      <c r="D14" s="193" t="s">
        <v>398</v>
      </c>
      <c r="E14" s="193" t="s">
        <v>399</v>
      </c>
      <c r="F14" s="209" t="s">
        <v>392</v>
      </c>
      <c r="G14" s="194" t="s">
        <v>400</v>
      </c>
      <c r="H14" s="196">
        <v>0.87122500000000003</v>
      </c>
      <c r="I14" s="198"/>
      <c r="J14" s="198"/>
      <c r="K14" s="198"/>
      <c r="L14" s="218">
        <v>0.88</v>
      </c>
      <c r="M14" s="198"/>
      <c r="N14" s="198"/>
      <c r="O14" s="198"/>
      <c r="P14" s="219">
        <v>0.75</v>
      </c>
      <c r="Q14" s="217">
        <f>(P14+L14)/2</f>
        <v>0.81499999999999995</v>
      </c>
      <c r="R14" s="198"/>
      <c r="S14" s="198"/>
      <c r="T14" s="198"/>
      <c r="U14" s="220">
        <v>0.85709999999999997</v>
      </c>
      <c r="V14" s="198"/>
      <c r="W14" s="198"/>
      <c r="X14" s="198"/>
      <c r="Y14" s="221">
        <v>0.65210000000000001</v>
      </c>
      <c r="Z14" s="222">
        <f>(U14+Y14)/2</f>
        <v>0.75459999999999994</v>
      </c>
      <c r="AA14" s="202">
        <f t="shared" si="0"/>
        <v>0.78479999999999994</v>
      </c>
      <c r="AB14" s="203">
        <f>IF(Q14="","",IF(Q14&gt;$AD$14,1,0))</f>
        <v>1</v>
      </c>
      <c r="AC14" s="203">
        <f>IF(Z14="","",IF(Z14&gt;$AD$14,1,0))</f>
        <v>0</v>
      </c>
      <c r="AD14" s="380">
        <v>0.8</v>
      </c>
    </row>
    <row r="15" spans="1:30" s="223" customFormat="1" ht="54" customHeight="1" x14ac:dyDescent="0.2">
      <c r="A15" s="665"/>
      <c r="B15" s="224" t="s">
        <v>401</v>
      </c>
      <c r="C15" s="225"/>
      <c r="D15" s="224" t="s">
        <v>402</v>
      </c>
      <c r="E15" s="193" t="s">
        <v>403</v>
      </c>
      <c r="F15" s="226" t="s">
        <v>381</v>
      </c>
      <c r="G15" s="194" t="s">
        <v>400</v>
      </c>
      <c r="H15" s="196">
        <v>0.84375</v>
      </c>
      <c r="I15" s="198"/>
      <c r="J15" s="198"/>
      <c r="K15" s="198"/>
      <c r="L15" s="219">
        <v>0.60870000000000002</v>
      </c>
      <c r="M15" s="198"/>
      <c r="N15" s="198"/>
      <c r="O15" s="198"/>
      <c r="P15" s="219">
        <v>0.5</v>
      </c>
      <c r="Q15" s="227">
        <f>(L15+P15)/2</f>
        <v>0.55435000000000001</v>
      </c>
      <c r="R15" s="198"/>
      <c r="S15" s="198"/>
      <c r="T15" s="198"/>
      <c r="U15" s="228">
        <v>0.73329999999999995</v>
      </c>
      <c r="V15" s="198"/>
      <c r="W15" s="198"/>
      <c r="X15" s="198"/>
      <c r="Y15" s="229" t="s">
        <v>404</v>
      </c>
      <c r="Z15" s="201">
        <f>(U15+Y15)/2</f>
        <v>0.86664999999999992</v>
      </c>
      <c r="AA15" s="202">
        <f>Z15</f>
        <v>0.86664999999999992</v>
      </c>
      <c r="AB15" s="203">
        <f>IF(Q15="","",IF(Q15&gt;$AD$15,1,0))</f>
        <v>0</v>
      </c>
      <c r="AC15" s="203">
        <f>IF(Z15="","",IF(Z15&gt;$AD$15,1,0))</f>
        <v>1</v>
      </c>
      <c r="AD15" s="380">
        <v>0.75</v>
      </c>
    </row>
    <row r="16" spans="1:30" s="230" customFormat="1" ht="54" customHeight="1" x14ac:dyDescent="0.2">
      <c r="A16" s="665"/>
      <c r="B16" s="193" t="s">
        <v>405</v>
      </c>
      <c r="C16" s="194">
        <v>1</v>
      </c>
      <c r="D16" s="193" t="s">
        <v>406</v>
      </c>
      <c r="E16" s="193" t="s">
        <v>407</v>
      </c>
      <c r="F16" s="195" t="s">
        <v>387</v>
      </c>
      <c r="G16" s="194" t="s">
        <v>374</v>
      </c>
      <c r="H16" s="196">
        <v>1.12405</v>
      </c>
      <c r="I16" s="197"/>
      <c r="J16" s="197"/>
      <c r="K16" s="197"/>
      <c r="L16" s="198"/>
      <c r="M16" s="197"/>
      <c r="N16" s="197"/>
      <c r="O16" s="197"/>
      <c r="P16" s="197"/>
      <c r="Q16" s="217">
        <v>0.91300000000000003</v>
      </c>
      <c r="R16" s="197"/>
      <c r="S16" s="197"/>
      <c r="T16" s="197"/>
      <c r="U16" s="200"/>
      <c r="V16" s="197"/>
      <c r="W16" s="197"/>
      <c r="X16" s="197"/>
      <c r="Y16" s="200"/>
      <c r="Z16" s="214">
        <v>1.0476000000000001</v>
      </c>
      <c r="AA16" s="202">
        <f t="shared" si="0"/>
        <v>0.98030000000000006</v>
      </c>
      <c r="AB16" s="203">
        <f>IF(Q16="","",IF(Q16&gt;$AD$16,1,0))</f>
        <v>0</v>
      </c>
      <c r="AC16" s="203">
        <f>IF(Z16="","",IF(Z16&gt;$AD$16,1,0))</f>
        <v>0</v>
      </c>
      <c r="AD16" s="379">
        <v>1.1000000000000001</v>
      </c>
    </row>
    <row r="17" spans="1:30" s="203" customFormat="1" ht="54" customHeight="1" x14ac:dyDescent="0.2">
      <c r="A17" s="664" t="s">
        <v>408</v>
      </c>
      <c r="B17" s="193" t="s">
        <v>409</v>
      </c>
      <c r="C17" s="194">
        <v>2</v>
      </c>
      <c r="D17" s="193" t="s">
        <v>410</v>
      </c>
      <c r="E17" s="193" t="s">
        <v>411</v>
      </c>
      <c r="F17" s="195" t="s">
        <v>412</v>
      </c>
      <c r="G17" s="194" t="s">
        <v>413</v>
      </c>
      <c r="H17" s="196">
        <v>1.25E-3</v>
      </c>
      <c r="I17" s="231" t="s">
        <v>414</v>
      </c>
      <c r="J17" s="231" t="s">
        <v>415</v>
      </c>
      <c r="K17" s="231" t="s">
        <v>416</v>
      </c>
      <c r="L17" s="219">
        <v>4.7000000000000002E-3</v>
      </c>
      <c r="M17" s="231" t="s">
        <v>417</v>
      </c>
      <c r="N17" s="231" t="s">
        <v>418</v>
      </c>
      <c r="O17" s="231" t="s">
        <v>419</v>
      </c>
      <c r="P17" s="232">
        <v>5.5999999999999999E-3</v>
      </c>
      <c r="Q17" s="214">
        <f>(P17+L17)/2</f>
        <v>5.1500000000000001E-3</v>
      </c>
      <c r="R17" s="233" t="s">
        <v>420</v>
      </c>
      <c r="S17" s="233" t="s">
        <v>421</v>
      </c>
      <c r="T17" s="233" t="s">
        <v>422</v>
      </c>
      <c r="U17" s="232">
        <v>7.9000000000000008E-3</v>
      </c>
      <c r="V17" s="233" t="s">
        <v>415</v>
      </c>
      <c r="W17" s="233">
        <v>5.4000000000000003E-3</v>
      </c>
      <c r="X17" s="233">
        <v>1.5E-3</v>
      </c>
      <c r="Y17" s="232">
        <v>3.5000000000000001E-3</v>
      </c>
      <c r="Z17" s="214">
        <f>(U17+Y17)/2</f>
        <v>5.7000000000000002E-3</v>
      </c>
      <c r="AA17" s="233">
        <f t="shared" si="0"/>
        <v>5.4250000000000001E-3</v>
      </c>
      <c r="AB17" s="203">
        <f>IF(Q17="","",IF(Q17&lt;$AD$17,1,0))</f>
        <v>1</v>
      </c>
      <c r="AC17" s="203">
        <f>IF(Z17="","",IF(Z17&lt;$AD$17,1,0))</f>
        <v>1</v>
      </c>
      <c r="AD17" s="380">
        <v>0.01</v>
      </c>
    </row>
    <row r="18" spans="1:30" s="203" customFormat="1" ht="54" customHeight="1" x14ac:dyDescent="0.2">
      <c r="A18" s="665"/>
      <c r="B18" s="224" t="s">
        <v>423</v>
      </c>
      <c r="C18" s="225">
        <v>3</v>
      </c>
      <c r="D18" s="224" t="s">
        <v>424</v>
      </c>
      <c r="E18" s="193" t="s">
        <v>425</v>
      </c>
      <c r="F18" s="234" t="s">
        <v>426</v>
      </c>
      <c r="G18" s="194" t="s">
        <v>413</v>
      </c>
      <c r="H18" s="196">
        <v>9.9749999999999991E-2</v>
      </c>
      <c r="I18" s="235">
        <v>0.31309999999999999</v>
      </c>
      <c r="J18" s="235">
        <v>5.8000000000000003E-2</v>
      </c>
      <c r="K18" s="235">
        <v>8.7300000000000003E-2</v>
      </c>
      <c r="L18" s="235">
        <f>AVERAGE(I18:K18)</f>
        <v>0.15279999999999999</v>
      </c>
      <c r="M18" s="235">
        <v>0.1134</v>
      </c>
      <c r="N18" s="235">
        <v>0.14419999999999999</v>
      </c>
      <c r="O18" s="235">
        <v>0.1019</v>
      </c>
      <c r="P18" s="236">
        <f>(M18+N18+O18)/3</f>
        <v>0.11983333333333333</v>
      </c>
      <c r="Q18" s="237">
        <f>(L18+P18)/2</f>
        <v>0.13631666666666667</v>
      </c>
      <c r="R18" s="233">
        <v>0.15939999999999999</v>
      </c>
      <c r="S18" s="233">
        <v>0.14000000000000001</v>
      </c>
      <c r="T18" s="238"/>
      <c r="U18" s="232">
        <f>(R18+S18+T18)/3</f>
        <v>9.98E-2</v>
      </c>
      <c r="V18" s="233"/>
      <c r="W18" s="233"/>
      <c r="X18" s="238"/>
      <c r="Y18" s="232">
        <f>(V18+W18+X18)/3</f>
        <v>0</v>
      </c>
      <c r="Z18" s="214">
        <f>(U18+Y18)/2</f>
        <v>4.99E-2</v>
      </c>
      <c r="AA18" s="233">
        <f t="shared" si="0"/>
        <v>9.3108333333333335E-2</v>
      </c>
      <c r="AB18" s="203">
        <f>IF(Q18="","",IF(Q18&lt;$AD$18,1,0))</f>
        <v>0</v>
      </c>
      <c r="AC18" s="203">
        <f>IF(Z18="","",IF(Z18&lt;$AD$18,1,0))</f>
        <v>1</v>
      </c>
      <c r="AD18" s="380">
        <v>0.1</v>
      </c>
    </row>
    <row r="19" spans="1:30" s="240" customFormat="1" ht="54" customHeight="1" x14ac:dyDescent="0.2">
      <c r="A19" s="666"/>
      <c r="B19" s="193" t="s">
        <v>427</v>
      </c>
      <c r="C19" s="194">
        <v>1</v>
      </c>
      <c r="D19" s="193" t="s">
        <v>428</v>
      </c>
      <c r="E19" s="193" t="s">
        <v>429</v>
      </c>
      <c r="F19" s="209" t="s">
        <v>430</v>
      </c>
      <c r="G19" s="194" t="s">
        <v>413</v>
      </c>
      <c r="H19" s="239">
        <v>1.7308333333333335E-2</v>
      </c>
      <c r="I19" s="231">
        <v>1.67E-2</v>
      </c>
      <c r="J19" s="231"/>
      <c r="K19" s="231"/>
      <c r="L19" s="219">
        <f>(I19+J19+K19)/3</f>
        <v>5.5666666666666668E-3</v>
      </c>
      <c r="M19" s="231"/>
      <c r="N19" s="231"/>
      <c r="O19" s="233"/>
      <c r="P19" s="232">
        <f>(M19+N19+O19)/3</f>
        <v>0</v>
      </c>
      <c r="Q19" s="214">
        <f>(L19+P19)/2</f>
        <v>2.7833333333333334E-3</v>
      </c>
      <c r="R19" s="233"/>
      <c r="S19" s="233"/>
      <c r="T19" s="233"/>
      <c r="U19" s="232">
        <f>(R19+S19+T19)/3</f>
        <v>0</v>
      </c>
      <c r="V19" s="238"/>
      <c r="W19" s="233"/>
      <c r="X19" s="233"/>
      <c r="Y19" s="232">
        <f>(V19+W19+X19)/3</f>
        <v>0</v>
      </c>
      <c r="Z19" s="214">
        <f>(U19+Y19)/2</f>
        <v>0</v>
      </c>
      <c r="AA19" s="233">
        <f>(Q19+Z19)/2</f>
        <v>1.3916666666666667E-3</v>
      </c>
      <c r="AB19" s="203">
        <f>IF(Q19="","",IF(Q19&lt;$AD$19,1,0))</f>
        <v>1</v>
      </c>
      <c r="AC19" s="203">
        <f>IF(Z19="","",IF(Z19&lt;$AD$19,1,0))</f>
        <v>1</v>
      </c>
      <c r="AD19" s="380">
        <v>0.05</v>
      </c>
    </row>
    <row r="20" spans="1:30" s="203" customFormat="1" ht="54" customHeight="1" x14ac:dyDescent="0.2">
      <c r="A20" s="664" t="s">
        <v>431</v>
      </c>
      <c r="B20" s="193" t="s">
        <v>432</v>
      </c>
      <c r="C20" s="194">
        <v>2</v>
      </c>
      <c r="D20" s="193" t="s">
        <v>433</v>
      </c>
      <c r="E20" s="193" t="s">
        <v>434</v>
      </c>
      <c r="F20" s="195" t="s">
        <v>435</v>
      </c>
      <c r="G20" s="194" t="s">
        <v>400</v>
      </c>
      <c r="H20" s="196">
        <v>0.92807499999999998</v>
      </c>
      <c r="I20" s="197"/>
      <c r="J20" s="197"/>
      <c r="K20" s="197"/>
      <c r="L20" s="218">
        <v>0.90480000000000005</v>
      </c>
      <c r="M20" s="197"/>
      <c r="N20" s="197"/>
      <c r="O20" s="197"/>
      <c r="P20" s="219">
        <v>0.82099999999999995</v>
      </c>
      <c r="Q20" s="222">
        <f>(L20+P20)/2</f>
        <v>0.8629</v>
      </c>
      <c r="R20" s="197"/>
      <c r="S20" s="197"/>
      <c r="T20" s="197"/>
      <c r="U20" s="219">
        <v>0.91520000000000001</v>
      </c>
      <c r="V20" s="197"/>
      <c r="W20" s="197"/>
      <c r="X20" s="197"/>
      <c r="Y20" s="219">
        <v>0.95740000000000003</v>
      </c>
      <c r="Z20" s="222">
        <f>(U20+Y20)/2</f>
        <v>0.93630000000000002</v>
      </c>
      <c r="AA20" s="233">
        <f t="shared" si="0"/>
        <v>0.89959999999999996</v>
      </c>
      <c r="AB20" s="203">
        <f>IF(Q20="","",IF(Q20&gt;$AD$20,1,0))</f>
        <v>1</v>
      </c>
      <c r="AC20" s="203">
        <f>IF(Z20="","",IF(Z20&gt;$AD$20,1,0))</f>
        <v>1</v>
      </c>
      <c r="AD20" s="380">
        <v>0.85</v>
      </c>
    </row>
    <row r="21" spans="1:30" s="203" customFormat="1" ht="54" customHeight="1" x14ac:dyDescent="0.2">
      <c r="A21" s="666"/>
      <c r="B21" s="241" t="s">
        <v>436</v>
      </c>
      <c r="C21" s="225">
        <v>2</v>
      </c>
      <c r="D21" s="193" t="s">
        <v>437</v>
      </c>
      <c r="E21" s="193" t="s">
        <v>438</v>
      </c>
      <c r="F21" s="242" t="s">
        <v>439</v>
      </c>
      <c r="G21" s="194" t="s">
        <v>400</v>
      </c>
      <c r="H21" s="243">
        <v>6.25</v>
      </c>
      <c r="I21" s="197"/>
      <c r="J21" s="197"/>
      <c r="K21" s="197"/>
      <c r="L21" s="244">
        <v>10</v>
      </c>
      <c r="M21" s="197"/>
      <c r="N21" s="197"/>
      <c r="O21" s="197"/>
      <c r="P21" s="245">
        <v>8</v>
      </c>
      <c r="Q21" s="246">
        <f>(L21+P21)/2</f>
        <v>9</v>
      </c>
      <c r="R21" s="197"/>
      <c r="S21" s="197"/>
      <c r="T21" s="197"/>
      <c r="U21" s="247">
        <v>5</v>
      </c>
      <c r="V21" s="197"/>
      <c r="W21" s="197"/>
      <c r="X21" s="197"/>
      <c r="Y21" s="247">
        <v>3</v>
      </c>
      <c r="Z21" s="206">
        <f>U21+Y21/2</f>
        <v>6.5</v>
      </c>
      <c r="AA21" s="207">
        <f>(Z21+Q21)/2</f>
        <v>7.75</v>
      </c>
      <c r="AB21" s="203">
        <f>IF(Q21="","",IF(Q21&lt;$AD$21,1,0))</f>
        <v>0</v>
      </c>
      <c r="AC21" s="203">
        <f>IF(Z21="","",IF(Z21&lt;$AD$21,1,0))</f>
        <v>0</v>
      </c>
      <c r="AD21" s="203">
        <v>3</v>
      </c>
    </row>
    <row r="22" spans="1:30" s="203" customFormat="1" ht="54" customHeight="1" x14ac:dyDescent="0.2">
      <c r="A22" s="664" t="s">
        <v>440</v>
      </c>
      <c r="B22" s="193" t="s">
        <v>441</v>
      </c>
      <c r="C22" s="194">
        <v>1</v>
      </c>
      <c r="D22" s="193" t="s">
        <v>379</v>
      </c>
      <c r="E22" s="193" t="s">
        <v>442</v>
      </c>
      <c r="F22" s="209" t="s">
        <v>381</v>
      </c>
      <c r="G22" s="194" t="s">
        <v>374</v>
      </c>
      <c r="H22" s="196">
        <v>0.74550000000000005</v>
      </c>
      <c r="I22" s="197"/>
      <c r="J22" s="197"/>
      <c r="K22" s="197"/>
      <c r="L22" s="198"/>
      <c r="M22" s="197"/>
      <c r="N22" s="197"/>
      <c r="O22" s="197"/>
      <c r="P22" s="197"/>
      <c r="Q22" s="222">
        <v>0.64749999999999996</v>
      </c>
      <c r="R22" s="197"/>
      <c r="S22" s="197"/>
      <c r="T22" s="197"/>
      <c r="U22" s="200"/>
      <c r="V22" s="197"/>
      <c r="W22" s="197"/>
      <c r="X22" s="197"/>
      <c r="Y22" s="200"/>
      <c r="Z22" s="201">
        <v>0.67630000000000001</v>
      </c>
      <c r="AA22" s="233">
        <f t="shared" si="0"/>
        <v>0.66189999999999993</v>
      </c>
      <c r="AB22" s="203">
        <f>IF(Q22="","",IF(Q22&gt;$AD$22,1,0))</f>
        <v>0</v>
      </c>
      <c r="AC22" s="203">
        <f>IF(Z22="","",IF(Z22&gt;$AD$22,1,0))</f>
        <v>0</v>
      </c>
      <c r="AD22" s="380">
        <v>0.75</v>
      </c>
    </row>
    <row r="23" spans="1:30" s="253" customFormat="1" ht="54" customHeight="1" x14ac:dyDescent="0.2">
      <c r="A23" s="665"/>
      <c r="B23" s="248" t="s">
        <v>443</v>
      </c>
      <c r="C23" s="194"/>
      <c r="D23" s="248" t="s">
        <v>444</v>
      </c>
      <c r="E23" s="248" t="s">
        <v>445</v>
      </c>
      <c r="F23" s="249" t="s">
        <v>446</v>
      </c>
      <c r="G23" s="194" t="s">
        <v>413</v>
      </c>
      <c r="H23" s="196">
        <v>3.9070000000000001E-2</v>
      </c>
      <c r="I23" s="231">
        <v>2.6499999999999999E-2</v>
      </c>
      <c r="J23" s="231">
        <v>7.5009999999999993E-2</v>
      </c>
      <c r="K23" s="231">
        <v>1.97E-3</v>
      </c>
      <c r="L23" s="219">
        <f>(I23+J23+K23)/3</f>
        <v>3.4493333333333327E-2</v>
      </c>
      <c r="M23" s="231">
        <v>1.976E-2</v>
      </c>
      <c r="N23" s="231">
        <v>2.853E-2</v>
      </c>
      <c r="O23" s="250">
        <v>3.7998999999999998E-2</v>
      </c>
      <c r="P23" s="219">
        <f>(O23+N23+M23)/3</f>
        <v>2.8763E-2</v>
      </c>
      <c r="Q23" s="251">
        <f>(L23+P23)/2</f>
        <v>3.1628166666666666E-2</v>
      </c>
      <c r="R23" s="250">
        <v>2.41E-2</v>
      </c>
      <c r="S23" s="252">
        <v>7.5459999999999999E-2</v>
      </c>
      <c r="T23" s="250">
        <v>3.0360000000000002E-2</v>
      </c>
      <c r="U23" s="228">
        <f>(R23+S23+T23)/3</f>
        <v>4.3306666666666667E-2</v>
      </c>
      <c r="V23" s="250">
        <v>4.2689999999999999E-2</v>
      </c>
      <c r="W23" s="252">
        <v>3.3939999999999998E-2</v>
      </c>
      <c r="X23" s="252">
        <v>5.0999999999999997E-2</v>
      </c>
      <c r="Y23" s="219">
        <f>(V23+W23+X23)/3</f>
        <v>4.2543333333333329E-2</v>
      </c>
      <c r="Z23" s="251">
        <f>(U23+Y23)/2</f>
        <v>4.2924999999999998E-2</v>
      </c>
      <c r="AA23" s="233">
        <f t="shared" si="0"/>
        <v>3.7276583333333335E-2</v>
      </c>
      <c r="AB23" s="203">
        <f>IF(Q23="","",IF(Q23&lt;$AD$23,1,0))</f>
        <v>0</v>
      </c>
      <c r="AC23" s="203">
        <f>IF(Z23="","",IF(Z23&lt;$AD$23,1,0))</f>
        <v>0</v>
      </c>
      <c r="AD23" s="381">
        <v>0.03</v>
      </c>
    </row>
    <row r="24" spans="1:30" s="203" customFormat="1" ht="54" customHeight="1" x14ac:dyDescent="0.2">
      <c r="A24" s="666"/>
      <c r="B24" s="193" t="s">
        <v>447</v>
      </c>
      <c r="C24" s="194">
        <v>4</v>
      </c>
      <c r="D24" s="193" t="s">
        <v>448</v>
      </c>
      <c r="E24" s="193" t="s">
        <v>449</v>
      </c>
      <c r="F24" s="209" t="s">
        <v>450</v>
      </c>
      <c r="G24" s="194" t="s">
        <v>400</v>
      </c>
      <c r="H24" s="196">
        <v>0.875</v>
      </c>
      <c r="I24" s="254"/>
      <c r="J24" s="254"/>
      <c r="K24" s="254"/>
      <c r="L24" s="255">
        <v>0.87</v>
      </c>
      <c r="M24" s="254"/>
      <c r="N24" s="254"/>
      <c r="O24" s="254"/>
      <c r="P24" s="255">
        <v>0.87</v>
      </c>
      <c r="Q24" s="222">
        <f>(P24+L24)/2</f>
        <v>0.87</v>
      </c>
      <c r="R24" s="197"/>
      <c r="S24" s="197"/>
      <c r="T24" s="197"/>
      <c r="U24" s="256">
        <v>0.9</v>
      </c>
      <c r="V24" s="197"/>
      <c r="W24" s="197"/>
      <c r="X24" s="197"/>
      <c r="Y24" s="256">
        <v>0.82</v>
      </c>
      <c r="Z24" s="257">
        <f>(U24+Y24)/2</f>
        <v>0.86</v>
      </c>
      <c r="AA24" s="258">
        <f t="shared" si="0"/>
        <v>0.86499999999999999</v>
      </c>
      <c r="AB24" s="203">
        <f>IF(Q24="","",IF(Q24&gt;$AD$24,1,0))</f>
        <v>1</v>
      </c>
      <c r="AC24" s="203">
        <f>IF(Z24="","",IF(Z24&gt;$AD$24,1,0))</f>
        <v>1</v>
      </c>
      <c r="AD24" s="380">
        <v>0.8</v>
      </c>
    </row>
    <row r="25" spans="1:30" s="264" customFormat="1" ht="54" customHeight="1" x14ac:dyDescent="0.2">
      <c r="A25" s="670" t="s">
        <v>451</v>
      </c>
      <c r="B25" s="193" t="s">
        <v>452</v>
      </c>
      <c r="C25" s="194">
        <v>3</v>
      </c>
      <c r="D25" s="193" t="s">
        <v>453</v>
      </c>
      <c r="E25" s="248" t="s">
        <v>454</v>
      </c>
      <c r="F25" s="195" t="s">
        <v>455</v>
      </c>
      <c r="G25" s="234" t="s">
        <v>413</v>
      </c>
      <c r="H25" s="196">
        <v>5.7500000000000008E-3</v>
      </c>
      <c r="I25" s="259">
        <v>0</v>
      </c>
      <c r="J25" s="259">
        <v>0</v>
      </c>
      <c r="K25" s="260">
        <v>0</v>
      </c>
      <c r="L25" s="255">
        <f>(I25+J25+K25)/3</f>
        <v>0</v>
      </c>
      <c r="M25" s="259">
        <v>0</v>
      </c>
      <c r="N25" s="261">
        <v>0</v>
      </c>
      <c r="O25" s="259">
        <v>0</v>
      </c>
      <c r="P25" s="219">
        <f>(O25+N25+M25)/3</f>
        <v>0</v>
      </c>
      <c r="Q25" s="251">
        <f>(P25+L25)/2</f>
        <v>0</v>
      </c>
      <c r="R25" s="202">
        <v>0</v>
      </c>
      <c r="S25" s="233">
        <v>0</v>
      </c>
      <c r="T25" s="233">
        <v>0</v>
      </c>
      <c r="U25" s="262">
        <f>(R25+S25+T25)/3</f>
        <v>0</v>
      </c>
      <c r="V25" s="233">
        <v>0</v>
      </c>
      <c r="W25" s="202">
        <v>0</v>
      </c>
      <c r="X25" s="202">
        <v>0</v>
      </c>
      <c r="Y25" s="262">
        <f>(V25+W25+X25)/3</f>
        <v>0</v>
      </c>
      <c r="Z25" s="263">
        <f>(U25+Y25)/2</f>
        <v>0</v>
      </c>
      <c r="AA25" s="231">
        <f>(Q25+Z25)</f>
        <v>0</v>
      </c>
      <c r="AB25" s="203">
        <f>IF(Q25="","",IF(Q25&lt;$AD$25,1,0))</f>
        <v>1</v>
      </c>
      <c r="AC25" s="203">
        <f>IF(Z25="","",IF(Z25&lt;$AD$25,1,0))</f>
        <v>1</v>
      </c>
      <c r="AD25" s="380">
        <v>0.06</v>
      </c>
    </row>
    <row r="26" spans="1:30" s="264" customFormat="1" ht="54" customHeight="1" x14ac:dyDescent="0.2">
      <c r="A26" s="670"/>
      <c r="B26" s="193" t="s">
        <v>456</v>
      </c>
      <c r="C26" s="194"/>
      <c r="D26" s="193" t="s">
        <v>457</v>
      </c>
      <c r="E26" s="193" t="s">
        <v>458</v>
      </c>
      <c r="F26" s="195" t="s">
        <v>459</v>
      </c>
      <c r="G26" s="234" t="s">
        <v>460</v>
      </c>
      <c r="H26" s="196">
        <v>0</v>
      </c>
      <c r="I26" s="254"/>
      <c r="J26" s="254"/>
      <c r="K26" s="254"/>
      <c r="L26" s="265"/>
      <c r="M26" s="254"/>
      <c r="N26" s="254"/>
      <c r="O26" s="254"/>
      <c r="P26" s="254"/>
      <c r="Q26" s="254"/>
      <c r="R26" s="197"/>
      <c r="S26" s="197"/>
      <c r="T26" s="197"/>
      <c r="U26" s="200"/>
      <c r="V26" s="197"/>
      <c r="W26" s="197"/>
      <c r="X26" s="197"/>
      <c r="Y26" s="200"/>
      <c r="Z26" s="200"/>
      <c r="AA26" s="266"/>
      <c r="AB26" s="203" t="str">
        <f>IF(Q26="","",IF(Q26&lt;$AD$26,1,0))</f>
        <v/>
      </c>
      <c r="AC26" s="203" t="str">
        <f>IF(Z26="","",IF(Z26&lt;$AD$26,1,0))</f>
        <v/>
      </c>
      <c r="AD26" s="380">
        <v>0.2</v>
      </c>
    </row>
    <row r="27" spans="1:30" s="269" customFormat="1" ht="54" customHeight="1" x14ac:dyDescent="0.2">
      <c r="A27" s="672" t="s">
        <v>461</v>
      </c>
      <c r="B27" s="267" t="s">
        <v>462</v>
      </c>
      <c r="C27" s="194">
        <v>3</v>
      </c>
      <c r="D27" s="193" t="s">
        <v>463</v>
      </c>
      <c r="E27" s="193" t="s">
        <v>464</v>
      </c>
      <c r="F27" s="195" t="s">
        <v>387</v>
      </c>
      <c r="G27" s="234" t="s">
        <v>374</v>
      </c>
      <c r="H27" s="268">
        <v>1</v>
      </c>
      <c r="I27" s="265"/>
      <c r="J27" s="265"/>
      <c r="K27" s="265"/>
      <c r="L27" s="255">
        <v>1</v>
      </c>
      <c r="M27" s="265"/>
      <c r="N27" s="265"/>
      <c r="O27" s="265"/>
      <c r="P27" s="255">
        <v>1</v>
      </c>
      <c r="Q27" s="222">
        <f>(L27+P27)/2</f>
        <v>1</v>
      </c>
      <c r="R27" s="198"/>
      <c r="S27" s="198"/>
      <c r="T27" s="198"/>
      <c r="U27" s="255">
        <v>1</v>
      </c>
      <c r="V27" s="198"/>
      <c r="W27" s="198"/>
      <c r="X27" s="198"/>
      <c r="Y27" s="255">
        <v>1</v>
      </c>
      <c r="Z27" s="201">
        <f>SUM(U27,Y27)/2</f>
        <v>1</v>
      </c>
      <c r="AA27" s="258">
        <f>(Q27+Z27)/2</f>
        <v>1</v>
      </c>
      <c r="AB27" s="203">
        <f>IF(Q27="","",IF(Q27&gt;$AD$27,1,0))</f>
        <v>0</v>
      </c>
      <c r="AC27" s="203">
        <f>IF(Z27="","",IF(Z27&gt;$AD$27,1,0))</f>
        <v>0</v>
      </c>
      <c r="AD27" s="381">
        <v>1.1000000000000001</v>
      </c>
    </row>
    <row r="28" spans="1:30" s="269" customFormat="1" ht="54" customHeight="1" x14ac:dyDescent="0.2">
      <c r="A28" s="672"/>
      <c r="B28" s="224" t="s">
        <v>465</v>
      </c>
      <c r="C28" s="225">
        <v>3</v>
      </c>
      <c r="D28" s="224" t="s">
        <v>466</v>
      </c>
      <c r="E28" s="193" t="s">
        <v>467</v>
      </c>
      <c r="F28" s="270" t="s">
        <v>435</v>
      </c>
      <c r="G28" s="234" t="s">
        <v>413</v>
      </c>
      <c r="H28" s="268">
        <v>0.96086666666666665</v>
      </c>
      <c r="I28" s="231">
        <v>0.98729999999999996</v>
      </c>
      <c r="J28" s="231">
        <v>0.99929999999999997</v>
      </c>
      <c r="K28" s="231">
        <v>0.99970000000000003</v>
      </c>
      <c r="L28" s="219">
        <f>(I28+J28+K28)/3</f>
        <v>0.99543333333333328</v>
      </c>
      <c r="M28" s="231">
        <v>0.99919999999999998</v>
      </c>
      <c r="N28" s="231">
        <v>0.90859999999999996</v>
      </c>
      <c r="O28" s="231">
        <v>0.90810000000000002</v>
      </c>
      <c r="P28" s="219">
        <f>(M28+N28+O28)/3</f>
        <v>0.93863333333333332</v>
      </c>
      <c r="Q28" s="251">
        <f>(L28+P28)/2</f>
        <v>0.9670333333333333</v>
      </c>
      <c r="R28" s="231">
        <v>0.86780000000000002</v>
      </c>
      <c r="S28" s="231">
        <v>0.76280000000000003</v>
      </c>
      <c r="T28" s="231">
        <v>0.72119999999999995</v>
      </c>
      <c r="U28" s="219">
        <f>AVERAGE(R28:T28)</f>
        <v>0.78393333333333326</v>
      </c>
      <c r="V28" s="231">
        <v>0.82930000000000004</v>
      </c>
      <c r="W28" s="231">
        <v>0.86040000000000005</v>
      </c>
      <c r="X28" s="231">
        <v>0.84150000000000003</v>
      </c>
      <c r="Y28" s="219">
        <f>SUM(V28:X28)/3</f>
        <v>0.84373333333333334</v>
      </c>
      <c r="Z28" s="214">
        <f>IFERROR(SUM(U28,Y28)/2,"")</f>
        <v>0.8138333333333333</v>
      </c>
      <c r="AA28" s="231">
        <f>(Q28+Z28)/2</f>
        <v>0.8904333333333333</v>
      </c>
      <c r="AB28" s="203">
        <f>IF(Q28="","",IF(Q28&gt;$AD$28,1,0))</f>
        <v>1</v>
      </c>
      <c r="AC28" s="203">
        <f>IF(Z28="","",IF(Z28&gt;$AD$28,1,0))</f>
        <v>0</v>
      </c>
      <c r="AD28" s="381">
        <v>0.85</v>
      </c>
    </row>
    <row r="29" spans="1:30" ht="16.5" thickBot="1" x14ac:dyDescent="0.3">
      <c r="A29" s="271"/>
      <c r="D29" s="272"/>
      <c r="F29" s="273"/>
      <c r="H29" s="181"/>
      <c r="AA29" s="181">
        <f>COUNT(AA7:AA28)</f>
        <v>21</v>
      </c>
      <c r="AB29" s="180">
        <f>COUNTIF(AB7:AB28,1)</f>
        <v>11</v>
      </c>
      <c r="AC29" s="180">
        <f>COUNTIF(AC7:AC28,1)</f>
        <v>11</v>
      </c>
    </row>
    <row r="30" spans="1:30" ht="13.5" thickBot="1" x14ac:dyDescent="0.25">
      <c r="D30" s="274"/>
      <c r="F30" s="273"/>
      <c r="H30" s="181"/>
      <c r="AA30" s="275"/>
    </row>
    <row r="31" spans="1:30" x14ac:dyDescent="0.2">
      <c r="A31" s="673" t="s">
        <v>332</v>
      </c>
      <c r="B31" s="674"/>
      <c r="C31" s="674"/>
      <c r="D31" s="674"/>
      <c r="E31" s="674"/>
      <c r="F31" s="674"/>
      <c r="G31" s="674"/>
      <c r="H31" s="674"/>
      <c r="I31" s="674"/>
      <c r="J31" s="674"/>
      <c r="K31" s="675"/>
      <c r="L31" s="676" t="s">
        <v>333</v>
      </c>
      <c r="M31" s="677"/>
      <c r="N31" s="677"/>
      <c r="O31" s="677"/>
      <c r="P31" s="677"/>
      <c r="Q31" s="677"/>
      <c r="R31" s="677"/>
      <c r="S31" s="677"/>
      <c r="T31" s="677"/>
      <c r="U31" s="677"/>
      <c r="V31" s="677"/>
      <c r="W31" s="677"/>
      <c r="X31" s="677"/>
      <c r="Y31" s="677"/>
      <c r="Z31" s="677"/>
      <c r="AA31" s="671"/>
    </row>
    <row r="32" spans="1:30" x14ac:dyDescent="0.2">
      <c r="A32" s="676" t="s">
        <v>468</v>
      </c>
      <c r="B32" s="677"/>
      <c r="C32" s="677"/>
      <c r="D32" s="677"/>
      <c r="E32" s="677"/>
      <c r="F32" s="677"/>
      <c r="G32" s="677"/>
      <c r="H32" s="677"/>
      <c r="I32" s="677"/>
      <c r="J32" s="677"/>
      <c r="K32" s="677"/>
      <c r="L32" s="676" t="s">
        <v>469</v>
      </c>
      <c r="M32" s="677"/>
      <c r="N32" s="677"/>
      <c r="O32" s="677"/>
      <c r="P32" s="677"/>
      <c r="Q32" s="677"/>
      <c r="R32" s="677"/>
      <c r="S32" s="677"/>
      <c r="T32" s="677"/>
      <c r="U32" s="677"/>
      <c r="V32" s="677"/>
      <c r="W32" s="677"/>
      <c r="X32" s="677"/>
      <c r="Y32" s="677"/>
      <c r="Z32" s="677"/>
      <c r="AA32" s="677"/>
    </row>
    <row r="33" spans="1:30" x14ac:dyDescent="0.2">
      <c r="A33" s="671" t="s">
        <v>335</v>
      </c>
      <c r="B33" s="671"/>
      <c r="C33" s="671"/>
      <c r="D33" s="671"/>
      <c r="E33" s="671"/>
      <c r="F33" s="671"/>
      <c r="G33" s="671"/>
      <c r="H33" s="671"/>
      <c r="I33" s="671"/>
      <c r="J33" s="671"/>
      <c r="K33" s="671"/>
      <c r="L33" s="671" t="s">
        <v>335</v>
      </c>
      <c r="M33" s="671"/>
      <c r="N33" s="671"/>
      <c r="O33" s="671"/>
      <c r="P33" s="671"/>
      <c r="Q33" s="671"/>
      <c r="R33" s="671"/>
      <c r="S33" s="671"/>
      <c r="T33" s="671"/>
      <c r="U33" s="671"/>
      <c r="V33" s="671"/>
      <c r="W33" s="671"/>
      <c r="X33" s="671"/>
      <c r="Y33" s="671"/>
      <c r="Z33" s="671"/>
      <c r="AA33" s="671"/>
    </row>
    <row r="35" spans="1:30" x14ac:dyDescent="0.2">
      <c r="AD35" s="382"/>
    </row>
    <row r="134" spans="13:13" x14ac:dyDescent="0.2">
      <c r="M134" s="181">
        <v>201845</v>
      </c>
    </row>
  </sheetData>
  <autoFilter ref="A6:AA27" xr:uid="{00000000-0009-0000-0000-000007000000}"/>
  <dataConsolidate/>
  <mergeCells count="20">
    <mergeCell ref="A33:K33"/>
    <mergeCell ref="L33:AA33"/>
    <mergeCell ref="A25:A26"/>
    <mergeCell ref="A27:A28"/>
    <mergeCell ref="A31:K31"/>
    <mergeCell ref="L31:AA31"/>
    <mergeCell ref="A32:K32"/>
    <mergeCell ref="L32:AA32"/>
    <mergeCell ref="A22:A24"/>
    <mergeCell ref="A1:B4"/>
    <mergeCell ref="C1:X4"/>
    <mergeCell ref="Z1:AA1"/>
    <mergeCell ref="Z2:AA2"/>
    <mergeCell ref="Z3:AA3"/>
    <mergeCell ref="Z4:AA4"/>
    <mergeCell ref="A7:A11"/>
    <mergeCell ref="A12:A13"/>
    <mergeCell ref="A14:A16"/>
    <mergeCell ref="A17:A19"/>
    <mergeCell ref="A20:A21"/>
  </mergeCells>
  <pageMargins left="0.23622047244094491" right="0.23622047244094491" top="0.31496062992125984" bottom="0.35433070866141736" header="0.15748031496062992" footer="0.11811023622047245"/>
  <pageSetup paperSize="9" scale="40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>
    <tabColor theme="5" tint="0.39997558519241921"/>
    <pageSetUpPr fitToPage="1"/>
  </sheetPr>
  <dimension ref="A1:HJ119"/>
  <sheetViews>
    <sheetView view="pageBreakPreview" zoomScale="60" zoomScaleNormal="10" workbookViewId="0">
      <pane ySplit="7" topLeftCell="A71" activePane="bottomLeft" state="frozen"/>
      <selection pane="bottomLeft" activeCell="F77" sqref="F77"/>
    </sheetView>
  </sheetViews>
  <sheetFormatPr baseColWidth="10" defaultColWidth="4.5703125" defaultRowHeight="12.75" x14ac:dyDescent="0.2"/>
  <cols>
    <col min="1" max="1" width="3.42578125" style="123" customWidth="1"/>
    <col min="2" max="2" width="11.140625" style="123" customWidth="1"/>
    <col min="3" max="3" width="17.5703125" style="123" customWidth="1"/>
    <col min="4" max="4" width="21.7109375" style="123" customWidth="1"/>
    <col min="5" max="5" width="38.42578125" style="123" customWidth="1"/>
    <col min="6" max="6" width="66.140625" style="123" customWidth="1"/>
    <col min="7" max="7" width="57.5703125" style="123" customWidth="1"/>
    <col min="8" max="8" width="30.28515625" style="123" customWidth="1"/>
    <col min="9" max="9" width="18.42578125" style="123" customWidth="1"/>
    <col min="10" max="10" width="24.7109375" style="123" customWidth="1"/>
    <col min="11" max="11" width="38.85546875" style="123" customWidth="1"/>
    <col min="12" max="12" width="81.28515625" style="123" customWidth="1"/>
    <col min="13" max="13" width="23.140625" style="123" customWidth="1"/>
    <col min="14" max="14" width="22.85546875" style="123" customWidth="1"/>
    <col min="15" max="15" width="24.5703125" style="123" customWidth="1"/>
    <col min="16" max="16" width="24.85546875" style="123" customWidth="1"/>
    <col min="17" max="17" width="22.42578125" style="123" customWidth="1"/>
    <col min="18" max="18" width="26.28515625" style="174" customWidth="1"/>
    <col min="19" max="19" width="24.7109375" style="123" customWidth="1"/>
    <col min="20" max="20" width="14.42578125" style="123" customWidth="1"/>
    <col min="21" max="21" width="1.85546875" style="123" hidden="1" customWidth="1"/>
    <col min="22" max="22" width="12.28515625" style="123" customWidth="1"/>
    <col min="23" max="256" width="4.5703125" style="123"/>
    <col min="257" max="257" width="3.42578125" style="123" customWidth="1"/>
    <col min="258" max="258" width="11.140625" style="123" customWidth="1"/>
    <col min="259" max="259" width="17.5703125" style="123" customWidth="1"/>
    <col min="260" max="260" width="21.7109375" style="123" customWidth="1"/>
    <col min="261" max="261" width="38.42578125" style="123" customWidth="1"/>
    <col min="262" max="262" width="66.140625" style="123" customWidth="1"/>
    <col min="263" max="263" width="57.5703125" style="123" customWidth="1"/>
    <col min="264" max="264" width="30.28515625" style="123" customWidth="1"/>
    <col min="265" max="265" width="18.42578125" style="123" customWidth="1"/>
    <col min="266" max="266" width="24.7109375" style="123" customWidth="1"/>
    <col min="267" max="267" width="38.85546875" style="123" customWidth="1"/>
    <col min="268" max="268" width="81.28515625" style="123" customWidth="1"/>
    <col min="269" max="269" width="23.140625" style="123" customWidth="1"/>
    <col min="270" max="270" width="22.85546875" style="123" customWidth="1"/>
    <col min="271" max="271" width="24.5703125" style="123" customWidth="1"/>
    <col min="272" max="272" width="24.85546875" style="123" customWidth="1"/>
    <col min="273" max="273" width="22.42578125" style="123" customWidth="1"/>
    <col min="274" max="274" width="26.28515625" style="123" customWidth="1"/>
    <col min="275" max="275" width="24.7109375" style="123" customWidth="1"/>
    <col min="276" max="276" width="14.42578125" style="123" customWidth="1"/>
    <col min="277" max="277" width="0" style="123" hidden="1" customWidth="1"/>
    <col min="278" max="278" width="12.28515625" style="123" customWidth="1"/>
    <col min="279" max="512" width="4.5703125" style="123"/>
    <col min="513" max="513" width="3.42578125" style="123" customWidth="1"/>
    <col min="514" max="514" width="11.140625" style="123" customWidth="1"/>
    <col min="515" max="515" width="17.5703125" style="123" customWidth="1"/>
    <col min="516" max="516" width="21.7109375" style="123" customWidth="1"/>
    <col min="517" max="517" width="38.42578125" style="123" customWidth="1"/>
    <col min="518" max="518" width="66.140625" style="123" customWidth="1"/>
    <col min="519" max="519" width="57.5703125" style="123" customWidth="1"/>
    <col min="520" max="520" width="30.28515625" style="123" customWidth="1"/>
    <col min="521" max="521" width="18.42578125" style="123" customWidth="1"/>
    <col min="522" max="522" width="24.7109375" style="123" customWidth="1"/>
    <col min="523" max="523" width="38.85546875" style="123" customWidth="1"/>
    <col min="524" max="524" width="81.28515625" style="123" customWidth="1"/>
    <col min="525" max="525" width="23.140625" style="123" customWidth="1"/>
    <col min="526" max="526" width="22.85546875" style="123" customWidth="1"/>
    <col min="527" max="527" width="24.5703125" style="123" customWidth="1"/>
    <col min="528" max="528" width="24.85546875" style="123" customWidth="1"/>
    <col min="529" max="529" width="22.42578125" style="123" customWidth="1"/>
    <col min="530" max="530" width="26.28515625" style="123" customWidth="1"/>
    <col min="531" max="531" width="24.7109375" style="123" customWidth="1"/>
    <col min="532" max="532" width="14.42578125" style="123" customWidth="1"/>
    <col min="533" max="533" width="0" style="123" hidden="1" customWidth="1"/>
    <col min="534" max="534" width="12.28515625" style="123" customWidth="1"/>
    <col min="535" max="768" width="4.5703125" style="123"/>
    <col min="769" max="769" width="3.42578125" style="123" customWidth="1"/>
    <col min="770" max="770" width="11.140625" style="123" customWidth="1"/>
    <col min="771" max="771" width="17.5703125" style="123" customWidth="1"/>
    <col min="772" max="772" width="21.7109375" style="123" customWidth="1"/>
    <col min="773" max="773" width="38.42578125" style="123" customWidth="1"/>
    <col min="774" max="774" width="66.140625" style="123" customWidth="1"/>
    <col min="775" max="775" width="57.5703125" style="123" customWidth="1"/>
    <col min="776" max="776" width="30.28515625" style="123" customWidth="1"/>
    <col min="777" max="777" width="18.42578125" style="123" customWidth="1"/>
    <col min="778" max="778" width="24.7109375" style="123" customWidth="1"/>
    <col min="779" max="779" width="38.85546875" style="123" customWidth="1"/>
    <col min="780" max="780" width="81.28515625" style="123" customWidth="1"/>
    <col min="781" max="781" width="23.140625" style="123" customWidth="1"/>
    <col min="782" max="782" width="22.85546875" style="123" customWidth="1"/>
    <col min="783" max="783" width="24.5703125" style="123" customWidth="1"/>
    <col min="784" max="784" width="24.85546875" style="123" customWidth="1"/>
    <col min="785" max="785" width="22.42578125" style="123" customWidth="1"/>
    <col min="786" max="786" width="26.28515625" style="123" customWidth="1"/>
    <col min="787" max="787" width="24.7109375" style="123" customWidth="1"/>
    <col min="788" max="788" width="14.42578125" style="123" customWidth="1"/>
    <col min="789" max="789" width="0" style="123" hidden="1" customWidth="1"/>
    <col min="790" max="790" width="12.28515625" style="123" customWidth="1"/>
    <col min="791" max="1024" width="4.5703125" style="123"/>
    <col min="1025" max="1025" width="3.42578125" style="123" customWidth="1"/>
    <col min="1026" max="1026" width="11.140625" style="123" customWidth="1"/>
    <col min="1027" max="1027" width="17.5703125" style="123" customWidth="1"/>
    <col min="1028" max="1028" width="21.7109375" style="123" customWidth="1"/>
    <col min="1029" max="1029" width="38.42578125" style="123" customWidth="1"/>
    <col min="1030" max="1030" width="66.140625" style="123" customWidth="1"/>
    <col min="1031" max="1031" width="57.5703125" style="123" customWidth="1"/>
    <col min="1032" max="1032" width="30.28515625" style="123" customWidth="1"/>
    <col min="1033" max="1033" width="18.42578125" style="123" customWidth="1"/>
    <col min="1034" max="1034" width="24.7109375" style="123" customWidth="1"/>
    <col min="1035" max="1035" width="38.85546875" style="123" customWidth="1"/>
    <col min="1036" max="1036" width="81.28515625" style="123" customWidth="1"/>
    <col min="1037" max="1037" width="23.140625" style="123" customWidth="1"/>
    <col min="1038" max="1038" width="22.85546875" style="123" customWidth="1"/>
    <col min="1039" max="1039" width="24.5703125" style="123" customWidth="1"/>
    <col min="1040" max="1040" width="24.85546875" style="123" customWidth="1"/>
    <col min="1041" max="1041" width="22.42578125" style="123" customWidth="1"/>
    <col min="1042" max="1042" width="26.28515625" style="123" customWidth="1"/>
    <col min="1043" max="1043" width="24.7109375" style="123" customWidth="1"/>
    <col min="1044" max="1044" width="14.42578125" style="123" customWidth="1"/>
    <col min="1045" max="1045" width="0" style="123" hidden="1" customWidth="1"/>
    <col min="1046" max="1046" width="12.28515625" style="123" customWidth="1"/>
    <col min="1047" max="1280" width="4.5703125" style="123"/>
    <col min="1281" max="1281" width="3.42578125" style="123" customWidth="1"/>
    <col min="1282" max="1282" width="11.140625" style="123" customWidth="1"/>
    <col min="1283" max="1283" width="17.5703125" style="123" customWidth="1"/>
    <col min="1284" max="1284" width="21.7109375" style="123" customWidth="1"/>
    <col min="1285" max="1285" width="38.42578125" style="123" customWidth="1"/>
    <col min="1286" max="1286" width="66.140625" style="123" customWidth="1"/>
    <col min="1287" max="1287" width="57.5703125" style="123" customWidth="1"/>
    <col min="1288" max="1288" width="30.28515625" style="123" customWidth="1"/>
    <col min="1289" max="1289" width="18.42578125" style="123" customWidth="1"/>
    <col min="1290" max="1290" width="24.7109375" style="123" customWidth="1"/>
    <col min="1291" max="1291" width="38.85546875" style="123" customWidth="1"/>
    <col min="1292" max="1292" width="81.28515625" style="123" customWidth="1"/>
    <col min="1293" max="1293" width="23.140625" style="123" customWidth="1"/>
    <col min="1294" max="1294" width="22.85546875" style="123" customWidth="1"/>
    <col min="1295" max="1295" width="24.5703125" style="123" customWidth="1"/>
    <col min="1296" max="1296" width="24.85546875" style="123" customWidth="1"/>
    <col min="1297" max="1297" width="22.42578125" style="123" customWidth="1"/>
    <col min="1298" max="1298" width="26.28515625" style="123" customWidth="1"/>
    <col min="1299" max="1299" width="24.7109375" style="123" customWidth="1"/>
    <col min="1300" max="1300" width="14.42578125" style="123" customWidth="1"/>
    <col min="1301" max="1301" width="0" style="123" hidden="1" customWidth="1"/>
    <col min="1302" max="1302" width="12.28515625" style="123" customWidth="1"/>
    <col min="1303" max="1536" width="4.5703125" style="123"/>
    <col min="1537" max="1537" width="3.42578125" style="123" customWidth="1"/>
    <col min="1538" max="1538" width="11.140625" style="123" customWidth="1"/>
    <col min="1539" max="1539" width="17.5703125" style="123" customWidth="1"/>
    <col min="1540" max="1540" width="21.7109375" style="123" customWidth="1"/>
    <col min="1541" max="1541" width="38.42578125" style="123" customWidth="1"/>
    <col min="1542" max="1542" width="66.140625" style="123" customWidth="1"/>
    <col min="1543" max="1543" width="57.5703125" style="123" customWidth="1"/>
    <col min="1544" max="1544" width="30.28515625" style="123" customWidth="1"/>
    <col min="1545" max="1545" width="18.42578125" style="123" customWidth="1"/>
    <col min="1546" max="1546" width="24.7109375" style="123" customWidth="1"/>
    <col min="1547" max="1547" width="38.85546875" style="123" customWidth="1"/>
    <col min="1548" max="1548" width="81.28515625" style="123" customWidth="1"/>
    <col min="1549" max="1549" width="23.140625" style="123" customWidth="1"/>
    <col min="1550" max="1550" width="22.85546875" style="123" customWidth="1"/>
    <col min="1551" max="1551" width="24.5703125" style="123" customWidth="1"/>
    <col min="1552" max="1552" width="24.85546875" style="123" customWidth="1"/>
    <col min="1553" max="1553" width="22.42578125" style="123" customWidth="1"/>
    <col min="1554" max="1554" width="26.28515625" style="123" customWidth="1"/>
    <col min="1555" max="1555" width="24.7109375" style="123" customWidth="1"/>
    <col min="1556" max="1556" width="14.42578125" style="123" customWidth="1"/>
    <col min="1557" max="1557" width="0" style="123" hidden="1" customWidth="1"/>
    <col min="1558" max="1558" width="12.28515625" style="123" customWidth="1"/>
    <col min="1559" max="1792" width="4.5703125" style="123"/>
    <col min="1793" max="1793" width="3.42578125" style="123" customWidth="1"/>
    <col min="1794" max="1794" width="11.140625" style="123" customWidth="1"/>
    <col min="1795" max="1795" width="17.5703125" style="123" customWidth="1"/>
    <col min="1796" max="1796" width="21.7109375" style="123" customWidth="1"/>
    <col min="1797" max="1797" width="38.42578125" style="123" customWidth="1"/>
    <col min="1798" max="1798" width="66.140625" style="123" customWidth="1"/>
    <col min="1799" max="1799" width="57.5703125" style="123" customWidth="1"/>
    <col min="1800" max="1800" width="30.28515625" style="123" customWidth="1"/>
    <col min="1801" max="1801" width="18.42578125" style="123" customWidth="1"/>
    <col min="1802" max="1802" width="24.7109375" style="123" customWidth="1"/>
    <col min="1803" max="1803" width="38.85546875" style="123" customWidth="1"/>
    <col min="1804" max="1804" width="81.28515625" style="123" customWidth="1"/>
    <col min="1805" max="1805" width="23.140625" style="123" customWidth="1"/>
    <col min="1806" max="1806" width="22.85546875" style="123" customWidth="1"/>
    <col min="1807" max="1807" width="24.5703125" style="123" customWidth="1"/>
    <col min="1808" max="1808" width="24.85546875" style="123" customWidth="1"/>
    <col min="1809" max="1809" width="22.42578125" style="123" customWidth="1"/>
    <col min="1810" max="1810" width="26.28515625" style="123" customWidth="1"/>
    <col min="1811" max="1811" width="24.7109375" style="123" customWidth="1"/>
    <col min="1812" max="1812" width="14.42578125" style="123" customWidth="1"/>
    <col min="1813" max="1813" width="0" style="123" hidden="1" customWidth="1"/>
    <col min="1814" max="1814" width="12.28515625" style="123" customWidth="1"/>
    <col min="1815" max="2048" width="4.5703125" style="123"/>
    <col min="2049" max="2049" width="3.42578125" style="123" customWidth="1"/>
    <col min="2050" max="2050" width="11.140625" style="123" customWidth="1"/>
    <col min="2051" max="2051" width="17.5703125" style="123" customWidth="1"/>
    <col min="2052" max="2052" width="21.7109375" style="123" customWidth="1"/>
    <col min="2053" max="2053" width="38.42578125" style="123" customWidth="1"/>
    <col min="2054" max="2054" width="66.140625" style="123" customWidth="1"/>
    <col min="2055" max="2055" width="57.5703125" style="123" customWidth="1"/>
    <col min="2056" max="2056" width="30.28515625" style="123" customWidth="1"/>
    <col min="2057" max="2057" width="18.42578125" style="123" customWidth="1"/>
    <col min="2058" max="2058" width="24.7109375" style="123" customWidth="1"/>
    <col min="2059" max="2059" width="38.85546875" style="123" customWidth="1"/>
    <col min="2060" max="2060" width="81.28515625" style="123" customWidth="1"/>
    <col min="2061" max="2061" width="23.140625" style="123" customWidth="1"/>
    <col min="2062" max="2062" width="22.85546875" style="123" customWidth="1"/>
    <col min="2063" max="2063" width="24.5703125" style="123" customWidth="1"/>
    <col min="2064" max="2064" width="24.85546875" style="123" customWidth="1"/>
    <col min="2065" max="2065" width="22.42578125" style="123" customWidth="1"/>
    <col min="2066" max="2066" width="26.28515625" style="123" customWidth="1"/>
    <col min="2067" max="2067" width="24.7109375" style="123" customWidth="1"/>
    <col min="2068" max="2068" width="14.42578125" style="123" customWidth="1"/>
    <col min="2069" max="2069" width="0" style="123" hidden="1" customWidth="1"/>
    <col min="2070" max="2070" width="12.28515625" style="123" customWidth="1"/>
    <col min="2071" max="2304" width="4.5703125" style="123"/>
    <col min="2305" max="2305" width="3.42578125" style="123" customWidth="1"/>
    <col min="2306" max="2306" width="11.140625" style="123" customWidth="1"/>
    <col min="2307" max="2307" width="17.5703125" style="123" customWidth="1"/>
    <col min="2308" max="2308" width="21.7109375" style="123" customWidth="1"/>
    <col min="2309" max="2309" width="38.42578125" style="123" customWidth="1"/>
    <col min="2310" max="2310" width="66.140625" style="123" customWidth="1"/>
    <col min="2311" max="2311" width="57.5703125" style="123" customWidth="1"/>
    <col min="2312" max="2312" width="30.28515625" style="123" customWidth="1"/>
    <col min="2313" max="2313" width="18.42578125" style="123" customWidth="1"/>
    <col min="2314" max="2314" width="24.7109375" style="123" customWidth="1"/>
    <col min="2315" max="2315" width="38.85546875" style="123" customWidth="1"/>
    <col min="2316" max="2316" width="81.28515625" style="123" customWidth="1"/>
    <col min="2317" max="2317" width="23.140625" style="123" customWidth="1"/>
    <col min="2318" max="2318" width="22.85546875" style="123" customWidth="1"/>
    <col min="2319" max="2319" width="24.5703125" style="123" customWidth="1"/>
    <col min="2320" max="2320" width="24.85546875" style="123" customWidth="1"/>
    <col min="2321" max="2321" width="22.42578125" style="123" customWidth="1"/>
    <col min="2322" max="2322" width="26.28515625" style="123" customWidth="1"/>
    <col min="2323" max="2323" width="24.7109375" style="123" customWidth="1"/>
    <col min="2324" max="2324" width="14.42578125" style="123" customWidth="1"/>
    <col min="2325" max="2325" width="0" style="123" hidden="1" customWidth="1"/>
    <col min="2326" max="2326" width="12.28515625" style="123" customWidth="1"/>
    <col min="2327" max="2560" width="4.5703125" style="123"/>
    <col min="2561" max="2561" width="3.42578125" style="123" customWidth="1"/>
    <col min="2562" max="2562" width="11.140625" style="123" customWidth="1"/>
    <col min="2563" max="2563" width="17.5703125" style="123" customWidth="1"/>
    <col min="2564" max="2564" width="21.7109375" style="123" customWidth="1"/>
    <col min="2565" max="2565" width="38.42578125" style="123" customWidth="1"/>
    <col min="2566" max="2566" width="66.140625" style="123" customWidth="1"/>
    <col min="2567" max="2567" width="57.5703125" style="123" customWidth="1"/>
    <col min="2568" max="2568" width="30.28515625" style="123" customWidth="1"/>
    <col min="2569" max="2569" width="18.42578125" style="123" customWidth="1"/>
    <col min="2570" max="2570" width="24.7109375" style="123" customWidth="1"/>
    <col min="2571" max="2571" width="38.85546875" style="123" customWidth="1"/>
    <col min="2572" max="2572" width="81.28515625" style="123" customWidth="1"/>
    <col min="2573" max="2573" width="23.140625" style="123" customWidth="1"/>
    <col min="2574" max="2574" width="22.85546875" style="123" customWidth="1"/>
    <col min="2575" max="2575" width="24.5703125" style="123" customWidth="1"/>
    <col min="2576" max="2576" width="24.85546875" style="123" customWidth="1"/>
    <col min="2577" max="2577" width="22.42578125" style="123" customWidth="1"/>
    <col min="2578" max="2578" width="26.28515625" style="123" customWidth="1"/>
    <col min="2579" max="2579" width="24.7109375" style="123" customWidth="1"/>
    <col min="2580" max="2580" width="14.42578125" style="123" customWidth="1"/>
    <col min="2581" max="2581" width="0" style="123" hidden="1" customWidth="1"/>
    <col min="2582" max="2582" width="12.28515625" style="123" customWidth="1"/>
    <col min="2583" max="2816" width="4.5703125" style="123"/>
    <col min="2817" max="2817" width="3.42578125" style="123" customWidth="1"/>
    <col min="2818" max="2818" width="11.140625" style="123" customWidth="1"/>
    <col min="2819" max="2819" width="17.5703125" style="123" customWidth="1"/>
    <col min="2820" max="2820" width="21.7109375" style="123" customWidth="1"/>
    <col min="2821" max="2821" width="38.42578125" style="123" customWidth="1"/>
    <col min="2822" max="2822" width="66.140625" style="123" customWidth="1"/>
    <col min="2823" max="2823" width="57.5703125" style="123" customWidth="1"/>
    <col min="2824" max="2824" width="30.28515625" style="123" customWidth="1"/>
    <col min="2825" max="2825" width="18.42578125" style="123" customWidth="1"/>
    <col min="2826" max="2826" width="24.7109375" style="123" customWidth="1"/>
    <col min="2827" max="2827" width="38.85546875" style="123" customWidth="1"/>
    <col min="2828" max="2828" width="81.28515625" style="123" customWidth="1"/>
    <col min="2829" max="2829" width="23.140625" style="123" customWidth="1"/>
    <col min="2830" max="2830" width="22.85546875" style="123" customWidth="1"/>
    <col min="2831" max="2831" width="24.5703125" style="123" customWidth="1"/>
    <col min="2832" max="2832" width="24.85546875" style="123" customWidth="1"/>
    <col min="2833" max="2833" width="22.42578125" style="123" customWidth="1"/>
    <col min="2834" max="2834" width="26.28515625" style="123" customWidth="1"/>
    <col min="2835" max="2835" width="24.7109375" style="123" customWidth="1"/>
    <col min="2836" max="2836" width="14.42578125" style="123" customWidth="1"/>
    <col min="2837" max="2837" width="0" style="123" hidden="1" customWidth="1"/>
    <col min="2838" max="2838" width="12.28515625" style="123" customWidth="1"/>
    <col min="2839" max="3072" width="4.5703125" style="123"/>
    <col min="3073" max="3073" width="3.42578125" style="123" customWidth="1"/>
    <col min="3074" max="3074" width="11.140625" style="123" customWidth="1"/>
    <col min="3075" max="3075" width="17.5703125" style="123" customWidth="1"/>
    <col min="3076" max="3076" width="21.7109375" style="123" customWidth="1"/>
    <col min="3077" max="3077" width="38.42578125" style="123" customWidth="1"/>
    <col min="3078" max="3078" width="66.140625" style="123" customWidth="1"/>
    <col min="3079" max="3079" width="57.5703125" style="123" customWidth="1"/>
    <col min="3080" max="3080" width="30.28515625" style="123" customWidth="1"/>
    <col min="3081" max="3081" width="18.42578125" style="123" customWidth="1"/>
    <col min="3082" max="3082" width="24.7109375" style="123" customWidth="1"/>
    <col min="3083" max="3083" width="38.85546875" style="123" customWidth="1"/>
    <col min="3084" max="3084" width="81.28515625" style="123" customWidth="1"/>
    <col min="3085" max="3085" width="23.140625" style="123" customWidth="1"/>
    <col min="3086" max="3086" width="22.85546875" style="123" customWidth="1"/>
    <col min="3087" max="3087" width="24.5703125" style="123" customWidth="1"/>
    <col min="3088" max="3088" width="24.85546875" style="123" customWidth="1"/>
    <col min="3089" max="3089" width="22.42578125" style="123" customWidth="1"/>
    <col min="3090" max="3090" width="26.28515625" style="123" customWidth="1"/>
    <col min="3091" max="3091" width="24.7109375" style="123" customWidth="1"/>
    <col min="3092" max="3092" width="14.42578125" style="123" customWidth="1"/>
    <col min="3093" max="3093" width="0" style="123" hidden="1" customWidth="1"/>
    <col min="3094" max="3094" width="12.28515625" style="123" customWidth="1"/>
    <col min="3095" max="3328" width="4.5703125" style="123"/>
    <col min="3329" max="3329" width="3.42578125" style="123" customWidth="1"/>
    <col min="3330" max="3330" width="11.140625" style="123" customWidth="1"/>
    <col min="3331" max="3331" width="17.5703125" style="123" customWidth="1"/>
    <col min="3332" max="3332" width="21.7109375" style="123" customWidth="1"/>
    <col min="3333" max="3333" width="38.42578125" style="123" customWidth="1"/>
    <col min="3334" max="3334" width="66.140625" style="123" customWidth="1"/>
    <col min="3335" max="3335" width="57.5703125" style="123" customWidth="1"/>
    <col min="3336" max="3336" width="30.28515625" style="123" customWidth="1"/>
    <col min="3337" max="3337" width="18.42578125" style="123" customWidth="1"/>
    <col min="3338" max="3338" width="24.7109375" style="123" customWidth="1"/>
    <col min="3339" max="3339" width="38.85546875" style="123" customWidth="1"/>
    <col min="3340" max="3340" width="81.28515625" style="123" customWidth="1"/>
    <col min="3341" max="3341" width="23.140625" style="123" customWidth="1"/>
    <col min="3342" max="3342" width="22.85546875" style="123" customWidth="1"/>
    <col min="3343" max="3343" width="24.5703125" style="123" customWidth="1"/>
    <col min="3344" max="3344" width="24.85546875" style="123" customWidth="1"/>
    <col min="3345" max="3345" width="22.42578125" style="123" customWidth="1"/>
    <col min="3346" max="3346" width="26.28515625" style="123" customWidth="1"/>
    <col min="3347" max="3347" width="24.7109375" style="123" customWidth="1"/>
    <col min="3348" max="3348" width="14.42578125" style="123" customWidth="1"/>
    <col min="3349" max="3349" width="0" style="123" hidden="1" customWidth="1"/>
    <col min="3350" max="3350" width="12.28515625" style="123" customWidth="1"/>
    <col min="3351" max="3584" width="4.5703125" style="123"/>
    <col min="3585" max="3585" width="3.42578125" style="123" customWidth="1"/>
    <col min="3586" max="3586" width="11.140625" style="123" customWidth="1"/>
    <col min="3587" max="3587" width="17.5703125" style="123" customWidth="1"/>
    <col min="3588" max="3588" width="21.7109375" style="123" customWidth="1"/>
    <col min="3589" max="3589" width="38.42578125" style="123" customWidth="1"/>
    <col min="3590" max="3590" width="66.140625" style="123" customWidth="1"/>
    <col min="3591" max="3591" width="57.5703125" style="123" customWidth="1"/>
    <col min="3592" max="3592" width="30.28515625" style="123" customWidth="1"/>
    <col min="3593" max="3593" width="18.42578125" style="123" customWidth="1"/>
    <col min="3594" max="3594" width="24.7109375" style="123" customWidth="1"/>
    <col min="3595" max="3595" width="38.85546875" style="123" customWidth="1"/>
    <col min="3596" max="3596" width="81.28515625" style="123" customWidth="1"/>
    <col min="3597" max="3597" width="23.140625" style="123" customWidth="1"/>
    <col min="3598" max="3598" width="22.85546875" style="123" customWidth="1"/>
    <col min="3599" max="3599" width="24.5703125" style="123" customWidth="1"/>
    <col min="3600" max="3600" width="24.85546875" style="123" customWidth="1"/>
    <col min="3601" max="3601" width="22.42578125" style="123" customWidth="1"/>
    <col min="3602" max="3602" width="26.28515625" style="123" customWidth="1"/>
    <col min="3603" max="3603" width="24.7109375" style="123" customWidth="1"/>
    <col min="3604" max="3604" width="14.42578125" style="123" customWidth="1"/>
    <col min="3605" max="3605" width="0" style="123" hidden="1" customWidth="1"/>
    <col min="3606" max="3606" width="12.28515625" style="123" customWidth="1"/>
    <col min="3607" max="3840" width="4.5703125" style="123"/>
    <col min="3841" max="3841" width="3.42578125" style="123" customWidth="1"/>
    <col min="3842" max="3842" width="11.140625" style="123" customWidth="1"/>
    <col min="3843" max="3843" width="17.5703125" style="123" customWidth="1"/>
    <col min="3844" max="3844" width="21.7109375" style="123" customWidth="1"/>
    <col min="3845" max="3845" width="38.42578125" style="123" customWidth="1"/>
    <col min="3846" max="3846" width="66.140625" style="123" customWidth="1"/>
    <col min="3847" max="3847" width="57.5703125" style="123" customWidth="1"/>
    <col min="3848" max="3848" width="30.28515625" style="123" customWidth="1"/>
    <col min="3849" max="3849" width="18.42578125" style="123" customWidth="1"/>
    <col min="3850" max="3850" width="24.7109375" style="123" customWidth="1"/>
    <col min="3851" max="3851" width="38.85546875" style="123" customWidth="1"/>
    <col min="3852" max="3852" width="81.28515625" style="123" customWidth="1"/>
    <col min="3853" max="3853" width="23.140625" style="123" customWidth="1"/>
    <col min="3854" max="3854" width="22.85546875" style="123" customWidth="1"/>
    <col min="3855" max="3855" width="24.5703125" style="123" customWidth="1"/>
    <col min="3856" max="3856" width="24.85546875" style="123" customWidth="1"/>
    <col min="3857" max="3857" width="22.42578125" style="123" customWidth="1"/>
    <col min="3858" max="3858" width="26.28515625" style="123" customWidth="1"/>
    <col min="3859" max="3859" width="24.7109375" style="123" customWidth="1"/>
    <col min="3860" max="3860" width="14.42578125" style="123" customWidth="1"/>
    <col min="3861" max="3861" width="0" style="123" hidden="1" customWidth="1"/>
    <col min="3862" max="3862" width="12.28515625" style="123" customWidth="1"/>
    <col min="3863" max="4096" width="4.5703125" style="123"/>
    <col min="4097" max="4097" width="3.42578125" style="123" customWidth="1"/>
    <col min="4098" max="4098" width="11.140625" style="123" customWidth="1"/>
    <col min="4099" max="4099" width="17.5703125" style="123" customWidth="1"/>
    <col min="4100" max="4100" width="21.7109375" style="123" customWidth="1"/>
    <col min="4101" max="4101" width="38.42578125" style="123" customWidth="1"/>
    <col min="4102" max="4102" width="66.140625" style="123" customWidth="1"/>
    <col min="4103" max="4103" width="57.5703125" style="123" customWidth="1"/>
    <col min="4104" max="4104" width="30.28515625" style="123" customWidth="1"/>
    <col min="4105" max="4105" width="18.42578125" style="123" customWidth="1"/>
    <col min="4106" max="4106" width="24.7109375" style="123" customWidth="1"/>
    <col min="4107" max="4107" width="38.85546875" style="123" customWidth="1"/>
    <col min="4108" max="4108" width="81.28515625" style="123" customWidth="1"/>
    <col min="4109" max="4109" width="23.140625" style="123" customWidth="1"/>
    <col min="4110" max="4110" width="22.85546875" style="123" customWidth="1"/>
    <col min="4111" max="4111" width="24.5703125" style="123" customWidth="1"/>
    <col min="4112" max="4112" width="24.85546875" style="123" customWidth="1"/>
    <col min="4113" max="4113" width="22.42578125" style="123" customWidth="1"/>
    <col min="4114" max="4114" width="26.28515625" style="123" customWidth="1"/>
    <col min="4115" max="4115" width="24.7109375" style="123" customWidth="1"/>
    <col min="4116" max="4116" width="14.42578125" style="123" customWidth="1"/>
    <col min="4117" max="4117" width="0" style="123" hidden="1" customWidth="1"/>
    <col min="4118" max="4118" width="12.28515625" style="123" customWidth="1"/>
    <col min="4119" max="4352" width="4.5703125" style="123"/>
    <col min="4353" max="4353" width="3.42578125" style="123" customWidth="1"/>
    <col min="4354" max="4354" width="11.140625" style="123" customWidth="1"/>
    <col min="4355" max="4355" width="17.5703125" style="123" customWidth="1"/>
    <col min="4356" max="4356" width="21.7109375" style="123" customWidth="1"/>
    <col min="4357" max="4357" width="38.42578125" style="123" customWidth="1"/>
    <col min="4358" max="4358" width="66.140625" style="123" customWidth="1"/>
    <col min="4359" max="4359" width="57.5703125" style="123" customWidth="1"/>
    <col min="4360" max="4360" width="30.28515625" style="123" customWidth="1"/>
    <col min="4361" max="4361" width="18.42578125" style="123" customWidth="1"/>
    <col min="4362" max="4362" width="24.7109375" style="123" customWidth="1"/>
    <col min="4363" max="4363" width="38.85546875" style="123" customWidth="1"/>
    <col min="4364" max="4364" width="81.28515625" style="123" customWidth="1"/>
    <col min="4365" max="4365" width="23.140625" style="123" customWidth="1"/>
    <col min="4366" max="4366" width="22.85546875" style="123" customWidth="1"/>
    <col min="4367" max="4367" width="24.5703125" style="123" customWidth="1"/>
    <col min="4368" max="4368" width="24.85546875" style="123" customWidth="1"/>
    <col min="4369" max="4369" width="22.42578125" style="123" customWidth="1"/>
    <col min="4370" max="4370" width="26.28515625" style="123" customWidth="1"/>
    <col min="4371" max="4371" width="24.7109375" style="123" customWidth="1"/>
    <col min="4372" max="4372" width="14.42578125" style="123" customWidth="1"/>
    <col min="4373" max="4373" width="0" style="123" hidden="1" customWidth="1"/>
    <col min="4374" max="4374" width="12.28515625" style="123" customWidth="1"/>
    <col min="4375" max="4608" width="4.5703125" style="123"/>
    <col min="4609" max="4609" width="3.42578125" style="123" customWidth="1"/>
    <col min="4610" max="4610" width="11.140625" style="123" customWidth="1"/>
    <col min="4611" max="4611" width="17.5703125" style="123" customWidth="1"/>
    <col min="4612" max="4612" width="21.7109375" style="123" customWidth="1"/>
    <col min="4613" max="4613" width="38.42578125" style="123" customWidth="1"/>
    <col min="4614" max="4614" width="66.140625" style="123" customWidth="1"/>
    <col min="4615" max="4615" width="57.5703125" style="123" customWidth="1"/>
    <col min="4616" max="4616" width="30.28515625" style="123" customWidth="1"/>
    <col min="4617" max="4617" width="18.42578125" style="123" customWidth="1"/>
    <col min="4618" max="4618" width="24.7109375" style="123" customWidth="1"/>
    <col min="4619" max="4619" width="38.85546875" style="123" customWidth="1"/>
    <col min="4620" max="4620" width="81.28515625" style="123" customWidth="1"/>
    <col min="4621" max="4621" width="23.140625" style="123" customWidth="1"/>
    <col min="4622" max="4622" width="22.85546875" style="123" customWidth="1"/>
    <col min="4623" max="4623" width="24.5703125" style="123" customWidth="1"/>
    <col min="4624" max="4624" width="24.85546875" style="123" customWidth="1"/>
    <col min="4625" max="4625" width="22.42578125" style="123" customWidth="1"/>
    <col min="4626" max="4626" width="26.28515625" style="123" customWidth="1"/>
    <col min="4627" max="4627" width="24.7109375" style="123" customWidth="1"/>
    <col min="4628" max="4628" width="14.42578125" style="123" customWidth="1"/>
    <col min="4629" max="4629" width="0" style="123" hidden="1" customWidth="1"/>
    <col min="4630" max="4630" width="12.28515625" style="123" customWidth="1"/>
    <col min="4631" max="4864" width="4.5703125" style="123"/>
    <col min="4865" max="4865" width="3.42578125" style="123" customWidth="1"/>
    <col min="4866" max="4866" width="11.140625" style="123" customWidth="1"/>
    <col min="4867" max="4867" width="17.5703125" style="123" customWidth="1"/>
    <col min="4868" max="4868" width="21.7109375" style="123" customWidth="1"/>
    <col min="4869" max="4869" width="38.42578125" style="123" customWidth="1"/>
    <col min="4870" max="4870" width="66.140625" style="123" customWidth="1"/>
    <col min="4871" max="4871" width="57.5703125" style="123" customWidth="1"/>
    <col min="4872" max="4872" width="30.28515625" style="123" customWidth="1"/>
    <col min="4873" max="4873" width="18.42578125" style="123" customWidth="1"/>
    <col min="4874" max="4874" width="24.7109375" style="123" customWidth="1"/>
    <col min="4875" max="4875" width="38.85546875" style="123" customWidth="1"/>
    <col min="4876" max="4876" width="81.28515625" style="123" customWidth="1"/>
    <col min="4877" max="4877" width="23.140625" style="123" customWidth="1"/>
    <col min="4878" max="4878" width="22.85546875" style="123" customWidth="1"/>
    <col min="4879" max="4879" width="24.5703125" style="123" customWidth="1"/>
    <col min="4880" max="4880" width="24.85546875" style="123" customWidth="1"/>
    <col min="4881" max="4881" width="22.42578125" style="123" customWidth="1"/>
    <col min="4882" max="4882" width="26.28515625" style="123" customWidth="1"/>
    <col min="4883" max="4883" width="24.7109375" style="123" customWidth="1"/>
    <col min="4884" max="4884" width="14.42578125" style="123" customWidth="1"/>
    <col min="4885" max="4885" width="0" style="123" hidden="1" customWidth="1"/>
    <col min="4886" max="4886" width="12.28515625" style="123" customWidth="1"/>
    <col min="4887" max="5120" width="4.5703125" style="123"/>
    <col min="5121" max="5121" width="3.42578125" style="123" customWidth="1"/>
    <col min="5122" max="5122" width="11.140625" style="123" customWidth="1"/>
    <col min="5123" max="5123" width="17.5703125" style="123" customWidth="1"/>
    <col min="5124" max="5124" width="21.7109375" style="123" customWidth="1"/>
    <col min="5125" max="5125" width="38.42578125" style="123" customWidth="1"/>
    <col min="5126" max="5126" width="66.140625" style="123" customWidth="1"/>
    <col min="5127" max="5127" width="57.5703125" style="123" customWidth="1"/>
    <col min="5128" max="5128" width="30.28515625" style="123" customWidth="1"/>
    <col min="5129" max="5129" width="18.42578125" style="123" customWidth="1"/>
    <col min="5130" max="5130" width="24.7109375" style="123" customWidth="1"/>
    <col min="5131" max="5131" width="38.85546875" style="123" customWidth="1"/>
    <col min="5132" max="5132" width="81.28515625" style="123" customWidth="1"/>
    <col min="5133" max="5133" width="23.140625" style="123" customWidth="1"/>
    <col min="5134" max="5134" width="22.85546875" style="123" customWidth="1"/>
    <col min="5135" max="5135" width="24.5703125" style="123" customWidth="1"/>
    <col min="5136" max="5136" width="24.85546875" style="123" customWidth="1"/>
    <col min="5137" max="5137" width="22.42578125" style="123" customWidth="1"/>
    <col min="5138" max="5138" width="26.28515625" style="123" customWidth="1"/>
    <col min="5139" max="5139" width="24.7109375" style="123" customWidth="1"/>
    <col min="5140" max="5140" width="14.42578125" style="123" customWidth="1"/>
    <col min="5141" max="5141" width="0" style="123" hidden="1" customWidth="1"/>
    <col min="5142" max="5142" width="12.28515625" style="123" customWidth="1"/>
    <col min="5143" max="5376" width="4.5703125" style="123"/>
    <col min="5377" max="5377" width="3.42578125" style="123" customWidth="1"/>
    <col min="5378" max="5378" width="11.140625" style="123" customWidth="1"/>
    <col min="5379" max="5379" width="17.5703125" style="123" customWidth="1"/>
    <col min="5380" max="5380" width="21.7109375" style="123" customWidth="1"/>
    <col min="5381" max="5381" width="38.42578125" style="123" customWidth="1"/>
    <col min="5382" max="5382" width="66.140625" style="123" customWidth="1"/>
    <col min="5383" max="5383" width="57.5703125" style="123" customWidth="1"/>
    <col min="5384" max="5384" width="30.28515625" style="123" customWidth="1"/>
    <col min="5385" max="5385" width="18.42578125" style="123" customWidth="1"/>
    <col min="5386" max="5386" width="24.7109375" style="123" customWidth="1"/>
    <col min="5387" max="5387" width="38.85546875" style="123" customWidth="1"/>
    <col min="5388" max="5388" width="81.28515625" style="123" customWidth="1"/>
    <col min="5389" max="5389" width="23.140625" style="123" customWidth="1"/>
    <col min="5390" max="5390" width="22.85546875" style="123" customWidth="1"/>
    <col min="5391" max="5391" width="24.5703125" style="123" customWidth="1"/>
    <col min="5392" max="5392" width="24.85546875" style="123" customWidth="1"/>
    <col min="5393" max="5393" width="22.42578125" style="123" customWidth="1"/>
    <col min="5394" max="5394" width="26.28515625" style="123" customWidth="1"/>
    <col min="5395" max="5395" width="24.7109375" style="123" customWidth="1"/>
    <col min="5396" max="5396" width="14.42578125" style="123" customWidth="1"/>
    <col min="5397" max="5397" width="0" style="123" hidden="1" customWidth="1"/>
    <col min="5398" max="5398" width="12.28515625" style="123" customWidth="1"/>
    <col min="5399" max="5632" width="4.5703125" style="123"/>
    <col min="5633" max="5633" width="3.42578125" style="123" customWidth="1"/>
    <col min="5634" max="5634" width="11.140625" style="123" customWidth="1"/>
    <col min="5635" max="5635" width="17.5703125" style="123" customWidth="1"/>
    <col min="5636" max="5636" width="21.7109375" style="123" customWidth="1"/>
    <col min="5637" max="5637" width="38.42578125" style="123" customWidth="1"/>
    <col min="5638" max="5638" width="66.140625" style="123" customWidth="1"/>
    <col min="5639" max="5639" width="57.5703125" style="123" customWidth="1"/>
    <col min="5640" max="5640" width="30.28515625" style="123" customWidth="1"/>
    <col min="5641" max="5641" width="18.42578125" style="123" customWidth="1"/>
    <col min="5642" max="5642" width="24.7109375" style="123" customWidth="1"/>
    <col min="5643" max="5643" width="38.85546875" style="123" customWidth="1"/>
    <col min="5644" max="5644" width="81.28515625" style="123" customWidth="1"/>
    <col min="5645" max="5645" width="23.140625" style="123" customWidth="1"/>
    <col min="5646" max="5646" width="22.85546875" style="123" customWidth="1"/>
    <col min="5647" max="5647" width="24.5703125" style="123" customWidth="1"/>
    <col min="5648" max="5648" width="24.85546875" style="123" customWidth="1"/>
    <col min="5649" max="5649" width="22.42578125" style="123" customWidth="1"/>
    <col min="5650" max="5650" width="26.28515625" style="123" customWidth="1"/>
    <col min="5651" max="5651" width="24.7109375" style="123" customWidth="1"/>
    <col min="5652" max="5652" width="14.42578125" style="123" customWidth="1"/>
    <col min="5653" max="5653" width="0" style="123" hidden="1" customWidth="1"/>
    <col min="5654" max="5654" width="12.28515625" style="123" customWidth="1"/>
    <col min="5655" max="5888" width="4.5703125" style="123"/>
    <col min="5889" max="5889" width="3.42578125" style="123" customWidth="1"/>
    <col min="5890" max="5890" width="11.140625" style="123" customWidth="1"/>
    <col min="5891" max="5891" width="17.5703125" style="123" customWidth="1"/>
    <col min="5892" max="5892" width="21.7109375" style="123" customWidth="1"/>
    <col min="5893" max="5893" width="38.42578125" style="123" customWidth="1"/>
    <col min="5894" max="5894" width="66.140625" style="123" customWidth="1"/>
    <col min="5895" max="5895" width="57.5703125" style="123" customWidth="1"/>
    <col min="5896" max="5896" width="30.28515625" style="123" customWidth="1"/>
    <col min="5897" max="5897" width="18.42578125" style="123" customWidth="1"/>
    <col min="5898" max="5898" width="24.7109375" style="123" customWidth="1"/>
    <col min="5899" max="5899" width="38.85546875" style="123" customWidth="1"/>
    <col min="5900" max="5900" width="81.28515625" style="123" customWidth="1"/>
    <col min="5901" max="5901" width="23.140625" style="123" customWidth="1"/>
    <col min="5902" max="5902" width="22.85546875" style="123" customWidth="1"/>
    <col min="5903" max="5903" width="24.5703125" style="123" customWidth="1"/>
    <col min="5904" max="5904" width="24.85546875" style="123" customWidth="1"/>
    <col min="5905" max="5905" width="22.42578125" style="123" customWidth="1"/>
    <col min="5906" max="5906" width="26.28515625" style="123" customWidth="1"/>
    <col min="5907" max="5907" width="24.7109375" style="123" customWidth="1"/>
    <col min="5908" max="5908" width="14.42578125" style="123" customWidth="1"/>
    <col min="5909" max="5909" width="0" style="123" hidden="1" customWidth="1"/>
    <col min="5910" max="5910" width="12.28515625" style="123" customWidth="1"/>
    <col min="5911" max="6144" width="4.5703125" style="123"/>
    <col min="6145" max="6145" width="3.42578125" style="123" customWidth="1"/>
    <col min="6146" max="6146" width="11.140625" style="123" customWidth="1"/>
    <col min="6147" max="6147" width="17.5703125" style="123" customWidth="1"/>
    <col min="6148" max="6148" width="21.7109375" style="123" customWidth="1"/>
    <col min="6149" max="6149" width="38.42578125" style="123" customWidth="1"/>
    <col min="6150" max="6150" width="66.140625" style="123" customWidth="1"/>
    <col min="6151" max="6151" width="57.5703125" style="123" customWidth="1"/>
    <col min="6152" max="6152" width="30.28515625" style="123" customWidth="1"/>
    <col min="6153" max="6153" width="18.42578125" style="123" customWidth="1"/>
    <col min="6154" max="6154" width="24.7109375" style="123" customWidth="1"/>
    <col min="6155" max="6155" width="38.85546875" style="123" customWidth="1"/>
    <col min="6156" max="6156" width="81.28515625" style="123" customWidth="1"/>
    <col min="6157" max="6157" width="23.140625" style="123" customWidth="1"/>
    <col min="6158" max="6158" width="22.85546875" style="123" customWidth="1"/>
    <col min="6159" max="6159" width="24.5703125" style="123" customWidth="1"/>
    <col min="6160" max="6160" width="24.85546875" style="123" customWidth="1"/>
    <col min="6161" max="6161" width="22.42578125" style="123" customWidth="1"/>
    <col min="6162" max="6162" width="26.28515625" style="123" customWidth="1"/>
    <col min="6163" max="6163" width="24.7109375" style="123" customWidth="1"/>
    <col min="6164" max="6164" width="14.42578125" style="123" customWidth="1"/>
    <col min="6165" max="6165" width="0" style="123" hidden="1" customWidth="1"/>
    <col min="6166" max="6166" width="12.28515625" style="123" customWidth="1"/>
    <col min="6167" max="6400" width="4.5703125" style="123"/>
    <col min="6401" max="6401" width="3.42578125" style="123" customWidth="1"/>
    <col min="6402" max="6402" width="11.140625" style="123" customWidth="1"/>
    <col min="6403" max="6403" width="17.5703125" style="123" customWidth="1"/>
    <col min="6404" max="6404" width="21.7109375" style="123" customWidth="1"/>
    <col min="6405" max="6405" width="38.42578125" style="123" customWidth="1"/>
    <col min="6406" max="6406" width="66.140625" style="123" customWidth="1"/>
    <col min="6407" max="6407" width="57.5703125" style="123" customWidth="1"/>
    <col min="6408" max="6408" width="30.28515625" style="123" customWidth="1"/>
    <col min="6409" max="6409" width="18.42578125" style="123" customWidth="1"/>
    <col min="6410" max="6410" width="24.7109375" style="123" customWidth="1"/>
    <col min="6411" max="6411" width="38.85546875" style="123" customWidth="1"/>
    <col min="6412" max="6412" width="81.28515625" style="123" customWidth="1"/>
    <col min="6413" max="6413" width="23.140625" style="123" customWidth="1"/>
    <col min="6414" max="6414" width="22.85546875" style="123" customWidth="1"/>
    <col min="6415" max="6415" width="24.5703125" style="123" customWidth="1"/>
    <col min="6416" max="6416" width="24.85546875" style="123" customWidth="1"/>
    <col min="6417" max="6417" width="22.42578125" style="123" customWidth="1"/>
    <col min="6418" max="6418" width="26.28515625" style="123" customWidth="1"/>
    <col min="6419" max="6419" width="24.7109375" style="123" customWidth="1"/>
    <col min="6420" max="6420" width="14.42578125" style="123" customWidth="1"/>
    <col min="6421" max="6421" width="0" style="123" hidden="1" customWidth="1"/>
    <col min="6422" max="6422" width="12.28515625" style="123" customWidth="1"/>
    <col min="6423" max="6656" width="4.5703125" style="123"/>
    <col min="6657" max="6657" width="3.42578125" style="123" customWidth="1"/>
    <col min="6658" max="6658" width="11.140625" style="123" customWidth="1"/>
    <col min="6659" max="6659" width="17.5703125" style="123" customWidth="1"/>
    <col min="6660" max="6660" width="21.7109375" style="123" customWidth="1"/>
    <col min="6661" max="6661" width="38.42578125" style="123" customWidth="1"/>
    <col min="6662" max="6662" width="66.140625" style="123" customWidth="1"/>
    <col min="6663" max="6663" width="57.5703125" style="123" customWidth="1"/>
    <col min="6664" max="6664" width="30.28515625" style="123" customWidth="1"/>
    <col min="6665" max="6665" width="18.42578125" style="123" customWidth="1"/>
    <col min="6666" max="6666" width="24.7109375" style="123" customWidth="1"/>
    <col min="6667" max="6667" width="38.85546875" style="123" customWidth="1"/>
    <col min="6668" max="6668" width="81.28515625" style="123" customWidth="1"/>
    <col min="6669" max="6669" width="23.140625" style="123" customWidth="1"/>
    <col min="6670" max="6670" width="22.85546875" style="123" customWidth="1"/>
    <col min="6671" max="6671" width="24.5703125" style="123" customWidth="1"/>
    <col min="6672" max="6672" width="24.85546875" style="123" customWidth="1"/>
    <col min="6673" max="6673" width="22.42578125" style="123" customWidth="1"/>
    <col min="6674" max="6674" width="26.28515625" style="123" customWidth="1"/>
    <col min="6675" max="6675" width="24.7109375" style="123" customWidth="1"/>
    <col min="6676" max="6676" width="14.42578125" style="123" customWidth="1"/>
    <col min="6677" max="6677" width="0" style="123" hidden="1" customWidth="1"/>
    <col min="6678" max="6678" width="12.28515625" style="123" customWidth="1"/>
    <col min="6679" max="6912" width="4.5703125" style="123"/>
    <col min="6913" max="6913" width="3.42578125" style="123" customWidth="1"/>
    <col min="6914" max="6914" width="11.140625" style="123" customWidth="1"/>
    <col min="6915" max="6915" width="17.5703125" style="123" customWidth="1"/>
    <col min="6916" max="6916" width="21.7109375" style="123" customWidth="1"/>
    <col min="6917" max="6917" width="38.42578125" style="123" customWidth="1"/>
    <col min="6918" max="6918" width="66.140625" style="123" customWidth="1"/>
    <col min="6919" max="6919" width="57.5703125" style="123" customWidth="1"/>
    <col min="6920" max="6920" width="30.28515625" style="123" customWidth="1"/>
    <col min="6921" max="6921" width="18.42578125" style="123" customWidth="1"/>
    <col min="6922" max="6922" width="24.7109375" style="123" customWidth="1"/>
    <col min="6923" max="6923" width="38.85546875" style="123" customWidth="1"/>
    <col min="6924" max="6924" width="81.28515625" style="123" customWidth="1"/>
    <col min="6925" max="6925" width="23.140625" style="123" customWidth="1"/>
    <col min="6926" max="6926" width="22.85546875" style="123" customWidth="1"/>
    <col min="6927" max="6927" width="24.5703125" style="123" customWidth="1"/>
    <col min="6928" max="6928" width="24.85546875" style="123" customWidth="1"/>
    <col min="6929" max="6929" width="22.42578125" style="123" customWidth="1"/>
    <col min="6930" max="6930" width="26.28515625" style="123" customWidth="1"/>
    <col min="6931" max="6931" width="24.7109375" style="123" customWidth="1"/>
    <col min="6932" max="6932" width="14.42578125" style="123" customWidth="1"/>
    <col min="6933" max="6933" width="0" style="123" hidden="1" customWidth="1"/>
    <col min="6934" max="6934" width="12.28515625" style="123" customWidth="1"/>
    <col min="6935" max="7168" width="4.5703125" style="123"/>
    <col min="7169" max="7169" width="3.42578125" style="123" customWidth="1"/>
    <col min="7170" max="7170" width="11.140625" style="123" customWidth="1"/>
    <col min="7171" max="7171" width="17.5703125" style="123" customWidth="1"/>
    <col min="7172" max="7172" width="21.7109375" style="123" customWidth="1"/>
    <col min="7173" max="7173" width="38.42578125" style="123" customWidth="1"/>
    <col min="7174" max="7174" width="66.140625" style="123" customWidth="1"/>
    <col min="7175" max="7175" width="57.5703125" style="123" customWidth="1"/>
    <col min="7176" max="7176" width="30.28515625" style="123" customWidth="1"/>
    <col min="7177" max="7177" width="18.42578125" style="123" customWidth="1"/>
    <col min="7178" max="7178" width="24.7109375" style="123" customWidth="1"/>
    <col min="7179" max="7179" width="38.85546875" style="123" customWidth="1"/>
    <col min="7180" max="7180" width="81.28515625" style="123" customWidth="1"/>
    <col min="7181" max="7181" width="23.140625" style="123" customWidth="1"/>
    <col min="7182" max="7182" width="22.85546875" style="123" customWidth="1"/>
    <col min="7183" max="7183" width="24.5703125" style="123" customWidth="1"/>
    <col min="7184" max="7184" width="24.85546875" style="123" customWidth="1"/>
    <col min="7185" max="7185" width="22.42578125" style="123" customWidth="1"/>
    <col min="7186" max="7186" width="26.28515625" style="123" customWidth="1"/>
    <col min="7187" max="7187" width="24.7109375" style="123" customWidth="1"/>
    <col min="7188" max="7188" width="14.42578125" style="123" customWidth="1"/>
    <col min="7189" max="7189" width="0" style="123" hidden="1" customWidth="1"/>
    <col min="7190" max="7190" width="12.28515625" style="123" customWidth="1"/>
    <col min="7191" max="7424" width="4.5703125" style="123"/>
    <col min="7425" max="7425" width="3.42578125" style="123" customWidth="1"/>
    <col min="7426" max="7426" width="11.140625" style="123" customWidth="1"/>
    <col min="7427" max="7427" width="17.5703125" style="123" customWidth="1"/>
    <col min="7428" max="7428" width="21.7109375" style="123" customWidth="1"/>
    <col min="7429" max="7429" width="38.42578125" style="123" customWidth="1"/>
    <col min="7430" max="7430" width="66.140625" style="123" customWidth="1"/>
    <col min="7431" max="7431" width="57.5703125" style="123" customWidth="1"/>
    <col min="7432" max="7432" width="30.28515625" style="123" customWidth="1"/>
    <col min="7433" max="7433" width="18.42578125" style="123" customWidth="1"/>
    <col min="7434" max="7434" width="24.7109375" style="123" customWidth="1"/>
    <col min="7435" max="7435" width="38.85546875" style="123" customWidth="1"/>
    <col min="7436" max="7436" width="81.28515625" style="123" customWidth="1"/>
    <col min="7437" max="7437" width="23.140625" style="123" customWidth="1"/>
    <col min="7438" max="7438" width="22.85546875" style="123" customWidth="1"/>
    <col min="7439" max="7439" width="24.5703125" style="123" customWidth="1"/>
    <col min="7440" max="7440" width="24.85546875" style="123" customWidth="1"/>
    <col min="7441" max="7441" width="22.42578125" style="123" customWidth="1"/>
    <col min="7442" max="7442" width="26.28515625" style="123" customWidth="1"/>
    <col min="7443" max="7443" width="24.7109375" style="123" customWidth="1"/>
    <col min="7444" max="7444" width="14.42578125" style="123" customWidth="1"/>
    <col min="7445" max="7445" width="0" style="123" hidden="1" customWidth="1"/>
    <col min="7446" max="7446" width="12.28515625" style="123" customWidth="1"/>
    <col min="7447" max="7680" width="4.5703125" style="123"/>
    <col min="7681" max="7681" width="3.42578125" style="123" customWidth="1"/>
    <col min="7682" max="7682" width="11.140625" style="123" customWidth="1"/>
    <col min="7683" max="7683" width="17.5703125" style="123" customWidth="1"/>
    <col min="7684" max="7684" width="21.7109375" style="123" customWidth="1"/>
    <col min="7685" max="7685" width="38.42578125" style="123" customWidth="1"/>
    <col min="7686" max="7686" width="66.140625" style="123" customWidth="1"/>
    <col min="7687" max="7687" width="57.5703125" style="123" customWidth="1"/>
    <col min="7688" max="7688" width="30.28515625" style="123" customWidth="1"/>
    <col min="7689" max="7689" width="18.42578125" style="123" customWidth="1"/>
    <col min="7690" max="7690" width="24.7109375" style="123" customWidth="1"/>
    <col min="7691" max="7691" width="38.85546875" style="123" customWidth="1"/>
    <col min="7692" max="7692" width="81.28515625" style="123" customWidth="1"/>
    <col min="7693" max="7693" width="23.140625" style="123" customWidth="1"/>
    <col min="7694" max="7694" width="22.85546875" style="123" customWidth="1"/>
    <col min="7695" max="7695" width="24.5703125" style="123" customWidth="1"/>
    <col min="7696" max="7696" width="24.85546875" style="123" customWidth="1"/>
    <col min="7697" max="7697" width="22.42578125" style="123" customWidth="1"/>
    <col min="7698" max="7698" width="26.28515625" style="123" customWidth="1"/>
    <col min="7699" max="7699" width="24.7109375" style="123" customWidth="1"/>
    <col min="7700" max="7700" width="14.42578125" style="123" customWidth="1"/>
    <col min="7701" max="7701" width="0" style="123" hidden="1" customWidth="1"/>
    <col min="7702" max="7702" width="12.28515625" style="123" customWidth="1"/>
    <col min="7703" max="7936" width="4.5703125" style="123"/>
    <col min="7937" max="7937" width="3.42578125" style="123" customWidth="1"/>
    <col min="7938" max="7938" width="11.140625" style="123" customWidth="1"/>
    <col min="7939" max="7939" width="17.5703125" style="123" customWidth="1"/>
    <col min="7940" max="7940" width="21.7109375" style="123" customWidth="1"/>
    <col min="7941" max="7941" width="38.42578125" style="123" customWidth="1"/>
    <col min="7942" max="7942" width="66.140625" style="123" customWidth="1"/>
    <col min="7943" max="7943" width="57.5703125" style="123" customWidth="1"/>
    <col min="7944" max="7944" width="30.28515625" style="123" customWidth="1"/>
    <col min="7945" max="7945" width="18.42578125" style="123" customWidth="1"/>
    <col min="7946" max="7946" width="24.7109375" style="123" customWidth="1"/>
    <col min="7947" max="7947" width="38.85546875" style="123" customWidth="1"/>
    <col min="7948" max="7948" width="81.28515625" style="123" customWidth="1"/>
    <col min="7949" max="7949" width="23.140625" style="123" customWidth="1"/>
    <col min="7950" max="7950" width="22.85546875" style="123" customWidth="1"/>
    <col min="7951" max="7951" width="24.5703125" style="123" customWidth="1"/>
    <col min="7952" max="7952" width="24.85546875" style="123" customWidth="1"/>
    <col min="7953" max="7953" width="22.42578125" style="123" customWidth="1"/>
    <col min="7954" max="7954" width="26.28515625" style="123" customWidth="1"/>
    <col min="7955" max="7955" width="24.7109375" style="123" customWidth="1"/>
    <col min="7956" max="7956" width="14.42578125" style="123" customWidth="1"/>
    <col min="7957" max="7957" width="0" style="123" hidden="1" customWidth="1"/>
    <col min="7958" max="7958" width="12.28515625" style="123" customWidth="1"/>
    <col min="7959" max="8192" width="4.5703125" style="123"/>
    <col min="8193" max="8193" width="3.42578125" style="123" customWidth="1"/>
    <col min="8194" max="8194" width="11.140625" style="123" customWidth="1"/>
    <col min="8195" max="8195" width="17.5703125" style="123" customWidth="1"/>
    <col min="8196" max="8196" width="21.7109375" style="123" customWidth="1"/>
    <col min="8197" max="8197" width="38.42578125" style="123" customWidth="1"/>
    <col min="8198" max="8198" width="66.140625" style="123" customWidth="1"/>
    <col min="8199" max="8199" width="57.5703125" style="123" customWidth="1"/>
    <col min="8200" max="8200" width="30.28515625" style="123" customWidth="1"/>
    <col min="8201" max="8201" width="18.42578125" style="123" customWidth="1"/>
    <col min="8202" max="8202" width="24.7109375" style="123" customWidth="1"/>
    <col min="8203" max="8203" width="38.85546875" style="123" customWidth="1"/>
    <col min="8204" max="8204" width="81.28515625" style="123" customWidth="1"/>
    <col min="8205" max="8205" width="23.140625" style="123" customWidth="1"/>
    <col min="8206" max="8206" width="22.85546875" style="123" customWidth="1"/>
    <col min="8207" max="8207" width="24.5703125" style="123" customWidth="1"/>
    <col min="8208" max="8208" width="24.85546875" style="123" customWidth="1"/>
    <col min="8209" max="8209" width="22.42578125" style="123" customWidth="1"/>
    <col min="8210" max="8210" width="26.28515625" style="123" customWidth="1"/>
    <col min="8211" max="8211" width="24.7109375" style="123" customWidth="1"/>
    <col min="8212" max="8212" width="14.42578125" style="123" customWidth="1"/>
    <col min="8213" max="8213" width="0" style="123" hidden="1" customWidth="1"/>
    <col min="8214" max="8214" width="12.28515625" style="123" customWidth="1"/>
    <col min="8215" max="8448" width="4.5703125" style="123"/>
    <col min="8449" max="8449" width="3.42578125" style="123" customWidth="1"/>
    <col min="8450" max="8450" width="11.140625" style="123" customWidth="1"/>
    <col min="8451" max="8451" width="17.5703125" style="123" customWidth="1"/>
    <col min="8452" max="8452" width="21.7109375" style="123" customWidth="1"/>
    <col min="8453" max="8453" width="38.42578125" style="123" customWidth="1"/>
    <col min="8454" max="8454" width="66.140625" style="123" customWidth="1"/>
    <col min="8455" max="8455" width="57.5703125" style="123" customWidth="1"/>
    <col min="8456" max="8456" width="30.28515625" style="123" customWidth="1"/>
    <col min="8457" max="8457" width="18.42578125" style="123" customWidth="1"/>
    <col min="8458" max="8458" width="24.7109375" style="123" customWidth="1"/>
    <col min="8459" max="8459" width="38.85546875" style="123" customWidth="1"/>
    <col min="8460" max="8460" width="81.28515625" style="123" customWidth="1"/>
    <col min="8461" max="8461" width="23.140625" style="123" customWidth="1"/>
    <col min="8462" max="8462" width="22.85546875" style="123" customWidth="1"/>
    <col min="8463" max="8463" width="24.5703125" style="123" customWidth="1"/>
    <col min="8464" max="8464" width="24.85546875" style="123" customWidth="1"/>
    <col min="8465" max="8465" width="22.42578125" style="123" customWidth="1"/>
    <col min="8466" max="8466" width="26.28515625" style="123" customWidth="1"/>
    <col min="8467" max="8467" width="24.7109375" style="123" customWidth="1"/>
    <col min="8468" max="8468" width="14.42578125" style="123" customWidth="1"/>
    <col min="8469" max="8469" width="0" style="123" hidden="1" customWidth="1"/>
    <col min="8470" max="8470" width="12.28515625" style="123" customWidth="1"/>
    <col min="8471" max="8704" width="4.5703125" style="123"/>
    <col min="8705" max="8705" width="3.42578125" style="123" customWidth="1"/>
    <col min="8706" max="8706" width="11.140625" style="123" customWidth="1"/>
    <col min="8707" max="8707" width="17.5703125" style="123" customWidth="1"/>
    <col min="8708" max="8708" width="21.7109375" style="123" customWidth="1"/>
    <col min="8709" max="8709" width="38.42578125" style="123" customWidth="1"/>
    <col min="8710" max="8710" width="66.140625" style="123" customWidth="1"/>
    <col min="8711" max="8711" width="57.5703125" style="123" customWidth="1"/>
    <col min="8712" max="8712" width="30.28515625" style="123" customWidth="1"/>
    <col min="8713" max="8713" width="18.42578125" style="123" customWidth="1"/>
    <col min="8714" max="8714" width="24.7109375" style="123" customWidth="1"/>
    <col min="8715" max="8715" width="38.85546875" style="123" customWidth="1"/>
    <col min="8716" max="8716" width="81.28515625" style="123" customWidth="1"/>
    <col min="8717" max="8717" width="23.140625" style="123" customWidth="1"/>
    <col min="8718" max="8718" width="22.85546875" style="123" customWidth="1"/>
    <col min="8719" max="8719" width="24.5703125" style="123" customWidth="1"/>
    <col min="8720" max="8720" width="24.85546875" style="123" customWidth="1"/>
    <col min="8721" max="8721" width="22.42578125" style="123" customWidth="1"/>
    <col min="8722" max="8722" width="26.28515625" style="123" customWidth="1"/>
    <col min="8723" max="8723" width="24.7109375" style="123" customWidth="1"/>
    <col min="8724" max="8724" width="14.42578125" style="123" customWidth="1"/>
    <col min="8725" max="8725" width="0" style="123" hidden="1" customWidth="1"/>
    <col min="8726" max="8726" width="12.28515625" style="123" customWidth="1"/>
    <col min="8727" max="8960" width="4.5703125" style="123"/>
    <col min="8961" max="8961" width="3.42578125" style="123" customWidth="1"/>
    <col min="8962" max="8962" width="11.140625" style="123" customWidth="1"/>
    <col min="8963" max="8963" width="17.5703125" style="123" customWidth="1"/>
    <col min="8964" max="8964" width="21.7109375" style="123" customWidth="1"/>
    <col min="8965" max="8965" width="38.42578125" style="123" customWidth="1"/>
    <col min="8966" max="8966" width="66.140625" style="123" customWidth="1"/>
    <col min="8967" max="8967" width="57.5703125" style="123" customWidth="1"/>
    <col min="8968" max="8968" width="30.28515625" style="123" customWidth="1"/>
    <col min="8969" max="8969" width="18.42578125" style="123" customWidth="1"/>
    <col min="8970" max="8970" width="24.7109375" style="123" customWidth="1"/>
    <col min="8971" max="8971" width="38.85546875" style="123" customWidth="1"/>
    <col min="8972" max="8972" width="81.28515625" style="123" customWidth="1"/>
    <col min="8973" max="8973" width="23.140625" style="123" customWidth="1"/>
    <col min="8974" max="8974" width="22.85546875" style="123" customWidth="1"/>
    <col min="8975" max="8975" width="24.5703125" style="123" customWidth="1"/>
    <col min="8976" max="8976" width="24.85546875" style="123" customWidth="1"/>
    <col min="8977" max="8977" width="22.42578125" style="123" customWidth="1"/>
    <col min="8978" max="8978" width="26.28515625" style="123" customWidth="1"/>
    <col min="8979" max="8979" width="24.7109375" style="123" customWidth="1"/>
    <col min="8980" max="8980" width="14.42578125" style="123" customWidth="1"/>
    <col min="8981" max="8981" width="0" style="123" hidden="1" customWidth="1"/>
    <col min="8982" max="8982" width="12.28515625" style="123" customWidth="1"/>
    <col min="8983" max="9216" width="4.5703125" style="123"/>
    <col min="9217" max="9217" width="3.42578125" style="123" customWidth="1"/>
    <col min="9218" max="9218" width="11.140625" style="123" customWidth="1"/>
    <col min="9219" max="9219" width="17.5703125" style="123" customWidth="1"/>
    <col min="9220" max="9220" width="21.7109375" style="123" customWidth="1"/>
    <col min="9221" max="9221" width="38.42578125" style="123" customWidth="1"/>
    <col min="9222" max="9222" width="66.140625" style="123" customWidth="1"/>
    <col min="9223" max="9223" width="57.5703125" style="123" customWidth="1"/>
    <col min="9224" max="9224" width="30.28515625" style="123" customWidth="1"/>
    <col min="9225" max="9225" width="18.42578125" style="123" customWidth="1"/>
    <col min="9226" max="9226" width="24.7109375" style="123" customWidth="1"/>
    <col min="9227" max="9227" width="38.85546875" style="123" customWidth="1"/>
    <col min="9228" max="9228" width="81.28515625" style="123" customWidth="1"/>
    <col min="9229" max="9229" width="23.140625" style="123" customWidth="1"/>
    <col min="9230" max="9230" width="22.85546875" style="123" customWidth="1"/>
    <col min="9231" max="9231" width="24.5703125" style="123" customWidth="1"/>
    <col min="9232" max="9232" width="24.85546875" style="123" customWidth="1"/>
    <col min="9233" max="9233" width="22.42578125" style="123" customWidth="1"/>
    <col min="9234" max="9234" width="26.28515625" style="123" customWidth="1"/>
    <col min="9235" max="9235" width="24.7109375" style="123" customWidth="1"/>
    <col min="9236" max="9236" width="14.42578125" style="123" customWidth="1"/>
    <col min="9237" max="9237" width="0" style="123" hidden="1" customWidth="1"/>
    <col min="9238" max="9238" width="12.28515625" style="123" customWidth="1"/>
    <col min="9239" max="9472" width="4.5703125" style="123"/>
    <col min="9473" max="9473" width="3.42578125" style="123" customWidth="1"/>
    <col min="9474" max="9474" width="11.140625" style="123" customWidth="1"/>
    <col min="9475" max="9475" width="17.5703125" style="123" customWidth="1"/>
    <col min="9476" max="9476" width="21.7109375" style="123" customWidth="1"/>
    <col min="9477" max="9477" width="38.42578125" style="123" customWidth="1"/>
    <col min="9478" max="9478" width="66.140625" style="123" customWidth="1"/>
    <col min="9479" max="9479" width="57.5703125" style="123" customWidth="1"/>
    <col min="9480" max="9480" width="30.28515625" style="123" customWidth="1"/>
    <col min="9481" max="9481" width="18.42578125" style="123" customWidth="1"/>
    <col min="9482" max="9482" width="24.7109375" style="123" customWidth="1"/>
    <col min="9483" max="9483" width="38.85546875" style="123" customWidth="1"/>
    <col min="9484" max="9484" width="81.28515625" style="123" customWidth="1"/>
    <col min="9485" max="9485" width="23.140625" style="123" customWidth="1"/>
    <col min="9486" max="9486" width="22.85546875" style="123" customWidth="1"/>
    <col min="9487" max="9487" width="24.5703125" style="123" customWidth="1"/>
    <col min="9488" max="9488" width="24.85546875" style="123" customWidth="1"/>
    <col min="9489" max="9489" width="22.42578125" style="123" customWidth="1"/>
    <col min="9490" max="9490" width="26.28515625" style="123" customWidth="1"/>
    <col min="9491" max="9491" width="24.7109375" style="123" customWidth="1"/>
    <col min="9492" max="9492" width="14.42578125" style="123" customWidth="1"/>
    <col min="9493" max="9493" width="0" style="123" hidden="1" customWidth="1"/>
    <col min="9494" max="9494" width="12.28515625" style="123" customWidth="1"/>
    <col min="9495" max="9728" width="4.5703125" style="123"/>
    <col min="9729" max="9729" width="3.42578125" style="123" customWidth="1"/>
    <col min="9730" max="9730" width="11.140625" style="123" customWidth="1"/>
    <col min="9731" max="9731" width="17.5703125" style="123" customWidth="1"/>
    <col min="9732" max="9732" width="21.7109375" style="123" customWidth="1"/>
    <col min="9733" max="9733" width="38.42578125" style="123" customWidth="1"/>
    <col min="9734" max="9734" width="66.140625" style="123" customWidth="1"/>
    <col min="9735" max="9735" width="57.5703125" style="123" customWidth="1"/>
    <col min="9736" max="9736" width="30.28515625" style="123" customWidth="1"/>
    <col min="9737" max="9737" width="18.42578125" style="123" customWidth="1"/>
    <col min="9738" max="9738" width="24.7109375" style="123" customWidth="1"/>
    <col min="9739" max="9739" width="38.85546875" style="123" customWidth="1"/>
    <col min="9740" max="9740" width="81.28515625" style="123" customWidth="1"/>
    <col min="9741" max="9741" width="23.140625" style="123" customWidth="1"/>
    <col min="9742" max="9742" width="22.85546875" style="123" customWidth="1"/>
    <col min="9743" max="9743" width="24.5703125" style="123" customWidth="1"/>
    <col min="9744" max="9744" width="24.85546875" style="123" customWidth="1"/>
    <col min="9745" max="9745" width="22.42578125" style="123" customWidth="1"/>
    <col min="9746" max="9746" width="26.28515625" style="123" customWidth="1"/>
    <col min="9747" max="9747" width="24.7109375" style="123" customWidth="1"/>
    <col min="9748" max="9748" width="14.42578125" style="123" customWidth="1"/>
    <col min="9749" max="9749" width="0" style="123" hidden="1" customWidth="1"/>
    <col min="9750" max="9750" width="12.28515625" style="123" customWidth="1"/>
    <col min="9751" max="9984" width="4.5703125" style="123"/>
    <col min="9985" max="9985" width="3.42578125" style="123" customWidth="1"/>
    <col min="9986" max="9986" width="11.140625" style="123" customWidth="1"/>
    <col min="9987" max="9987" width="17.5703125" style="123" customWidth="1"/>
    <col min="9988" max="9988" width="21.7109375" style="123" customWidth="1"/>
    <col min="9989" max="9989" width="38.42578125" style="123" customWidth="1"/>
    <col min="9990" max="9990" width="66.140625" style="123" customWidth="1"/>
    <col min="9991" max="9991" width="57.5703125" style="123" customWidth="1"/>
    <col min="9992" max="9992" width="30.28515625" style="123" customWidth="1"/>
    <col min="9993" max="9993" width="18.42578125" style="123" customWidth="1"/>
    <col min="9994" max="9994" width="24.7109375" style="123" customWidth="1"/>
    <col min="9995" max="9995" width="38.85546875" style="123" customWidth="1"/>
    <col min="9996" max="9996" width="81.28515625" style="123" customWidth="1"/>
    <col min="9997" max="9997" width="23.140625" style="123" customWidth="1"/>
    <col min="9998" max="9998" width="22.85546875" style="123" customWidth="1"/>
    <col min="9999" max="9999" width="24.5703125" style="123" customWidth="1"/>
    <col min="10000" max="10000" width="24.85546875" style="123" customWidth="1"/>
    <col min="10001" max="10001" width="22.42578125" style="123" customWidth="1"/>
    <col min="10002" max="10002" width="26.28515625" style="123" customWidth="1"/>
    <col min="10003" max="10003" width="24.7109375" style="123" customWidth="1"/>
    <col min="10004" max="10004" width="14.42578125" style="123" customWidth="1"/>
    <col min="10005" max="10005" width="0" style="123" hidden="1" customWidth="1"/>
    <col min="10006" max="10006" width="12.28515625" style="123" customWidth="1"/>
    <col min="10007" max="10240" width="4.5703125" style="123"/>
    <col min="10241" max="10241" width="3.42578125" style="123" customWidth="1"/>
    <col min="10242" max="10242" width="11.140625" style="123" customWidth="1"/>
    <col min="10243" max="10243" width="17.5703125" style="123" customWidth="1"/>
    <col min="10244" max="10244" width="21.7109375" style="123" customWidth="1"/>
    <col min="10245" max="10245" width="38.42578125" style="123" customWidth="1"/>
    <col min="10246" max="10246" width="66.140625" style="123" customWidth="1"/>
    <col min="10247" max="10247" width="57.5703125" style="123" customWidth="1"/>
    <col min="10248" max="10248" width="30.28515625" style="123" customWidth="1"/>
    <col min="10249" max="10249" width="18.42578125" style="123" customWidth="1"/>
    <col min="10250" max="10250" width="24.7109375" style="123" customWidth="1"/>
    <col min="10251" max="10251" width="38.85546875" style="123" customWidth="1"/>
    <col min="10252" max="10252" width="81.28515625" style="123" customWidth="1"/>
    <col min="10253" max="10253" width="23.140625" style="123" customWidth="1"/>
    <col min="10254" max="10254" width="22.85546875" style="123" customWidth="1"/>
    <col min="10255" max="10255" width="24.5703125" style="123" customWidth="1"/>
    <col min="10256" max="10256" width="24.85546875" style="123" customWidth="1"/>
    <col min="10257" max="10257" width="22.42578125" style="123" customWidth="1"/>
    <col min="10258" max="10258" width="26.28515625" style="123" customWidth="1"/>
    <col min="10259" max="10259" width="24.7109375" style="123" customWidth="1"/>
    <col min="10260" max="10260" width="14.42578125" style="123" customWidth="1"/>
    <col min="10261" max="10261" width="0" style="123" hidden="1" customWidth="1"/>
    <col min="10262" max="10262" width="12.28515625" style="123" customWidth="1"/>
    <col min="10263" max="10496" width="4.5703125" style="123"/>
    <col min="10497" max="10497" width="3.42578125" style="123" customWidth="1"/>
    <col min="10498" max="10498" width="11.140625" style="123" customWidth="1"/>
    <col min="10499" max="10499" width="17.5703125" style="123" customWidth="1"/>
    <col min="10500" max="10500" width="21.7109375" style="123" customWidth="1"/>
    <col min="10501" max="10501" width="38.42578125" style="123" customWidth="1"/>
    <col min="10502" max="10502" width="66.140625" style="123" customWidth="1"/>
    <col min="10503" max="10503" width="57.5703125" style="123" customWidth="1"/>
    <col min="10504" max="10504" width="30.28515625" style="123" customWidth="1"/>
    <col min="10505" max="10505" width="18.42578125" style="123" customWidth="1"/>
    <col min="10506" max="10506" width="24.7109375" style="123" customWidth="1"/>
    <col min="10507" max="10507" width="38.85546875" style="123" customWidth="1"/>
    <col min="10508" max="10508" width="81.28515625" style="123" customWidth="1"/>
    <col min="10509" max="10509" width="23.140625" style="123" customWidth="1"/>
    <col min="10510" max="10510" width="22.85546875" style="123" customWidth="1"/>
    <col min="10511" max="10511" width="24.5703125" style="123" customWidth="1"/>
    <col min="10512" max="10512" width="24.85546875" style="123" customWidth="1"/>
    <col min="10513" max="10513" width="22.42578125" style="123" customWidth="1"/>
    <col min="10514" max="10514" width="26.28515625" style="123" customWidth="1"/>
    <col min="10515" max="10515" width="24.7109375" style="123" customWidth="1"/>
    <col min="10516" max="10516" width="14.42578125" style="123" customWidth="1"/>
    <col min="10517" max="10517" width="0" style="123" hidden="1" customWidth="1"/>
    <col min="10518" max="10518" width="12.28515625" style="123" customWidth="1"/>
    <col min="10519" max="10752" width="4.5703125" style="123"/>
    <col min="10753" max="10753" width="3.42578125" style="123" customWidth="1"/>
    <col min="10754" max="10754" width="11.140625" style="123" customWidth="1"/>
    <col min="10755" max="10755" width="17.5703125" style="123" customWidth="1"/>
    <col min="10756" max="10756" width="21.7109375" style="123" customWidth="1"/>
    <col min="10757" max="10757" width="38.42578125" style="123" customWidth="1"/>
    <col min="10758" max="10758" width="66.140625" style="123" customWidth="1"/>
    <col min="10759" max="10759" width="57.5703125" style="123" customWidth="1"/>
    <col min="10760" max="10760" width="30.28515625" style="123" customWidth="1"/>
    <col min="10761" max="10761" width="18.42578125" style="123" customWidth="1"/>
    <col min="10762" max="10762" width="24.7109375" style="123" customWidth="1"/>
    <col min="10763" max="10763" width="38.85546875" style="123" customWidth="1"/>
    <col min="10764" max="10764" width="81.28515625" style="123" customWidth="1"/>
    <col min="10765" max="10765" width="23.140625" style="123" customWidth="1"/>
    <col min="10766" max="10766" width="22.85546875" style="123" customWidth="1"/>
    <col min="10767" max="10767" width="24.5703125" style="123" customWidth="1"/>
    <col min="10768" max="10768" width="24.85546875" style="123" customWidth="1"/>
    <col min="10769" max="10769" width="22.42578125" style="123" customWidth="1"/>
    <col min="10770" max="10770" width="26.28515625" style="123" customWidth="1"/>
    <col min="10771" max="10771" width="24.7109375" style="123" customWidth="1"/>
    <col min="10772" max="10772" width="14.42578125" style="123" customWidth="1"/>
    <col min="10773" max="10773" width="0" style="123" hidden="1" customWidth="1"/>
    <col min="10774" max="10774" width="12.28515625" style="123" customWidth="1"/>
    <col min="10775" max="11008" width="4.5703125" style="123"/>
    <col min="11009" max="11009" width="3.42578125" style="123" customWidth="1"/>
    <col min="11010" max="11010" width="11.140625" style="123" customWidth="1"/>
    <col min="11011" max="11011" width="17.5703125" style="123" customWidth="1"/>
    <col min="11012" max="11012" width="21.7109375" style="123" customWidth="1"/>
    <col min="11013" max="11013" width="38.42578125" style="123" customWidth="1"/>
    <col min="11014" max="11014" width="66.140625" style="123" customWidth="1"/>
    <col min="11015" max="11015" width="57.5703125" style="123" customWidth="1"/>
    <col min="11016" max="11016" width="30.28515625" style="123" customWidth="1"/>
    <col min="11017" max="11017" width="18.42578125" style="123" customWidth="1"/>
    <col min="11018" max="11018" width="24.7109375" style="123" customWidth="1"/>
    <col min="11019" max="11019" width="38.85546875" style="123" customWidth="1"/>
    <col min="11020" max="11020" width="81.28515625" style="123" customWidth="1"/>
    <col min="11021" max="11021" width="23.140625" style="123" customWidth="1"/>
    <col min="11022" max="11022" width="22.85546875" style="123" customWidth="1"/>
    <col min="11023" max="11023" width="24.5703125" style="123" customWidth="1"/>
    <col min="11024" max="11024" width="24.85546875" style="123" customWidth="1"/>
    <col min="11025" max="11025" width="22.42578125" style="123" customWidth="1"/>
    <col min="11026" max="11026" width="26.28515625" style="123" customWidth="1"/>
    <col min="11027" max="11027" width="24.7109375" style="123" customWidth="1"/>
    <col min="11028" max="11028" width="14.42578125" style="123" customWidth="1"/>
    <col min="11029" max="11029" width="0" style="123" hidden="1" customWidth="1"/>
    <col min="11030" max="11030" width="12.28515625" style="123" customWidth="1"/>
    <col min="11031" max="11264" width="4.5703125" style="123"/>
    <col min="11265" max="11265" width="3.42578125" style="123" customWidth="1"/>
    <col min="11266" max="11266" width="11.140625" style="123" customWidth="1"/>
    <col min="11267" max="11267" width="17.5703125" style="123" customWidth="1"/>
    <col min="11268" max="11268" width="21.7109375" style="123" customWidth="1"/>
    <col min="11269" max="11269" width="38.42578125" style="123" customWidth="1"/>
    <col min="11270" max="11270" width="66.140625" style="123" customWidth="1"/>
    <col min="11271" max="11271" width="57.5703125" style="123" customWidth="1"/>
    <col min="11272" max="11272" width="30.28515625" style="123" customWidth="1"/>
    <col min="11273" max="11273" width="18.42578125" style="123" customWidth="1"/>
    <col min="11274" max="11274" width="24.7109375" style="123" customWidth="1"/>
    <col min="11275" max="11275" width="38.85546875" style="123" customWidth="1"/>
    <col min="11276" max="11276" width="81.28515625" style="123" customWidth="1"/>
    <col min="11277" max="11277" width="23.140625" style="123" customWidth="1"/>
    <col min="11278" max="11278" width="22.85546875" style="123" customWidth="1"/>
    <col min="11279" max="11279" width="24.5703125" style="123" customWidth="1"/>
    <col min="11280" max="11280" width="24.85546875" style="123" customWidth="1"/>
    <col min="11281" max="11281" width="22.42578125" style="123" customWidth="1"/>
    <col min="11282" max="11282" width="26.28515625" style="123" customWidth="1"/>
    <col min="11283" max="11283" width="24.7109375" style="123" customWidth="1"/>
    <col min="11284" max="11284" width="14.42578125" style="123" customWidth="1"/>
    <col min="11285" max="11285" width="0" style="123" hidden="1" customWidth="1"/>
    <col min="11286" max="11286" width="12.28515625" style="123" customWidth="1"/>
    <col min="11287" max="11520" width="4.5703125" style="123"/>
    <col min="11521" max="11521" width="3.42578125" style="123" customWidth="1"/>
    <col min="11522" max="11522" width="11.140625" style="123" customWidth="1"/>
    <col min="11523" max="11523" width="17.5703125" style="123" customWidth="1"/>
    <col min="11524" max="11524" width="21.7109375" style="123" customWidth="1"/>
    <col min="11525" max="11525" width="38.42578125" style="123" customWidth="1"/>
    <col min="11526" max="11526" width="66.140625" style="123" customWidth="1"/>
    <col min="11527" max="11527" width="57.5703125" style="123" customWidth="1"/>
    <col min="11528" max="11528" width="30.28515625" style="123" customWidth="1"/>
    <col min="11529" max="11529" width="18.42578125" style="123" customWidth="1"/>
    <col min="11530" max="11530" width="24.7109375" style="123" customWidth="1"/>
    <col min="11531" max="11531" width="38.85546875" style="123" customWidth="1"/>
    <col min="11532" max="11532" width="81.28515625" style="123" customWidth="1"/>
    <col min="11533" max="11533" width="23.140625" style="123" customWidth="1"/>
    <col min="11534" max="11534" width="22.85546875" style="123" customWidth="1"/>
    <col min="11535" max="11535" width="24.5703125" style="123" customWidth="1"/>
    <col min="11536" max="11536" width="24.85546875" style="123" customWidth="1"/>
    <col min="11537" max="11537" width="22.42578125" style="123" customWidth="1"/>
    <col min="11538" max="11538" width="26.28515625" style="123" customWidth="1"/>
    <col min="11539" max="11539" width="24.7109375" style="123" customWidth="1"/>
    <col min="11540" max="11540" width="14.42578125" style="123" customWidth="1"/>
    <col min="11541" max="11541" width="0" style="123" hidden="1" customWidth="1"/>
    <col min="11542" max="11542" width="12.28515625" style="123" customWidth="1"/>
    <col min="11543" max="11776" width="4.5703125" style="123"/>
    <col min="11777" max="11777" width="3.42578125" style="123" customWidth="1"/>
    <col min="11778" max="11778" width="11.140625" style="123" customWidth="1"/>
    <col min="11779" max="11779" width="17.5703125" style="123" customWidth="1"/>
    <col min="11780" max="11780" width="21.7109375" style="123" customWidth="1"/>
    <col min="11781" max="11781" width="38.42578125" style="123" customWidth="1"/>
    <col min="11782" max="11782" width="66.140625" style="123" customWidth="1"/>
    <col min="11783" max="11783" width="57.5703125" style="123" customWidth="1"/>
    <col min="11784" max="11784" width="30.28515625" style="123" customWidth="1"/>
    <col min="11785" max="11785" width="18.42578125" style="123" customWidth="1"/>
    <col min="11786" max="11786" width="24.7109375" style="123" customWidth="1"/>
    <col min="11787" max="11787" width="38.85546875" style="123" customWidth="1"/>
    <col min="11788" max="11788" width="81.28515625" style="123" customWidth="1"/>
    <col min="11789" max="11789" width="23.140625" style="123" customWidth="1"/>
    <col min="11790" max="11790" width="22.85546875" style="123" customWidth="1"/>
    <col min="11791" max="11791" width="24.5703125" style="123" customWidth="1"/>
    <col min="11792" max="11792" width="24.85546875" style="123" customWidth="1"/>
    <col min="11793" max="11793" width="22.42578125" style="123" customWidth="1"/>
    <col min="11794" max="11794" width="26.28515625" style="123" customWidth="1"/>
    <col min="11795" max="11795" width="24.7109375" style="123" customWidth="1"/>
    <col min="11796" max="11796" width="14.42578125" style="123" customWidth="1"/>
    <col min="11797" max="11797" width="0" style="123" hidden="1" customWidth="1"/>
    <col min="11798" max="11798" width="12.28515625" style="123" customWidth="1"/>
    <col min="11799" max="12032" width="4.5703125" style="123"/>
    <col min="12033" max="12033" width="3.42578125" style="123" customWidth="1"/>
    <col min="12034" max="12034" width="11.140625" style="123" customWidth="1"/>
    <col min="12035" max="12035" width="17.5703125" style="123" customWidth="1"/>
    <col min="12036" max="12036" width="21.7109375" style="123" customWidth="1"/>
    <col min="12037" max="12037" width="38.42578125" style="123" customWidth="1"/>
    <col min="12038" max="12038" width="66.140625" style="123" customWidth="1"/>
    <col min="12039" max="12039" width="57.5703125" style="123" customWidth="1"/>
    <col min="12040" max="12040" width="30.28515625" style="123" customWidth="1"/>
    <col min="12041" max="12041" width="18.42578125" style="123" customWidth="1"/>
    <col min="12042" max="12042" width="24.7109375" style="123" customWidth="1"/>
    <col min="12043" max="12043" width="38.85546875" style="123" customWidth="1"/>
    <col min="12044" max="12044" width="81.28515625" style="123" customWidth="1"/>
    <col min="12045" max="12045" width="23.140625" style="123" customWidth="1"/>
    <col min="12046" max="12046" width="22.85546875" style="123" customWidth="1"/>
    <col min="12047" max="12047" width="24.5703125" style="123" customWidth="1"/>
    <col min="12048" max="12048" width="24.85546875" style="123" customWidth="1"/>
    <col min="12049" max="12049" width="22.42578125" style="123" customWidth="1"/>
    <col min="12050" max="12050" width="26.28515625" style="123" customWidth="1"/>
    <col min="12051" max="12051" width="24.7109375" style="123" customWidth="1"/>
    <col min="12052" max="12052" width="14.42578125" style="123" customWidth="1"/>
    <col min="12053" max="12053" width="0" style="123" hidden="1" customWidth="1"/>
    <col min="12054" max="12054" width="12.28515625" style="123" customWidth="1"/>
    <col min="12055" max="12288" width="4.5703125" style="123"/>
    <col min="12289" max="12289" width="3.42578125" style="123" customWidth="1"/>
    <col min="12290" max="12290" width="11.140625" style="123" customWidth="1"/>
    <col min="12291" max="12291" width="17.5703125" style="123" customWidth="1"/>
    <col min="12292" max="12292" width="21.7109375" style="123" customWidth="1"/>
    <col min="12293" max="12293" width="38.42578125" style="123" customWidth="1"/>
    <col min="12294" max="12294" width="66.140625" style="123" customWidth="1"/>
    <col min="12295" max="12295" width="57.5703125" style="123" customWidth="1"/>
    <col min="12296" max="12296" width="30.28515625" style="123" customWidth="1"/>
    <col min="12297" max="12297" width="18.42578125" style="123" customWidth="1"/>
    <col min="12298" max="12298" width="24.7109375" style="123" customWidth="1"/>
    <col min="12299" max="12299" width="38.85546875" style="123" customWidth="1"/>
    <col min="12300" max="12300" width="81.28515625" style="123" customWidth="1"/>
    <col min="12301" max="12301" width="23.140625" style="123" customWidth="1"/>
    <col min="12302" max="12302" width="22.85546875" style="123" customWidth="1"/>
    <col min="12303" max="12303" width="24.5703125" style="123" customWidth="1"/>
    <col min="12304" max="12304" width="24.85546875" style="123" customWidth="1"/>
    <col min="12305" max="12305" width="22.42578125" style="123" customWidth="1"/>
    <col min="12306" max="12306" width="26.28515625" style="123" customWidth="1"/>
    <col min="12307" max="12307" width="24.7109375" style="123" customWidth="1"/>
    <col min="12308" max="12308" width="14.42578125" style="123" customWidth="1"/>
    <col min="12309" max="12309" width="0" style="123" hidden="1" customWidth="1"/>
    <col min="12310" max="12310" width="12.28515625" style="123" customWidth="1"/>
    <col min="12311" max="12544" width="4.5703125" style="123"/>
    <col min="12545" max="12545" width="3.42578125" style="123" customWidth="1"/>
    <col min="12546" max="12546" width="11.140625" style="123" customWidth="1"/>
    <col min="12547" max="12547" width="17.5703125" style="123" customWidth="1"/>
    <col min="12548" max="12548" width="21.7109375" style="123" customWidth="1"/>
    <col min="12549" max="12549" width="38.42578125" style="123" customWidth="1"/>
    <col min="12550" max="12550" width="66.140625" style="123" customWidth="1"/>
    <col min="12551" max="12551" width="57.5703125" style="123" customWidth="1"/>
    <col min="12552" max="12552" width="30.28515625" style="123" customWidth="1"/>
    <col min="12553" max="12553" width="18.42578125" style="123" customWidth="1"/>
    <col min="12554" max="12554" width="24.7109375" style="123" customWidth="1"/>
    <col min="12555" max="12555" width="38.85546875" style="123" customWidth="1"/>
    <col min="12556" max="12556" width="81.28515625" style="123" customWidth="1"/>
    <col min="12557" max="12557" width="23.140625" style="123" customWidth="1"/>
    <col min="12558" max="12558" width="22.85546875" style="123" customWidth="1"/>
    <col min="12559" max="12559" width="24.5703125" style="123" customWidth="1"/>
    <col min="12560" max="12560" width="24.85546875" style="123" customWidth="1"/>
    <col min="12561" max="12561" width="22.42578125" style="123" customWidth="1"/>
    <col min="12562" max="12562" width="26.28515625" style="123" customWidth="1"/>
    <col min="12563" max="12563" width="24.7109375" style="123" customWidth="1"/>
    <col min="12564" max="12564" width="14.42578125" style="123" customWidth="1"/>
    <col min="12565" max="12565" width="0" style="123" hidden="1" customWidth="1"/>
    <col min="12566" max="12566" width="12.28515625" style="123" customWidth="1"/>
    <col min="12567" max="12800" width="4.5703125" style="123"/>
    <col min="12801" max="12801" width="3.42578125" style="123" customWidth="1"/>
    <col min="12802" max="12802" width="11.140625" style="123" customWidth="1"/>
    <col min="12803" max="12803" width="17.5703125" style="123" customWidth="1"/>
    <col min="12804" max="12804" width="21.7109375" style="123" customWidth="1"/>
    <col min="12805" max="12805" width="38.42578125" style="123" customWidth="1"/>
    <col min="12806" max="12806" width="66.140625" style="123" customWidth="1"/>
    <col min="12807" max="12807" width="57.5703125" style="123" customWidth="1"/>
    <col min="12808" max="12808" width="30.28515625" style="123" customWidth="1"/>
    <col min="12809" max="12809" width="18.42578125" style="123" customWidth="1"/>
    <col min="12810" max="12810" width="24.7109375" style="123" customWidth="1"/>
    <col min="12811" max="12811" width="38.85546875" style="123" customWidth="1"/>
    <col min="12812" max="12812" width="81.28515625" style="123" customWidth="1"/>
    <col min="12813" max="12813" width="23.140625" style="123" customWidth="1"/>
    <col min="12814" max="12814" width="22.85546875" style="123" customWidth="1"/>
    <col min="12815" max="12815" width="24.5703125" style="123" customWidth="1"/>
    <col min="12816" max="12816" width="24.85546875" style="123" customWidth="1"/>
    <col min="12817" max="12817" width="22.42578125" style="123" customWidth="1"/>
    <col min="12818" max="12818" width="26.28515625" style="123" customWidth="1"/>
    <col min="12819" max="12819" width="24.7109375" style="123" customWidth="1"/>
    <col min="12820" max="12820" width="14.42578125" style="123" customWidth="1"/>
    <col min="12821" max="12821" width="0" style="123" hidden="1" customWidth="1"/>
    <col min="12822" max="12822" width="12.28515625" style="123" customWidth="1"/>
    <col min="12823" max="13056" width="4.5703125" style="123"/>
    <col min="13057" max="13057" width="3.42578125" style="123" customWidth="1"/>
    <col min="13058" max="13058" width="11.140625" style="123" customWidth="1"/>
    <col min="13059" max="13059" width="17.5703125" style="123" customWidth="1"/>
    <col min="13060" max="13060" width="21.7109375" style="123" customWidth="1"/>
    <col min="13061" max="13061" width="38.42578125" style="123" customWidth="1"/>
    <col min="13062" max="13062" width="66.140625" style="123" customWidth="1"/>
    <col min="13063" max="13063" width="57.5703125" style="123" customWidth="1"/>
    <col min="13064" max="13064" width="30.28515625" style="123" customWidth="1"/>
    <col min="13065" max="13065" width="18.42578125" style="123" customWidth="1"/>
    <col min="13066" max="13066" width="24.7109375" style="123" customWidth="1"/>
    <col min="13067" max="13067" width="38.85546875" style="123" customWidth="1"/>
    <col min="13068" max="13068" width="81.28515625" style="123" customWidth="1"/>
    <col min="13069" max="13069" width="23.140625" style="123" customWidth="1"/>
    <col min="13070" max="13070" width="22.85546875" style="123" customWidth="1"/>
    <col min="13071" max="13071" width="24.5703125" style="123" customWidth="1"/>
    <col min="13072" max="13072" width="24.85546875" style="123" customWidth="1"/>
    <col min="13073" max="13073" width="22.42578125" style="123" customWidth="1"/>
    <col min="13074" max="13074" width="26.28515625" style="123" customWidth="1"/>
    <col min="13075" max="13075" width="24.7109375" style="123" customWidth="1"/>
    <col min="13076" max="13076" width="14.42578125" style="123" customWidth="1"/>
    <col min="13077" max="13077" width="0" style="123" hidden="1" customWidth="1"/>
    <col min="13078" max="13078" width="12.28515625" style="123" customWidth="1"/>
    <col min="13079" max="13312" width="4.5703125" style="123"/>
    <col min="13313" max="13313" width="3.42578125" style="123" customWidth="1"/>
    <col min="13314" max="13314" width="11.140625" style="123" customWidth="1"/>
    <col min="13315" max="13315" width="17.5703125" style="123" customWidth="1"/>
    <col min="13316" max="13316" width="21.7109375" style="123" customWidth="1"/>
    <col min="13317" max="13317" width="38.42578125" style="123" customWidth="1"/>
    <col min="13318" max="13318" width="66.140625" style="123" customWidth="1"/>
    <col min="13319" max="13319" width="57.5703125" style="123" customWidth="1"/>
    <col min="13320" max="13320" width="30.28515625" style="123" customWidth="1"/>
    <col min="13321" max="13321" width="18.42578125" style="123" customWidth="1"/>
    <col min="13322" max="13322" width="24.7109375" style="123" customWidth="1"/>
    <col min="13323" max="13323" width="38.85546875" style="123" customWidth="1"/>
    <col min="13324" max="13324" width="81.28515625" style="123" customWidth="1"/>
    <col min="13325" max="13325" width="23.140625" style="123" customWidth="1"/>
    <col min="13326" max="13326" width="22.85546875" style="123" customWidth="1"/>
    <col min="13327" max="13327" width="24.5703125" style="123" customWidth="1"/>
    <col min="13328" max="13328" width="24.85546875" style="123" customWidth="1"/>
    <col min="13329" max="13329" width="22.42578125" style="123" customWidth="1"/>
    <col min="13330" max="13330" width="26.28515625" style="123" customWidth="1"/>
    <col min="13331" max="13331" width="24.7109375" style="123" customWidth="1"/>
    <col min="13332" max="13332" width="14.42578125" style="123" customWidth="1"/>
    <col min="13333" max="13333" width="0" style="123" hidden="1" customWidth="1"/>
    <col min="13334" max="13334" width="12.28515625" style="123" customWidth="1"/>
    <col min="13335" max="13568" width="4.5703125" style="123"/>
    <col min="13569" max="13569" width="3.42578125" style="123" customWidth="1"/>
    <col min="13570" max="13570" width="11.140625" style="123" customWidth="1"/>
    <col min="13571" max="13571" width="17.5703125" style="123" customWidth="1"/>
    <col min="13572" max="13572" width="21.7109375" style="123" customWidth="1"/>
    <col min="13573" max="13573" width="38.42578125" style="123" customWidth="1"/>
    <col min="13574" max="13574" width="66.140625" style="123" customWidth="1"/>
    <col min="13575" max="13575" width="57.5703125" style="123" customWidth="1"/>
    <col min="13576" max="13576" width="30.28515625" style="123" customWidth="1"/>
    <col min="13577" max="13577" width="18.42578125" style="123" customWidth="1"/>
    <col min="13578" max="13578" width="24.7109375" style="123" customWidth="1"/>
    <col min="13579" max="13579" width="38.85546875" style="123" customWidth="1"/>
    <col min="13580" max="13580" width="81.28515625" style="123" customWidth="1"/>
    <col min="13581" max="13581" width="23.140625" style="123" customWidth="1"/>
    <col min="13582" max="13582" width="22.85546875" style="123" customWidth="1"/>
    <col min="13583" max="13583" width="24.5703125" style="123" customWidth="1"/>
    <col min="13584" max="13584" width="24.85546875" style="123" customWidth="1"/>
    <col min="13585" max="13585" width="22.42578125" style="123" customWidth="1"/>
    <col min="13586" max="13586" width="26.28515625" style="123" customWidth="1"/>
    <col min="13587" max="13587" width="24.7109375" style="123" customWidth="1"/>
    <col min="13588" max="13588" width="14.42578125" style="123" customWidth="1"/>
    <col min="13589" max="13589" width="0" style="123" hidden="1" customWidth="1"/>
    <col min="13590" max="13590" width="12.28515625" style="123" customWidth="1"/>
    <col min="13591" max="13824" width="4.5703125" style="123"/>
    <col min="13825" max="13825" width="3.42578125" style="123" customWidth="1"/>
    <col min="13826" max="13826" width="11.140625" style="123" customWidth="1"/>
    <col min="13827" max="13827" width="17.5703125" style="123" customWidth="1"/>
    <col min="13828" max="13828" width="21.7109375" style="123" customWidth="1"/>
    <col min="13829" max="13829" width="38.42578125" style="123" customWidth="1"/>
    <col min="13830" max="13830" width="66.140625" style="123" customWidth="1"/>
    <col min="13831" max="13831" width="57.5703125" style="123" customWidth="1"/>
    <col min="13832" max="13832" width="30.28515625" style="123" customWidth="1"/>
    <col min="13833" max="13833" width="18.42578125" style="123" customWidth="1"/>
    <col min="13834" max="13834" width="24.7109375" style="123" customWidth="1"/>
    <col min="13835" max="13835" width="38.85546875" style="123" customWidth="1"/>
    <col min="13836" max="13836" width="81.28515625" style="123" customWidth="1"/>
    <col min="13837" max="13837" width="23.140625" style="123" customWidth="1"/>
    <col min="13838" max="13838" width="22.85546875" style="123" customWidth="1"/>
    <col min="13839" max="13839" width="24.5703125" style="123" customWidth="1"/>
    <col min="13840" max="13840" width="24.85546875" style="123" customWidth="1"/>
    <col min="13841" max="13841" width="22.42578125" style="123" customWidth="1"/>
    <col min="13842" max="13842" width="26.28515625" style="123" customWidth="1"/>
    <col min="13843" max="13843" width="24.7109375" style="123" customWidth="1"/>
    <col min="13844" max="13844" width="14.42578125" style="123" customWidth="1"/>
    <col min="13845" max="13845" width="0" style="123" hidden="1" customWidth="1"/>
    <col min="13846" max="13846" width="12.28515625" style="123" customWidth="1"/>
    <col min="13847" max="14080" width="4.5703125" style="123"/>
    <col min="14081" max="14081" width="3.42578125" style="123" customWidth="1"/>
    <col min="14082" max="14082" width="11.140625" style="123" customWidth="1"/>
    <col min="14083" max="14083" width="17.5703125" style="123" customWidth="1"/>
    <col min="14084" max="14084" width="21.7109375" style="123" customWidth="1"/>
    <col min="14085" max="14085" width="38.42578125" style="123" customWidth="1"/>
    <col min="14086" max="14086" width="66.140625" style="123" customWidth="1"/>
    <col min="14087" max="14087" width="57.5703125" style="123" customWidth="1"/>
    <col min="14088" max="14088" width="30.28515625" style="123" customWidth="1"/>
    <col min="14089" max="14089" width="18.42578125" style="123" customWidth="1"/>
    <col min="14090" max="14090" width="24.7109375" style="123" customWidth="1"/>
    <col min="14091" max="14091" width="38.85546875" style="123" customWidth="1"/>
    <col min="14092" max="14092" width="81.28515625" style="123" customWidth="1"/>
    <col min="14093" max="14093" width="23.140625" style="123" customWidth="1"/>
    <col min="14094" max="14094" width="22.85546875" style="123" customWidth="1"/>
    <col min="14095" max="14095" width="24.5703125" style="123" customWidth="1"/>
    <col min="14096" max="14096" width="24.85546875" style="123" customWidth="1"/>
    <col min="14097" max="14097" width="22.42578125" style="123" customWidth="1"/>
    <col min="14098" max="14098" width="26.28515625" style="123" customWidth="1"/>
    <col min="14099" max="14099" width="24.7109375" style="123" customWidth="1"/>
    <col min="14100" max="14100" width="14.42578125" style="123" customWidth="1"/>
    <col min="14101" max="14101" width="0" style="123" hidden="1" customWidth="1"/>
    <col min="14102" max="14102" width="12.28515625" style="123" customWidth="1"/>
    <col min="14103" max="14336" width="4.5703125" style="123"/>
    <col min="14337" max="14337" width="3.42578125" style="123" customWidth="1"/>
    <col min="14338" max="14338" width="11.140625" style="123" customWidth="1"/>
    <col min="14339" max="14339" width="17.5703125" style="123" customWidth="1"/>
    <col min="14340" max="14340" width="21.7109375" style="123" customWidth="1"/>
    <col min="14341" max="14341" width="38.42578125" style="123" customWidth="1"/>
    <col min="14342" max="14342" width="66.140625" style="123" customWidth="1"/>
    <col min="14343" max="14343" width="57.5703125" style="123" customWidth="1"/>
    <col min="14344" max="14344" width="30.28515625" style="123" customWidth="1"/>
    <col min="14345" max="14345" width="18.42578125" style="123" customWidth="1"/>
    <col min="14346" max="14346" width="24.7109375" style="123" customWidth="1"/>
    <col min="14347" max="14347" width="38.85546875" style="123" customWidth="1"/>
    <col min="14348" max="14348" width="81.28515625" style="123" customWidth="1"/>
    <col min="14349" max="14349" width="23.140625" style="123" customWidth="1"/>
    <col min="14350" max="14350" width="22.85546875" style="123" customWidth="1"/>
    <col min="14351" max="14351" width="24.5703125" style="123" customWidth="1"/>
    <col min="14352" max="14352" width="24.85546875" style="123" customWidth="1"/>
    <col min="14353" max="14353" width="22.42578125" style="123" customWidth="1"/>
    <col min="14354" max="14354" width="26.28515625" style="123" customWidth="1"/>
    <col min="14355" max="14355" width="24.7109375" style="123" customWidth="1"/>
    <col min="14356" max="14356" width="14.42578125" style="123" customWidth="1"/>
    <col min="14357" max="14357" width="0" style="123" hidden="1" customWidth="1"/>
    <col min="14358" max="14358" width="12.28515625" style="123" customWidth="1"/>
    <col min="14359" max="14592" width="4.5703125" style="123"/>
    <col min="14593" max="14593" width="3.42578125" style="123" customWidth="1"/>
    <col min="14594" max="14594" width="11.140625" style="123" customWidth="1"/>
    <col min="14595" max="14595" width="17.5703125" style="123" customWidth="1"/>
    <col min="14596" max="14596" width="21.7109375" style="123" customWidth="1"/>
    <col min="14597" max="14597" width="38.42578125" style="123" customWidth="1"/>
    <col min="14598" max="14598" width="66.140625" style="123" customWidth="1"/>
    <col min="14599" max="14599" width="57.5703125" style="123" customWidth="1"/>
    <col min="14600" max="14600" width="30.28515625" style="123" customWidth="1"/>
    <col min="14601" max="14601" width="18.42578125" style="123" customWidth="1"/>
    <col min="14602" max="14602" width="24.7109375" style="123" customWidth="1"/>
    <col min="14603" max="14603" width="38.85546875" style="123" customWidth="1"/>
    <col min="14604" max="14604" width="81.28515625" style="123" customWidth="1"/>
    <col min="14605" max="14605" width="23.140625" style="123" customWidth="1"/>
    <col min="14606" max="14606" width="22.85546875" style="123" customWidth="1"/>
    <col min="14607" max="14607" width="24.5703125" style="123" customWidth="1"/>
    <col min="14608" max="14608" width="24.85546875" style="123" customWidth="1"/>
    <col min="14609" max="14609" width="22.42578125" style="123" customWidth="1"/>
    <col min="14610" max="14610" width="26.28515625" style="123" customWidth="1"/>
    <col min="14611" max="14611" width="24.7109375" style="123" customWidth="1"/>
    <col min="14612" max="14612" width="14.42578125" style="123" customWidth="1"/>
    <col min="14613" max="14613" width="0" style="123" hidden="1" customWidth="1"/>
    <col min="14614" max="14614" width="12.28515625" style="123" customWidth="1"/>
    <col min="14615" max="14848" width="4.5703125" style="123"/>
    <col min="14849" max="14849" width="3.42578125" style="123" customWidth="1"/>
    <col min="14850" max="14850" width="11.140625" style="123" customWidth="1"/>
    <col min="14851" max="14851" width="17.5703125" style="123" customWidth="1"/>
    <col min="14852" max="14852" width="21.7109375" style="123" customWidth="1"/>
    <col min="14853" max="14853" width="38.42578125" style="123" customWidth="1"/>
    <col min="14854" max="14854" width="66.140625" style="123" customWidth="1"/>
    <col min="14855" max="14855" width="57.5703125" style="123" customWidth="1"/>
    <col min="14856" max="14856" width="30.28515625" style="123" customWidth="1"/>
    <col min="14857" max="14857" width="18.42578125" style="123" customWidth="1"/>
    <col min="14858" max="14858" width="24.7109375" style="123" customWidth="1"/>
    <col min="14859" max="14859" width="38.85546875" style="123" customWidth="1"/>
    <col min="14860" max="14860" width="81.28515625" style="123" customWidth="1"/>
    <col min="14861" max="14861" width="23.140625" style="123" customWidth="1"/>
    <col min="14862" max="14862" width="22.85546875" style="123" customWidth="1"/>
    <col min="14863" max="14863" width="24.5703125" style="123" customWidth="1"/>
    <col min="14864" max="14864" width="24.85546875" style="123" customWidth="1"/>
    <col min="14865" max="14865" width="22.42578125" style="123" customWidth="1"/>
    <col min="14866" max="14866" width="26.28515625" style="123" customWidth="1"/>
    <col min="14867" max="14867" width="24.7109375" style="123" customWidth="1"/>
    <col min="14868" max="14868" width="14.42578125" style="123" customWidth="1"/>
    <col min="14869" max="14869" width="0" style="123" hidden="1" customWidth="1"/>
    <col min="14870" max="14870" width="12.28515625" style="123" customWidth="1"/>
    <col min="14871" max="15104" width="4.5703125" style="123"/>
    <col min="15105" max="15105" width="3.42578125" style="123" customWidth="1"/>
    <col min="15106" max="15106" width="11.140625" style="123" customWidth="1"/>
    <col min="15107" max="15107" width="17.5703125" style="123" customWidth="1"/>
    <col min="15108" max="15108" width="21.7109375" style="123" customWidth="1"/>
    <col min="15109" max="15109" width="38.42578125" style="123" customWidth="1"/>
    <col min="15110" max="15110" width="66.140625" style="123" customWidth="1"/>
    <col min="15111" max="15111" width="57.5703125" style="123" customWidth="1"/>
    <col min="15112" max="15112" width="30.28515625" style="123" customWidth="1"/>
    <col min="15113" max="15113" width="18.42578125" style="123" customWidth="1"/>
    <col min="15114" max="15114" width="24.7109375" style="123" customWidth="1"/>
    <col min="15115" max="15115" width="38.85546875" style="123" customWidth="1"/>
    <col min="15116" max="15116" width="81.28515625" style="123" customWidth="1"/>
    <col min="15117" max="15117" width="23.140625" style="123" customWidth="1"/>
    <col min="15118" max="15118" width="22.85546875" style="123" customWidth="1"/>
    <col min="15119" max="15119" width="24.5703125" style="123" customWidth="1"/>
    <col min="15120" max="15120" width="24.85546875" style="123" customWidth="1"/>
    <col min="15121" max="15121" width="22.42578125" style="123" customWidth="1"/>
    <col min="15122" max="15122" width="26.28515625" style="123" customWidth="1"/>
    <col min="15123" max="15123" width="24.7109375" style="123" customWidth="1"/>
    <col min="15124" max="15124" width="14.42578125" style="123" customWidth="1"/>
    <col min="15125" max="15125" width="0" style="123" hidden="1" customWidth="1"/>
    <col min="15126" max="15126" width="12.28515625" style="123" customWidth="1"/>
    <col min="15127" max="15360" width="4.5703125" style="123"/>
    <col min="15361" max="15361" width="3.42578125" style="123" customWidth="1"/>
    <col min="15362" max="15362" width="11.140625" style="123" customWidth="1"/>
    <col min="15363" max="15363" width="17.5703125" style="123" customWidth="1"/>
    <col min="15364" max="15364" width="21.7109375" style="123" customWidth="1"/>
    <col min="15365" max="15365" width="38.42578125" style="123" customWidth="1"/>
    <col min="15366" max="15366" width="66.140625" style="123" customWidth="1"/>
    <col min="15367" max="15367" width="57.5703125" style="123" customWidth="1"/>
    <col min="15368" max="15368" width="30.28515625" style="123" customWidth="1"/>
    <col min="15369" max="15369" width="18.42578125" style="123" customWidth="1"/>
    <col min="15370" max="15370" width="24.7109375" style="123" customWidth="1"/>
    <col min="15371" max="15371" width="38.85546875" style="123" customWidth="1"/>
    <col min="15372" max="15372" width="81.28515625" style="123" customWidth="1"/>
    <col min="15373" max="15373" width="23.140625" style="123" customWidth="1"/>
    <col min="15374" max="15374" width="22.85546875" style="123" customWidth="1"/>
    <col min="15375" max="15375" width="24.5703125" style="123" customWidth="1"/>
    <col min="15376" max="15376" width="24.85546875" style="123" customWidth="1"/>
    <col min="15377" max="15377" width="22.42578125" style="123" customWidth="1"/>
    <col min="15378" max="15378" width="26.28515625" style="123" customWidth="1"/>
    <col min="15379" max="15379" width="24.7109375" style="123" customWidth="1"/>
    <col min="15380" max="15380" width="14.42578125" style="123" customWidth="1"/>
    <col min="15381" max="15381" width="0" style="123" hidden="1" customWidth="1"/>
    <col min="15382" max="15382" width="12.28515625" style="123" customWidth="1"/>
    <col min="15383" max="15616" width="4.5703125" style="123"/>
    <col min="15617" max="15617" width="3.42578125" style="123" customWidth="1"/>
    <col min="15618" max="15618" width="11.140625" style="123" customWidth="1"/>
    <col min="15619" max="15619" width="17.5703125" style="123" customWidth="1"/>
    <col min="15620" max="15620" width="21.7109375" style="123" customWidth="1"/>
    <col min="15621" max="15621" width="38.42578125" style="123" customWidth="1"/>
    <col min="15622" max="15622" width="66.140625" style="123" customWidth="1"/>
    <col min="15623" max="15623" width="57.5703125" style="123" customWidth="1"/>
    <col min="15624" max="15624" width="30.28515625" style="123" customWidth="1"/>
    <col min="15625" max="15625" width="18.42578125" style="123" customWidth="1"/>
    <col min="15626" max="15626" width="24.7109375" style="123" customWidth="1"/>
    <col min="15627" max="15627" width="38.85546875" style="123" customWidth="1"/>
    <col min="15628" max="15628" width="81.28515625" style="123" customWidth="1"/>
    <col min="15629" max="15629" width="23.140625" style="123" customWidth="1"/>
    <col min="15630" max="15630" width="22.85546875" style="123" customWidth="1"/>
    <col min="15631" max="15631" width="24.5703125" style="123" customWidth="1"/>
    <col min="15632" max="15632" width="24.85546875" style="123" customWidth="1"/>
    <col min="15633" max="15633" width="22.42578125" style="123" customWidth="1"/>
    <col min="15634" max="15634" width="26.28515625" style="123" customWidth="1"/>
    <col min="15635" max="15635" width="24.7109375" style="123" customWidth="1"/>
    <col min="15636" max="15636" width="14.42578125" style="123" customWidth="1"/>
    <col min="15637" max="15637" width="0" style="123" hidden="1" customWidth="1"/>
    <col min="15638" max="15638" width="12.28515625" style="123" customWidth="1"/>
    <col min="15639" max="15872" width="4.5703125" style="123"/>
    <col min="15873" max="15873" width="3.42578125" style="123" customWidth="1"/>
    <col min="15874" max="15874" width="11.140625" style="123" customWidth="1"/>
    <col min="15875" max="15875" width="17.5703125" style="123" customWidth="1"/>
    <col min="15876" max="15876" width="21.7109375" style="123" customWidth="1"/>
    <col min="15877" max="15877" width="38.42578125" style="123" customWidth="1"/>
    <col min="15878" max="15878" width="66.140625" style="123" customWidth="1"/>
    <col min="15879" max="15879" width="57.5703125" style="123" customWidth="1"/>
    <col min="15880" max="15880" width="30.28515625" style="123" customWidth="1"/>
    <col min="15881" max="15881" width="18.42578125" style="123" customWidth="1"/>
    <col min="15882" max="15882" width="24.7109375" style="123" customWidth="1"/>
    <col min="15883" max="15883" width="38.85546875" style="123" customWidth="1"/>
    <col min="15884" max="15884" width="81.28515625" style="123" customWidth="1"/>
    <col min="15885" max="15885" width="23.140625" style="123" customWidth="1"/>
    <col min="15886" max="15886" width="22.85546875" style="123" customWidth="1"/>
    <col min="15887" max="15887" width="24.5703125" style="123" customWidth="1"/>
    <col min="15888" max="15888" width="24.85546875" style="123" customWidth="1"/>
    <col min="15889" max="15889" width="22.42578125" style="123" customWidth="1"/>
    <col min="15890" max="15890" width="26.28515625" style="123" customWidth="1"/>
    <col min="15891" max="15891" width="24.7109375" style="123" customWidth="1"/>
    <col min="15892" max="15892" width="14.42578125" style="123" customWidth="1"/>
    <col min="15893" max="15893" width="0" style="123" hidden="1" customWidth="1"/>
    <col min="15894" max="15894" width="12.28515625" style="123" customWidth="1"/>
    <col min="15895" max="16128" width="4.5703125" style="123"/>
    <col min="16129" max="16129" width="3.42578125" style="123" customWidth="1"/>
    <col min="16130" max="16130" width="11.140625" style="123" customWidth="1"/>
    <col min="16131" max="16131" width="17.5703125" style="123" customWidth="1"/>
    <col min="16132" max="16132" width="21.7109375" style="123" customWidth="1"/>
    <col min="16133" max="16133" width="38.42578125" style="123" customWidth="1"/>
    <col min="16134" max="16134" width="66.140625" style="123" customWidth="1"/>
    <col min="16135" max="16135" width="57.5703125" style="123" customWidth="1"/>
    <col min="16136" max="16136" width="30.28515625" style="123" customWidth="1"/>
    <col min="16137" max="16137" width="18.42578125" style="123" customWidth="1"/>
    <col min="16138" max="16138" width="24.7109375" style="123" customWidth="1"/>
    <col min="16139" max="16139" width="38.85546875" style="123" customWidth="1"/>
    <col min="16140" max="16140" width="81.28515625" style="123" customWidth="1"/>
    <col min="16141" max="16141" width="23.140625" style="123" customWidth="1"/>
    <col min="16142" max="16142" width="22.85546875" style="123" customWidth="1"/>
    <col min="16143" max="16143" width="24.5703125" style="123" customWidth="1"/>
    <col min="16144" max="16144" width="24.85546875" style="123" customWidth="1"/>
    <col min="16145" max="16145" width="22.42578125" style="123" customWidth="1"/>
    <col min="16146" max="16146" width="26.28515625" style="123" customWidth="1"/>
    <col min="16147" max="16147" width="24.7109375" style="123" customWidth="1"/>
    <col min="16148" max="16148" width="14.42578125" style="123" customWidth="1"/>
    <col min="16149" max="16149" width="0" style="123" hidden="1" customWidth="1"/>
    <col min="16150" max="16150" width="12.28515625" style="123" customWidth="1"/>
    <col min="16151" max="16384" width="4.5703125" style="123"/>
  </cols>
  <sheetData>
    <row r="1" spans="1:20" ht="24.95" customHeight="1" x14ac:dyDescent="0.3">
      <c r="B1" s="681"/>
      <c r="C1" s="681"/>
      <c r="D1" s="681"/>
      <c r="E1" s="682" t="s">
        <v>134</v>
      </c>
      <c r="F1" s="683"/>
      <c r="G1" s="683"/>
      <c r="H1" s="683"/>
      <c r="I1" s="683"/>
      <c r="J1" s="683"/>
      <c r="K1" s="683"/>
      <c r="L1" s="683"/>
      <c r="M1" s="683"/>
      <c r="N1" s="683"/>
      <c r="O1" s="684"/>
      <c r="P1" s="124" t="s">
        <v>18</v>
      </c>
      <c r="Q1" s="707" t="s">
        <v>135</v>
      </c>
      <c r="R1" s="707"/>
      <c r="S1" s="707"/>
      <c r="T1" s="707"/>
    </row>
    <row r="2" spans="1:20" ht="24.95" customHeight="1" x14ac:dyDescent="0.25">
      <c r="B2" s="681"/>
      <c r="C2" s="681"/>
      <c r="D2" s="681"/>
      <c r="E2" s="685"/>
      <c r="F2" s="686"/>
      <c r="G2" s="686"/>
      <c r="H2" s="686"/>
      <c r="I2" s="686"/>
      <c r="J2" s="686"/>
      <c r="K2" s="686"/>
      <c r="L2" s="686"/>
      <c r="M2" s="686"/>
      <c r="N2" s="686"/>
      <c r="O2" s="687"/>
      <c r="P2" s="125" t="s">
        <v>20</v>
      </c>
      <c r="Q2" s="707" t="s">
        <v>136</v>
      </c>
      <c r="R2" s="707"/>
      <c r="S2" s="707"/>
      <c r="T2" s="707"/>
    </row>
    <row r="3" spans="1:20" ht="24.95" customHeight="1" x14ac:dyDescent="0.25">
      <c r="B3" s="681"/>
      <c r="C3" s="681"/>
      <c r="D3" s="681"/>
      <c r="E3" s="685"/>
      <c r="F3" s="686"/>
      <c r="G3" s="686"/>
      <c r="H3" s="686"/>
      <c r="I3" s="686"/>
      <c r="J3" s="686"/>
      <c r="K3" s="686"/>
      <c r="L3" s="686"/>
      <c r="M3" s="686"/>
      <c r="N3" s="686"/>
      <c r="O3" s="687"/>
      <c r="P3" s="125" t="s">
        <v>22</v>
      </c>
      <c r="Q3" s="707" t="s">
        <v>137</v>
      </c>
      <c r="R3" s="707"/>
      <c r="S3" s="707"/>
      <c r="T3" s="707"/>
    </row>
    <row r="4" spans="1:20" ht="24.95" customHeight="1" x14ac:dyDescent="0.25">
      <c r="B4" s="681"/>
      <c r="C4" s="681"/>
      <c r="D4" s="681"/>
      <c r="E4" s="688"/>
      <c r="F4" s="689"/>
      <c r="G4" s="689"/>
      <c r="H4" s="689"/>
      <c r="I4" s="689"/>
      <c r="J4" s="689"/>
      <c r="K4" s="689"/>
      <c r="L4" s="689"/>
      <c r="M4" s="689"/>
      <c r="N4" s="689"/>
      <c r="O4" s="690"/>
      <c r="P4" s="125" t="s">
        <v>24</v>
      </c>
      <c r="Q4" s="707" t="s">
        <v>25</v>
      </c>
      <c r="R4" s="707"/>
      <c r="S4" s="707"/>
      <c r="T4" s="707"/>
    </row>
    <row r="5" spans="1:20" ht="19.5" customHeight="1" x14ac:dyDescent="0.25">
      <c r="B5" s="126"/>
      <c r="C5" s="126"/>
      <c r="D5" s="126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8"/>
      <c r="Q5" s="129"/>
      <c r="R5" s="129"/>
      <c r="S5" s="129"/>
      <c r="T5" s="129"/>
    </row>
    <row r="6" spans="1:20" s="130" customFormat="1" ht="25.5" customHeight="1" x14ac:dyDescent="0.2">
      <c r="B6" s="691" t="s">
        <v>138</v>
      </c>
      <c r="C6" s="691"/>
      <c r="D6" s="691"/>
      <c r="E6" s="692" t="s">
        <v>139</v>
      </c>
      <c r="F6" s="692" t="s">
        <v>140</v>
      </c>
      <c r="G6" s="131"/>
      <c r="H6" s="694" t="s">
        <v>141</v>
      </c>
      <c r="I6" s="696" t="s">
        <v>142</v>
      </c>
      <c r="J6" s="696" t="s">
        <v>143</v>
      </c>
      <c r="K6" s="696" t="s">
        <v>144</v>
      </c>
      <c r="L6" s="708" t="s">
        <v>145</v>
      </c>
      <c r="M6" s="708" t="s">
        <v>142</v>
      </c>
      <c r="N6" s="708" t="s">
        <v>143</v>
      </c>
      <c r="O6" s="708" t="s">
        <v>146</v>
      </c>
      <c r="P6" s="708" t="s">
        <v>147</v>
      </c>
      <c r="Q6" s="710" t="s">
        <v>148</v>
      </c>
      <c r="R6" s="710" t="s">
        <v>149</v>
      </c>
      <c r="S6" s="710" t="s">
        <v>150</v>
      </c>
    </row>
    <row r="7" spans="1:20" s="130" customFormat="1" ht="92.25" customHeight="1" x14ac:dyDescent="0.2">
      <c r="B7" s="132" t="s">
        <v>151</v>
      </c>
      <c r="C7" s="132" t="s">
        <v>152</v>
      </c>
      <c r="D7" s="132" t="s">
        <v>20</v>
      </c>
      <c r="E7" s="693"/>
      <c r="F7" s="693"/>
      <c r="G7" s="133" t="s">
        <v>153</v>
      </c>
      <c r="H7" s="695"/>
      <c r="I7" s="697"/>
      <c r="J7" s="697"/>
      <c r="K7" s="697"/>
      <c r="L7" s="709"/>
      <c r="M7" s="709"/>
      <c r="N7" s="709"/>
      <c r="O7" s="709"/>
      <c r="P7" s="709"/>
      <c r="Q7" s="711"/>
      <c r="R7" s="711"/>
      <c r="S7" s="712"/>
    </row>
    <row r="8" spans="1:20" s="137" customFormat="1" ht="162.75" customHeight="1" x14ac:dyDescent="0.2">
      <c r="A8" s="134"/>
      <c r="B8" s="148" t="s">
        <v>154</v>
      </c>
      <c r="C8" s="148">
        <v>2019001</v>
      </c>
      <c r="D8" s="149">
        <v>43466</v>
      </c>
      <c r="E8" s="148" t="s">
        <v>155</v>
      </c>
      <c r="F8" s="150" t="s">
        <v>156</v>
      </c>
      <c r="G8" s="148" t="s">
        <v>157</v>
      </c>
      <c r="H8" s="150" t="s">
        <v>157</v>
      </c>
      <c r="I8" s="148" t="s">
        <v>157</v>
      </c>
      <c r="J8" s="149" t="s">
        <v>157</v>
      </c>
      <c r="K8" s="148" t="s">
        <v>157</v>
      </c>
      <c r="L8" s="150" t="s">
        <v>158</v>
      </c>
      <c r="M8" s="148" t="s">
        <v>159</v>
      </c>
      <c r="N8" s="149" t="s">
        <v>160</v>
      </c>
      <c r="O8" s="149">
        <v>42008</v>
      </c>
      <c r="P8" s="136" t="s">
        <v>161</v>
      </c>
      <c r="Q8" s="149" t="s">
        <v>162</v>
      </c>
      <c r="R8" s="149">
        <v>42017</v>
      </c>
      <c r="S8" s="135">
        <v>1</v>
      </c>
    </row>
    <row r="9" spans="1:20" s="137" customFormat="1" ht="181.5" customHeight="1" x14ac:dyDescent="0.2">
      <c r="A9" s="134"/>
      <c r="B9" s="148" t="s">
        <v>154</v>
      </c>
      <c r="C9" s="148">
        <v>2019002</v>
      </c>
      <c r="D9" s="149">
        <v>43466</v>
      </c>
      <c r="E9" s="148" t="s">
        <v>155</v>
      </c>
      <c r="F9" s="150" t="s">
        <v>163</v>
      </c>
      <c r="G9" s="148" t="s">
        <v>157</v>
      </c>
      <c r="H9" s="150" t="s">
        <v>164</v>
      </c>
      <c r="I9" s="148" t="s">
        <v>165</v>
      </c>
      <c r="J9" s="149" t="s">
        <v>162</v>
      </c>
      <c r="K9" s="148" t="s">
        <v>161</v>
      </c>
      <c r="L9" s="150" t="s">
        <v>166</v>
      </c>
      <c r="M9" s="148" t="s">
        <v>167</v>
      </c>
      <c r="N9" s="149" t="s">
        <v>168</v>
      </c>
      <c r="O9" s="149"/>
      <c r="P9" s="136" t="s">
        <v>169</v>
      </c>
      <c r="Q9" s="149"/>
      <c r="R9" s="149"/>
      <c r="S9" s="135">
        <v>0</v>
      </c>
      <c r="T9" s="138"/>
    </row>
    <row r="10" spans="1:20" s="141" customFormat="1" ht="129" customHeight="1" x14ac:dyDescent="0.2">
      <c r="A10" s="139"/>
      <c r="B10" s="148" t="s">
        <v>170</v>
      </c>
      <c r="C10" s="148">
        <v>2019001</v>
      </c>
      <c r="D10" s="149">
        <v>43473</v>
      </c>
      <c r="E10" s="148" t="s">
        <v>171</v>
      </c>
      <c r="F10" s="150" t="s">
        <v>172</v>
      </c>
      <c r="G10" s="148" t="s">
        <v>173</v>
      </c>
      <c r="H10" s="150" t="s">
        <v>174</v>
      </c>
      <c r="I10" s="148" t="s">
        <v>175</v>
      </c>
      <c r="J10" s="149" t="s">
        <v>176</v>
      </c>
      <c r="K10" s="148" t="s">
        <v>161</v>
      </c>
      <c r="L10" s="150" t="s">
        <v>177</v>
      </c>
      <c r="M10" s="148" t="s">
        <v>178</v>
      </c>
      <c r="N10" s="149" t="s">
        <v>176</v>
      </c>
      <c r="O10" s="149">
        <v>42012</v>
      </c>
      <c r="P10" s="136" t="s">
        <v>161</v>
      </c>
      <c r="Q10" s="149" t="s">
        <v>179</v>
      </c>
      <c r="R10" s="149"/>
      <c r="S10" s="135">
        <v>1</v>
      </c>
      <c r="T10" s="140"/>
    </row>
    <row r="11" spans="1:20" s="141" customFormat="1" ht="139.5" customHeight="1" x14ac:dyDescent="0.2">
      <c r="A11" s="134"/>
      <c r="B11" s="148" t="s">
        <v>170</v>
      </c>
      <c r="C11" s="148">
        <v>2019002</v>
      </c>
      <c r="D11" s="149">
        <v>43489</v>
      </c>
      <c r="E11" s="148" t="s">
        <v>180</v>
      </c>
      <c r="F11" s="150" t="s">
        <v>181</v>
      </c>
      <c r="G11" s="150" t="s">
        <v>182</v>
      </c>
      <c r="H11" s="150" t="s">
        <v>183</v>
      </c>
      <c r="I11" s="148" t="s">
        <v>175</v>
      </c>
      <c r="J11" s="149" t="s">
        <v>184</v>
      </c>
      <c r="K11" s="148" t="s">
        <v>161</v>
      </c>
      <c r="L11" s="150" t="s">
        <v>185</v>
      </c>
      <c r="M11" s="148" t="s">
        <v>186</v>
      </c>
      <c r="N11" s="149" t="s">
        <v>176</v>
      </c>
      <c r="O11" s="149">
        <v>42018</v>
      </c>
      <c r="P11" s="136" t="s">
        <v>161</v>
      </c>
      <c r="Q11" s="149" t="s">
        <v>187</v>
      </c>
      <c r="R11" s="149">
        <v>42031</v>
      </c>
      <c r="S11" s="135">
        <v>1</v>
      </c>
      <c r="T11" s="140"/>
    </row>
    <row r="12" spans="1:20" s="141" customFormat="1" ht="150" customHeight="1" x14ac:dyDescent="0.2">
      <c r="A12" s="134"/>
      <c r="B12" s="148" t="s">
        <v>170</v>
      </c>
      <c r="C12" s="148">
        <v>2019003</v>
      </c>
      <c r="D12" s="149">
        <v>43500</v>
      </c>
      <c r="E12" s="148" t="s">
        <v>180</v>
      </c>
      <c r="F12" s="150" t="s">
        <v>188</v>
      </c>
      <c r="G12" s="150" t="s">
        <v>189</v>
      </c>
      <c r="H12" s="150" t="s">
        <v>190</v>
      </c>
      <c r="I12" s="148" t="s">
        <v>191</v>
      </c>
      <c r="J12" s="149" t="s">
        <v>192</v>
      </c>
      <c r="K12" s="148"/>
      <c r="L12" s="150" t="s">
        <v>193</v>
      </c>
      <c r="M12" s="148" t="s">
        <v>194</v>
      </c>
      <c r="N12" s="149" t="s">
        <v>195</v>
      </c>
      <c r="O12" s="149">
        <v>1</v>
      </c>
      <c r="P12" s="136" t="s">
        <v>161</v>
      </c>
      <c r="Q12" s="149">
        <v>42063</v>
      </c>
      <c r="R12" s="149">
        <v>42063</v>
      </c>
      <c r="S12" s="135">
        <v>1</v>
      </c>
      <c r="T12" s="140"/>
    </row>
    <row r="13" spans="1:20" s="141" customFormat="1" ht="170.1" customHeight="1" x14ac:dyDescent="0.2">
      <c r="A13" s="134"/>
      <c r="B13" s="148" t="s">
        <v>170</v>
      </c>
      <c r="C13" s="148">
        <v>2019004</v>
      </c>
      <c r="D13" s="149">
        <v>43499</v>
      </c>
      <c r="E13" s="148" t="s">
        <v>196</v>
      </c>
      <c r="F13" s="150" t="s">
        <v>197</v>
      </c>
      <c r="G13" s="150" t="s">
        <v>198</v>
      </c>
      <c r="H13" s="150" t="s">
        <v>199</v>
      </c>
      <c r="I13" s="148" t="s">
        <v>175</v>
      </c>
      <c r="J13" s="149" t="s">
        <v>200</v>
      </c>
      <c r="K13" s="148"/>
      <c r="L13" s="150" t="s">
        <v>201</v>
      </c>
      <c r="M13" s="148" t="s">
        <v>202</v>
      </c>
      <c r="N13" s="149" t="s">
        <v>203</v>
      </c>
      <c r="O13" s="149"/>
      <c r="P13" s="136" t="s">
        <v>169</v>
      </c>
      <c r="Q13" s="149"/>
      <c r="R13" s="149"/>
      <c r="S13" s="135">
        <v>1</v>
      </c>
      <c r="T13" s="140"/>
    </row>
    <row r="14" spans="1:20" s="141" customFormat="1" ht="159.75" customHeight="1" x14ac:dyDescent="0.2">
      <c r="A14" s="134"/>
      <c r="B14" s="148" t="s">
        <v>154</v>
      </c>
      <c r="C14" s="148">
        <v>2019003</v>
      </c>
      <c r="D14" s="149">
        <v>43501</v>
      </c>
      <c r="E14" s="148" t="s">
        <v>204</v>
      </c>
      <c r="F14" s="150" t="s">
        <v>205</v>
      </c>
      <c r="G14" s="150" t="s">
        <v>157</v>
      </c>
      <c r="H14" s="150" t="s">
        <v>157</v>
      </c>
      <c r="I14" s="148" t="s">
        <v>206</v>
      </c>
      <c r="J14" s="149" t="s">
        <v>206</v>
      </c>
      <c r="K14" s="148" t="s">
        <v>206</v>
      </c>
      <c r="L14" s="150" t="s">
        <v>207</v>
      </c>
      <c r="M14" s="148" t="s">
        <v>208</v>
      </c>
      <c r="N14" s="149"/>
      <c r="O14" s="149"/>
      <c r="P14" s="136" t="s">
        <v>169</v>
      </c>
      <c r="Q14" s="149"/>
      <c r="R14" s="149"/>
      <c r="S14" s="135"/>
      <c r="T14" s="140"/>
    </row>
    <row r="15" spans="1:20" s="142" customFormat="1" ht="60" customHeight="1" x14ac:dyDescent="0.2">
      <c r="A15" s="139"/>
      <c r="B15" s="148" t="s">
        <v>170</v>
      </c>
      <c r="C15" s="148">
        <v>2019005</v>
      </c>
      <c r="D15" s="149">
        <v>43501</v>
      </c>
      <c r="E15" s="148" t="s">
        <v>204</v>
      </c>
      <c r="F15" s="150" t="s">
        <v>209</v>
      </c>
      <c r="G15" s="150" t="s">
        <v>157</v>
      </c>
      <c r="H15" s="150" t="s">
        <v>157</v>
      </c>
      <c r="I15" s="148" t="s">
        <v>206</v>
      </c>
      <c r="J15" s="149" t="s">
        <v>206</v>
      </c>
      <c r="K15" s="148" t="s">
        <v>206</v>
      </c>
      <c r="L15" s="150" t="s">
        <v>210</v>
      </c>
      <c r="M15" s="148" t="s">
        <v>159</v>
      </c>
      <c r="N15" s="149"/>
      <c r="O15" s="149"/>
      <c r="P15" s="136" t="s">
        <v>169</v>
      </c>
      <c r="Q15" s="149"/>
      <c r="R15" s="149"/>
      <c r="S15" s="135"/>
    </row>
    <row r="16" spans="1:20" s="143" customFormat="1" ht="157.5" customHeight="1" x14ac:dyDescent="0.2">
      <c r="A16" s="134"/>
      <c r="B16" s="148" t="s">
        <v>170</v>
      </c>
      <c r="C16" s="148">
        <v>2019006</v>
      </c>
      <c r="D16" s="149">
        <v>43502</v>
      </c>
      <c r="E16" s="148" t="s">
        <v>204</v>
      </c>
      <c r="F16" s="150" t="s">
        <v>211</v>
      </c>
      <c r="G16" s="150" t="s">
        <v>157</v>
      </c>
      <c r="H16" s="150" t="s">
        <v>157</v>
      </c>
      <c r="I16" s="148" t="s">
        <v>206</v>
      </c>
      <c r="J16" s="149" t="s">
        <v>206</v>
      </c>
      <c r="K16" s="148" t="s">
        <v>206</v>
      </c>
      <c r="L16" s="150" t="s">
        <v>212</v>
      </c>
      <c r="M16" s="148" t="s">
        <v>159</v>
      </c>
      <c r="N16" s="149"/>
      <c r="O16" s="149"/>
      <c r="P16" s="136" t="s">
        <v>169</v>
      </c>
      <c r="Q16" s="149"/>
      <c r="R16" s="149"/>
      <c r="S16" s="135"/>
    </row>
    <row r="17" spans="1:218" s="142" customFormat="1" ht="141" customHeight="1" x14ac:dyDescent="0.2">
      <c r="A17" s="134"/>
      <c r="B17" s="148" t="s">
        <v>170</v>
      </c>
      <c r="C17" s="148">
        <v>2019007</v>
      </c>
      <c r="D17" s="149">
        <v>43503</v>
      </c>
      <c r="E17" s="148" t="s">
        <v>204</v>
      </c>
      <c r="F17" s="150" t="s">
        <v>213</v>
      </c>
      <c r="G17" s="150" t="s">
        <v>157</v>
      </c>
      <c r="H17" s="150" t="s">
        <v>157</v>
      </c>
      <c r="I17" s="148" t="s">
        <v>206</v>
      </c>
      <c r="J17" s="149" t="s">
        <v>206</v>
      </c>
      <c r="K17" s="148" t="s">
        <v>206</v>
      </c>
      <c r="L17" s="150" t="s">
        <v>214</v>
      </c>
      <c r="M17" s="148" t="s">
        <v>159</v>
      </c>
      <c r="N17" s="149"/>
      <c r="O17" s="149"/>
      <c r="P17" s="136" t="s">
        <v>161</v>
      </c>
      <c r="Q17" s="149"/>
      <c r="R17" s="149"/>
      <c r="S17" s="135">
        <v>1</v>
      </c>
    </row>
    <row r="18" spans="1:218" s="142" customFormat="1" ht="171" customHeight="1" x14ac:dyDescent="0.2">
      <c r="A18" s="134"/>
      <c r="B18" s="148" t="s">
        <v>170</v>
      </c>
      <c r="C18" s="148">
        <v>2019008</v>
      </c>
      <c r="D18" s="149">
        <v>43504</v>
      </c>
      <c r="E18" s="148" t="s">
        <v>204</v>
      </c>
      <c r="F18" s="150" t="s">
        <v>215</v>
      </c>
      <c r="G18" s="150" t="s">
        <v>157</v>
      </c>
      <c r="H18" s="150" t="s">
        <v>157</v>
      </c>
      <c r="I18" s="148" t="s">
        <v>206</v>
      </c>
      <c r="J18" s="149" t="s">
        <v>206</v>
      </c>
      <c r="K18" s="148" t="s">
        <v>206</v>
      </c>
      <c r="L18" s="150" t="s">
        <v>216</v>
      </c>
      <c r="M18" s="148" t="s">
        <v>217</v>
      </c>
      <c r="N18" s="149"/>
      <c r="O18" s="149"/>
      <c r="P18" s="136" t="s">
        <v>169</v>
      </c>
      <c r="Q18" s="149"/>
      <c r="R18" s="149"/>
      <c r="S18" s="135"/>
    </row>
    <row r="19" spans="1:218" s="144" customFormat="1" ht="0.75" customHeight="1" x14ac:dyDescent="0.2">
      <c r="A19" s="134"/>
      <c r="B19" s="148" t="s">
        <v>170</v>
      </c>
      <c r="C19" s="148">
        <v>2019006</v>
      </c>
      <c r="D19" s="149">
        <v>42044</v>
      </c>
      <c r="E19" s="148" t="s">
        <v>204</v>
      </c>
      <c r="F19" s="150" t="s">
        <v>218</v>
      </c>
      <c r="G19" s="150" t="s">
        <v>157</v>
      </c>
      <c r="H19" s="150" t="s">
        <v>157</v>
      </c>
      <c r="I19" s="148" t="s">
        <v>206</v>
      </c>
      <c r="J19" s="149" t="s">
        <v>206</v>
      </c>
      <c r="K19" s="148" t="s">
        <v>206</v>
      </c>
      <c r="L19" s="150" t="s">
        <v>219</v>
      </c>
      <c r="M19" s="148" t="s">
        <v>194</v>
      </c>
      <c r="N19" s="149"/>
      <c r="O19" s="149"/>
      <c r="P19" s="136" t="s">
        <v>206</v>
      </c>
      <c r="Q19" s="149"/>
      <c r="R19" s="149"/>
      <c r="S19" s="135">
        <v>1</v>
      </c>
    </row>
    <row r="20" spans="1:218" s="143" customFormat="1" ht="169.5" customHeight="1" x14ac:dyDescent="0.2">
      <c r="A20" s="134"/>
      <c r="B20" s="148" t="s">
        <v>170</v>
      </c>
      <c r="C20" s="148">
        <v>2019009</v>
      </c>
      <c r="D20" s="149">
        <v>43506</v>
      </c>
      <c r="E20" s="148" t="s">
        <v>204</v>
      </c>
      <c r="F20" s="150" t="s">
        <v>220</v>
      </c>
      <c r="G20" s="150" t="s">
        <v>157</v>
      </c>
      <c r="H20" s="150" t="s">
        <v>157</v>
      </c>
      <c r="I20" s="148" t="s">
        <v>206</v>
      </c>
      <c r="J20" s="149" t="s">
        <v>206</v>
      </c>
      <c r="K20" s="148" t="s">
        <v>206</v>
      </c>
      <c r="L20" s="150" t="s">
        <v>221</v>
      </c>
      <c r="M20" s="148" t="s">
        <v>217</v>
      </c>
      <c r="N20" s="149"/>
      <c r="O20" s="149"/>
      <c r="P20" s="136" t="s">
        <v>161</v>
      </c>
      <c r="Q20" s="149"/>
      <c r="R20" s="149"/>
      <c r="S20" s="135">
        <v>1</v>
      </c>
    </row>
    <row r="21" spans="1:218" s="143" customFormat="1" ht="137.25" customHeight="1" x14ac:dyDescent="0.2">
      <c r="A21" s="134"/>
      <c r="B21" s="148" t="s">
        <v>170</v>
      </c>
      <c r="C21" s="148">
        <v>2019010</v>
      </c>
      <c r="D21" s="149">
        <v>43506</v>
      </c>
      <c r="E21" s="148" t="s">
        <v>222</v>
      </c>
      <c r="F21" s="150" t="s">
        <v>223</v>
      </c>
      <c r="G21" s="150" t="s">
        <v>157</v>
      </c>
      <c r="H21" s="150" t="s">
        <v>157</v>
      </c>
      <c r="I21" s="148" t="s">
        <v>206</v>
      </c>
      <c r="J21" s="149" t="s">
        <v>206</v>
      </c>
      <c r="K21" s="148" t="s">
        <v>206</v>
      </c>
      <c r="L21" s="150" t="s">
        <v>224</v>
      </c>
      <c r="M21" s="148" t="s">
        <v>194</v>
      </c>
      <c r="N21" s="149"/>
      <c r="O21" s="149"/>
      <c r="P21" s="136" t="s">
        <v>169</v>
      </c>
      <c r="Q21" s="149"/>
      <c r="R21" s="149"/>
      <c r="S21" s="135"/>
    </row>
    <row r="22" spans="1:218" s="143" customFormat="1" ht="129.75" customHeight="1" x14ac:dyDescent="0.2">
      <c r="A22" s="134"/>
      <c r="B22" s="148" t="s">
        <v>170</v>
      </c>
      <c r="C22" s="148">
        <v>2019011</v>
      </c>
      <c r="D22" s="149">
        <v>43507</v>
      </c>
      <c r="E22" s="148" t="s">
        <v>222</v>
      </c>
      <c r="F22" s="150" t="s">
        <v>225</v>
      </c>
      <c r="G22" s="150" t="s">
        <v>157</v>
      </c>
      <c r="H22" s="150" t="s">
        <v>157</v>
      </c>
      <c r="I22" s="148" t="s">
        <v>206</v>
      </c>
      <c r="J22" s="149" t="s">
        <v>206</v>
      </c>
      <c r="K22" s="148" t="s">
        <v>206</v>
      </c>
      <c r="L22" s="150" t="s">
        <v>226</v>
      </c>
      <c r="M22" s="148" t="s">
        <v>194</v>
      </c>
      <c r="N22" s="149"/>
      <c r="O22" s="149"/>
      <c r="P22" s="136" t="s">
        <v>161</v>
      </c>
      <c r="Q22" s="149"/>
      <c r="R22" s="149"/>
      <c r="S22" s="135">
        <v>1</v>
      </c>
    </row>
    <row r="23" spans="1:218" s="143" customFormat="1" ht="177" customHeight="1" x14ac:dyDescent="0.2">
      <c r="A23" s="134"/>
      <c r="B23" s="148" t="s">
        <v>170</v>
      </c>
      <c r="C23" s="148">
        <v>2019012</v>
      </c>
      <c r="D23" s="149">
        <v>43508</v>
      </c>
      <c r="E23" s="148" t="s">
        <v>222</v>
      </c>
      <c r="F23" s="150" t="s">
        <v>227</v>
      </c>
      <c r="G23" s="150" t="s">
        <v>157</v>
      </c>
      <c r="H23" s="150" t="s">
        <v>157</v>
      </c>
      <c r="I23" s="148" t="s">
        <v>206</v>
      </c>
      <c r="J23" s="149" t="s">
        <v>206</v>
      </c>
      <c r="K23" s="148" t="s">
        <v>206</v>
      </c>
      <c r="L23" s="150" t="s">
        <v>228</v>
      </c>
      <c r="M23" s="148" t="s">
        <v>194</v>
      </c>
      <c r="N23" s="149"/>
      <c r="O23" s="149"/>
      <c r="P23" s="145" t="s">
        <v>161</v>
      </c>
      <c r="Q23" s="149"/>
      <c r="R23" s="149"/>
      <c r="S23" s="135">
        <v>1</v>
      </c>
    </row>
    <row r="24" spans="1:218" s="143" customFormat="1" ht="150" customHeight="1" x14ac:dyDescent="0.2">
      <c r="A24" s="134"/>
      <c r="B24" s="148" t="s">
        <v>170</v>
      </c>
      <c r="C24" s="148">
        <v>2019013</v>
      </c>
      <c r="D24" s="149">
        <v>43509</v>
      </c>
      <c r="E24" s="148" t="s">
        <v>222</v>
      </c>
      <c r="F24" s="150" t="s">
        <v>229</v>
      </c>
      <c r="G24" s="150" t="s">
        <v>157</v>
      </c>
      <c r="H24" s="150" t="s">
        <v>157</v>
      </c>
      <c r="I24" s="148" t="s">
        <v>206</v>
      </c>
      <c r="J24" s="149" t="s">
        <v>206</v>
      </c>
      <c r="K24" s="148" t="s">
        <v>206</v>
      </c>
      <c r="L24" s="150" t="s">
        <v>230</v>
      </c>
      <c r="M24" s="148" t="s">
        <v>194</v>
      </c>
      <c r="N24" s="149"/>
      <c r="O24" s="149"/>
      <c r="P24" s="145" t="s">
        <v>161</v>
      </c>
      <c r="Q24" s="149"/>
      <c r="R24" s="149"/>
      <c r="S24" s="135">
        <v>1</v>
      </c>
    </row>
    <row r="25" spans="1:218" s="143" customFormat="1" ht="105" customHeight="1" x14ac:dyDescent="0.2">
      <c r="A25" s="134"/>
      <c r="B25" s="148" t="s">
        <v>170</v>
      </c>
      <c r="C25" s="148">
        <v>2019014</v>
      </c>
      <c r="D25" s="149">
        <v>43510</v>
      </c>
      <c r="E25" s="148" t="s">
        <v>222</v>
      </c>
      <c r="F25" s="150" t="s">
        <v>231</v>
      </c>
      <c r="G25" s="150" t="s">
        <v>157</v>
      </c>
      <c r="H25" s="150" t="s">
        <v>157</v>
      </c>
      <c r="I25" s="148" t="s">
        <v>206</v>
      </c>
      <c r="J25" s="149" t="s">
        <v>206</v>
      </c>
      <c r="K25" s="148" t="s">
        <v>206</v>
      </c>
      <c r="L25" s="150" t="s">
        <v>232</v>
      </c>
      <c r="M25" s="148" t="s">
        <v>194</v>
      </c>
      <c r="N25" s="149"/>
      <c r="O25" s="149"/>
      <c r="P25" s="136" t="s">
        <v>206</v>
      </c>
      <c r="Q25" s="149"/>
      <c r="R25" s="149"/>
      <c r="S25" s="135"/>
    </row>
    <row r="26" spans="1:218" s="143" customFormat="1" ht="144" customHeight="1" x14ac:dyDescent="0.2">
      <c r="A26" s="134"/>
      <c r="B26" s="148" t="s">
        <v>170</v>
      </c>
      <c r="C26" s="148">
        <v>2019015</v>
      </c>
      <c r="D26" s="149">
        <v>43511</v>
      </c>
      <c r="E26" s="148" t="s">
        <v>222</v>
      </c>
      <c r="F26" s="150" t="s">
        <v>233</v>
      </c>
      <c r="G26" s="150" t="s">
        <v>157</v>
      </c>
      <c r="H26" s="150" t="s">
        <v>157</v>
      </c>
      <c r="I26" s="148" t="s">
        <v>206</v>
      </c>
      <c r="J26" s="149" t="s">
        <v>206</v>
      </c>
      <c r="K26" s="148" t="s">
        <v>206</v>
      </c>
      <c r="L26" s="150" t="s">
        <v>234</v>
      </c>
      <c r="M26" s="148" t="s">
        <v>194</v>
      </c>
      <c r="N26" s="149"/>
      <c r="O26" s="149"/>
      <c r="P26" s="136" t="s">
        <v>161</v>
      </c>
      <c r="Q26" s="149"/>
      <c r="R26" s="149"/>
      <c r="S26" s="135">
        <v>1</v>
      </c>
    </row>
    <row r="27" spans="1:218" s="143" customFormat="1" ht="111.75" customHeight="1" x14ac:dyDescent="0.2">
      <c r="A27" s="134"/>
      <c r="B27" s="148" t="s">
        <v>170</v>
      </c>
      <c r="C27" s="148">
        <v>2019016</v>
      </c>
      <c r="D27" s="149">
        <v>43512</v>
      </c>
      <c r="E27" s="148" t="s">
        <v>222</v>
      </c>
      <c r="F27" s="150" t="s">
        <v>235</v>
      </c>
      <c r="G27" s="150" t="s">
        <v>157</v>
      </c>
      <c r="H27" s="150" t="s">
        <v>157</v>
      </c>
      <c r="I27" s="148" t="s">
        <v>206</v>
      </c>
      <c r="J27" s="149" t="s">
        <v>206</v>
      </c>
      <c r="K27" s="148" t="s">
        <v>206</v>
      </c>
      <c r="L27" s="150" t="s">
        <v>236</v>
      </c>
      <c r="M27" s="148" t="s">
        <v>194</v>
      </c>
      <c r="N27" s="149"/>
      <c r="O27" s="149"/>
      <c r="P27" s="145" t="s">
        <v>161</v>
      </c>
      <c r="Q27" s="149"/>
      <c r="R27" s="149"/>
      <c r="S27" s="135">
        <v>1</v>
      </c>
    </row>
    <row r="28" spans="1:218" s="143" customFormat="1" ht="123" customHeight="1" x14ac:dyDescent="0.2">
      <c r="A28" s="134"/>
      <c r="B28" s="148" t="s">
        <v>170</v>
      </c>
      <c r="C28" s="148">
        <v>2019017</v>
      </c>
      <c r="D28" s="149">
        <v>43513</v>
      </c>
      <c r="E28" s="148" t="s">
        <v>222</v>
      </c>
      <c r="F28" s="150" t="s">
        <v>237</v>
      </c>
      <c r="G28" s="150" t="s">
        <v>157</v>
      </c>
      <c r="H28" s="150" t="s">
        <v>157</v>
      </c>
      <c r="I28" s="148" t="s">
        <v>206</v>
      </c>
      <c r="J28" s="149" t="s">
        <v>206</v>
      </c>
      <c r="K28" s="148" t="s">
        <v>206</v>
      </c>
      <c r="L28" s="150" t="s">
        <v>238</v>
      </c>
      <c r="M28" s="148" t="s">
        <v>194</v>
      </c>
      <c r="N28" s="149"/>
      <c r="O28" s="149"/>
      <c r="P28" s="145" t="s">
        <v>161</v>
      </c>
      <c r="Q28" s="149"/>
      <c r="R28" s="149"/>
      <c r="S28" s="135">
        <v>1</v>
      </c>
    </row>
    <row r="29" spans="1:218" s="143" customFormat="1" ht="123" customHeight="1" x14ac:dyDescent="0.2">
      <c r="A29" s="134"/>
      <c r="B29" s="160" t="s">
        <v>170</v>
      </c>
      <c r="C29" s="160">
        <v>2019018</v>
      </c>
      <c r="D29" s="161">
        <v>43514</v>
      </c>
      <c r="E29" s="160" t="s">
        <v>222</v>
      </c>
      <c r="F29" s="353" t="s">
        <v>239</v>
      </c>
      <c r="G29" s="353" t="s">
        <v>157</v>
      </c>
      <c r="H29" s="353" t="s">
        <v>157</v>
      </c>
      <c r="I29" s="160" t="s">
        <v>206</v>
      </c>
      <c r="J29" s="161" t="s">
        <v>206</v>
      </c>
      <c r="K29" s="160" t="s">
        <v>206</v>
      </c>
      <c r="L29" s="353" t="s">
        <v>240</v>
      </c>
      <c r="M29" s="160" t="s">
        <v>194</v>
      </c>
      <c r="N29" s="161"/>
      <c r="O29" s="161"/>
      <c r="P29" s="145" t="s">
        <v>161</v>
      </c>
      <c r="Q29" s="161"/>
      <c r="R29" s="161"/>
      <c r="S29" s="146">
        <v>1</v>
      </c>
    </row>
    <row r="30" spans="1:218" s="153" customFormat="1" ht="88.5" customHeight="1" x14ac:dyDescent="0.2">
      <c r="A30" s="147"/>
      <c r="B30" s="148" t="s">
        <v>170</v>
      </c>
      <c r="C30" s="148">
        <v>2019019</v>
      </c>
      <c r="D30" s="149">
        <v>43640</v>
      </c>
      <c r="E30" s="148" t="s">
        <v>222</v>
      </c>
      <c r="F30" s="150" t="s">
        <v>241</v>
      </c>
      <c r="G30" s="150" t="s">
        <v>157</v>
      </c>
      <c r="H30" s="148" t="s">
        <v>157</v>
      </c>
      <c r="I30" s="149" t="s">
        <v>157</v>
      </c>
      <c r="J30" s="150" t="s">
        <v>157</v>
      </c>
      <c r="K30" s="148" t="s">
        <v>157</v>
      </c>
      <c r="L30" s="150" t="s">
        <v>242</v>
      </c>
      <c r="M30" s="148" t="s">
        <v>194</v>
      </c>
      <c r="N30" s="149">
        <v>42192</v>
      </c>
      <c r="O30" s="149">
        <v>42004</v>
      </c>
      <c r="P30" s="136"/>
      <c r="Q30" s="149"/>
      <c r="R30" s="149"/>
      <c r="S30" s="136"/>
      <c r="T30" s="123"/>
      <c r="U30" s="151"/>
      <c r="V30" s="143"/>
      <c r="W30" s="143"/>
      <c r="X30" s="143"/>
      <c r="Y30" s="143"/>
      <c r="Z30" s="143"/>
      <c r="AA30" s="143"/>
      <c r="AB30" s="143"/>
      <c r="AC30" s="143"/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3"/>
      <c r="AO30" s="143"/>
      <c r="AP30" s="143"/>
      <c r="AQ30" s="143"/>
      <c r="AR30" s="143"/>
      <c r="AS30" s="143"/>
      <c r="AT30" s="143"/>
      <c r="AU30" s="143"/>
      <c r="AV30" s="143"/>
      <c r="AW30" s="143"/>
      <c r="AX30" s="143"/>
      <c r="AY30" s="143"/>
      <c r="AZ30" s="151"/>
      <c r="BA30" s="151"/>
      <c r="BB30" s="151"/>
      <c r="BC30" s="151"/>
      <c r="BD30" s="151"/>
      <c r="BE30" s="151"/>
      <c r="BF30" s="151"/>
      <c r="BG30" s="151"/>
      <c r="BH30" s="151"/>
      <c r="BI30" s="151"/>
      <c r="BJ30" s="151"/>
      <c r="BK30" s="151"/>
      <c r="BL30" s="151"/>
      <c r="BM30" s="151"/>
      <c r="BN30" s="151"/>
      <c r="BO30" s="151"/>
      <c r="BP30" s="151"/>
      <c r="BQ30" s="151"/>
      <c r="BR30" s="151"/>
      <c r="BS30" s="151"/>
      <c r="BT30" s="151"/>
      <c r="BU30" s="151"/>
      <c r="BV30" s="151"/>
      <c r="BW30" s="151"/>
      <c r="BX30" s="151"/>
      <c r="BY30" s="151"/>
      <c r="BZ30" s="151"/>
      <c r="CA30" s="151"/>
      <c r="CB30" s="151"/>
      <c r="CC30" s="151"/>
      <c r="CD30" s="151"/>
      <c r="CE30" s="151"/>
      <c r="CF30" s="151"/>
      <c r="CG30" s="151"/>
      <c r="CH30" s="151"/>
      <c r="CI30" s="151"/>
      <c r="CJ30" s="151"/>
      <c r="CK30" s="151"/>
      <c r="CL30" s="151"/>
      <c r="CM30" s="151"/>
      <c r="CN30" s="151"/>
      <c r="CO30" s="151"/>
      <c r="CP30" s="151"/>
      <c r="CQ30" s="151"/>
      <c r="CR30" s="151"/>
      <c r="CS30" s="151"/>
      <c r="CT30" s="151"/>
      <c r="CU30" s="151"/>
      <c r="CV30" s="151"/>
      <c r="CW30" s="151"/>
      <c r="CX30" s="151"/>
      <c r="CY30" s="151"/>
      <c r="CZ30" s="151"/>
      <c r="DA30" s="151"/>
      <c r="DB30" s="151"/>
      <c r="DC30" s="151"/>
      <c r="DD30" s="151"/>
      <c r="DE30" s="151"/>
      <c r="DF30" s="151"/>
      <c r="DG30" s="151"/>
      <c r="DH30" s="151"/>
      <c r="DI30" s="151"/>
      <c r="DJ30" s="151"/>
      <c r="DK30" s="151"/>
      <c r="DL30" s="151"/>
      <c r="DM30" s="151"/>
      <c r="DN30" s="151"/>
      <c r="DO30" s="151"/>
      <c r="DP30" s="151"/>
      <c r="DQ30" s="151"/>
      <c r="DR30" s="151"/>
      <c r="DS30" s="151"/>
      <c r="DT30" s="151"/>
      <c r="DU30" s="151"/>
      <c r="DV30" s="151"/>
      <c r="DW30" s="151"/>
      <c r="DX30" s="151"/>
      <c r="DY30" s="151"/>
      <c r="DZ30" s="151"/>
      <c r="EA30" s="151"/>
      <c r="EB30" s="151"/>
      <c r="EC30" s="151"/>
      <c r="ED30" s="151"/>
      <c r="EE30" s="151"/>
      <c r="EF30" s="151"/>
      <c r="EG30" s="151"/>
      <c r="EH30" s="151"/>
      <c r="EI30" s="151"/>
      <c r="EJ30" s="151"/>
      <c r="EK30" s="151"/>
      <c r="EL30" s="151"/>
      <c r="EM30" s="151"/>
      <c r="EN30" s="151"/>
      <c r="EO30" s="151"/>
      <c r="EP30" s="151"/>
      <c r="EQ30" s="151"/>
      <c r="ER30" s="151"/>
      <c r="ES30" s="151"/>
      <c r="ET30" s="151"/>
      <c r="EU30" s="151"/>
      <c r="EV30" s="151"/>
      <c r="EW30" s="151"/>
      <c r="EX30" s="151"/>
      <c r="EY30" s="151"/>
      <c r="EZ30" s="151"/>
      <c r="FA30" s="151"/>
      <c r="FB30" s="151"/>
      <c r="FC30" s="151"/>
      <c r="FD30" s="151"/>
      <c r="FE30" s="151"/>
      <c r="FF30" s="151"/>
      <c r="FG30" s="151"/>
      <c r="FH30" s="151"/>
      <c r="FI30" s="151"/>
      <c r="FJ30" s="151"/>
      <c r="FK30" s="151"/>
      <c r="FL30" s="151"/>
      <c r="FM30" s="151"/>
      <c r="FN30" s="151"/>
      <c r="FO30" s="151"/>
      <c r="FP30" s="151"/>
      <c r="FQ30" s="151"/>
      <c r="FR30" s="151"/>
      <c r="FS30" s="151"/>
      <c r="FT30" s="151"/>
      <c r="FU30" s="151"/>
      <c r="FV30" s="151"/>
      <c r="FW30" s="151"/>
      <c r="FX30" s="151"/>
      <c r="FY30" s="151"/>
      <c r="FZ30" s="151"/>
      <c r="GA30" s="151"/>
      <c r="GB30" s="151"/>
      <c r="GC30" s="151"/>
      <c r="GD30" s="151"/>
      <c r="GE30" s="151"/>
      <c r="GF30" s="151"/>
      <c r="GG30" s="151"/>
      <c r="GH30" s="151"/>
      <c r="GI30" s="151"/>
      <c r="GJ30" s="151"/>
      <c r="GK30" s="151"/>
      <c r="GL30" s="151"/>
      <c r="GM30" s="151"/>
      <c r="GN30" s="151"/>
      <c r="GO30" s="151"/>
      <c r="GP30" s="151"/>
      <c r="GQ30" s="151"/>
      <c r="GR30" s="151"/>
      <c r="GS30" s="151"/>
      <c r="GT30" s="151"/>
      <c r="GU30" s="151"/>
      <c r="GV30" s="151"/>
      <c r="GW30" s="151"/>
      <c r="GX30" s="151"/>
      <c r="GY30" s="151"/>
      <c r="GZ30" s="151"/>
      <c r="HA30" s="151"/>
      <c r="HB30" s="151"/>
      <c r="HC30" s="151"/>
      <c r="HD30" s="151"/>
      <c r="HE30" s="151"/>
      <c r="HF30" s="151"/>
      <c r="HG30" s="151"/>
      <c r="HH30" s="151"/>
      <c r="HI30" s="151"/>
      <c r="HJ30" s="152"/>
    </row>
    <row r="31" spans="1:218" s="143" customFormat="1" ht="88.5" customHeight="1" x14ac:dyDescent="0.2">
      <c r="A31" s="134"/>
      <c r="B31" s="162" t="s">
        <v>170</v>
      </c>
      <c r="C31" s="162">
        <v>2019018</v>
      </c>
      <c r="D31" s="163">
        <v>43640</v>
      </c>
      <c r="E31" s="162" t="s">
        <v>222</v>
      </c>
      <c r="F31" s="154" t="s">
        <v>243</v>
      </c>
      <c r="G31" s="154" t="s">
        <v>157</v>
      </c>
      <c r="H31" s="162" t="s">
        <v>157</v>
      </c>
      <c r="I31" s="162" t="s">
        <v>157</v>
      </c>
      <c r="J31" s="162" t="s">
        <v>157</v>
      </c>
      <c r="K31" s="162" t="s">
        <v>157</v>
      </c>
      <c r="L31" s="154" t="s">
        <v>244</v>
      </c>
      <c r="M31" s="162" t="s">
        <v>194</v>
      </c>
      <c r="N31" s="354"/>
      <c r="O31" s="354"/>
      <c r="P31" s="366"/>
      <c r="Q31" s="354"/>
      <c r="R31" s="355"/>
      <c r="S31" s="366"/>
      <c r="T31" s="155"/>
      <c r="U31" s="151"/>
      <c r="AZ31" s="151"/>
      <c r="BA31" s="151"/>
      <c r="BB31" s="151"/>
      <c r="BC31" s="151"/>
      <c r="BD31" s="151"/>
      <c r="BE31" s="151"/>
      <c r="BF31" s="151"/>
      <c r="BG31" s="151"/>
      <c r="BH31" s="151"/>
      <c r="BI31" s="151"/>
      <c r="BJ31" s="151"/>
      <c r="BK31" s="151"/>
      <c r="BL31" s="151"/>
      <c r="BM31" s="151"/>
      <c r="BN31" s="151"/>
      <c r="BO31" s="151"/>
      <c r="BP31" s="151"/>
      <c r="BQ31" s="151"/>
      <c r="BR31" s="151"/>
      <c r="BS31" s="151"/>
      <c r="BT31" s="151"/>
      <c r="BU31" s="151"/>
      <c r="BV31" s="151"/>
      <c r="BW31" s="151"/>
      <c r="BX31" s="151"/>
      <c r="BY31" s="151"/>
      <c r="BZ31" s="151"/>
      <c r="CA31" s="151"/>
      <c r="CB31" s="151"/>
      <c r="CC31" s="151"/>
      <c r="CD31" s="151"/>
      <c r="CE31" s="151"/>
      <c r="CF31" s="151"/>
      <c r="CG31" s="151"/>
      <c r="CH31" s="151"/>
      <c r="CI31" s="151"/>
      <c r="CJ31" s="151"/>
      <c r="CK31" s="151"/>
      <c r="CL31" s="151"/>
      <c r="CM31" s="151"/>
      <c r="CN31" s="151"/>
      <c r="CO31" s="151"/>
      <c r="CP31" s="151"/>
      <c r="CQ31" s="151"/>
      <c r="CR31" s="151"/>
      <c r="CS31" s="151"/>
      <c r="CT31" s="151"/>
      <c r="CU31" s="151"/>
      <c r="CV31" s="151"/>
      <c r="CW31" s="151"/>
      <c r="CX31" s="151"/>
      <c r="CY31" s="151"/>
      <c r="CZ31" s="151"/>
      <c r="DA31" s="151"/>
      <c r="DB31" s="151"/>
      <c r="DC31" s="151"/>
      <c r="DD31" s="151"/>
      <c r="DE31" s="151"/>
      <c r="DF31" s="151"/>
      <c r="DG31" s="151"/>
      <c r="DH31" s="151"/>
      <c r="DI31" s="151"/>
      <c r="DJ31" s="151"/>
      <c r="DK31" s="151"/>
      <c r="DL31" s="151"/>
      <c r="DM31" s="151"/>
      <c r="DN31" s="151"/>
      <c r="DO31" s="151"/>
      <c r="DP31" s="151"/>
      <c r="DQ31" s="151"/>
      <c r="DR31" s="151"/>
      <c r="DS31" s="151"/>
      <c r="DT31" s="151"/>
      <c r="DU31" s="151"/>
      <c r="DV31" s="151"/>
      <c r="DW31" s="151"/>
      <c r="DX31" s="151"/>
      <c r="DY31" s="151"/>
      <c r="DZ31" s="151"/>
      <c r="EA31" s="151"/>
      <c r="EB31" s="151"/>
      <c r="EC31" s="151"/>
      <c r="ED31" s="151"/>
      <c r="EE31" s="151"/>
      <c r="EF31" s="151"/>
      <c r="EG31" s="151"/>
      <c r="EH31" s="151"/>
      <c r="EI31" s="151"/>
      <c r="EJ31" s="151"/>
      <c r="EK31" s="151"/>
      <c r="EL31" s="151"/>
      <c r="EM31" s="151"/>
      <c r="EN31" s="151"/>
      <c r="EO31" s="151"/>
      <c r="EP31" s="151"/>
      <c r="EQ31" s="151"/>
      <c r="ER31" s="151"/>
      <c r="ES31" s="151"/>
      <c r="ET31" s="151"/>
      <c r="EU31" s="151"/>
      <c r="EV31" s="151"/>
      <c r="EW31" s="151"/>
      <c r="EX31" s="151"/>
      <c r="EY31" s="151"/>
      <c r="EZ31" s="151"/>
      <c r="FA31" s="151"/>
      <c r="FB31" s="151"/>
      <c r="FC31" s="151"/>
      <c r="FD31" s="151"/>
      <c r="FE31" s="151"/>
      <c r="FF31" s="151"/>
      <c r="FG31" s="151"/>
      <c r="FH31" s="151"/>
      <c r="FI31" s="151"/>
      <c r="FJ31" s="151"/>
      <c r="FK31" s="151"/>
      <c r="FL31" s="151"/>
      <c r="FM31" s="151"/>
      <c r="FN31" s="151"/>
      <c r="FO31" s="151"/>
      <c r="FP31" s="151"/>
      <c r="FQ31" s="151"/>
      <c r="FR31" s="151"/>
      <c r="FS31" s="151"/>
      <c r="FT31" s="151"/>
      <c r="FU31" s="151"/>
      <c r="FV31" s="151"/>
      <c r="FW31" s="151"/>
      <c r="FX31" s="151"/>
      <c r="FY31" s="151"/>
      <c r="FZ31" s="151"/>
      <c r="GA31" s="151"/>
      <c r="GB31" s="151"/>
      <c r="GC31" s="151"/>
      <c r="GD31" s="151"/>
      <c r="GE31" s="151"/>
      <c r="GF31" s="151"/>
      <c r="GG31" s="151"/>
      <c r="GH31" s="151"/>
      <c r="GI31" s="151"/>
      <c r="GJ31" s="151"/>
      <c r="GK31" s="151"/>
      <c r="GL31" s="151"/>
      <c r="GM31" s="151"/>
      <c r="GN31" s="151"/>
      <c r="GO31" s="151"/>
      <c r="GP31" s="151"/>
      <c r="GQ31" s="151"/>
      <c r="GR31" s="151"/>
      <c r="GS31" s="151"/>
      <c r="GT31" s="151"/>
      <c r="GU31" s="151"/>
      <c r="GV31" s="151"/>
      <c r="GW31" s="151"/>
      <c r="GX31" s="151"/>
      <c r="GY31" s="151"/>
      <c r="GZ31" s="151"/>
      <c r="HA31" s="151"/>
      <c r="HB31" s="151"/>
      <c r="HC31" s="151"/>
      <c r="HD31" s="151"/>
      <c r="HE31" s="151"/>
      <c r="HF31" s="151"/>
      <c r="HG31" s="151"/>
      <c r="HH31" s="151"/>
      <c r="HI31" s="151"/>
    </row>
    <row r="32" spans="1:218" s="143" customFormat="1" ht="87.95" customHeight="1" x14ac:dyDescent="0.2">
      <c r="A32" s="134"/>
      <c r="B32" s="148" t="s">
        <v>170</v>
      </c>
      <c r="C32" s="148">
        <v>2019019</v>
      </c>
      <c r="D32" s="149">
        <v>43640</v>
      </c>
      <c r="E32" s="148" t="s">
        <v>222</v>
      </c>
      <c r="F32" s="154" t="s">
        <v>245</v>
      </c>
      <c r="G32" s="150" t="s">
        <v>157</v>
      </c>
      <c r="H32" s="148" t="s">
        <v>157</v>
      </c>
      <c r="I32" s="148" t="s">
        <v>157</v>
      </c>
      <c r="J32" s="148" t="s">
        <v>157</v>
      </c>
      <c r="K32" s="148" t="s">
        <v>157</v>
      </c>
      <c r="L32" s="150" t="s">
        <v>246</v>
      </c>
      <c r="M32" s="148" t="s">
        <v>194</v>
      </c>
      <c r="N32" s="356" t="s">
        <v>247</v>
      </c>
      <c r="O32" s="356"/>
      <c r="P32" s="145" t="s">
        <v>161</v>
      </c>
      <c r="Q32" s="156"/>
      <c r="R32" s="156"/>
      <c r="S32" s="369"/>
      <c r="T32" s="157"/>
      <c r="U32" s="151"/>
    </row>
    <row r="33" spans="1:21" s="143" customFormat="1" ht="87.95" customHeight="1" x14ac:dyDescent="0.2">
      <c r="A33" s="134"/>
      <c r="B33" s="148" t="s">
        <v>170</v>
      </c>
      <c r="C33" s="148">
        <v>2019020</v>
      </c>
      <c r="D33" s="149">
        <v>43640</v>
      </c>
      <c r="E33" s="148" t="s">
        <v>222</v>
      </c>
      <c r="F33" s="154" t="s">
        <v>248</v>
      </c>
      <c r="G33" s="150" t="s">
        <v>157</v>
      </c>
      <c r="H33" s="148" t="s">
        <v>157</v>
      </c>
      <c r="I33" s="148" t="s">
        <v>157</v>
      </c>
      <c r="J33" s="148" t="s">
        <v>157</v>
      </c>
      <c r="K33" s="148" t="s">
        <v>157</v>
      </c>
      <c r="L33" s="150" t="s">
        <v>249</v>
      </c>
      <c r="M33" s="148" t="s">
        <v>194</v>
      </c>
      <c r="N33" s="153" t="s">
        <v>247</v>
      </c>
      <c r="O33" s="153"/>
      <c r="P33" s="367"/>
      <c r="Q33" s="153"/>
      <c r="R33" s="153"/>
      <c r="S33" s="367"/>
      <c r="T33" s="157"/>
      <c r="U33" s="151"/>
    </row>
    <row r="34" spans="1:21" s="143" customFormat="1" ht="105.75" customHeight="1" x14ac:dyDescent="0.2">
      <c r="A34" s="134"/>
      <c r="B34" s="148" t="s">
        <v>154</v>
      </c>
      <c r="C34" s="148">
        <v>2019021</v>
      </c>
      <c r="D34" s="149">
        <v>43640</v>
      </c>
      <c r="E34" s="148" t="s">
        <v>250</v>
      </c>
      <c r="F34" s="150" t="s">
        <v>251</v>
      </c>
      <c r="G34" s="150" t="s">
        <v>252</v>
      </c>
      <c r="H34" s="148" t="s">
        <v>157</v>
      </c>
      <c r="I34" s="148" t="s">
        <v>157</v>
      </c>
      <c r="J34" s="148" t="s">
        <v>157</v>
      </c>
      <c r="K34" s="148" t="s">
        <v>157</v>
      </c>
      <c r="L34" s="150" t="s">
        <v>253</v>
      </c>
      <c r="M34" s="148" t="s">
        <v>254</v>
      </c>
      <c r="N34" s="149" t="s">
        <v>255</v>
      </c>
      <c r="O34" s="153"/>
      <c r="P34" s="136" t="s">
        <v>206</v>
      </c>
      <c r="Q34" s="153"/>
      <c r="R34" s="153"/>
      <c r="S34" s="367"/>
      <c r="T34" s="157"/>
      <c r="U34" s="151"/>
    </row>
    <row r="35" spans="1:21" s="143" customFormat="1" ht="120.75" customHeight="1" x14ac:dyDescent="0.2">
      <c r="A35" s="134"/>
      <c r="B35" s="148" t="s">
        <v>154</v>
      </c>
      <c r="C35" s="148">
        <v>2019022</v>
      </c>
      <c r="D35" s="149">
        <v>43640</v>
      </c>
      <c r="E35" s="148" t="s">
        <v>250</v>
      </c>
      <c r="F35" s="154" t="s">
        <v>256</v>
      </c>
      <c r="G35" s="150" t="s">
        <v>257</v>
      </c>
      <c r="H35" s="148" t="s">
        <v>157</v>
      </c>
      <c r="I35" s="148" t="s">
        <v>157</v>
      </c>
      <c r="J35" s="148" t="s">
        <v>157</v>
      </c>
      <c r="K35" s="148" t="s">
        <v>157</v>
      </c>
      <c r="L35" s="150" t="s">
        <v>258</v>
      </c>
      <c r="M35" s="148" t="s">
        <v>259</v>
      </c>
      <c r="N35" s="153"/>
      <c r="O35" s="153"/>
      <c r="P35" s="136" t="s">
        <v>169</v>
      </c>
      <c r="Q35" s="153"/>
      <c r="R35" s="153"/>
      <c r="S35" s="367"/>
      <c r="T35" s="157"/>
      <c r="U35" s="151"/>
    </row>
    <row r="36" spans="1:21" s="143" customFormat="1" ht="120.75" customHeight="1" x14ac:dyDescent="0.2">
      <c r="A36" s="134"/>
      <c r="B36" s="148" t="s">
        <v>260</v>
      </c>
      <c r="C36" s="148">
        <v>2019023</v>
      </c>
      <c r="D36" s="149">
        <v>43640</v>
      </c>
      <c r="E36" s="148" t="s">
        <v>250</v>
      </c>
      <c r="F36" s="154" t="s">
        <v>261</v>
      </c>
      <c r="G36" s="150" t="s">
        <v>252</v>
      </c>
      <c r="H36" s="148" t="s">
        <v>157</v>
      </c>
      <c r="I36" s="148" t="s">
        <v>157</v>
      </c>
      <c r="J36" s="148" t="s">
        <v>157</v>
      </c>
      <c r="K36" s="148" t="s">
        <v>157</v>
      </c>
      <c r="L36" s="150" t="s">
        <v>262</v>
      </c>
      <c r="M36" s="148" t="s">
        <v>259</v>
      </c>
      <c r="N36" s="153"/>
      <c r="O36" s="357"/>
      <c r="P36" s="136" t="s">
        <v>169</v>
      </c>
      <c r="Q36" s="357"/>
      <c r="R36" s="153"/>
      <c r="S36" s="367"/>
      <c r="T36" s="157"/>
      <c r="U36" s="151"/>
    </row>
    <row r="37" spans="1:21" s="143" customFormat="1" ht="120.75" customHeight="1" x14ac:dyDescent="0.2">
      <c r="A37" s="134"/>
      <c r="B37" s="148" t="s">
        <v>154</v>
      </c>
      <c r="C37" s="148">
        <v>2019024</v>
      </c>
      <c r="D37" s="149">
        <v>43640</v>
      </c>
      <c r="E37" s="148" t="s">
        <v>250</v>
      </c>
      <c r="F37" s="154" t="s">
        <v>263</v>
      </c>
      <c r="G37" s="150" t="s">
        <v>264</v>
      </c>
      <c r="H37" s="148" t="s">
        <v>157</v>
      </c>
      <c r="I37" s="148" t="s">
        <v>157</v>
      </c>
      <c r="J37" s="148" t="s">
        <v>157</v>
      </c>
      <c r="K37" s="148" t="s">
        <v>157</v>
      </c>
      <c r="L37" s="150" t="s">
        <v>265</v>
      </c>
      <c r="M37" s="148" t="s">
        <v>266</v>
      </c>
      <c r="N37" s="153"/>
      <c r="O37" s="153"/>
      <c r="P37" s="136" t="s">
        <v>169</v>
      </c>
      <c r="Q37" s="153"/>
      <c r="R37" s="153"/>
      <c r="S37" s="367"/>
      <c r="T37" s="157"/>
      <c r="U37" s="151"/>
    </row>
    <row r="38" spans="1:21" s="143" customFormat="1" ht="120.75" customHeight="1" x14ac:dyDescent="0.2">
      <c r="A38" s="134"/>
      <c r="B38" s="148" t="s">
        <v>154</v>
      </c>
      <c r="C38" s="148">
        <v>2019025</v>
      </c>
      <c r="D38" s="149">
        <v>43640</v>
      </c>
      <c r="E38" s="148" t="s">
        <v>250</v>
      </c>
      <c r="F38" s="158" t="s">
        <v>267</v>
      </c>
      <c r="G38" s="150" t="s">
        <v>157</v>
      </c>
      <c r="H38" s="148" t="s">
        <v>157</v>
      </c>
      <c r="I38" s="148" t="s">
        <v>157</v>
      </c>
      <c r="J38" s="148" t="s">
        <v>157</v>
      </c>
      <c r="K38" s="148" t="s">
        <v>157</v>
      </c>
      <c r="L38" s="150" t="s">
        <v>268</v>
      </c>
      <c r="M38" s="148" t="s">
        <v>259</v>
      </c>
      <c r="N38" s="153"/>
      <c r="O38" s="153"/>
      <c r="P38" s="136" t="s">
        <v>169</v>
      </c>
      <c r="Q38" s="153"/>
      <c r="R38" s="153"/>
      <c r="S38" s="367"/>
      <c r="T38" s="157"/>
      <c r="U38" s="151"/>
    </row>
    <row r="39" spans="1:21" s="143" customFormat="1" ht="120.75" customHeight="1" x14ac:dyDescent="0.2">
      <c r="A39" s="134"/>
      <c r="B39" s="148" t="s">
        <v>154</v>
      </c>
      <c r="C39" s="148">
        <v>2019026</v>
      </c>
      <c r="D39" s="149">
        <v>43640</v>
      </c>
      <c r="E39" s="148" t="s">
        <v>250</v>
      </c>
      <c r="F39" s="150" t="s">
        <v>269</v>
      </c>
      <c r="G39" s="150" t="s">
        <v>252</v>
      </c>
      <c r="H39" s="148" t="s">
        <v>157</v>
      </c>
      <c r="I39" s="148" t="s">
        <v>157</v>
      </c>
      <c r="J39" s="148" t="s">
        <v>157</v>
      </c>
      <c r="K39" s="148" t="s">
        <v>157</v>
      </c>
      <c r="L39" s="150" t="s">
        <v>270</v>
      </c>
      <c r="M39" s="148" t="s">
        <v>254</v>
      </c>
      <c r="N39" s="153"/>
      <c r="O39" s="153"/>
      <c r="P39" s="136" t="s">
        <v>206</v>
      </c>
      <c r="Q39" s="357"/>
      <c r="R39" s="153"/>
      <c r="S39" s="367"/>
      <c r="T39" s="157"/>
      <c r="U39" s="151"/>
    </row>
    <row r="40" spans="1:21" s="143" customFormat="1" ht="120.75" customHeight="1" x14ac:dyDescent="0.2">
      <c r="A40" s="134"/>
      <c r="B40" s="148" t="s">
        <v>154</v>
      </c>
      <c r="C40" s="148">
        <v>2019027</v>
      </c>
      <c r="D40" s="149">
        <v>43640</v>
      </c>
      <c r="E40" s="148" t="s">
        <v>250</v>
      </c>
      <c r="F40" s="358" t="s">
        <v>271</v>
      </c>
      <c r="G40" s="150" t="s">
        <v>157</v>
      </c>
      <c r="H40" s="148" t="s">
        <v>157</v>
      </c>
      <c r="I40" s="148" t="s">
        <v>157</v>
      </c>
      <c r="J40" s="148" t="s">
        <v>157</v>
      </c>
      <c r="K40" s="148" t="s">
        <v>157</v>
      </c>
      <c r="L40" s="150" t="s">
        <v>272</v>
      </c>
      <c r="M40" s="148" t="s">
        <v>259</v>
      </c>
      <c r="N40" s="357"/>
      <c r="O40" s="153"/>
      <c r="P40" s="136" t="s">
        <v>206</v>
      </c>
      <c r="Q40" s="153"/>
      <c r="R40" s="153"/>
      <c r="S40" s="367"/>
      <c r="T40" s="157"/>
      <c r="U40" s="151"/>
    </row>
    <row r="41" spans="1:21" s="143" customFormat="1" ht="120.75" customHeight="1" x14ac:dyDescent="0.2">
      <c r="A41" s="134"/>
      <c r="B41" s="148" t="s">
        <v>154</v>
      </c>
      <c r="C41" s="148">
        <v>2019028</v>
      </c>
      <c r="D41" s="149">
        <v>43640</v>
      </c>
      <c r="E41" s="148" t="s">
        <v>250</v>
      </c>
      <c r="F41" s="159" t="s">
        <v>273</v>
      </c>
      <c r="G41" s="150" t="s">
        <v>157</v>
      </c>
      <c r="H41" s="148" t="s">
        <v>157</v>
      </c>
      <c r="I41" s="148" t="s">
        <v>157</v>
      </c>
      <c r="J41" s="148" t="s">
        <v>157</v>
      </c>
      <c r="K41" s="148" t="s">
        <v>157</v>
      </c>
      <c r="L41" s="150" t="s">
        <v>274</v>
      </c>
      <c r="M41" s="148" t="s">
        <v>259</v>
      </c>
      <c r="N41" s="357"/>
      <c r="O41" s="357"/>
      <c r="P41" s="136" t="s">
        <v>206</v>
      </c>
      <c r="Q41" s="357"/>
      <c r="R41" s="153"/>
      <c r="S41" s="367"/>
      <c r="T41" s="157"/>
      <c r="U41" s="151"/>
    </row>
    <row r="42" spans="1:21" s="143" customFormat="1" ht="120.75" customHeight="1" x14ac:dyDescent="0.2">
      <c r="A42" s="134"/>
      <c r="B42" s="148" t="s">
        <v>154</v>
      </c>
      <c r="C42" s="148">
        <v>2019029</v>
      </c>
      <c r="D42" s="149">
        <v>43640</v>
      </c>
      <c r="E42" s="148" t="s">
        <v>250</v>
      </c>
      <c r="F42" s="150" t="s">
        <v>275</v>
      </c>
      <c r="G42" s="150" t="s">
        <v>252</v>
      </c>
      <c r="H42" s="148" t="s">
        <v>157</v>
      </c>
      <c r="I42" s="148" t="s">
        <v>157</v>
      </c>
      <c r="J42" s="148" t="s">
        <v>157</v>
      </c>
      <c r="K42" s="148" t="s">
        <v>157</v>
      </c>
      <c r="L42" s="158" t="s">
        <v>276</v>
      </c>
      <c r="M42" s="359" t="s">
        <v>194</v>
      </c>
      <c r="N42" s="164" t="s">
        <v>277</v>
      </c>
      <c r="O42" s="159"/>
      <c r="P42" s="136" t="s">
        <v>161</v>
      </c>
      <c r="Q42" s="159"/>
      <c r="R42" s="159"/>
      <c r="S42" s="370"/>
      <c r="T42" s="157"/>
      <c r="U42" s="151"/>
    </row>
    <row r="43" spans="1:21" s="143" customFormat="1" ht="120.75" customHeight="1" x14ac:dyDescent="0.2">
      <c r="A43" s="134"/>
      <c r="B43" s="148" t="s">
        <v>154</v>
      </c>
      <c r="C43" s="148">
        <v>2019030</v>
      </c>
      <c r="D43" s="149">
        <v>43665</v>
      </c>
      <c r="E43" s="148" t="s">
        <v>250</v>
      </c>
      <c r="F43" s="150" t="s">
        <v>278</v>
      </c>
      <c r="G43" s="150" t="s">
        <v>157</v>
      </c>
      <c r="H43" s="148" t="s">
        <v>157</v>
      </c>
      <c r="I43" s="148" t="s">
        <v>157</v>
      </c>
      <c r="J43" s="148" t="s">
        <v>157</v>
      </c>
      <c r="K43" s="148" t="s">
        <v>157</v>
      </c>
      <c r="L43" s="150" t="s">
        <v>279</v>
      </c>
      <c r="M43" s="148" t="s">
        <v>259</v>
      </c>
      <c r="N43" s="164" t="s">
        <v>168</v>
      </c>
      <c r="O43" s="153"/>
      <c r="P43" s="136" t="s">
        <v>206</v>
      </c>
      <c r="Q43" s="153"/>
      <c r="R43" s="153"/>
      <c r="S43" s="367"/>
      <c r="T43" s="157"/>
      <c r="U43" s="151"/>
    </row>
    <row r="44" spans="1:21" s="143" customFormat="1" ht="120.75" customHeight="1" x14ac:dyDescent="0.2">
      <c r="A44" s="134"/>
      <c r="B44" s="148" t="s">
        <v>154</v>
      </c>
      <c r="C44" s="148">
        <v>2019031</v>
      </c>
      <c r="D44" s="149">
        <v>43665</v>
      </c>
      <c r="E44" s="148" t="s">
        <v>250</v>
      </c>
      <c r="F44" s="159" t="s">
        <v>280</v>
      </c>
      <c r="G44" s="150" t="s">
        <v>157</v>
      </c>
      <c r="H44" s="148" t="s">
        <v>157</v>
      </c>
      <c r="I44" s="148" t="s">
        <v>157</v>
      </c>
      <c r="J44" s="148" t="s">
        <v>157</v>
      </c>
      <c r="K44" s="148" t="s">
        <v>157</v>
      </c>
      <c r="L44" s="360" t="s">
        <v>281</v>
      </c>
      <c r="M44" s="148" t="s">
        <v>259</v>
      </c>
      <c r="N44" s="164" t="s">
        <v>168</v>
      </c>
      <c r="O44" s="153"/>
      <c r="P44" s="136" t="s">
        <v>206</v>
      </c>
      <c r="Q44" s="153"/>
      <c r="R44" s="153"/>
      <c r="S44" s="367"/>
      <c r="T44" s="157"/>
      <c r="U44" s="151"/>
    </row>
    <row r="45" spans="1:21" s="143" customFormat="1" ht="120.75" customHeight="1" x14ac:dyDescent="0.2">
      <c r="A45" s="134"/>
      <c r="B45" s="699" t="s">
        <v>170</v>
      </c>
      <c r="C45" s="148">
        <v>2019032</v>
      </c>
      <c r="D45" s="702">
        <v>43786</v>
      </c>
      <c r="E45" s="699" t="s">
        <v>180</v>
      </c>
      <c r="F45" s="699" t="s">
        <v>282</v>
      </c>
      <c r="G45" s="699" t="s">
        <v>283</v>
      </c>
      <c r="H45" s="699" t="s">
        <v>157</v>
      </c>
      <c r="I45" s="699" t="s">
        <v>157</v>
      </c>
      <c r="J45" s="699" t="s">
        <v>157</v>
      </c>
      <c r="K45" s="699" t="s">
        <v>157</v>
      </c>
      <c r="L45" s="361" t="s">
        <v>284</v>
      </c>
      <c r="M45" s="148" t="s">
        <v>285</v>
      </c>
      <c r="N45" s="164" t="s">
        <v>286</v>
      </c>
      <c r="O45" s="153"/>
      <c r="P45" s="367"/>
      <c r="Q45" s="153"/>
      <c r="R45" s="153"/>
      <c r="S45" s="367"/>
      <c r="T45" s="157"/>
      <c r="U45" s="151"/>
    </row>
    <row r="46" spans="1:21" s="143" customFormat="1" ht="120.75" customHeight="1" x14ac:dyDescent="0.2">
      <c r="A46" s="134"/>
      <c r="B46" s="700"/>
      <c r="C46" s="148">
        <v>2019033</v>
      </c>
      <c r="D46" s="703"/>
      <c r="E46" s="705"/>
      <c r="F46" s="705"/>
      <c r="G46" s="705"/>
      <c r="H46" s="705"/>
      <c r="I46" s="705"/>
      <c r="J46" s="705"/>
      <c r="K46" s="705"/>
      <c r="L46" s="362" t="s">
        <v>287</v>
      </c>
      <c r="M46" s="148" t="s">
        <v>288</v>
      </c>
      <c r="N46" s="164" t="s">
        <v>162</v>
      </c>
      <c r="O46" s="153"/>
      <c r="P46" s="367"/>
      <c r="Q46" s="153"/>
      <c r="R46" s="153"/>
      <c r="S46" s="367"/>
      <c r="T46" s="157"/>
      <c r="U46" s="151"/>
    </row>
    <row r="47" spans="1:21" s="143" customFormat="1" ht="120.75" customHeight="1" x14ac:dyDescent="0.2">
      <c r="A47" s="134"/>
      <c r="B47" s="700"/>
      <c r="C47" s="148">
        <v>2019034</v>
      </c>
      <c r="D47" s="703"/>
      <c r="E47" s="705"/>
      <c r="F47" s="705"/>
      <c r="G47" s="705"/>
      <c r="H47" s="705"/>
      <c r="I47" s="705"/>
      <c r="J47" s="705"/>
      <c r="K47" s="705"/>
      <c r="L47" s="362" t="s">
        <v>289</v>
      </c>
      <c r="M47" s="148" t="s">
        <v>288</v>
      </c>
      <c r="N47" s="164" t="s">
        <v>290</v>
      </c>
      <c r="O47" s="363">
        <v>42319</v>
      </c>
      <c r="P47" s="136" t="s">
        <v>161</v>
      </c>
      <c r="Q47" s="159" t="s">
        <v>291</v>
      </c>
      <c r="R47" s="153"/>
      <c r="S47" s="367"/>
      <c r="T47" s="157"/>
      <c r="U47" s="151"/>
    </row>
    <row r="48" spans="1:21" s="143" customFormat="1" ht="120.75" customHeight="1" x14ac:dyDescent="0.2">
      <c r="A48" s="134"/>
      <c r="B48" s="701"/>
      <c r="C48" s="148">
        <v>2019035</v>
      </c>
      <c r="D48" s="704"/>
      <c r="E48" s="706"/>
      <c r="F48" s="706"/>
      <c r="G48" s="706"/>
      <c r="H48" s="706"/>
      <c r="I48" s="706"/>
      <c r="J48" s="706"/>
      <c r="K48" s="706"/>
      <c r="L48" s="362" t="s">
        <v>292</v>
      </c>
      <c r="M48" s="148" t="s">
        <v>293</v>
      </c>
      <c r="N48" s="164" t="s">
        <v>294</v>
      </c>
      <c r="O48" s="153"/>
      <c r="P48" s="367"/>
      <c r="Q48" s="153"/>
      <c r="R48" s="153"/>
      <c r="S48" s="367"/>
      <c r="T48" s="157"/>
      <c r="U48" s="151"/>
    </row>
    <row r="49" spans="1:21" s="143" customFormat="1" ht="120.75" customHeight="1" x14ac:dyDescent="0.2">
      <c r="A49" s="134"/>
      <c r="B49" s="149" t="s">
        <v>154</v>
      </c>
      <c r="C49" s="148">
        <v>2019036</v>
      </c>
      <c r="D49" s="164">
        <v>43793</v>
      </c>
      <c r="E49" s="150" t="s">
        <v>295</v>
      </c>
      <c r="F49" s="148" t="s">
        <v>296</v>
      </c>
      <c r="G49" s="148" t="s">
        <v>157</v>
      </c>
      <c r="H49" s="148" t="s">
        <v>157</v>
      </c>
      <c r="I49" s="148" t="s">
        <v>157</v>
      </c>
      <c r="J49" s="148" t="s">
        <v>157</v>
      </c>
      <c r="K49" s="148" t="s">
        <v>157</v>
      </c>
      <c r="L49" s="149" t="s">
        <v>297</v>
      </c>
      <c r="M49" s="364" t="s">
        <v>298</v>
      </c>
      <c r="N49" s="164" t="s">
        <v>299</v>
      </c>
      <c r="O49" s="365">
        <v>42334</v>
      </c>
      <c r="P49" s="136" t="s">
        <v>161</v>
      </c>
      <c r="Q49" s="149" t="s">
        <v>162</v>
      </c>
      <c r="R49" s="153"/>
      <c r="S49" s="367"/>
      <c r="T49" s="157"/>
      <c r="U49" s="151"/>
    </row>
    <row r="50" spans="1:21" s="143" customFormat="1" ht="120.75" customHeight="1" x14ac:dyDescent="0.2">
      <c r="A50" s="134"/>
      <c r="B50" s="149" t="s">
        <v>154</v>
      </c>
      <c r="C50" s="148">
        <v>2019037</v>
      </c>
      <c r="D50" s="164">
        <v>43793</v>
      </c>
      <c r="E50" s="150" t="s">
        <v>295</v>
      </c>
      <c r="F50" s="148" t="s">
        <v>300</v>
      </c>
      <c r="G50" s="148" t="s">
        <v>157</v>
      </c>
      <c r="H50" s="148" t="s">
        <v>157</v>
      </c>
      <c r="I50" s="148" t="s">
        <v>157</v>
      </c>
      <c r="J50" s="148" t="s">
        <v>157</v>
      </c>
      <c r="K50" s="148" t="s">
        <v>157</v>
      </c>
      <c r="L50" s="149" t="s">
        <v>301</v>
      </c>
      <c r="M50" s="364" t="s">
        <v>194</v>
      </c>
      <c r="N50" s="164" t="s">
        <v>162</v>
      </c>
      <c r="O50" s="365">
        <v>42339</v>
      </c>
      <c r="P50" s="136" t="s">
        <v>169</v>
      </c>
      <c r="Q50" s="149" t="s">
        <v>162</v>
      </c>
      <c r="R50" s="153"/>
      <c r="S50" s="367"/>
      <c r="T50" s="157"/>
      <c r="U50" s="151"/>
    </row>
    <row r="51" spans="1:21" s="143" customFormat="1" ht="120.75" customHeight="1" x14ac:dyDescent="0.2">
      <c r="A51" s="134"/>
      <c r="B51" s="149" t="s">
        <v>154</v>
      </c>
      <c r="C51" s="148">
        <v>2019038</v>
      </c>
      <c r="D51" s="164">
        <v>43801</v>
      </c>
      <c r="E51" s="150" t="s">
        <v>295</v>
      </c>
      <c r="F51" s="148" t="s">
        <v>302</v>
      </c>
      <c r="G51" s="148" t="s">
        <v>157</v>
      </c>
      <c r="H51" s="148" t="s">
        <v>157</v>
      </c>
      <c r="I51" s="148" t="s">
        <v>157</v>
      </c>
      <c r="J51" s="148" t="s">
        <v>157</v>
      </c>
      <c r="K51" s="148" t="s">
        <v>157</v>
      </c>
      <c r="L51" s="149" t="s">
        <v>303</v>
      </c>
      <c r="M51" s="364" t="s">
        <v>194</v>
      </c>
      <c r="N51" s="164" t="s">
        <v>304</v>
      </c>
      <c r="O51" s="365"/>
      <c r="P51" s="136"/>
      <c r="Q51" s="149"/>
      <c r="R51" s="153"/>
      <c r="S51" s="367"/>
      <c r="T51" s="157"/>
      <c r="U51" s="151"/>
    </row>
    <row r="52" spans="1:21" s="143" customFormat="1" ht="120.75" customHeight="1" x14ac:dyDescent="0.2">
      <c r="A52" s="134"/>
      <c r="B52" s="149" t="s">
        <v>154</v>
      </c>
      <c r="C52" s="148">
        <v>2019039</v>
      </c>
      <c r="D52" s="164">
        <v>43801</v>
      </c>
      <c r="E52" s="150" t="s">
        <v>295</v>
      </c>
      <c r="F52" s="148" t="s">
        <v>305</v>
      </c>
      <c r="G52" s="148" t="s">
        <v>157</v>
      </c>
      <c r="H52" s="148" t="s">
        <v>157</v>
      </c>
      <c r="I52" s="148" t="s">
        <v>157</v>
      </c>
      <c r="J52" s="148" t="s">
        <v>157</v>
      </c>
      <c r="K52" s="148" t="s">
        <v>157</v>
      </c>
      <c r="L52" s="149" t="s">
        <v>306</v>
      </c>
      <c r="M52" s="364" t="s">
        <v>194</v>
      </c>
      <c r="N52" s="164" t="s">
        <v>187</v>
      </c>
      <c r="O52" s="357"/>
      <c r="P52" s="368"/>
      <c r="Q52" s="153"/>
      <c r="R52" s="153"/>
      <c r="S52" s="367"/>
      <c r="T52" s="157"/>
      <c r="U52" s="151"/>
    </row>
    <row r="53" spans="1:21" s="143" customFormat="1" ht="103.5" customHeight="1" x14ac:dyDescent="0.2">
      <c r="A53" s="134"/>
      <c r="B53" s="149" t="s">
        <v>154</v>
      </c>
      <c r="C53" s="148">
        <v>2019040</v>
      </c>
      <c r="D53" s="164">
        <v>43801</v>
      </c>
      <c r="E53" s="150" t="s">
        <v>295</v>
      </c>
      <c r="F53" s="148" t="s">
        <v>307</v>
      </c>
      <c r="G53" s="148" t="s">
        <v>157</v>
      </c>
      <c r="H53" s="148" t="s">
        <v>157</v>
      </c>
      <c r="I53" s="148" t="s">
        <v>157</v>
      </c>
      <c r="J53" s="148" t="s">
        <v>157</v>
      </c>
      <c r="K53" s="148" t="s">
        <v>157</v>
      </c>
      <c r="L53" s="149" t="s">
        <v>308</v>
      </c>
      <c r="M53" s="364" t="s">
        <v>194</v>
      </c>
      <c r="N53" s="164" t="s">
        <v>187</v>
      </c>
      <c r="O53" s="153"/>
      <c r="P53" s="367"/>
      <c r="Q53" s="153"/>
      <c r="R53" s="153"/>
      <c r="S53" s="367"/>
      <c r="T53" s="157"/>
      <c r="U53" s="151"/>
    </row>
    <row r="54" spans="1:21" s="143" customFormat="1" ht="103.5" customHeight="1" x14ac:dyDescent="0.2">
      <c r="A54" s="134"/>
      <c r="B54" s="149" t="s">
        <v>154</v>
      </c>
      <c r="C54" s="148">
        <v>2019041</v>
      </c>
      <c r="D54" s="164">
        <v>43801</v>
      </c>
      <c r="E54" s="150" t="s">
        <v>295</v>
      </c>
      <c r="F54" s="148" t="s">
        <v>309</v>
      </c>
      <c r="G54" s="148" t="s">
        <v>157</v>
      </c>
      <c r="H54" s="148" t="s">
        <v>157</v>
      </c>
      <c r="I54" s="148" t="s">
        <v>157</v>
      </c>
      <c r="J54" s="148" t="s">
        <v>157</v>
      </c>
      <c r="K54" s="148" t="s">
        <v>157</v>
      </c>
      <c r="L54" s="149" t="s">
        <v>310</v>
      </c>
      <c r="M54" s="364" t="s">
        <v>194</v>
      </c>
      <c r="N54" s="164" t="s">
        <v>311</v>
      </c>
      <c r="O54" s="153"/>
      <c r="P54" s="367"/>
      <c r="Q54" s="153"/>
      <c r="R54" s="153"/>
      <c r="S54" s="367"/>
      <c r="T54" s="157"/>
      <c r="U54" s="151"/>
    </row>
    <row r="55" spans="1:21" s="143" customFormat="1" ht="148.5" customHeight="1" x14ac:dyDescent="0.2">
      <c r="A55" s="134"/>
      <c r="B55" s="149" t="s">
        <v>154</v>
      </c>
      <c r="C55" s="148">
        <v>2019042</v>
      </c>
      <c r="D55" s="164">
        <v>43828</v>
      </c>
      <c r="E55" s="150" t="s">
        <v>250</v>
      </c>
      <c r="F55" s="148" t="s">
        <v>312</v>
      </c>
      <c r="G55" s="148" t="s">
        <v>157</v>
      </c>
      <c r="H55" s="148" t="s">
        <v>157</v>
      </c>
      <c r="I55" s="148" t="s">
        <v>157</v>
      </c>
      <c r="J55" s="148" t="s">
        <v>157</v>
      </c>
      <c r="K55" s="148" t="s">
        <v>157</v>
      </c>
      <c r="L55" s="149" t="s">
        <v>313</v>
      </c>
      <c r="M55" s="364" t="s">
        <v>194</v>
      </c>
      <c r="N55" s="164" t="s">
        <v>314</v>
      </c>
      <c r="O55" s="357"/>
      <c r="P55" s="136" t="s">
        <v>169</v>
      </c>
      <c r="Q55" s="153"/>
      <c r="R55" s="153"/>
      <c r="S55" s="367"/>
      <c r="T55" s="157"/>
      <c r="U55" s="151"/>
    </row>
    <row r="56" spans="1:21" s="143" customFormat="1" ht="148.5" customHeight="1" x14ac:dyDescent="0.3">
      <c r="A56" s="134"/>
      <c r="B56" s="142"/>
      <c r="C56" s="142"/>
      <c r="D56" s="142"/>
      <c r="E56" s="165"/>
      <c r="F56" s="166"/>
      <c r="G56" s="166"/>
      <c r="H56" s="157"/>
      <c r="I56" s="167"/>
      <c r="J56" s="167"/>
      <c r="K56" s="166"/>
      <c r="L56" s="166"/>
      <c r="M56" s="157"/>
      <c r="N56" s="157"/>
      <c r="O56" s="157"/>
      <c r="P56" s="157"/>
      <c r="Q56" s="157"/>
      <c r="R56" s="157"/>
      <c r="S56" s="157"/>
      <c r="T56" s="157"/>
      <c r="U56" s="151"/>
    </row>
    <row r="57" spans="1:21" s="143" customFormat="1" ht="20.25" x14ac:dyDescent="0.3">
      <c r="A57" s="134"/>
      <c r="B57" s="142"/>
      <c r="C57" s="142"/>
      <c r="D57" s="142"/>
      <c r="E57" s="142"/>
      <c r="F57" s="166"/>
      <c r="G57" s="166"/>
      <c r="H57" s="168"/>
      <c r="I57" s="169"/>
      <c r="J57" s="169"/>
      <c r="K57" s="166"/>
      <c r="L57" s="166"/>
      <c r="M57" s="157"/>
      <c r="N57" s="157"/>
      <c r="O57" s="157"/>
      <c r="P57" s="157"/>
      <c r="Q57" s="157"/>
      <c r="R57" s="157"/>
      <c r="S57" s="157"/>
      <c r="T57" s="157"/>
      <c r="U57" s="151"/>
    </row>
    <row r="58" spans="1:21" s="143" customFormat="1" ht="15.75" x14ac:dyDescent="0.25">
      <c r="A58" s="134"/>
      <c r="B58" s="142"/>
      <c r="C58" s="142"/>
      <c r="D58" s="142"/>
      <c r="E58" s="142"/>
      <c r="F58" s="166"/>
      <c r="G58" s="170"/>
      <c r="H58" s="168" t="s">
        <v>315</v>
      </c>
      <c r="I58" s="157"/>
      <c r="J58" s="166"/>
      <c r="K58" s="166"/>
      <c r="L58" s="166"/>
      <c r="M58" s="157"/>
      <c r="N58" s="157"/>
      <c r="O58" s="157"/>
      <c r="P58" s="157"/>
      <c r="Q58" s="157"/>
      <c r="R58" s="157"/>
      <c r="S58" s="157"/>
      <c r="T58" s="157"/>
      <c r="U58" s="151"/>
    </row>
    <row r="59" spans="1:21" s="143" customFormat="1" ht="114" customHeight="1" x14ac:dyDescent="0.25">
      <c r="A59" s="134"/>
      <c r="B59" s="142"/>
      <c r="C59" s="142"/>
      <c r="D59" s="142"/>
      <c r="E59" s="142"/>
      <c r="F59" s="166"/>
      <c r="G59" s="157"/>
      <c r="H59" s="168"/>
      <c r="I59" s="157"/>
      <c r="J59" s="157"/>
      <c r="K59" s="166"/>
      <c r="L59" s="166"/>
      <c r="M59" s="157"/>
      <c r="N59" s="157"/>
      <c r="O59" s="157"/>
      <c r="P59" s="157"/>
      <c r="Q59" s="157"/>
      <c r="R59" s="157"/>
      <c r="S59" s="157"/>
      <c r="T59" s="157"/>
      <c r="U59" s="151"/>
    </row>
    <row r="60" spans="1:21" s="143" customFormat="1" ht="15.75" x14ac:dyDescent="0.25">
      <c r="A60" s="134"/>
      <c r="B60" s="142"/>
      <c r="C60" s="157"/>
      <c r="D60" s="171"/>
      <c r="E60" s="157"/>
      <c r="F60" s="166"/>
      <c r="G60" s="168"/>
      <c r="H60" s="168"/>
      <c r="I60" s="157"/>
      <c r="J60" s="157"/>
      <c r="K60" s="166"/>
      <c r="L60" s="166"/>
      <c r="M60" s="157"/>
      <c r="N60" s="157"/>
      <c r="O60" s="157"/>
      <c r="P60" s="157"/>
      <c r="Q60" s="157"/>
      <c r="R60" s="157"/>
      <c r="S60" s="157"/>
      <c r="T60" s="157"/>
      <c r="U60" s="151"/>
    </row>
    <row r="61" spans="1:21" s="143" customFormat="1" ht="147.75" customHeight="1" x14ac:dyDescent="0.25">
      <c r="A61" s="134"/>
      <c r="B61" s="157"/>
      <c r="C61" s="157"/>
      <c r="D61" s="171"/>
      <c r="E61" s="157"/>
      <c r="F61" s="172"/>
      <c r="G61" s="168"/>
      <c r="H61" s="168"/>
      <c r="I61" s="168"/>
      <c r="J61" s="168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1"/>
    </row>
    <row r="62" spans="1:21" s="173" customFormat="1" ht="15.75" customHeight="1" x14ac:dyDescent="0.25"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74"/>
      <c r="S62" s="123"/>
      <c r="T62" s="123"/>
    </row>
    <row r="63" spans="1:21" s="173" customFormat="1" ht="15.75" x14ac:dyDescent="0.25"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74"/>
      <c r="S63" s="123"/>
      <c r="T63" s="123"/>
      <c r="U63" s="175"/>
    </row>
    <row r="64" spans="1:21" s="173" customFormat="1" ht="15.75" x14ac:dyDescent="0.25"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74"/>
      <c r="S64" s="123"/>
      <c r="T64" s="123"/>
      <c r="U64" s="168"/>
    </row>
    <row r="65" spans="1:51" s="173" customFormat="1" ht="15.75" x14ac:dyDescent="0.25"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74"/>
      <c r="S65" s="123"/>
      <c r="T65" s="123"/>
      <c r="U65" s="176"/>
    </row>
    <row r="66" spans="1:51" s="173" customFormat="1" ht="15.75" x14ac:dyDescent="0.25"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74"/>
      <c r="S66" s="123"/>
      <c r="T66" s="123"/>
      <c r="U66" s="123"/>
      <c r="V66" s="123"/>
      <c r="W66" s="123"/>
      <c r="X66" s="123"/>
      <c r="Y66" s="123"/>
      <c r="Z66" s="123"/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123"/>
      <c r="AT66" s="123"/>
      <c r="AU66" s="123"/>
      <c r="AV66" s="123"/>
      <c r="AW66" s="123"/>
      <c r="AX66" s="123"/>
      <c r="AY66" s="123"/>
    </row>
    <row r="67" spans="1:51" ht="15.75" x14ac:dyDescent="0.25">
      <c r="A67" s="173"/>
    </row>
    <row r="68" spans="1:51" ht="15.75" x14ac:dyDescent="0.25">
      <c r="A68" s="173"/>
    </row>
    <row r="69" spans="1:51" ht="15.75" x14ac:dyDescent="0.25">
      <c r="A69" s="173"/>
    </row>
    <row r="70" spans="1:51" ht="15.75" x14ac:dyDescent="0.25">
      <c r="A70" s="173"/>
    </row>
    <row r="75" spans="1:51" ht="12.75" customHeight="1" x14ac:dyDescent="0.2">
      <c r="I75" s="713" t="s">
        <v>316</v>
      </c>
      <c r="J75" s="713" t="s">
        <v>317</v>
      </c>
    </row>
    <row r="76" spans="1:51" ht="12.75" customHeight="1" x14ac:dyDescent="0.2">
      <c r="I76" s="713"/>
      <c r="J76" s="713"/>
    </row>
    <row r="77" spans="1:51" ht="23.25" x14ac:dyDescent="0.2">
      <c r="G77" s="680" t="s">
        <v>318</v>
      </c>
      <c r="H77" s="678"/>
      <c r="I77" s="350">
        <f>SUM(I78:I82)</f>
        <v>66</v>
      </c>
      <c r="J77" s="350">
        <f>SUM(J78:J82)</f>
        <v>11</v>
      </c>
    </row>
    <row r="78" spans="1:51" ht="23.25" x14ac:dyDescent="0.3">
      <c r="G78" s="678" t="s">
        <v>319</v>
      </c>
      <c r="H78" s="698"/>
      <c r="I78" s="350">
        <v>23</v>
      </c>
      <c r="J78" s="383">
        <v>1</v>
      </c>
    </row>
    <row r="79" spans="1:51" ht="23.25" x14ac:dyDescent="0.3">
      <c r="G79" s="678" t="s">
        <v>320</v>
      </c>
      <c r="H79" s="698"/>
      <c r="I79" s="350">
        <v>11</v>
      </c>
      <c r="J79" s="383">
        <v>9</v>
      </c>
    </row>
    <row r="80" spans="1:51" ht="23.25" x14ac:dyDescent="0.3">
      <c r="G80" s="678" t="s">
        <v>321</v>
      </c>
      <c r="H80" s="714"/>
      <c r="I80" s="350">
        <v>1</v>
      </c>
      <c r="J80" s="383">
        <v>0</v>
      </c>
    </row>
    <row r="81" spans="7:10" ht="23.25" x14ac:dyDescent="0.3">
      <c r="G81" s="678" t="s">
        <v>562</v>
      </c>
      <c r="H81" s="698"/>
      <c r="I81" s="350">
        <v>16</v>
      </c>
      <c r="J81" s="383">
        <v>1</v>
      </c>
    </row>
    <row r="82" spans="7:10" ht="23.25" x14ac:dyDescent="0.3">
      <c r="G82" s="678" t="s">
        <v>563</v>
      </c>
      <c r="H82" s="679"/>
      <c r="I82" s="350">
        <v>15</v>
      </c>
      <c r="J82" s="383">
        <v>0</v>
      </c>
    </row>
    <row r="83" spans="7:10" ht="23.25" x14ac:dyDescent="0.2">
      <c r="G83" s="680" t="s">
        <v>322</v>
      </c>
      <c r="H83" s="678"/>
      <c r="I83" s="351">
        <f>I79/I77</f>
        <v>0.16666666666666666</v>
      </c>
      <c r="J83" s="351">
        <f>J79/J77</f>
        <v>0.81818181818181823</v>
      </c>
    </row>
    <row r="84" spans="7:10" ht="23.25" x14ac:dyDescent="0.2">
      <c r="G84" s="680" t="s">
        <v>323</v>
      </c>
      <c r="H84" s="678"/>
      <c r="I84" s="351">
        <f>I81/I77</f>
        <v>0.24242424242424243</v>
      </c>
      <c r="J84" s="351">
        <f>J81/J77</f>
        <v>9.0909090909090912E-2</v>
      </c>
    </row>
    <row r="85" spans="7:10" ht="23.25" x14ac:dyDescent="0.2">
      <c r="G85" s="680" t="s">
        <v>324</v>
      </c>
      <c r="H85" s="678"/>
      <c r="I85" s="351">
        <f>I82/I81</f>
        <v>0.9375</v>
      </c>
      <c r="J85" s="351">
        <f>J82/J81</f>
        <v>0</v>
      </c>
    </row>
    <row r="86" spans="7:10" ht="24" customHeight="1" x14ac:dyDescent="0.3">
      <c r="G86" s="678" t="s">
        <v>566</v>
      </c>
      <c r="H86" s="679"/>
      <c r="I86" s="384">
        <v>0</v>
      </c>
      <c r="J86" s="384">
        <v>0</v>
      </c>
    </row>
    <row r="87" spans="7:10" ht="23.25" x14ac:dyDescent="0.3">
      <c r="G87" s="678" t="s">
        <v>567</v>
      </c>
      <c r="H87" s="679"/>
      <c r="I87" s="384">
        <v>0</v>
      </c>
      <c r="J87" s="384">
        <v>0</v>
      </c>
    </row>
    <row r="88" spans="7:10" ht="23.25" x14ac:dyDescent="0.3">
      <c r="G88" s="177" t="s">
        <v>570</v>
      </c>
      <c r="H88" s="377"/>
      <c r="I88" s="350">
        <v>0</v>
      </c>
      <c r="J88" s="384">
        <v>0</v>
      </c>
    </row>
    <row r="89" spans="7:10" ht="23.25" x14ac:dyDescent="0.3">
      <c r="G89" s="680" t="s">
        <v>568</v>
      </c>
      <c r="H89" s="680"/>
      <c r="I89" s="384">
        <v>0</v>
      </c>
      <c r="J89" s="384">
        <v>0</v>
      </c>
    </row>
    <row r="90" spans="7:10" ht="23.25" x14ac:dyDescent="0.3">
      <c r="G90" s="680" t="s">
        <v>569</v>
      </c>
      <c r="H90" s="680"/>
      <c r="I90" s="384">
        <v>0</v>
      </c>
      <c r="J90" s="384">
        <v>0</v>
      </c>
    </row>
    <row r="96" spans="7:10" ht="20.25" x14ac:dyDescent="0.2">
      <c r="G96" s="719" t="s">
        <v>139</v>
      </c>
      <c r="H96" s="718" t="s">
        <v>325</v>
      </c>
      <c r="I96" s="718"/>
      <c r="J96" s="718"/>
    </row>
    <row r="97" spans="7:10" ht="20.25" x14ac:dyDescent="0.2">
      <c r="G97" s="720"/>
      <c r="H97" s="718" t="s">
        <v>250</v>
      </c>
      <c r="I97" s="718"/>
      <c r="J97" s="718"/>
    </row>
    <row r="98" spans="7:10" ht="20.25" x14ac:dyDescent="0.2">
      <c r="G98" s="720"/>
      <c r="H98" s="718" t="s">
        <v>295</v>
      </c>
      <c r="I98" s="718"/>
      <c r="J98" s="718"/>
    </row>
    <row r="99" spans="7:10" ht="20.25" x14ac:dyDescent="0.2">
      <c r="G99" s="720"/>
      <c r="H99" s="718" t="s">
        <v>196</v>
      </c>
      <c r="I99" s="718"/>
      <c r="J99" s="718"/>
    </row>
    <row r="100" spans="7:10" ht="20.25" x14ac:dyDescent="0.2">
      <c r="G100" s="720"/>
      <c r="H100" s="718" t="s">
        <v>326</v>
      </c>
      <c r="I100" s="718"/>
      <c r="J100" s="718"/>
    </row>
    <row r="101" spans="7:10" ht="20.25" x14ac:dyDescent="0.2">
      <c r="G101" s="720"/>
      <c r="H101" s="715" t="s">
        <v>565</v>
      </c>
      <c r="I101" s="717"/>
      <c r="J101" s="716"/>
    </row>
    <row r="102" spans="7:10" ht="20.25" x14ac:dyDescent="0.2">
      <c r="G102" s="720"/>
      <c r="H102" s="718" t="s">
        <v>327</v>
      </c>
      <c r="I102" s="718"/>
      <c r="J102" s="718"/>
    </row>
    <row r="103" spans="7:10" ht="20.25" x14ac:dyDescent="0.2">
      <c r="G103" s="720"/>
      <c r="H103" s="715" t="s">
        <v>564</v>
      </c>
      <c r="I103" s="717"/>
      <c r="J103" s="716"/>
    </row>
    <row r="104" spans="7:10" ht="20.25" x14ac:dyDescent="0.2">
      <c r="G104" s="721"/>
      <c r="H104" s="718" t="s">
        <v>328</v>
      </c>
      <c r="I104" s="718"/>
      <c r="J104" s="718"/>
    </row>
    <row r="108" spans="7:10" ht="20.25" x14ac:dyDescent="0.2">
      <c r="G108" s="178" t="s">
        <v>170</v>
      </c>
      <c r="H108" s="178" t="s">
        <v>329</v>
      </c>
    </row>
    <row r="109" spans="7:10" ht="20.25" x14ac:dyDescent="0.2">
      <c r="G109" s="178" t="s">
        <v>260</v>
      </c>
      <c r="H109" s="178" t="s">
        <v>330</v>
      </c>
    </row>
    <row r="110" spans="7:10" ht="20.25" x14ac:dyDescent="0.2">
      <c r="G110" s="178" t="s">
        <v>154</v>
      </c>
      <c r="H110" s="178" t="s">
        <v>331</v>
      </c>
    </row>
    <row r="117" spans="7:11" ht="20.25" x14ac:dyDescent="0.2">
      <c r="G117" s="715" t="s">
        <v>558</v>
      </c>
      <c r="H117" s="716"/>
      <c r="I117" s="715" t="s">
        <v>333</v>
      </c>
      <c r="J117" s="717"/>
      <c r="K117" s="716"/>
    </row>
    <row r="118" spans="7:11" ht="20.25" x14ac:dyDescent="0.2">
      <c r="G118" s="715" t="s">
        <v>334</v>
      </c>
      <c r="H118" s="716"/>
      <c r="I118" s="715" t="s">
        <v>334</v>
      </c>
      <c r="J118" s="717"/>
      <c r="K118" s="716"/>
    </row>
    <row r="119" spans="7:11" ht="20.25" x14ac:dyDescent="0.2">
      <c r="G119" s="715" t="s">
        <v>335</v>
      </c>
      <c r="H119" s="716"/>
      <c r="I119" s="715" t="s">
        <v>335</v>
      </c>
      <c r="J119" s="717"/>
      <c r="K119" s="716"/>
    </row>
  </sheetData>
  <autoFilter ref="B7:U61" xr:uid="{00000000-0009-0000-0000-000008000000}"/>
  <mergeCells count="61">
    <mergeCell ref="G119:H119"/>
    <mergeCell ref="I119:K119"/>
    <mergeCell ref="H100:J100"/>
    <mergeCell ref="H102:J102"/>
    <mergeCell ref="H104:J104"/>
    <mergeCell ref="G117:H117"/>
    <mergeCell ref="I117:K117"/>
    <mergeCell ref="G118:H118"/>
    <mergeCell ref="I118:K118"/>
    <mergeCell ref="G96:G104"/>
    <mergeCell ref="H96:J96"/>
    <mergeCell ref="H97:J97"/>
    <mergeCell ref="H98:J98"/>
    <mergeCell ref="H99:J99"/>
    <mergeCell ref="H103:J103"/>
    <mergeCell ref="H101:J101"/>
    <mergeCell ref="G83:H83"/>
    <mergeCell ref="G84:H84"/>
    <mergeCell ref="G85:H85"/>
    <mergeCell ref="G81:H81"/>
    <mergeCell ref="G82:H82"/>
    <mergeCell ref="I75:I76"/>
    <mergeCell ref="J75:J76"/>
    <mergeCell ref="G77:H77"/>
    <mergeCell ref="G79:H79"/>
    <mergeCell ref="G80:H80"/>
    <mergeCell ref="L6:L7"/>
    <mergeCell ref="M6:M7"/>
    <mergeCell ref="N6:N7"/>
    <mergeCell ref="O6:O7"/>
    <mergeCell ref="J45:J48"/>
    <mergeCell ref="K45:K48"/>
    <mergeCell ref="F45:F48"/>
    <mergeCell ref="G45:G48"/>
    <mergeCell ref="H45:H48"/>
    <mergeCell ref="I45:I48"/>
    <mergeCell ref="K6:K7"/>
    <mergeCell ref="Q1:T1"/>
    <mergeCell ref="Q2:T2"/>
    <mergeCell ref="Q3:T3"/>
    <mergeCell ref="Q4:T4"/>
    <mergeCell ref="P6:P7"/>
    <mergeCell ref="Q6:Q7"/>
    <mergeCell ref="R6:R7"/>
    <mergeCell ref="S6:S7"/>
    <mergeCell ref="G86:H86"/>
    <mergeCell ref="G87:H87"/>
    <mergeCell ref="G89:H89"/>
    <mergeCell ref="G90:H90"/>
    <mergeCell ref="B1:D4"/>
    <mergeCell ref="E1:O4"/>
    <mergeCell ref="B6:D6"/>
    <mergeCell ref="E6:E7"/>
    <mergeCell ref="F6:F7"/>
    <mergeCell ref="H6:H7"/>
    <mergeCell ref="I6:I7"/>
    <mergeCell ref="J6:J7"/>
    <mergeCell ref="G78:H78"/>
    <mergeCell ref="B45:B48"/>
    <mergeCell ref="D45:D48"/>
    <mergeCell ref="E45:E48"/>
  </mergeCells>
  <pageMargins left="0.27559055118110237" right="0.39370078740157483" top="0.39370078740157483" bottom="0.78740157480314965" header="0.23622047244094491" footer="0.51181102362204722"/>
  <pageSetup paperSize="9" scale="23" fitToHeight="0" orientation="landscape" horizontalDpi="4294967292" verticalDpi="4294967292" r:id="rId1"/>
  <headerFooter alignWithMargins="0">
    <oddFooter>&amp;R&amp;P</oddFooter>
  </headerFooter>
  <rowBreaks count="4" manualBreakCount="4">
    <brk id="7" min="1" max="23" man="1"/>
    <brk id="29" min="1" max="23" man="1"/>
    <brk id="48" min="1" max="23" man="1"/>
    <brk id="55" min="1" max="2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Accueil</vt:lpstr>
      <vt:lpstr>planning semestriel</vt:lpstr>
      <vt:lpstr>Modèle_RAE</vt:lpstr>
      <vt:lpstr>Modèle_RAI</vt:lpstr>
      <vt:lpstr>Modèle_RCLI</vt:lpstr>
      <vt:lpstr>revue de direction S2 2019</vt:lpstr>
      <vt:lpstr>revue de direction S1 2019</vt:lpstr>
      <vt:lpstr>indicateurs 2019</vt:lpstr>
      <vt:lpstr>suivi des NC et ACAP 2019</vt:lpstr>
      <vt:lpstr>'indicateurs 2019'!Zone_d_impression</vt:lpstr>
      <vt:lpstr>'suivi des NC et ACAP 2019'!Zone_d_impression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cp:lastPrinted>2020-02-07T16:38:51Z</cp:lastPrinted>
  <dcterms:created xsi:type="dcterms:W3CDTF">2020-02-03T06:01:18Z</dcterms:created>
  <dcterms:modified xsi:type="dcterms:W3CDTF">2020-02-20T07:20:12Z</dcterms:modified>
</cp:coreProperties>
</file>