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activeX/activeX2.bin" ContentType="application/vnd.ms-office.activeX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9345"/>
  </bookViews>
  <sheets>
    <sheet name="MODELE" sheetId="1" r:id="rId1"/>
    <sheet name="Pieces" sheetId="3" r:id="rId2"/>
    <sheet name="21-01-2020" sheetId="19" r:id="rId3"/>
    <sheet name="20-01-2020" sheetId="18" r:id="rId4"/>
    <sheet name="18-01-2020" sheetId="16" r:id="rId5"/>
    <sheet name="17-01-2020" sheetId="15" r:id="rId6"/>
    <sheet name="16-01-2020" sheetId="14" r:id="rId7"/>
    <sheet name="15-01-2020" sheetId="13" r:id="rId8"/>
    <sheet name="13-01-2020" sheetId="12" r:id="rId9"/>
    <sheet name="11-01-2020" sheetId="11" r:id="rId10"/>
    <sheet name="10-01-2020" sheetId="10" r:id="rId11"/>
    <sheet name="09-01-2020" sheetId="9" r:id="rId12"/>
    <sheet name="08-01-2020" sheetId="8" r:id="rId13"/>
    <sheet name="07-01-2020" sheetId="7" r:id="rId14"/>
    <sheet name="06-01-2020" sheetId="6" r:id="rId15"/>
    <sheet name="04-01-2020" sheetId="5" r:id="rId16"/>
    <sheet name="03-01-2020" sheetId="4" r:id="rId17"/>
    <sheet name="02-01-2020" sheetId="2" r:id="rId18"/>
  </sheets>
  <definedNames>
    <definedName name="kk" localSheetId="17">#REF!</definedName>
    <definedName name="kk" localSheetId="16">#REF!</definedName>
    <definedName name="kk" localSheetId="15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kk" localSheetId="8">#REF!</definedName>
    <definedName name="kk" localSheetId="7">#REF!</definedName>
    <definedName name="kk" localSheetId="6">#REF!</definedName>
    <definedName name="kk" localSheetId="5">#REF!</definedName>
    <definedName name="kk" localSheetId="4">#REF!</definedName>
    <definedName name="kk" localSheetId="3">#REF!</definedName>
    <definedName name="kk" localSheetId="2">#REF!</definedName>
    <definedName name="kk" localSheetId="1">#REF!</definedName>
    <definedName name="kk">#REF!</definedName>
    <definedName name="ll" localSheetId="17">#REF!</definedName>
    <definedName name="ll" localSheetId="16">#REF!</definedName>
    <definedName name="ll" localSheetId="15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" localSheetId="8">#REF!</definedName>
    <definedName name="ll" localSheetId="7">#REF!</definedName>
    <definedName name="ll" localSheetId="6">#REF!</definedName>
    <definedName name="ll" localSheetId="5">#REF!</definedName>
    <definedName name="ll" localSheetId="4">#REF!</definedName>
    <definedName name="ll" localSheetId="3">#REF!</definedName>
    <definedName name="ll" localSheetId="2">#REF!</definedName>
    <definedName name="ll" localSheetId="1">#REF!</definedName>
    <definedName name="ll">#REF!</definedName>
    <definedName name="lllllll" localSheetId="17">OFFSET(#REF!,,,COUNTA(#REF!))</definedName>
    <definedName name="lllllll" localSheetId="16">OFFSET(#REF!,,,COUNTA(#REF!))</definedName>
    <definedName name="lllllll" localSheetId="15">OFFSET(#REF!,,,COUNTA(#REF!))</definedName>
    <definedName name="lllllll" localSheetId="14">OFFSET(#REF!,,,COUNTA(#REF!))</definedName>
    <definedName name="lllllll" localSheetId="13">OFFSET(#REF!,,,COUNTA(#REF!))</definedName>
    <definedName name="lllllll" localSheetId="12">OFFSET(#REF!,,,COUNTA(#REF!))</definedName>
    <definedName name="lllllll" localSheetId="11">OFFSET(#REF!,,,COUNTA(#REF!))</definedName>
    <definedName name="lllllll" localSheetId="10">OFFSET(#REF!,,,COUNTA(#REF!))</definedName>
    <definedName name="lllllll" localSheetId="9">OFFSET(#REF!,,,COUNTA(#REF!))</definedName>
    <definedName name="lllllll" localSheetId="8">OFFSET(#REF!,,,COUNTA(#REF!))</definedName>
    <definedName name="lllllll" localSheetId="7">OFFSET(#REF!,,,COUNTA(#REF!))</definedName>
    <definedName name="lllllll" localSheetId="6">OFFSET(#REF!,,,COUNTA(#REF!))</definedName>
    <definedName name="lllllll" localSheetId="5">OFFSET(#REF!,,,COUNTA(#REF!))</definedName>
    <definedName name="lllllll" localSheetId="4">OFFSET(#REF!,,,COUNTA(#REF!))</definedName>
    <definedName name="lllllll" localSheetId="3">OFFSET(#REF!,,,COUNTA(#REF!))</definedName>
    <definedName name="lllllll" localSheetId="2">OFFSET(#REF!,,,COUNTA(#REF!))</definedName>
    <definedName name="lllllll" localSheetId="1">OFFSET(Pieces!#REF!,,,COUNTA(Pieces!$A:$A))</definedName>
    <definedName name="lllllll">OFFSET(#REF!,,,COUNTA(#REF!))</definedName>
    <definedName name="maya" localSheetId="17">#REF!</definedName>
    <definedName name="maya" localSheetId="16">#REF!</definedName>
    <definedName name="maya" localSheetId="15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" localSheetId="8">#REF!</definedName>
    <definedName name="maya" localSheetId="7">#REF!</definedName>
    <definedName name="maya" localSheetId="6">#REF!</definedName>
    <definedName name="maya" localSheetId="5">#REF!</definedName>
    <definedName name="maya" localSheetId="4">#REF!</definedName>
    <definedName name="maya" localSheetId="3">#REF!</definedName>
    <definedName name="maya" localSheetId="2">#REF!</definedName>
    <definedName name="maya" localSheetId="1">#REF!</definedName>
    <definedName name="maya">#REF!</definedName>
    <definedName name="mayaaa" localSheetId="17">#REF!</definedName>
    <definedName name="mayaaa" localSheetId="16">#REF!</definedName>
    <definedName name="mayaaa" localSheetId="15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mayaaa" localSheetId="8">#REF!</definedName>
    <definedName name="mayaaa" localSheetId="7">#REF!</definedName>
    <definedName name="mayaaa" localSheetId="6">#REF!</definedName>
    <definedName name="mayaaa" localSheetId="5">#REF!</definedName>
    <definedName name="mayaaa" localSheetId="4">#REF!</definedName>
    <definedName name="mayaaa" localSheetId="3">#REF!</definedName>
    <definedName name="mayaaa" localSheetId="2">#REF!</definedName>
    <definedName name="mayaaa" localSheetId="1">#REF!</definedName>
    <definedName name="mayaaa">#REF!</definedName>
    <definedName name="ouv" localSheetId="17">#REF!</definedName>
    <definedName name="ouv" localSheetId="16">#REF!</definedName>
    <definedName name="ouv" localSheetId="15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" localSheetId="8">#REF!</definedName>
    <definedName name="ouv" localSheetId="7">#REF!</definedName>
    <definedName name="ouv" localSheetId="6">#REF!</definedName>
    <definedName name="ouv" localSheetId="5">#REF!</definedName>
    <definedName name="ouv" localSheetId="4">#REF!</definedName>
    <definedName name="ouv" localSheetId="3">#REF!</definedName>
    <definedName name="ouv" localSheetId="2">#REF!</definedName>
    <definedName name="ouv" localSheetId="1">#REF!</definedName>
    <definedName name="ouv">#REF!</definedName>
    <definedName name="ouvriers" localSheetId="17">#REF!</definedName>
    <definedName name="ouvriers" localSheetId="16">#REF!</definedName>
    <definedName name="ouvriers" localSheetId="15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 localSheetId="8">#REF!</definedName>
    <definedName name="ouvriers" localSheetId="7">#REF!</definedName>
    <definedName name="ouvriers" localSheetId="6">#REF!</definedName>
    <definedName name="ouvriers" localSheetId="5">#REF!</definedName>
    <definedName name="ouvriers" localSheetId="4">#REF!</definedName>
    <definedName name="ouvriers" localSheetId="3">#REF!</definedName>
    <definedName name="ouvriers" localSheetId="2">#REF!</definedName>
    <definedName name="ouvriers" localSheetId="1">#REF!</definedName>
    <definedName name="ouvriers">#REF!</definedName>
    <definedName name="pieces" localSheetId="17">OFFSET(#REF!,,,COUNTA(#REF!))</definedName>
    <definedName name="pieces" localSheetId="16">OFFSET(#REF!,,,COUNTA(#REF!))</definedName>
    <definedName name="pieces" localSheetId="15">OFFSET(#REF!,,,COUNTA(#REF!))</definedName>
    <definedName name="pieces" localSheetId="14">OFFSET(#REF!,,,COUNTA(#REF!))</definedName>
    <definedName name="pieces" localSheetId="13">OFFSET(#REF!,,,COUNTA(#REF!))</definedName>
    <definedName name="pieces" localSheetId="12">OFFSET(#REF!,,,COUNTA(#REF!))</definedName>
    <definedName name="pieces" localSheetId="11">OFFSET(#REF!,,,COUNTA(#REF!))</definedName>
    <definedName name="pieces" localSheetId="10">OFFSET(#REF!,,,COUNTA(#REF!))</definedName>
    <definedName name="pieces" localSheetId="9">OFFSET(#REF!,,,COUNTA(#REF!))</definedName>
    <definedName name="pieces" localSheetId="8">OFFSET(#REF!,,,COUNTA(#REF!))</definedName>
    <definedName name="pieces" localSheetId="7">OFFSET(#REF!,,,COUNTA(#REF!))</definedName>
    <definedName name="pieces" localSheetId="6">OFFSET(#REF!,,,COUNTA(#REF!))</definedName>
    <definedName name="pieces" localSheetId="5">OFFSET(#REF!,,,COUNTA(#REF!))</definedName>
    <definedName name="pieces" localSheetId="4">OFFSET(#REF!,,,COUNTA(#REF!))</definedName>
    <definedName name="pieces" localSheetId="3">OFFSET(#REF!,,,COUNTA(#REF!))</definedName>
    <definedName name="pieces" localSheetId="2">OFFSET(#REF!,,,COUNTA(#REF!))</definedName>
    <definedName name="pieces" localSheetId="1">OFFSET(Pieces!#REF!,,,COUNTA(Pieces!$A:$A))</definedName>
    <definedName name="pieces">OFFSET(#REF!,,,COUNTA(#REF!))</definedName>
    <definedName name="plage" localSheetId="1">#REF!</definedName>
    <definedName name="rim" localSheetId="17">OFFSET(#REF!,,,COUNTA(#REF!))</definedName>
    <definedName name="rim" localSheetId="16">OFFSET(#REF!,,,COUNTA(#REF!))</definedName>
    <definedName name="rim" localSheetId="15">OFFSET(#REF!,,,COUNTA(#REF!))</definedName>
    <definedName name="rim" localSheetId="14">OFFSET(#REF!,,,COUNTA(#REF!))</definedName>
    <definedName name="rim" localSheetId="13">OFFSET(#REF!,,,COUNTA(#REF!))</definedName>
    <definedName name="rim" localSheetId="12">OFFSET(#REF!,,,COUNTA(#REF!))</definedName>
    <definedName name="rim" localSheetId="11">OFFSET(#REF!,,,COUNTA(#REF!))</definedName>
    <definedName name="rim" localSheetId="10">OFFSET(#REF!,,,COUNTA(#REF!))</definedName>
    <definedName name="rim" localSheetId="9">OFFSET(#REF!,,,COUNTA(#REF!))</definedName>
    <definedName name="rim" localSheetId="8">OFFSET(#REF!,,,COUNTA(#REF!))</definedName>
    <definedName name="rim" localSheetId="7">OFFSET(#REF!,,,COUNTA(#REF!))</definedName>
    <definedName name="rim" localSheetId="6">OFFSET(#REF!,,,COUNTA(#REF!))</definedName>
    <definedName name="rim" localSheetId="5">OFFSET(#REF!,,,COUNTA(#REF!))</definedName>
    <definedName name="rim" localSheetId="4">OFFSET(#REF!,,,COUNTA(#REF!))</definedName>
    <definedName name="rim" localSheetId="3">OFFSET(#REF!,,,COUNTA(#REF!))</definedName>
    <definedName name="rim" localSheetId="2">OFFSET(#REF!,,,COUNTA(#REF!))</definedName>
    <definedName name="rim" localSheetId="1">OFFSET(Pieces!#REF!,,,COUNTA(Pieces!$A:$A))</definedName>
    <definedName name="rim">OFFSET(#REF!,,,COUNTA(#REF!))</definedName>
    <definedName name="tt" localSheetId="17">OFFSET(#REF!,,,COUNTA(#REF!))</definedName>
    <definedName name="tt" localSheetId="16">OFFSET(#REF!,,,COUNTA(#REF!))</definedName>
    <definedName name="tt" localSheetId="15">OFFSET(#REF!,,,COUNTA(#REF!))</definedName>
    <definedName name="tt" localSheetId="14">OFFSET(#REF!,,,COUNTA(#REF!))</definedName>
    <definedName name="tt" localSheetId="13">OFFSET(#REF!,,,COUNTA(#REF!))</definedName>
    <definedName name="tt" localSheetId="12">OFFSET(#REF!,,,COUNTA(#REF!))</definedName>
    <definedName name="tt" localSheetId="11">OFFSET(#REF!,,,COUNTA(#REF!))</definedName>
    <definedName name="tt" localSheetId="10">OFFSET(#REF!,,,COUNTA(#REF!))</definedName>
    <definedName name="tt" localSheetId="9">OFFSET(#REF!,,,COUNTA(#REF!))</definedName>
    <definedName name="tt" localSheetId="8">OFFSET(#REF!,,,COUNTA(#REF!))</definedName>
    <definedName name="tt" localSheetId="7">OFFSET(#REF!,,,COUNTA(#REF!))</definedName>
    <definedName name="tt" localSheetId="6">OFFSET(#REF!,,,COUNTA(#REF!))</definedName>
    <definedName name="tt" localSheetId="5">OFFSET(#REF!,,,COUNTA(#REF!))</definedName>
    <definedName name="tt" localSheetId="4">OFFSET(#REF!,,,COUNTA(#REF!))</definedName>
    <definedName name="tt" localSheetId="3">OFFSET(#REF!,,,COUNTA(#REF!))</definedName>
    <definedName name="tt" localSheetId="2">OFFSET(#REF!,,,COUNTA(#REF!))</definedName>
    <definedName name="tt" localSheetId="1">OFFSET(Pieces!#REF!,,,COUNTA(Pieces!$A:$A))</definedName>
    <definedName name="tt">OFFSET(#REF!,,,COUNTA(#REF!))</definedName>
    <definedName name="vierose" localSheetId="17">#REF!</definedName>
    <definedName name="vierose" localSheetId="16">#REF!</definedName>
    <definedName name="vierose" localSheetId="15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vierose" localSheetId="8">#REF!</definedName>
    <definedName name="vierose" localSheetId="7">#REF!</definedName>
    <definedName name="vierose" localSheetId="6">#REF!</definedName>
    <definedName name="vierose" localSheetId="5">#REF!</definedName>
    <definedName name="vierose" localSheetId="4">#REF!</definedName>
    <definedName name="vierose" localSheetId="3">#REF!</definedName>
    <definedName name="vierose" localSheetId="2">#REF!</definedName>
    <definedName name="vierose" localSheetId="1">#REF!</definedName>
    <definedName name="vierose">#REF!</definedName>
    <definedName name="_xlnm.Print_Area" localSheetId="0">MODELE!$A$1:$AE$47</definedName>
    <definedName name="_xlnm.Print_Area" localSheetId="1">Pieces!$A$1:$C$31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0" i="19"/>
  <c r="P30" s="1"/>
  <c r="L30"/>
  <c r="K30"/>
  <c r="I30"/>
  <c r="C30"/>
  <c r="M29"/>
  <c r="L29"/>
  <c r="K29"/>
  <c r="I29"/>
  <c r="C29"/>
  <c r="M28"/>
  <c r="P28" s="1"/>
  <c r="L28"/>
  <c r="K28"/>
  <c r="I28"/>
  <c r="C28"/>
  <c r="S27"/>
  <c r="M27"/>
  <c r="L27"/>
  <c r="K27"/>
  <c r="I27"/>
  <c r="P27" s="1"/>
  <c r="C27"/>
  <c r="N26"/>
  <c r="M26"/>
  <c r="L26"/>
  <c r="K26"/>
  <c r="I26"/>
  <c r="C26"/>
  <c r="M25"/>
  <c r="L25"/>
  <c r="K25"/>
  <c r="S25" s="1"/>
  <c r="I25"/>
  <c r="P25" s="1"/>
  <c r="C25"/>
  <c r="N24"/>
  <c r="M24"/>
  <c r="L24"/>
  <c r="K24"/>
  <c r="I24"/>
  <c r="C24"/>
  <c r="S23"/>
  <c r="M23"/>
  <c r="L23"/>
  <c r="K23"/>
  <c r="I23"/>
  <c r="P23" s="1"/>
  <c r="C23"/>
  <c r="N22"/>
  <c r="M22"/>
  <c r="L22"/>
  <c r="K22"/>
  <c r="I22"/>
  <c r="C22"/>
  <c r="M21"/>
  <c r="L21"/>
  <c r="K21"/>
  <c r="S21" s="1"/>
  <c r="I21"/>
  <c r="P21" s="1"/>
  <c r="C21"/>
  <c r="N20"/>
  <c r="M20"/>
  <c r="P20" s="1"/>
  <c r="L20"/>
  <c r="K20"/>
  <c r="I20"/>
  <c r="C20"/>
  <c r="S19"/>
  <c r="M19"/>
  <c r="L19"/>
  <c r="K19"/>
  <c r="I19"/>
  <c r="C19"/>
  <c r="M18"/>
  <c r="L18"/>
  <c r="K18"/>
  <c r="I18"/>
  <c r="C18"/>
  <c r="AE16"/>
  <c r="AA16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A12"/>
  <c r="AE12" s="1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E10"/>
  <c r="AA10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C29" i="14"/>
  <c r="M30" i="18"/>
  <c r="L30"/>
  <c r="K30"/>
  <c r="I30"/>
  <c r="C30"/>
  <c r="M29"/>
  <c r="L29"/>
  <c r="K29"/>
  <c r="I29"/>
  <c r="M28"/>
  <c r="L28"/>
  <c r="K28"/>
  <c r="I28"/>
  <c r="C28"/>
  <c r="C29" s="1"/>
  <c r="M27"/>
  <c r="L27"/>
  <c r="K27"/>
  <c r="I27"/>
  <c r="C27"/>
  <c r="M26"/>
  <c r="L26"/>
  <c r="K26"/>
  <c r="I26"/>
  <c r="Z26" s="1"/>
  <c r="C26"/>
  <c r="M25"/>
  <c r="L25"/>
  <c r="K25"/>
  <c r="I25"/>
  <c r="C25"/>
  <c r="M24"/>
  <c r="L24"/>
  <c r="K24"/>
  <c r="I24"/>
  <c r="Z24" s="1"/>
  <c r="C24"/>
  <c r="M23"/>
  <c r="L23"/>
  <c r="K23"/>
  <c r="I23"/>
  <c r="P23" s="1"/>
  <c r="C23"/>
  <c r="M22"/>
  <c r="L22"/>
  <c r="K22"/>
  <c r="I22"/>
  <c r="Z22" s="1"/>
  <c r="C22"/>
  <c r="M21"/>
  <c r="L21"/>
  <c r="K21"/>
  <c r="I21"/>
  <c r="C21"/>
  <c r="M20"/>
  <c r="L20"/>
  <c r="K20"/>
  <c r="I20"/>
  <c r="C20"/>
  <c r="M19"/>
  <c r="L19"/>
  <c r="K19"/>
  <c r="I19"/>
  <c r="C19"/>
  <c r="M18"/>
  <c r="L18"/>
  <c r="K18"/>
  <c r="S18" s="1"/>
  <c r="I18"/>
  <c r="C18"/>
  <c r="AA16"/>
  <c r="AE16" s="1"/>
  <c r="Z16"/>
  <c r="P16"/>
  <c r="O16"/>
  <c r="N16"/>
  <c r="M16"/>
  <c r="L16"/>
  <c r="K16"/>
  <c r="C16"/>
  <c r="AE13"/>
  <c r="AA13"/>
  <c r="Z13"/>
  <c r="P13"/>
  <c r="O13"/>
  <c r="N13"/>
  <c r="M13"/>
  <c r="L13"/>
  <c r="K13"/>
  <c r="C13"/>
  <c r="AA12"/>
  <c r="AE12" s="1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A10"/>
  <c r="AE10" s="1"/>
  <c r="Z10"/>
  <c r="P10"/>
  <c r="O10"/>
  <c r="N10"/>
  <c r="M10"/>
  <c r="L10"/>
  <c r="K10"/>
  <c r="C10"/>
  <c r="AE9"/>
  <c r="AA9"/>
  <c r="Z9"/>
  <c r="P9"/>
  <c r="O9"/>
  <c r="N9"/>
  <c r="M9"/>
  <c r="L9"/>
  <c r="K9"/>
  <c r="C9"/>
  <c r="P19" i="19" l="1"/>
  <c r="S29"/>
  <c r="S18"/>
  <c r="S22"/>
  <c r="S26"/>
  <c r="S24"/>
  <c r="P29"/>
  <c r="S30"/>
  <c r="AA26"/>
  <c r="AE26" s="1"/>
  <c r="AA18"/>
  <c r="AE18" s="1"/>
  <c r="N18"/>
  <c r="Z19"/>
  <c r="Z21"/>
  <c r="AA21" s="1"/>
  <c r="AE21" s="1"/>
  <c r="Z23"/>
  <c r="Z25"/>
  <c r="Z27"/>
  <c r="N28"/>
  <c r="Z29"/>
  <c r="AA29" s="1"/>
  <c r="AE29" s="1"/>
  <c r="N30"/>
  <c r="O18"/>
  <c r="AA19"/>
  <c r="AE19" s="1"/>
  <c r="O20"/>
  <c r="O22"/>
  <c r="AA23"/>
  <c r="AE23" s="1"/>
  <c r="O24"/>
  <c r="AA25"/>
  <c r="AE25" s="1"/>
  <c r="O26"/>
  <c r="AA27"/>
  <c r="AE27" s="1"/>
  <c r="O28"/>
  <c r="O30"/>
  <c r="S20"/>
  <c r="S28"/>
  <c r="P18"/>
  <c r="P22"/>
  <c r="P24"/>
  <c r="P26"/>
  <c r="Z18"/>
  <c r="N19"/>
  <c r="Z20"/>
  <c r="AA20" s="1"/>
  <c r="AE20" s="1"/>
  <c r="N21"/>
  <c r="Z30"/>
  <c r="AA30" s="1"/>
  <c r="AE30" s="1"/>
  <c r="Z22"/>
  <c r="AA22" s="1"/>
  <c r="AE22" s="1"/>
  <c r="N23"/>
  <c r="Z24"/>
  <c r="AA24" s="1"/>
  <c r="AE24" s="1"/>
  <c r="N25"/>
  <c r="Z26"/>
  <c r="N27"/>
  <c r="Z28"/>
  <c r="AA28" s="1"/>
  <c r="AE28" s="1"/>
  <c r="O19"/>
  <c r="O21"/>
  <c r="O23"/>
  <c r="O25"/>
  <c r="O27"/>
  <c r="O29"/>
  <c r="N29"/>
  <c r="S25" i="18"/>
  <c r="S28"/>
  <c r="S30"/>
  <c r="S29"/>
  <c r="S26"/>
  <c r="N24"/>
  <c r="N20"/>
  <c r="P19"/>
  <c r="S22"/>
  <c r="P27"/>
  <c r="S27"/>
  <c r="P29"/>
  <c r="S24"/>
  <c r="S21"/>
  <c r="S20"/>
  <c r="S23"/>
  <c r="S19"/>
  <c r="P25"/>
  <c r="P21"/>
  <c r="N26"/>
  <c r="N18"/>
  <c r="Z19"/>
  <c r="AA19" s="1"/>
  <c r="AE19" s="1"/>
  <c r="Z21"/>
  <c r="AA21" s="1"/>
  <c r="AE21" s="1"/>
  <c r="N22"/>
  <c r="Z23"/>
  <c r="AA23" s="1"/>
  <c r="AE23" s="1"/>
  <c r="Z25"/>
  <c r="AA25" s="1"/>
  <c r="AE25" s="1"/>
  <c r="Z27"/>
  <c r="AA27" s="1"/>
  <c r="AE27" s="1"/>
  <c r="N28"/>
  <c r="Z29"/>
  <c r="AA29" s="1"/>
  <c r="AE29" s="1"/>
  <c r="N30"/>
  <c r="O18"/>
  <c r="O20"/>
  <c r="O22"/>
  <c r="O24"/>
  <c r="O26"/>
  <c r="O28"/>
  <c r="O30"/>
  <c r="P18"/>
  <c r="P20"/>
  <c r="P22"/>
  <c r="P24"/>
  <c r="P26"/>
  <c r="P28"/>
  <c r="P30"/>
  <c r="Z20"/>
  <c r="AA20" s="1"/>
  <c r="AE20" s="1"/>
  <c r="N21"/>
  <c r="Z30"/>
  <c r="AA30" s="1"/>
  <c r="AE30" s="1"/>
  <c r="Z18"/>
  <c r="AA18" s="1"/>
  <c r="AE18" s="1"/>
  <c r="N19"/>
  <c r="Z28"/>
  <c r="AA28" s="1"/>
  <c r="AE28" s="1"/>
  <c r="N29"/>
  <c r="O19"/>
  <c r="O21"/>
  <c r="AA22"/>
  <c r="AE22" s="1"/>
  <c r="O23"/>
  <c r="AA24"/>
  <c r="AE24" s="1"/>
  <c r="O25"/>
  <c r="AA26"/>
  <c r="AE26" s="1"/>
  <c r="O27"/>
  <c r="O29"/>
  <c r="N23"/>
  <c r="N25"/>
  <c r="N27"/>
  <c r="M30" i="16"/>
  <c r="L30"/>
  <c r="K30"/>
  <c r="I30"/>
  <c r="C30"/>
  <c r="M29"/>
  <c r="L29"/>
  <c r="K29"/>
  <c r="I29"/>
  <c r="M28"/>
  <c r="L28"/>
  <c r="K28"/>
  <c r="I28"/>
  <c r="C28"/>
  <c r="C29" s="1"/>
  <c r="M27"/>
  <c r="L27"/>
  <c r="K27"/>
  <c r="I27"/>
  <c r="C27"/>
  <c r="M26"/>
  <c r="L26"/>
  <c r="K26"/>
  <c r="I26"/>
  <c r="C26"/>
  <c r="M25"/>
  <c r="L25"/>
  <c r="K25"/>
  <c r="I25"/>
  <c r="C25"/>
  <c r="M24"/>
  <c r="L24"/>
  <c r="K24"/>
  <c r="I24"/>
  <c r="C24"/>
  <c r="M23"/>
  <c r="L23"/>
  <c r="K23"/>
  <c r="I23"/>
  <c r="C23"/>
  <c r="M22"/>
  <c r="L22"/>
  <c r="K22"/>
  <c r="I22"/>
  <c r="C22"/>
  <c r="M21"/>
  <c r="L21"/>
  <c r="K21"/>
  <c r="I21"/>
  <c r="C21"/>
  <c r="M20"/>
  <c r="L20"/>
  <c r="K20"/>
  <c r="I20"/>
  <c r="C20"/>
  <c r="M19"/>
  <c r="L19"/>
  <c r="K19"/>
  <c r="I19"/>
  <c r="C19"/>
  <c r="M18"/>
  <c r="L18"/>
  <c r="K18"/>
  <c r="I18"/>
  <c r="C18"/>
  <c r="AA16"/>
  <c r="AE16" s="1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A12"/>
  <c r="AE12" s="1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A10"/>
  <c r="AE10" s="1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P19" l="1"/>
  <c r="P23"/>
  <c r="P27"/>
  <c r="S28"/>
  <c r="S24"/>
  <c r="S20"/>
  <c r="P20"/>
  <c r="S21"/>
  <c r="P24"/>
  <c r="S25"/>
  <c r="P28"/>
  <c r="S29"/>
  <c r="S18"/>
  <c r="P21"/>
  <c r="S22"/>
  <c r="P25"/>
  <c r="S26"/>
  <c r="P29"/>
  <c r="S30"/>
  <c r="P18"/>
  <c r="S19"/>
  <c r="P22"/>
  <c r="S23"/>
  <c r="P26"/>
  <c r="S27"/>
  <c r="P30"/>
  <c r="N28"/>
  <c r="Z28"/>
  <c r="AA28" s="1"/>
  <c r="AE28" s="1"/>
  <c r="N29"/>
  <c r="Z29"/>
  <c r="AA29" s="1"/>
  <c r="AE29" s="1"/>
  <c r="N18"/>
  <c r="Z18"/>
  <c r="AA18" s="1"/>
  <c r="AE18" s="1"/>
  <c r="N19"/>
  <c r="Z19"/>
  <c r="AA19" s="1"/>
  <c r="AE19" s="1"/>
  <c r="N20"/>
  <c r="Z20"/>
  <c r="AA20" s="1"/>
  <c r="AE20" s="1"/>
  <c r="N21"/>
  <c r="Z21"/>
  <c r="AA21" s="1"/>
  <c r="AE21" s="1"/>
  <c r="N22"/>
  <c r="Z22"/>
  <c r="AA22" s="1"/>
  <c r="AE22" s="1"/>
  <c r="N23"/>
  <c r="Z23"/>
  <c r="AA23" s="1"/>
  <c r="AE23" s="1"/>
  <c r="N24"/>
  <c r="Z24"/>
  <c r="N25"/>
  <c r="Z25"/>
  <c r="AA25" s="1"/>
  <c r="AE25" s="1"/>
  <c r="N26"/>
  <c r="Z26"/>
  <c r="AA26" s="1"/>
  <c r="AE26" s="1"/>
  <c r="N27"/>
  <c r="Z27"/>
  <c r="AA27" s="1"/>
  <c r="AE27" s="1"/>
  <c r="N30"/>
  <c r="Z30"/>
  <c r="AA30" s="1"/>
  <c r="AE30" s="1"/>
  <c r="O18"/>
  <c r="O19"/>
  <c r="O20"/>
  <c r="O21"/>
  <c r="O22"/>
  <c r="O23"/>
  <c r="O24"/>
  <c r="AA24"/>
  <c r="AE24" s="1"/>
  <c r="O25"/>
  <c r="O26"/>
  <c r="O27"/>
  <c r="O28"/>
  <c r="O29"/>
  <c r="O30"/>
  <c r="S19" i="14"/>
  <c r="S20"/>
  <c r="S21"/>
  <c r="S22"/>
  <c r="S23"/>
  <c r="S24"/>
  <c r="S25"/>
  <c r="S26"/>
  <c r="S27"/>
  <c r="S28"/>
  <c r="S29"/>
  <c r="S30"/>
  <c r="S20" i="15"/>
  <c r="M30" l="1"/>
  <c r="L30"/>
  <c r="K30"/>
  <c r="I30"/>
  <c r="C30"/>
  <c r="M29"/>
  <c r="L29"/>
  <c r="K29"/>
  <c r="I29"/>
  <c r="C29"/>
  <c r="M28"/>
  <c r="L28"/>
  <c r="K28"/>
  <c r="I28"/>
  <c r="C28"/>
  <c r="M27"/>
  <c r="L27"/>
  <c r="K27"/>
  <c r="I27"/>
  <c r="C27"/>
  <c r="M26"/>
  <c r="L26"/>
  <c r="K26"/>
  <c r="I26"/>
  <c r="N26" s="1"/>
  <c r="C26"/>
  <c r="M25"/>
  <c r="L25"/>
  <c r="K25"/>
  <c r="S25" s="1"/>
  <c r="I25"/>
  <c r="P25" s="1"/>
  <c r="C25"/>
  <c r="M24"/>
  <c r="L24"/>
  <c r="K24"/>
  <c r="I24"/>
  <c r="C24"/>
  <c r="M23"/>
  <c r="L23"/>
  <c r="K23"/>
  <c r="S23" s="1"/>
  <c r="I23"/>
  <c r="P23" s="1"/>
  <c r="C23"/>
  <c r="M22"/>
  <c r="L22"/>
  <c r="K22"/>
  <c r="I22"/>
  <c r="C22"/>
  <c r="M21"/>
  <c r="L21"/>
  <c r="K21"/>
  <c r="I21"/>
  <c r="C21"/>
  <c r="M20"/>
  <c r="L20"/>
  <c r="K20"/>
  <c r="I20"/>
  <c r="C20"/>
  <c r="M19"/>
  <c r="L19"/>
  <c r="K19"/>
  <c r="I19"/>
  <c r="C19"/>
  <c r="M18"/>
  <c r="L18"/>
  <c r="K18"/>
  <c r="I18"/>
  <c r="C18"/>
  <c r="AE16"/>
  <c r="AA16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E12"/>
  <c r="AA12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E10"/>
  <c r="AA10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M30" i="14"/>
  <c r="L30"/>
  <c r="K30"/>
  <c r="I30"/>
  <c r="C30"/>
  <c r="M29"/>
  <c r="L29"/>
  <c r="K29"/>
  <c r="I29"/>
  <c r="M28"/>
  <c r="L28"/>
  <c r="K28"/>
  <c r="I28"/>
  <c r="Z28" s="1"/>
  <c r="C28"/>
  <c r="M27"/>
  <c r="L27"/>
  <c r="K27"/>
  <c r="I27"/>
  <c r="O27" s="1"/>
  <c r="C27"/>
  <c r="M26"/>
  <c r="L26"/>
  <c r="K26"/>
  <c r="I26"/>
  <c r="C26"/>
  <c r="M25"/>
  <c r="L25"/>
  <c r="K25"/>
  <c r="I25"/>
  <c r="P25" s="1"/>
  <c r="C25"/>
  <c r="M24"/>
  <c r="L24"/>
  <c r="K24"/>
  <c r="I24"/>
  <c r="C24"/>
  <c r="M23"/>
  <c r="L23"/>
  <c r="K23"/>
  <c r="I23"/>
  <c r="C23"/>
  <c r="M22"/>
  <c r="L22"/>
  <c r="K22"/>
  <c r="I22"/>
  <c r="C22"/>
  <c r="M21"/>
  <c r="L21"/>
  <c r="K21"/>
  <c r="I21"/>
  <c r="C21"/>
  <c r="M20"/>
  <c r="L20"/>
  <c r="K20"/>
  <c r="I20"/>
  <c r="Z20" s="1"/>
  <c r="C20"/>
  <c r="M19"/>
  <c r="L19"/>
  <c r="K19"/>
  <c r="I19"/>
  <c r="O19" s="1"/>
  <c r="C19"/>
  <c r="M18"/>
  <c r="L18"/>
  <c r="K18"/>
  <c r="I18"/>
  <c r="C18"/>
  <c r="AA16"/>
  <c r="AE16" s="1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E12"/>
  <c r="AA12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A10"/>
  <c r="AE10" s="1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M30" i="13"/>
  <c r="L30"/>
  <c r="K30"/>
  <c r="S30" s="1"/>
  <c r="I30"/>
  <c r="C30"/>
  <c r="M29"/>
  <c r="L29"/>
  <c r="K29"/>
  <c r="I29"/>
  <c r="C29"/>
  <c r="M28"/>
  <c r="L28"/>
  <c r="K28"/>
  <c r="I28"/>
  <c r="C28"/>
  <c r="M27"/>
  <c r="L27"/>
  <c r="K27"/>
  <c r="I27"/>
  <c r="P27" s="1"/>
  <c r="C27"/>
  <c r="M26"/>
  <c r="L26"/>
  <c r="K26"/>
  <c r="I26"/>
  <c r="C26"/>
  <c r="M25"/>
  <c r="L25"/>
  <c r="K25"/>
  <c r="I25"/>
  <c r="C25"/>
  <c r="M24"/>
  <c r="L24"/>
  <c r="K24"/>
  <c r="I24"/>
  <c r="C24"/>
  <c r="M23"/>
  <c r="L23"/>
  <c r="K23"/>
  <c r="S23" s="1"/>
  <c r="I23"/>
  <c r="P23" s="1"/>
  <c r="C23"/>
  <c r="M22"/>
  <c r="L22"/>
  <c r="K22"/>
  <c r="I22"/>
  <c r="C22"/>
  <c r="M21"/>
  <c r="L21"/>
  <c r="K21"/>
  <c r="I21"/>
  <c r="C21"/>
  <c r="M20"/>
  <c r="L20"/>
  <c r="K20"/>
  <c r="I20"/>
  <c r="C20"/>
  <c r="M19"/>
  <c r="L19"/>
  <c r="K19"/>
  <c r="I19"/>
  <c r="C19"/>
  <c r="M18"/>
  <c r="L18"/>
  <c r="K18"/>
  <c r="I18"/>
  <c r="C18"/>
  <c r="AE16"/>
  <c r="AA16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E12"/>
  <c r="AA12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E10"/>
  <c r="AA10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M30" i="12"/>
  <c r="L30"/>
  <c r="K30"/>
  <c r="I30"/>
  <c r="C30"/>
  <c r="M29"/>
  <c r="L29"/>
  <c r="K29"/>
  <c r="I29"/>
  <c r="C29"/>
  <c r="M28"/>
  <c r="L28"/>
  <c r="K28"/>
  <c r="I28"/>
  <c r="C28"/>
  <c r="M27"/>
  <c r="L27"/>
  <c r="K27"/>
  <c r="I27"/>
  <c r="P27" s="1"/>
  <c r="C27"/>
  <c r="M26"/>
  <c r="L26"/>
  <c r="S26" s="1"/>
  <c r="K26"/>
  <c r="I26"/>
  <c r="C26"/>
  <c r="M25"/>
  <c r="L25"/>
  <c r="K25"/>
  <c r="I25"/>
  <c r="C25"/>
  <c r="M24"/>
  <c r="L24"/>
  <c r="K24"/>
  <c r="I24"/>
  <c r="Z24" s="1"/>
  <c r="C24"/>
  <c r="M23"/>
  <c r="L23"/>
  <c r="K23"/>
  <c r="I23"/>
  <c r="C23"/>
  <c r="M22"/>
  <c r="L22"/>
  <c r="K22"/>
  <c r="S22" s="1"/>
  <c r="I22"/>
  <c r="C22"/>
  <c r="M21"/>
  <c r="L21"/>
  <c r="K21"/>
  <c r="I21"/>
  <c r="C21"/>
  <c r="M20"/>
  <c r="L20"/>
  <c r="K20"/>
  <c r="I20"/>
  <c r="Z20" s="1"/>
  <c r="C20"/>
  <c r="M19"/>
  <c r="L19"/>
  <c r="K19"/>
  <c r="I19"/>
  <c r="O19" s="1"/>
  <c r="C19"/>
  <c r="M18"/>
  <c r="L18"/>
  <c r="K18"/>
  <c r="I18"/>
  <c r="C18"/>
  <c r="AE16"/>
  <c r="AA16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E12"/>
  <c r="AA12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E10"/>
  <c r="AA10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M30" i="11"/>
  <c r="L30"/>
  <c r="K30"/>
  <c r="I30"/>
  <c r="C30"/>
  <c r="M29"/>
  <c r="L29"/>
  <c r="K29"/>
  <c r="I29"/>
  <c r="C29"/>
  <c r="M28"/>
  <c r="L28"/>
  <c r="K28"/>
  <c r="I28"/>
  <c r="C28"/>
  <c r="M27"/>
  <c r="L27"/>
  <c r="K27"/>
  <c r="I27"/>
  <c r="C27"/>
  <c r="M26"/>
  <c r="L26"/>
  <c r="K26"/>
  <c r="I26"/>
  <c r="C26"/>
  <c r="M25"/>
  <c r="L25"/>
  <c r="K25"/>
  <c r="I25"/>
  <c r="C25"/>
  <c r="M24"/>
  <c r="L24"/>
  <c r="K24"/>
  <c r="I24"/>
  <c r="Z24" s="1"/>
  <c r="C24"/>
  <c r="M23"/>
  <c r="L23"/>
  <c r="K23"/>
  <c r="I23"/>
  <c r="P23" s="1"/>
  <c r="C23"/>
  <c r="M22"/>
  <c r="L22"/>
  <c r="K22"/>
  <c r="I22"/>
  <c r="C22"/>
  <c r="M21"/>
  <c r="L21"/>
  <c r="K21"/>
  <c r="I21"/>
  <c r="C21"/>
  <c r="M20"/>
  <c r="L20"/>
  <c r="K20"/>
  <c r="I20"/>
  <c r="C20"/>
  <c r="M19"/>
  <c r="L19"/>
  <c r="K19"/>
  <c r="I19"/>
  <c r="C19"/>
  <c r="M18"/>
  <c r="L18"/>
  <c r="K18"/>
  <c r="I18"/>
  <c r="C18"/>
  <c r="AE16"/>
  <c r="AA16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E12"/>
  <c r="AA12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E10"/>
  <c r="AA10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S19" i="6"/>
  <c r="O19" i="15" l="1"/>
  <c r="S29"/>
  <c r="N24"/>
  <c r="O20" i="14"/>
  <c r="N23"/>
  <c r="P20" i="13"/>
  <c r="P20" i="14"/>
  <c r="N29" i="13"/>
  <c r="P19"/>
  <c r="N24"/>
  <c r="P18" i="15"/>
  <c r="N21" i="14"/>
  <c r="P27"/>
  <c r="P30"/>
  <c r="P20" i="15"/>
  <c r="P18" i="13"/>
  <c r="AA20" i="14"/>
  <c r="AE20" s="1"/>
  <c r="P24"/>
  <c r="N27"/>
  <c r="Z20" i="15"/>
  <c r="AA20" s="1"/>
  <c r="AE20" s="1"/>
  <c r="P18" i="14"/>
  <c r="P26"/>
  <c r="P19" i="15"/>
  <c r="Z20" i="13"/>
  <c r="AA20" s="1"/>
  <c r="AE20" s="1"/>
  <c r="N25" i="14"/>
  <c r="P27" i="15"/>
  <c r="P21"/>
  <c r="S27"/>
  <c r="S21"/>
  <c r="S30"/>
  <c r="S19"/>
  <c r="S26"/>
  <c r="S24"/>
  <c r="S28"/>
  <c r="P29"/>
  <c r="S22"/>
  <c r="S18"/>
  <c r="Z25"/>
  <c r="AA25" s="1"/>
  <c r="AE25" s="1"/>
  <c r="Z27"/>
  <c r="AA27" s="1"/>
  <c r="AE27" s="1"/>
  <c r="N28"/>
  <c r="Z19"/>
  <c r="AA19" s="1"/>
  <c r="AE19" s="1"/>
  <c r="N20"/>
  <c r="O22"/>
  <c r="O24"/>
  <c r="O26"/>
  <c r="O28"/>
  <c r="O30"/>
  <c r="Z21"/>
  <c r="AA21" s="1"/>
  <c r="AE21" s="1"/>
  <c r="N22"/>
  <c r="Z23"/>
  <c r="AA23" s="1"/>
  <c r="AE23" s="1"/>
  <c r="Z29"/>
  <c r="AA29" s="1"/>
  <c r="AE29" s="1"/>
  <c r="N30"/>
  <c r="N18"/>
  <c r="O18"/>
  <c r="O20"/>
  <c r="P22"/>
  <c r="P24"/>
  <c r="P26"/>
  <c r="P28"/>
  <c r="P30"/>
  <c r="Z22"/>
  <c r="AA22" s="1"/>
  <c r="AE22" s="1"/>
  <c r="N23"/>
  <c r="Z24"/>
  <c r="AA24" s="1"/>
  <c r="AE24" s="1"/>
  <c r="N25"/>
  <c r="Z26"/>
  <c r="AA26" s="1"/>
  <c r="AE26" s="1"/>
  <c r="N27"/>
  <c r="Z30"/>
  <c r="AA30" s="1"/>
  <c r="AE30" s="1"/>
  <c r="Z28"/>
  <c r="AA28" s="1"/>
  <c r="AE28" s="1"/>
  <c r="N29"/>
  <c r="O21"/>
  <c r="O23"/>
  <c r="O25"/>
  <c r="O27"/>
  <c r="O29"/>
  <c r="N21"/>
  <c r="Z18"/>
  <c r="AA18" s="1"/>
  <c r="AE18" s="1"/>
  <c r="N19"/>
  <c r="O29" i="14"/>
  <c r="N29"/>
  <c r="P29"/>
  <c r="P19"/>
  <c r="S18"/>
  <c r="P23"/>
  <c r="O18"/>
  <c r="P21"/>
  <c r="Z21"/>
  <c r="AA21" s="1"/>
  <c r="AE21" s="1"/>
  <c r="N22"/>
  <c r="Z23"/>
  <c r="AA23" s="1"/>
  <c r="AE23" s="1"/>
  <c r="N24"/>
  <c r="Z25"/>
  <c r="AA25" s="1"/>
  <c r="AE25" s="1"/>
  <c r="N26"/>
  <c r="Z27"/>
  <c r="AA27" s="1"/>
  <c r="AE27" s="1"/>
  <c r="N28"/>
  <c r="Z29"/>
  <c r="AA29" s="1"/>
  <c r="AE29" s="1"/>
  <c r="N30"/>
  <c r="P22"/>
  <c r="P28"/>
  <c r="N18"/>
  <c r="Z19"/>
  <c r="AA19" s="1"/>
  <c r="AE19" s="1"/>
  <c r="N20"/>
  <c r="O22"/>
  <c r="O24"/>
  <c r="O26"/>
  <c r="O28"/>
  <c r="O30"/>
  <c r="Z24"/>
  <c r="AA24" s="1"/>
  <c r="AE24" s="1"/>
  <c r="Z30"/>
  <c r="AA30" s="1"/>
  <c r="AE30" s="1"/>
  <c r="Z22"/>
  <c r="AA22" s="1"/>
  <c r="AE22" s="1"/>
  <c r="Z26"/>
  <c r="AA26" s="1"/>
  <c r="AE26" s="1"/>
  <c r="Z18"/>
  <c r="AA18" s="1"/>
  <c r="AE18" s="1"/>
  <c r="N19"/>
  <c r="O21"/>
  <c r="O23"/>
  <c r="O25"/>
  <c r="AA28"/>
  <c r="AE28" s="1"/>
  <c r="O19" i="13"/>
  <c r="S27"/>
  <c r="P29"/>
  <c r="S29"/>
  <c r="S18"/>
  <c r="S21"/>
  <c r="S25"/>
  <c r="P21"/>
  <c r="S26"/>
  <c r="S22"/>
  <c r="S28"/>
  <c r="S19"/>
  <c r="N27"/>
  <c r="P25"/>
  <c r="S24"/>
  <c r="Z21"/>
  <c r="AA21" s="1"/>
  <c r="AE21" s="1"/>
  <c r="N22"/>
  <c r="Z23"/>
  <c r="AA23" s="1"/>
  <c r="AE23" s="1"/>
  <c r="Z19"/>
  <c r="AA19" s="1"/>
  <c r="AE19" s="1"/>
  <c r="N20"/>
  <c r="O22"/>
  <c r="O24"/>
  <c r="O26"/>
  <c r="O28"/>
  <c r="O30"/>
  <c r="Z25"/>
  <c r="AA25" s="1"/>
  <c r="AE25" s="1"/>
  <c r="N26"/>
  <c r="Z27"/>
  <c r="AA27" s="1"/>
  <c r="AE27" s="1"/>
  <c r="N28"/>
  <c r="Z29"/>
  <c r="AA29" s="1"/>
  <c r="AE29" s="1"/>
  <c r="N30"/>
  <c r="N18"/>
  <c r="O18"/>
  <c r="O20"/>
  <c r="P22"/>
  <c r="P24"/>
  <c r="P26"/>
  <c r="P28"/>
  <c r="P30"/>
  <c r="Z22"/>
  <c r="AA22" s="1"/>
  <c r="AE22" s="1"/>
  <c r="N23"/>
  <c r="Z24"/>
  <c r="AA24" s="1"/>
  <c r="AE24" s="1"/>
  <c r="N25"/>
  <c r="Z26"/>
  <c r="AA26" s="1"/>
  <c r="AE26" s="1"/>
  <c r="Z30"/>
  <c r="AA30" s="1"/>
  <c r="AE30" s="1"/>
  <c r="Z28"/>
  <c r="AA28" s="1"/>
  <c r="AE28" s="1"/>
  <c r="O21"/>
  <c r="O23"/>
  <c r="O25"/>
  <c r="O27"/>
  <c r="O29"/>
  <c r="N21"/>
  <c r="Z18"/>
  <c r="AA18" s="1"/>
  <c r="AE18" s="1"/>
  <c r="N19"/>
  <c r="S30" i="12"/>
  <c r="P18"/>
  <c r="N23"/>
  <c r="S29"/>
  <c r="N29"/>
  <c r="S24"/>
  <c r="N24" i="11"/>
  <c r="P20" i="12"/>
  <c r="N25"/>
  <c r="P19"/>
  <c r="N27"/>
  <c r="N21"/>
  <c r="AA20"/>
  <c r="AE20" s="1"/>
  <c r="P23"/>
  <c r="S18"/>
  <c r="S25"/>
  <c r="S21"/>
  <c r="S19"/>
  <c r="S28"/>
  <c r="S23"/>
  <c r="S27"/>
  <c r="P29"/>
  <c r="P21"/>
  <c r="P25"/>
  <c r="Z21"/>
  <c r="N22"/>
  <c r="Z23"/>
  <c r="AA23" s="1"/>
  <c r="AE23" s="1"/>
  <c r="N24"/>
  <c r="Z29"/>
  <c r="AA29" s="1"/>
  <c r="AE29" s="1"/>
  <c r="N30"/>
  <c r="Z19"/>
  <c r="AA19" s="1"/>
  <c r="AE19" s="1"/>
  <c r="N20"/>
  <c r="AA21"/>
  <c r="AE21" s="1"/>
  <c r="O22"/>
  <c r="O24"/>
  <c r="O26"/>
  <c r="O28"/>
  <c r="O30"/>
  <c r="Z25"/>
  <c r="AA25" s="1"/>
  <c r="AE25" s="1"/>
  <c r="N26"/>
  <c r="Z27"/>
  <c r="AA27" s="1"/>
  <c r="AE27" s="1"/>
  <c r="N28"/>
  <c r="N18"/>
  <c r="O18"/>
  <c r="O20"/>
  <c r="P22"/>
  <c r="P24"/>
  <c r="P26"/>
  <c r="P28"/>
  <c r="P30"/>
  <c r="Z28"/>
  <c r="AA28" s="1"/>
  <c r="AE28" s="1"/>
  <c r="Z30"/>
  <c r="AA30" s="1"/>
  <c r="AE30" s="1"/>
  <c r="Z22"/>
  <c r="AA22" s="1"/>
  <c r="AE22" s="1"/>
  <c r="Z26"/>
  <c r="AA26" s="1"/>
  <c r="AE26" s="1"/>
  <c r="O21"/>
  <c r="O23"/>
  <c r="AA24"/>
  <c r="AE24" s="1"/>
  <c r="O25"/>
  <c r="O27"/>
  <c r="O29"/>
  <c r="Z18"/>
  <c r="AA18" s="1"/>
  <c r="AE18" s="1"/>
  <c r="N19"/>
  <c r="S28" i="11"/>
  <c r="S26"/>
  <c r="N27"/>
  <c r="N29"/>
  <c r="P18"/>
  <c r="P20"/>
  <c r="Z20"/>
  <c r="AA20" s="1"/>
  <c r="AE20" s="1"/>
  <c r="O19"/>
  <c r="S22"/>
  <c r="P27"/>
  <c r="S30"/>
  <c r="N22"/>
  <c r="S21"/>
  <c r="S25"/>
  <c r="S19"/>
  <c r="S24"/>
  <c r="S27"/>
  <c r="S23"/>
  <c r="P29"/>
  <c r="S18"/>
  <c r="P21"/>
  <c r="P25"/>
  <c r="S29"/>
  <c r="P19"/>
  <c r="Z19"/>
  <c r="AA19" s="1"/>
  <c r="AE19" s="1"/>
  <c r="N20"/>
  <c r="O22"/>
  <c r="O24"/>
  <c r="O26"/>
  <c r="O28"/>
  <c r="O30"/>
  <c r="Z21"/>
  <c r="AA21" s="1"/>
  <c r="AE21" s="1"/>
  <c r="Z23"/>
  <c r="AA23" s="1"/>
  <c r="AE23" s="1"/>
  <c r="Z25"/>
  <c r="AA25" s="1"/>
  <c r="AE25" s="1"/>
  <c r="N26"/>
  <c r="Z27"/>
  <c r="AA27" s="1"/>
  <c r="AE27" s="1"/>
  <c r="N28"/>
  <c r="Z29"/>
  <c r="AA29" s="1"/>
  <c r="AE29" s="1"/>
  <c r="N30"/>
  <c r="N18"/>
  <c r="O18"/>
  <c r="O20"/>
  <c r="P22"/>
  <c r="P24"/>
  <c r="P26"/>
  <c r="P28"/>
  <c r="P30"/>
  <c r="Z22"/>
  <c r="AA22" s="1"/>
  <c r="AE22" s="1"/>
  <c r="N23"/>
  <c r="Z26"/>
  <c r="AA26" s="1"/>
  <c r="AE26" s="1"/>
  <c r="Z30"/>
  <c r="AA30" s="1"/>
  <c r="AE30" s="1"/>
  <c r="Z28"/>
  <c r="AA28" s="1"/>
  <c r="AE28" s="1"/>
  <c r="O21"/>
  <c r="O23"/>
  <c r="AA24"/>
  <c r="AE24" s="1"/>
  <c r="O25"/>
  <c r="O27"/>
  <c r="O29"/>
  <c r="N21"/>
  <c r="N25"/>
  <c r="Z18"/>
  <c r="AA18" s="1"/>
  <c r="AE18" s="1"/>
  <c r="N19"/>
  <c r="I22" i="10"/>
  <c r="M30"/>
  <c r="L30"/>
  <c r="K30"/>
  <c r="I30"/>
  <c r="C30"/>
  <c r="M29"/>
  <c r="L29"/>
  <c r="K29"/>
  <c r="I29"/>
  <c r="C29"/>
  <c r="M28"/>
  <c r="L28"/>
  <c r="K28"/>
  <c r="I28"/>
  <c r="C28"/>
  <c r="M27"/>
  <c r="L27"/>
  <c r="K27"/>
  <c r="I27"/>
  <c r="C27"/>
  <c r="M26"/>
  <c r="L26"/>
  <c r="K26"/>
  <c r="I26"/>
  <c r="C26"/>
  <c r="M25"/>
  <c r="L25"/>
  <c r="K25"/>
  <c r="I25"/>
  <c r="C25"/>
  <c r="M24"/>
  <c r="L24"/>
  <c r="K24"/>
  <c r="I24"/>
  <c r="C24"/>
  <c r="M23"/>
  <c r="L23"/>
  <c r="K23"/>
  <c r="I23"/>
  <c r="C23"/>
  <c r="M22"/>
  <c r="L22"/>
  <c r="K22"/>
  <c r="C22"/>
  <c r="M21"/>
  <c r="L21"/>
  <c r="K21"/>
  <c r="I21"/>
  <c r="C21"/>
  <c r="M20"/>
  <c r="L20"/>
  <c r="K20"/>
  <c r="I20"/>
  <c r="C20"/>
  <c r="M19"/>
  <c r="L19"/>
  <c r="K19"/>
  <c r="I19"/>
  <c r="Z19" s="1"/>
  <c r="AA19" s="1"/>
  <c r="AE19" s="1"/>
  <c r="C19"/>
  <c r="M18"/>
  <c r="L18"/>
  <c r="K18"/>
  <c r="I18"/>
  <c r="Z18" s="1"/>
  <c r="AA18" s="1"/>
  <c r="AE18" s="1"/>
  <c r="C18"/>
  <c r="AE16"/>
  <c r="AA16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E12"/>
  <c r="AA12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E10"/>
  <c r="AA10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M30" i="9"/>
  <c r="L30"/>
  <c r="K30"/>
  <c r="I30"/>
  <c r="C30"/>
  <c r="M29"/>
  <c r="L29"/>
  <c r="K29"/>
  <c r="I29"/>
  <c r="C29"/>
  <c r="M28"/>
  <c r="L28"/>
  <c r="K28"/>
  <c r="I28"/>
  <c r="C28"/>
  <c r="M27"/>
  <c r="L27"/>
  <c r="K27"/>
  <c r="I27"/>
  <c r="C27"/>
  <c r="M26"/>
  <c r="L26"/>
  <c r="K26"/>
  <c r="I26"/>
  <c r="C26"/>
  <c r="M25"/>
  <c r="L25"/>
  <c r="K25"/>
  <c r="I25"/>
  <c r="C25"/>
  <c r="M24"/>
  <c r="L24"/>
  <c r="K24"/>
  <c r="I24"/>
  <c r="C24"/>
  <c r="M23"/>
  <c r="L23"/>
  <c r="K23"/>
  <c r="I23"/>
  <c r="C23"/>
  <c r="M22"/>
  <c r="L22"/>
  <c r="K22"/>
  <c r="I22"/>
  <c r="C22"/>
  <c r="M21"/>
  <c r="L21"/>
  <c r="K21"/>
  <c r="I21"/>
  <c r="C21"/>
  <c r="M20"/>
  <c r="L20"/>
  <c r="K20"/>
  <c r="I20"/>
  <c r="C20"/>
  <c r="M19"/>
  <c r="L19"/>
  <c r="K19"/>
  <c r="I19"/>
  <c r="Z19" s="1"/>
  <c r="AA19" s="1"/>
  <c r="AE19" s="1"/>
  <c r="C19"/>
  <c r="M18"/>
  <c r="L18"/>
  <c r="K18"/>
  <c r="S18" s="1"/>
  <c r="I18"/>
  <c r="Z18" s="1"/>
  <c r="AA18" s="1"/>
  <c r="AE18" s="1"/>
  <c r="C18"/>
  <c r="AE16"/>
  <c r="AA16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E12"/>
  <c r="AA12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E10"/>
  <c r="AA10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M30" i="8"/>
  <c r="L30"/>
  <c r="K30"/>
  <c r="I30"/>
  <c r="C30"/>
  <c r="M29"/>
  <c r="L29"/>
  <c r="K29"/>
  <c r="I29"/>
  <c r="C29"/>
  <c r="M28"/>
  <c r="L28"/>
  <c r="K28"/>
  <c r="I28"/>
  <c r="C28"/>
  <c r="M27"/>
  <c r="L27"/>
  <c r="K27"/>
  <c r="I27"/>
  <c r="C27"/>
  <c r="M26"/>
  <c r="L26"/>
  <c r="K26"/>
  <c r="I26"/>
  <c r="C26"/>
  <c r="M25"/>
  <c r="L25"/>
  <c r="K25"/>
  <c r="I25"/>
  <c r="C25"/>
  <c r="M24"/>
  <c r="L24"/>
  <c r="K24"/>
  <c r="I24"/>
  <c r="C24"/>
  <c r="M23"/>
  <c r="L23"/>
  <c r="K23"/>
  <c r="I23"/>
  <c r="C23"/>
  <c r="M22"/>
  <c r="L22"/>
  <c r="K22"/>
  <c r="I22"/>
  <c r="C22"/>
  <c r="M21"/>
  <c r="L21"/>
  <c r="K21"/>
  <c r="I21"/>
  <c r="C21"/>
  <c r="M20"/>
  <c r="L20"/>
  <c r="K20"/>
  <c r="I20"/>
  <c r="Z20" s="1"/>
  <c r="C20"/>
  <c r="M19"/>
  <c r="L19"/>
  <c r="K19"/>
  <c r="I19"/>
  <c r="C19"/>
  <c r="M18"/>
  <c r="L18"/>
  <c r="K18"/>
  <c r="I18"/>
  <c r="C18"/>
  <c r="AE16"/>
  <c r="AA16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E12"/>
  <c r="AA12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E10"/>
  <c r="AA10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M30" i="7"/>
  <c r="L30"/>
  <c r="K30"/>
  <c r="I30"/>
  <c r="C30"/>
  <c r="M29"/>
  <c r="L29"/>
  <c r="K29"/>
  <c r="I29"/>
  <c r="P29" s="1"/>
  <c r="C29"/>
  <c r="M28"/>
  <c r="L28"/>
  <c r="K28"/>
  <c r="I28"/>
  <c r="C28"/>
  <c r="M27"/>
  <c r="L27"/>
  <c r="K27"/>
  <c r="I27"/>
  <c r="C27"/>
  <c r="M26"/>
  <c r="L26"/>
  <c r="K26"/>
  <c r="I26"/>
  <c r="C26"/>
  <c r="M25"/>
  <c r="L25"/>
  <c r="K25"/>
  <c r="I25"/>
  <c r="P25" s="1"/>
  <c r="C25"/>
  <c r="M24"/>
  <c r="L24"/>
  <c r="K24"/>
  <c r="I24"/>
  <c r="C24"/>
  <c r="M23"/>
  <c r="L23"/>
  <c r="K23"/>
  <c r="I23"/>
  <c r="C23"/>
  <c r="M22"/>
  <c r="L22"/>
  <c r="K22"/>
  <c r="I22"/>
  <c r="C22"/>
  <c r="M21"/>
  <c r="L21"/>
  <c r="K21"/>
  <c r="I21"/>
  <c r="P21" s="1"/>
  <c r="C21"/>
  <c r="M20"/>
  <c r="L20"/>
  <c r="K20"/>
  <c r="I20"/>
  <c r="C20"/>
  <c r="M19"/>
  <c r="L19"/>
  <c r="K19"/>
  <c r="I19"/>
  <c r="C19"/>
  <c r="M18"/>
  <c r="L18"/>
  <c r="K18"/>
  <c r="I18"/>
  <c r="C18"/>
  <c r="AE16"/>
  <c r="AA16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E12"/>
  <c r="AA12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E10"/>
  <c r="AA10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P26" i="9" l="1"/>
  <c r="P24" i="10"/>
  <c r="P29"/>
  <c r="P19" i="8"/>
  <c r="P28" i="10"/>
  <c r="P22" i="9"/>
  <c r="P30"/>
  <c r="P20" i="10"/>
  <c r="P25"/>
  <c r="P22"/>
  <c r="P19" i="9"/>
  <c r="O20"/>
  <c r="P23"/>
  <c r="P27"/>
  <c r="O18" i="10"/>
  <c r="P21"/>
  <c r="P18" i="8"/>
  <c r="P20" i="9"/>
  <c r="Z20" i="10"/>
  <c r="AA20" s="1"/>
  <c r="AE20" s="1"/>
  <c r="P18" i="7"/>
  <c r="P20" i="8"/>
  <c r="O18" i="9"/>
  <c r="Z20"/>
  <c r="AA20" s="1"/>
  <c r="AE20" s="1"/>
  <c r="P24"/>
  <c r="P28"/>
  <c r="P18" i="10"/>
  <c r="O19"/>
  <c r="P30"/>
  <c r="P19" i="7"/>
  <c r="P18" i="9"/>
  <c r="O19"/>
  <c r="P21"/>
  <c r="P25"/>
  <c r="P29"/>
  <c r="P19" i="10"/>
  <c r="O20"/>
  <c r="P23"/>
  <c r="P27"/>
  <c r="P26"/>
  <c r="S21"/>
  <c r="S22"/>
  <c r="S23"/>
  <c r="S24"/>
  <c r="S25"/>
  <c r="S26"/>
  <c r="S27"/>
  <c r="S28"/>
  <c r="S29"/>
  <c r="S18"/>
  <c r="N21"/>
  <c r="Z21"/>
  <c r="AA21" s="1"/>
  <c r="AE21" s="1"/>
  <c r="N22"/>
  <c r="Z22"/>
  <c r="AA22" s="1"/>
  <c r="AE22" s="1"/>
  <c r="N23"/>
  <c r="Z23"/>
  <c r="AA23" s="1"/>
  <c r="AE23" s="1"/>
  <c r="N24"/>
  <c r="Z24"/>
  <c r="AA24" s="1"/>
  <c r="AE24" s="1"/>
  <c r="N25"/>
  <c r="Z25"/>
  <c r="AA25" s="1"/>
  <c r="AE25" s="1"/>
  <c r="N26"/>
  <c r="Z26"/>
  <c r="AA26" s="1"/>
  <c r="AE26" s="1"/>
  <c r="N27"/>
  <c r="Z27"/>
  <c r="AA27" s="1"/>
  <c r="AE27" s="1"/>
  <c r="N28"/>
  <c r="Z28"/>
  <c r="AA28" s="1"/>
  <c r="AE28" s="1"/>
  <c r="N29"/>
  <c r="Z29"/>
  <c r="AA29" s="1"/>
  <c r="AE29" s="1"/>
  <c r="N30"/>
  <c r="Z30"/>
  <c r="AA30" s="1"/>
  <c r="AE30" s="1"/>
  <c r="N18"/>
  <c r="N19"/>
  <c r="N20"/>
  <c r="O21"/>
  <c r="O22"/>
  <c r="O23"/>
  <c r="O24"/>
  <c r="O25"/>
  <c r="O26"/>
  <c r="O27"/>
  <c r="O28"/>
  <c r="O29"/>
  <c r="O30"/>
  <c r="S30"/>
  <c r="S19"/>
  <c r="S30" i="9"/>
  <c r="S19"/>
  <c r="S21"/>
  <c r="S22"/>
  <c r="S23"/>
  <c r="S24"/>
  <c r="S28"/>
  <c r="S29"/>
  <c r="N21"/>
  <c r="Z21"/>
  <c r="AA21" s="1"/>
  <c r="AE21" s="1"/>
  <c r="N22"/>
  <c r="Z22"/>
  <c r="AA22" s="1"/>
  <c r="AE22" s="1"/>
  <c r="N23"/>
  <c r="Z23"/>
  <c r="AA23" s="1"/>
  <c r="AE23" s="1"/>
  <c r="N24"/>
  <c r="Z24"/>
  <c r="AA24" s="1"/>
  <c r="AE24" s="1"/>
  <c r="N25"/>
  <c r="Z25"/>
  <c r="AA25" s="1"/>
  <c r="AE25" s="1"/>
  <c r="N26"/>
  <c r="Z26"/>
  <c r="AA26" s="1"/>
  <c r="AE26" s="1"/>
  <c r="N27"/>
  <c r="Z27"/>
  <c r="AA27" s="1"/>
  <c r="AE27" s="1"/>
  <c r="N28"/>
  <c r="Z28"/>
  <c r="AA28" s="1"/>
  <c r="AE28" s="1"/>
  <c r="N29"/>
  <c r="Z29"/>
  <c r="AA29" s="1"/>
  <c r="AE29" s="1"/>
  <c r="N30"/>
  <c r="Z30"/>
  <c r="AA30" s="1"/>
  <c r="AE30" s="1"/>
  <c r="N18"/>
  <c r="N19"/>
  <c r="N20"/>
  <c r="O21"/>
  <c r="O22"/>
  <c r="O23"/>
  <c r="O24"/>
  <c r="O25"/>
  <c r="O26"/>
  <c r="O27"/>
  <c r="O28"/>
  <c r="O29"/>
  <c r="O30"/>
  <c r="S25"/>
  <c r="S26"/>
  <c r="S27"/>
  <c r="S23" i="8"/>
  <c r="S27"/>
  <c r="O20"/>
  <c r="P22"/>
  <c r="P26"/>
  <c r="P30"/>
  <c r="S19"/>
  <c r="P23"/>
  <c r="S24"/>
  <c r="P27"/>
  <c r="S28"/>
  <c r="S18"/>
  <c r="S21"/>
  <c r="P24"/>
  <c r="S25"/>
  <c r="P28"/>
  <c r="S29"/>
  <c r="P21"/>
  <c r="S22"/>
  <c r="P25"/>
  <c r="S26"/>
  <c r="P29"/>
  <c r="S30"/>
  <c r="N28"/>
  <c r="Z28"/>
  <c r="AA28" s="1"/>
  <c r="AE28" s="1"/>
  <c r="N29"/>
  <c r="Z29"/>
  <c r="AA29" s="1"/>
  <c r="AE29" s="1"/>
  <c r="N30"/>
  <c r="Z30"/>
  <c r="AA30" s="1"/>
  <c r="AE30" s="1"/>
  <c r="N21"/>
  <c r="Z21"/>
  <c r="AA21" s="1"/>
  <c r="AE21" s="1"/>
  <c r="N22"/>
  <c r="Z22"/>
  <c r="AA22" s="1"/>
  <c r="AE22" s="1"/>
  <c r="N23"/>
  <c r="Z23"/>
  <c r="AA23" s="1"/>
  <c r="AE23" s="1"/>
  <c r="N24"/>
  <c r="Z24"/>
  <c r="AA24" s="1"/>
  <c r="AE24" s="1"/>
  <c r="N25"/>
  <c r="Z25"/>
  <c r="AA25" s="1"/>
  <c r="AE25" s="1"/>
  <c r="N26"/>
  <c r="Z26"/>
  <c r="AA26" s="1"/>
  <c r="AE26" s="1"/>
  <c r="N27"/>
  <c r="Z27"/>
  <c r="AA27" s="1"/>
  <c r="AE27" s="1"/>
  <c r="N18"/>
  <c r="Z18"/>
  <c r="AA18" s="1"/>
  <c r="AE18" s="1"/>
  <c r="N19"/>
  <c r="Z19"/>
  <c r="AA19" s="1"/>
  <c r="AE19" s="1"/>
  <c r="N20"/>
  <c r="AA20"/>
  <c r="AE20" s="1"/>
  <c r="O21"/>
  <c r="O22"/>
  <c r="O23"/>
  <c r="O24"/>
  <c r="O25"/>
  <c r="O26"/>
  <c r="O27"/>
  <c r="O28"/>
  <c r="O29"/>
  <c r="O30"/>
  <c r="O18"/>
  <c r="O19"/>
  <c r="S30" i="7"/>
  <c r="S26"/>
  <c r="S22"/>
  <c r="S18"/>
  <c r="P22"/>
  <c r="S23"/>
  <c r="P26"/>
  <c r="S27"/>
  <c r="P30"/>
  <c r="P23"/>
  <c r="S24"/>
  <c r="P27"/>
  <c r="S28"/>
  <c r="S19"/>
  <c r="O20"/>
  <c r="S21"/>
  <c r="P24"/>
  <c r="S25"/>
  <c r="P28"/>
  <c r="S29"/>
  <c r="Z20"/>
  <c r="AA20" s="1"/>
  <c r="AE20" s="1"/>
  <c r="N21"/>
  <c r="Z21"/>
  <c r="AA21" s="1"/>
  <c r="AE21" s="1"/>
  <c r="N23"/>
  <c r="Z23"/>
  <c r="AA23" s="1"/>
  <c r="AE23" s="1"/>
  <c r="N25"/>
  <c r="Z25"/>
  <c r="AA25" s="1"/>
  <c r="AE25" s="1"/>
  <c r="N26"/>
  <c r="Z26"/>
  <c r="AA26" s="1"/>
  <c r="AE26" s="1"/>
  <c r="N27"/>
  <c r="Z27"/>
  <c r="AA27" s="1"/>
  <c r="AE27" s="1"/>
  <c r="N28"/>
  <c r="Z28"/>
  <c r="AA28" s="1"/>
  <c r="AE28" s="1"/>
  <c r="N29"/>
  <c r="Z29"/>
  <c r="AA29" s="1"/>
  <c r="AE29" s="1"/>
  <c r="N30"/>
  <c r="Z30"/>
  <c r="AA30" s="1"/>
  <c r="AE30" s="1"/>
  <c r="N20"/>
  <c r="O21"/>
  <c r="O22"/>
  <c r="O23"/>
  <c r="O24"/>
  <c r="O25"/>
  <c r="O26"/>
  <c r="O27"/>
  <c r="O28"/>
  <c r="O29"/>
  <c r="O30"/>
  <c r="P20"/>
  <c r="N22"/>
  <c r="Z22"/>
  <c r="AA22" s="1"/>
  <c r="AE22" s="1"/>
  <c r="N24"/>
  <c r="Z24"/>
  <c r="AA24" s="1"/>
  <c r="AE24" s="1"/>
  <c r="N18"/>
  <c r="Z18"/>
  <c r="AA18" s="1"/>
  <c r="AE18" s="1"/>
  <c r="N19"/>
  <c r="Z19"/>
  <c r="AA19" s="1"/>
  <c r="AE19" s="1"/>
  <c r="O18"/>
  <c r="O19"/>
  <c r="M30" i="6"/>
  <c r="L30"/>
  <c r="K30"/>
  <c r="I30"/>
  <c r="C30"/>
  <c r="M29"/>
  <c r="L29"/>
  <c r="K29"/>
  <c r="I29"/>
  <c r="C29"/>
  <c r="M28"/>
  <c r="L28"/>
  <c r="K28"/>
  <c r="I28"/>
  <c r="Z28" s="1"/>
  <c r="C28"/>
  <c r="M27"/>
  <c r="L27"/>
  <c r="K27"/>
  <c r="I27"/>
  <c r="C27"/>
  <c r="M26"/>
  <c r="L26"/>
  <c r="K26"/>
  <c r="I26"/>
  <c r="Z26" s="1"/>
  <c r="C26"/>
  <c r="M25"/>
  <c r="L25"/>
  <c r="K25"/>
  <c r="I25"/>
  <c r="C25"/>
  <c r="M24"/>
  <c r="L24"/>
  <c r="K24"/>
  <c r="I24"/>
  <c r="Z24" s="1"/>
  <c r="C24"/>
  <c r="M23"/>
  <c r="L23"/>
  <c r="K23"/>
  <c r="I23"/>
  <c r="C23"/>
  <c r="M22"/>
  <c r="L22"/>
  <c r="K22"/>
  <c r="I22"/>
  <c r="Z22" s="1"/>
  <c r="C22"/>
  <c r="M21"/>
  <c r="L21"/>
  <c r="K21"/>
  <c r="I21"/>
  <c r="C21"/>
  <c r="M20"/>
  <c r="L20"/>
  <c r="K20"/>
  <c r="I20"/>
  <c r="Z20" s="1"/>
  <c r="C20"/>
  <c r="M19"/>
  <c r="L19"/>
  <c r="K19"/>
  <c r="I19"/>
  <c r="C19"/>
  <c r="M18"/>
  <c r="L18"/>
  <c r="K18"/>
  <c r="I18"/>
  <c r="C18"/>
  <c r="AA16"/>
  <c r="AE16" s="1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A12"/>
  <c r="AE12" s="1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A10"/>
  <c r="AE10" s="1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P25" l="1"/>
  <c r="N26"/>
  <c r="N18"/>
  <c r="P21"/>
  <c r="S24"/>
  <c r="N22"/>
  <c r="S28"/>
  <c r="S27"/>
  <c r="P19"/>
  <c r="S26"/>
  <c r="S23"/>
  <c r="S22"/>
  <c r="S18"/>
  <c r="S29"/>
  <c r="S21"/>
  <c r="S25"/>
  <c r="P23"/>
  <c r="P27"/>
  <c r="N20"/>
  <c r="N24"/>
  <c r="S30"/>
  <c r="P29"/>
  <c r="Z21"/>
  <c r="AA21" s="1"/>
  <c r="AE21" s="1"/>
  <c r="Z23"/>
  <c r="AA23" s="1"/>
  <c r="AE23" s="1"/>
  <c r="Z25"/>
  <c r="AA25" s="1"/>
  <c r="AE25" s="1"/>
  <c r="Z27"/>
  <c r="AA27" s="1"/>
  <c r="AE27" s="1"/>
  <c r="N28"/>
  <c r="Z29"/>
  <c r="AA29" s="1"/>
  <c r="AE29" s="1"/>
  <c r="N30"/>
  <c r="O18"/>
  <c r="O20"/>
  <c r="O22"/>
  <c r="O24"/>
  <c r="O26"/>
  <c r="O28"/>
  <c r="O30"/>
  <c r="P18"/>
  <c r="P20"/>
  <c r="P22"/>
  <c r="P24"/>
  <c r="P26"/>
  <c r="P28"/>
  <c r="P30"/>
  <c r="Z19"/>
  <c r="AA19" s="1"/>
  <c r="AE19" s="1"/>
  <c r="Z18"/>
  <c r="AA18" s="1"/>
  <c r="AE18" s="1"/>
  <c r="N19"/>
  <c r="Z30"/>
  <c r="AA30" s="1"/>
  <c r="AE30" s="1"/>
  <c r="N29"/>
  <c r="O19"/>
  <c r="AA20"/>
  <c r="AE20" s="1"/>
  <c r="O21"/>
  <c r="AA22"/>
  <c r="AE22" s="1"/>
  <c r="O23"/>
  <c r="AA24"/>
  <c r="AE24" s="1"/>
  <c r="O25"/>
  <c r="AA26"/>
  <c r="AE26" s="1"/>
  <c r="O27"/>
  <c r="AA28"/>
  <c r="AE28" s="1"/>
  <c r="O29"/>
  <c r="N21"/>
  <c r="N23"/>
  <c r="N25"/>
  <c r="N27"/>
  <c r="M30" i="5"/>
  <c r="L30"/>
  <c r="K30"/>
  <c r="I30"/>
  <c r="C30"/>
  <c r="M29"/>
  <c r="L29"/>
  <c r="K29"/>
  <c r="I29"/>
  <c r="C29"/>
  <c r="M28"/>
  <c r="L28"/>
  <c r="K28"/>
  <c r="I28"/>
  <c r="P28" s="1"/>
  <c r="C28"/>
  <c r="M27"/>
  <c r="L27"/>
  <c r="K27"/>
  <c r="I27"/>
  <c r="C27"/>
  <c r="M26"/>
  <c r="L26"/>
  <c r="K26"/>
  <c r="I26"/>
  <c r="C26"/>
  <c r="M25"/>
  <c r="L25"/>
  <c r="K25"/>
  <c r="I25"/>
  <c r="C25"/>
  <c r="M24"/>
  <c r="L24"/>
  <c r="K24"/>
  <c r="I24"/>
  <c r="C24"/>
  <c r="M23"/>
  <c r="L23"/>
  <c r="K23"/>
  <c r="I23"/>
  <c r="C23"/>
  <c r="M22"/>
  <c r="L22"/>
  <c r="K22"/>
  <c r="I22"/>
  <c r="C22"/>
  <c r="M21"/>
  <c r="L21"/>
  <c r="K21"/>
  <c r="I21"/>
  <c r="C21"/>
  <c r="M20"/>
  <c r="L20"/>
  <c r="K20"/>
  <c r="I20"/>
  <c r="P20" s="1"/>
  <c r="C20"/>
  <c r="M19"/>
  <c r="L19"/>
  <c r="K19"/>
  <c r="I19"/>
  <c r="C19"/>
  <c r="M18"/>
  <c r="L18"/>
  <c r="K18"/>
  <c r="I18"/>
  <c r="C18"/>
  <c r="AA16"/>
  <c r="AE16" s="1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A12"/>
  <c r="AE12" s="1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A10"/>
  <c r="AE10" s="1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M30" i="4"/>
  <c r="L30"/>
  <c r="K30"/>
  <c r="I30"/>
  <c r="C30"/>
  <c r="M29"/>
  <c r="L29"/>
  <c r="K29"/>
  <c r="I29"/>
  <c r="C29"/>
  <c r="M28"/>
  <c r="L28"/>
  <c r="K28"/>
  <c r="I28"/>
  <c r="P28" s="1"/>
  <c r="C28"/>
  <c r="M27"/>
  <c r="L27"/>
  <c r="K27"/>
  <c r="I27"/>
  <c r="C27"/>
  <c r="M26"/>
  <c r="L26"/>
  <c r="K26"/>
  <c r="I26"/>
  <c r="C26"/>
  <c r="M25"/>
  <c r="L25"/>
  <c r="K25"/>
  <c r="I25"/>
  <c r="C25"/>
  <c r="M24"/>
  <c r="L24"/>
  <c r="K24"/>
  <c r="I24"/>
  <c r="C24"/>
  <c r="M23"/>
  <c r="L23"/>
  <c r="K23"/>
  <c r="I23"/>
  <c r="C23"/>
  <c r="M22"/>
  <c r="L22"/>
  <c r="K22"/>
  <c r="I22"/>
  <c r="C22"/>
  <c r="M21"/>
  <c r="L21"/>
  <c r="K21"/>
  <c r="I21"/>
  <c r="C21"/>
  <c r="M20"/>
  <c r="L20"/>
  <c r="K20"/>
  <c r="I20"/>
  <c r="C20"/>
  <c r="M19"/>
  <c r="L19"/>
  <c r="K19"/>
  <c r="I19"/>
  <c r="C19"/>
  <c r="M18"/>
  <c r="L18"/>
  <c r="K18"/>
  <c r="I18"/>
  <c r="C18"/>
  <c r="AA16"/>
  <c r="AE16" s="1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A12"/>
  <c r="AE12" s="1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A10"/>
  <c r="AE10" s="1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M25" i="2"/>
  <c r="M26"/>
  <c r="P30" i="5" l="1"/>
  <c r="P26"/>
  <c r="P24"/>
  <c r="P22"/>
  <c r="S25"/>
  <c r="S21"/>
  <c r="P18"/>
  <c r="S19"/>
  <c r="S23"/>
  <c r="S27"/>
  <c r="P19"/>
  <c r="S20"/>
  <c r="P23"/>
  <c r="S24"/>
  <c r="P27"/>
  <c r="S28"/>
  <c r="S29"/>
  <c r="S18"/>
  <c r="P21"/>
  <c r="S22"/>
  <c r="P25"/>
  <c r="S26"/>
  <c r="P29"/>
  <c r="S30"/>
  <c r="N18"/>
  <c r="Z18"/>
  <c r="AA18" s="1"/>
  <c r="AE18" s="1"/>
  <c r="N20"/>
  <c r="Z20"/>
  <c r="AA20" s="1"/>
  <c r="AE20" s="1"/>
  <c r="N21"/>
  <c r="Z21"/>
  <c r="AA21" s="1"/>
  <c r="AE21" s="1"/>
  <c r="Z24"/>
  <c r="AA24" s="1"/>
  <c r="AE24" s="1"/>
  <c r="N28"/>
  <c r="Z28"/>
  <c r="AA28" s="1"/>
  <c r="AE28" s="1"/>
  <c r="N30"/>
  <c r="Z30"/>
  <c r="AA30" s="1"/>
  <c r="AE30" s="1"/>
  <c r="N19"/>
  <c r="Z19"/>
  <c r="N22"/>
  <c r="Z22"/>
  <c r="AA22" s="1"/>
  <c r="AE22" s="1"/>
  <c r="N23"/>
  <c r="Z23"/>
  <c r="AA23" s="1"/>
  <c r="AE23" s="1"/>
  <c r="N24"/>
  <c r="N25"/>
  <c r="Z25"/>
  <c r="AA25" s="1"/>
  <c r="AE25" s="1"/>
  <c r="N26"/>
  <c r="Z26"/>
  <c r="AA26" s="1"/>
  <c r="AE26" s="1"/>
  <c r="N27"/>
  <c r="Z27"/>
  <c r="AA27" s="1"/>
  <c r="AE27" s="1"/>
  <c r="N29"/>
  <c r="Z29"/>
  <c r="AA29" s="1"/>
  <c r="AE29" s="1"/>
  <c r="O18"/>
  <c r="O19"/>
  <c r="AA19"/>
  <c r="AE19" s="1"/>
  <c r="O20"/>
  <c r="O21"/>
  <c r="O22"/>
  <c r="O23"/>
  <c r="O24"/>
  <c r="O25"/>
  <c r="O26"/>
  <c r="O27"/>
  <c r="O28"/>
  <c r="O29"/>
  <c r="O30"/>
  <c r="P24" i="4"/>
  <c r="P20"/>
  <c r="S21"/>
  <c r="S25"/>
  <c r="S29"/>
  <c r="S18"/>
  <c r="P21"/>
  <c r="S22"/>
  <c r="P25"/>
  <c r="S26"/>
  <c r="P29"/>
  <c r="S30"/>
  <c r="P18"/>
  <c r="S19"/>
  <c r="P22"/>
  <c r="S23"/>
  <c r="P26"/>
  <c r="S27"/>
  <c r="P30"/>
  <c r="P19"/>
  <c r="S20"/>
  <c r="P23"/>
  <c r="S24"/>
  <c r="P27"/>
  <c r="S28"/>
  <c r="N28"/>
  <c r="Z28"/>
  <c r="AA28" s="1"/>
  <c r="AE28" s="1"/>
  <c r="N18"/>
  <c r="Z18"/>
  <c r="N21"/>
  <c r="Z21"/>
  <c r="AA21" s="1"/>
  <c r="AE21" s="1"/>
  <c r="N25"/>
  <c r="Z25"/>
  <c r="AA25" s="1"/>
  <c r="AE25" s="1"/>
  <c r="N26"/>
  <c r="Z26"/>
  <c r="AA26" s="1"/>
  <c r="AE26" s="1"/>
  <c r="N27"/>
  <c r="Z27"/>
  <c r="AA27" s="1"/>
  <c r="AE27" s="1"/>
  <c r="N29"/>
  <c r="Z29"/>
  <c r="AA29" s="1"/>
  <c r="AE29" s="1"/>
  <c r="N19"/>
  <c r="Z19"/>
  <c r="AA19" s="1"/>
  <c r="AE19" s="1"/>
  <c r="N20"/>
  <c r="Z20"/>
  <c r="AA20" s="1"/>
  <c r="AE20" s="1"/>
  <c r="N22"/>
  <c r="Z22"/>
  <c r="AA22" s="1"/>
  <c r="AE22" s="1"/>
  <c r="N23"/>
  <c r="Z23"/>
  <c r="AA23" s="1"/>
  <c r="AE23" s="1"/>
  <c r="N24"/>
  <c r="Z24"/>
  <c r="AA24" s="1"/>
  <c r="AE24" s="1"/>
  <c r="N30"/>
  <c r="Z30"/>
  <c r="AA30" s="1"/>
  <c r="AE30" s="1"/>
  <c r="O18"/>
  <c r="AA18"/>
  <c r="AE18" s="1"/>
  <c r="O19"/>
  <c r="O20"/>
  <c r="O21"/>
  <c r="O22"/>
  <c r="O23"/>
  <c r="O24"/>
  <c r="O25"/>
  <c r="O26"/>
  <c r="O27"/>
  <c r="O28"/>
  <c r="O29"/>
  <c r="O30"/>
  <c r="I19" i="2"/>
  <c r="I20"/>
  <c r="I21"/>
  <c r="I22"/>
  <c r="I23"/>
  <c r="I24"/>
  <c r="I25"/>
  <c r="I26"/>
  <c r="I27"/>
  <c r="I28"/>
  <c r="I29"/>
  <c r="I30"/>
  <c r="I18"/>
  <c r="C19"/>
  <c r="C20"/>
  <c r="C21"/>
  <c r="C22"/>
  <c r="C23"/>
  <c r="C24"/>
  <c r="C25"/>
  <c r="C26"/>
  <c r="C27"/>
  <c r="C28"/>
  <c r="C29"/>
  <c r="C30"/>
  <c r="C18"/>
  <c r="M30" l="1"/>
  <c r="P30" s="1"/>
  <c r="L30"/>
  <c r="O30" s="1"/>
  <c r="K30"/>
  <c r="Z30"/>
  <c r="AA30" s="1"/>
  <c r="AE30" s="1"/>
  <c r="M29"/>
  <c r="P29" s="1"/>
  <c r="L29"/>
  <c r="O29" s="1"/>
  <c r="K29"/>
  <c r="Z29"/>
  <c r="AA29" s="1"/>
  <c r="AE29" s="1"/>
  <c r="M28"/>
  <c r="P28" s="1"/>
  <c r="L28"/>
  <c r="O28" s="1"/>
  <c r="K28"/>
  <c r="Z28"/>
  <c r="AA28" s="1"/>
  <c r="AE28" s="1"/>
  <c r="M27"/>
  <c r="P27" s="1"/>
  <c r="L27"/>
  <c r="O27" s="1"/>
  <c r="K27"/>
  <c r="Z27"/>
  <c r="AA27" s="1"/>
  <c r="AE27" s="1"/>
  <c r="P26"/>
  <c r="L26"/>
  <c r="O26" s="1"/>
  <c r="K26"/>
  <c r="Z26"/>
  <c r="AA26" s="1"/>
  <c r="AE26" s="1"/>
  <c r="O25"/>
  <c r="P25"/>
  <c r="L25"/>
  <c r="K25"/>
  <c r="Z25"/>
  <c r="AA25" s="1"/>
  <c r="AE25" s="1"/>
  <c r="M24"/>
  <c r="P24" s="1"/>
  <c r="L24"/>
  <c r="O24" s="1"/>
  <c r="K24"/>
  <c r="Z24"/>
  <c r="AA24" s="1"/>
  <c r="AE24" s="1"/>
  <c r="M23"/>
  <c r="P23" s="1"/>
  <c r="L23"/>
  <c r="O23" s="1"/>
  <c r="K23"/>
  <c r="Z23"/>
  <c r="AA23" s="1"/>
  <c r="AE23" s="1"/>
  <c r="M22"/>
  <c r="P22" s="1"/>
  <c r="L22"/>
  <c r="O22" s="1"/>
  <c r="K22"/>
  <c r="Z22"/>
  <c r="AA22" s="1"/>
  <c r="AE22" s="1"/>
  <c r="O21"/>
  <c r="M21"/>
  <c r="P21" s="1"/>
  <c r="L21"/>
  <c r="K21"/>
  <c r="Z21"/>
  <c r="AA21" s="1"/>
  <c r="AE21" s="1"/>
  <c r="M20"/>
  <c r="P20" s="1"/>
  <c r="L20"/>
  <c r="O20" s="1"/>
  <c r="K20"/>
  <c r="S20" s="1"/>
  <c r="Z20"/>
  <c r="AA20" s="1"/>
  <c r="AE20" s="1"/>
  <c r="M19"/>
  <c r="P19" s="1"/>
  <c r="L19"/>
  <c r="O19" s="1"/>
  <c r="K19"/>
  <c r="Z19"/>
  <c r="AA19" s="1"/>
  <c r="AE19" s="1"/>
  <c r="M18"/>
  <c r="L18"/>
  <c r="K18"/>
  <c r="Z18"/>
  <c r="AA18" s="1"/>
  <c r="AE18" s="1"/>
  <c r="AA16"/>
  <c r="AE16" s="1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A12"/>
  <c r="AE12" s="1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A10"/>
  <c r="AE10" s="1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S28" l="1"/>
  <c r="S24"/>
  <c r="S22"/>
  <c r="S26"/>
  <c r="S30"/>
  <c r="S18"/>
  <c r="S19"/>
  <c r="S21"/>
  <c r="S23"/>
  <c r="S25"/>
  <c r="S27"/>
  <c r="S29"/>
  <c r="O18"/>
  <c r="P18"/>
  <c r="N18"/>
  <c r="N19"/>
  <c r="N20"/>
  <c r="N21"/>
  <c r="N22"/>
  <c r="N23"/>
  <c r="N24"/>
  <c r="N25"/>
  <c r="N26"/>
  <c r="N27"/>
  <c r="N28"/>
  <c r="N29"/>
  <c r="N30"/>
  <c r="M30" i="1"/>
  <c r="L30"/>
  <c r="K30"/>
  <c r="I30"/>
  <c r="AA30" s="1"/>
  <c r="M29"/>
  <c r="L29"/>
  <c r="K29"/>
  <c r="I29"/>
  <c r="Z29" s="1"/>
  <c r="M28"/>
  <c r="L28"/>
  <c r="K28"/>
  <c r="I28"/>
  <c r="P28" s="1"/>
  <c r="M27"/>
  <c r="L27"/>
  <c r="S27" s="1"/>
  <c r="K27"/>
  <c r="I27"/>
  <c r="AA27" s="1"/>
  <c r="AE27" s="1"/>
  <c r="C27"/>
  <c r="M26"/>
  <c r="L26"/>
  <c r="K26"/>
  <c r="I26"/>
  <c r="AA26" s="1"/>
  <c r="AE26" s="1"/>
  <c r="C26"/>
  <c r="M25"/>
  <c r="L25"/>
  <c r="S25" s="1"/>
  <c r="K25"/>
  <c r="I25"/>
  <c r="AA25" s="1"/>
  <c r="AE25" s="1"/>
  <c r="C25"/>
  <c r="M24"/>
  <c r="L24"/>
  <c r="K24"/>
  <c r="I24"/>
  <c r="AA24" s="1"/>
  <c r="AE24" s="1"/>
  <c r="C24"/>
  <c r="M23"/>
  <c r="L23"/>
  <c r="S23" s="1"/>
  <c r="K23"/>
  <c r="I23"/>
  <c r="AA23" s="1"/>
  <c r="AE23" s="1"/>
  <c r="C23"/>
  <c r="M22"/>
  <c r="L22"/>
  <c r="K22"/>
  <c r="I22"/>
  <c r="AA22" s="1"/>
  <c r="AE22" s="1"/>
  <c r="C22"/>
  <c r="M21"/>
  <c r="L21"/>
  <c r="S21" s="1"/>
  <c r="K21"/>
  <c r="I21"/>
  <c r="AA21" s="1"/>
  <c r="AE21" s="1"/>
  <c r="C21"/>
  <c r="M20"/>
  <c r="L20"/>
  <c r="K20"/>
  <c r="I20"/>
  <c r="AA20" s="1"/>
  <c r="AE20" s="1"/>
  <c r="C20"/>
  <c r="M19"/>
  <c r="L19"/>
  <c r="S19" s="1"/>
  <c r="K19"/>
  <c r="I19"/>
  <c r="AA19" s="1"/>
  <c r="AE19" s="1"/>
  <c r="C19"/>
  <c r="M18"/>
  <c r="L18"/>
  <c r="K18"/>
  <c r="I18"/>
  <c r="AA18" s="1"/>
  <c r="AE18" s="1"/>
  <c r="C18"/>
  <c r="AA16"/>
  <c r="AE16" s="1"/>
  <c r="Z16"/>
  <c r="P16"/>
  <c r="O16"/>
  <c r="N16"/>
  <c r="M16"/>
  <c r="L16"/>
  <c r="K16"/>
  <c r="C16"/>
  <c r="AA13"/>
  <c r="AE13" s="1"/>
  <c r="Z13"/>
  <c r="P13"/>
  <c r="O13"/>
  <c r="N13"/>
  <c r="M13"/>
  <c r="L13"/>
  <c r="K13"/>
  <c r="C13"/>
  <c r="AA12"/>
  <c r="AE12" s="1"/>
  <c r="Z12"/>
  <c r="P12"/>
  <c r="O12"/>
  <c r="N12"/>
  <c r="M12"/>
  <c r="L12"/>
  <c r="K12"/>
  <c r="C12"/>
  <c r="AA11"/>
  <c r="AE11" s="1"/>
  <c r="Z11"/>
  <c r="P11"/>
  <c r="O11"/>
  <c r="N11"/>
  <c r="M11"/>
  <c r="L11"/>
  <c r="K11"/>
  <c r="C11"/>
  <c r="AA10"/>
  <c r="AE10" s="1"/>
  <c r="Z10"/>
  <c r="P10"/>
  <c r="O10"/>
  <c r="N10"/>
  <c r="M10"/>
  <c r="L10"/>
  <c r="K10"/>
  <c r="C10"/>
  <c r="AA9"/>
  <c r="AE9" s="1"/>
  <c r="Z9"/>
  <c r="P9"/>
  <c r="O9"/>
  <c r="N9"/>
  <c r="M9"/>
  <c r="L9"/>
  <c r="K9"/>
  <c r="C9"/>
  <c r="S18" l="1"/>
  <c r="S20"/>
  <c r="S22"/>
  <c r="S24"/>
  <c r="S26"/>
  <c r="S28"/>
  <c r="S29"/>
  <c r="S30"/>
  <c r="O29"/>
  <c r="P30"/>
  <c r="P18"/>
  <c r="P20"/>
  <c r="P22"/>
  <c r="P24"/>
  <c r="P26"/>
  <c r="P29"/>
  <c r="AA29"/>
  <c r="P19"/>
  <c r="P21"/>
  <c r="P23"/>
  <c r="P25"/>
  <c r="P27"/>
  <c r="N28"/>
  <c r="Z28"/>
  <c r="N18"/>
  <c r="Z18"/>
  <c r="N19"/>
  <c r="Z19"/>
  <c r="N20"/>
  <c r="Z20"/>
  <c r="N21"/>
  <c r="Z21"/>
  <c r="N22"/>
  <c r="Z22"/>
  <c r="N23"/>
  <c r="Z23"/>
  <c r="N24"/>
  <c r="Z24"/>
  <c r="N25"/>
  <c r="Z25"/>
  <c r="N26"/>
  <c r="Z26"/>
  <c r="N27"/>
  <c r="Z27"/>
  <c r="O28"/>
  <c r="AA28"/>
  <c r="N30"/>
  <c r="Z30"/>
  <c r="O18"/>
  <c r="O19"/>
  <c r="O20"/>
  <c r="O21"/>
  <c r="O22"/>
  <c r="O23"/>
  <c r="O24"/>
  <c r="O25"/>
  <c r="O26"/>
  <c r="O27"/>
  <c r="N29"/>
  <c r="O30"/>
</calcChain>
</file>

<file path=xl/sharedStrings.xml><?xml version="1.0" encoding="utf-8"?>
<sst xmlns="http://schemas.openxmlformats.org/spreadsheetml/2006/main" count="2690" uniqueCount="1051">
  <si>
    <t>Tableau de production journalière</t>
  </si>
  <si>
    <t>CODE: DAS-PRO-16</t>
  </si>
  <si>
    <t>DATE:30/08/2019</t>
  </si>
  <si>
    <t>VERSION:07</t>
  </si>
  <si>
    <t>PAGE:1</t>
  </si>
  <si>
    <t>SYMBOLE</t>
  </si>
  <si>
    <t>MACHINE</t>
  </si>
  <si>
    <t>REF ARTICLE</t>
  </si>
  <si>
    <t xml:space="preserve">DESIGNATION </t>
  </si>
  <si>
    <t>COMPTEUR HIER à8H</t>
  </si>
  <si>
    <t>COMPTEUR HIER à 17H</t>
  </si>
  <si>
    <t>COMPTEUR HIER à 21H</t>
  </si>
  <si>
    <t>COMPTEUR AUJOURD’HUI à 8h</t>
  </si>
  <si>
    <t>CADENCE</t>
  </si>
  <si>
    <t>NOMBRE DE PIECES FINIS PAR CYCLE</t>
  </si>
  <si>
    <t>PIECES SUIVANT COMPTEU 8h--&gt;17h</t>
  </si>
  <si>
    <t>PIECES SUIVANT COMPTEUR 17H--&gt;21H</t>
  </si>
  <si>
    <t>PIECES SUIVANT COMPTEUR 5h--&gt;8h</t>
  </si>
  <si>
    <t>NOMBRE D'HEURES DE TRAVAIL    8h--&gt;17h</t>
  </si>
  <si>
    <t>NOMBRE D'HEURES DE TRAVAIL  17H--&gt;21H</t>
  </si>
  <si>
    <t>NOMBRE D'HEURES DE TRAVAIL 5h--&gt;8h</t>
  </si>
  <si>
    <t>NOMBRE D'HEURES DE TRAVAIL</t>
  </si>
  <si>
    <t>OBSERVATIONS</t>
  </si>
  <si>
    <t>Pieces manquantes</t>
  </si>
  <si>
    <t xml:space="preserve"> PIECES NC</t>
  </si>
  <si>
    <t>Pieces REELLES</t>
  </si>
  <si>
    <t>Nombre des pieces à retoucher</t>
  </si>
  <si>
    <t>Cause de la non-conformité</t>
  </si>
  <si>
    <t>Effet de la non-conformité</t>
  </si>
  <si>
    <t>Valeur de l'effet</t>
  </si>
  <si>
    <t>NOMBRES D'HEURES SUIVANT LES PIECES REELLES</t>
  </si>
  <si>
    <t>RENDEMENT</t>
  </si>
  <si>
    <t>Fiche de contrôle qualité début de serie</t>
  </si>
  <si>
    <t>Affutage</t>
  </si>
  <si>
    <t>Gamme d'usingae</t>
  </si>
  <si>
    <t>ALERTES</t>
  </si>
  <si>
    <t>A</t>
  </si>
  <si>
    <t>PF25 N°21</t>
  </si>
  <si>
    <t>B</t>
  </si>
  <si>
    <t>PF25 N°22</t>
  </si>
  <si>
    <t>C</t>
  </si>
  <si>
    <t>PF25 N°23</t>
  </si>
  <si>
    <t>D</t>
  </si>
  <si>
    <t>PF25 N°24</t>
  </si>
  <si>
    <t>E</t>
  </si>
  <si>
    <t>PF25 N°25</t>
  </si>
  <si>
    <t>F</t>
  </si>
  <si>
    <t>PF25 N°26</t>
  </si>
  <si>
    <t>R</t>
  </si>
  <si>
    <t>PF21 N°27</t>
  </si>
  <si>
    <t>S</t>
  </si>
  <si>
    <t>PF42 N°20</t>
  </si>
  <si>
    <t>SST16</t>
  </si>
  <si>
    <t>SB16</t>
  </si>
  <si>
    <t>BIGLIA 301 SM</t>
  </si>
  <si>
    <t>BIGLIA 42 S2M</t>
  </si>
  <si>
    <t>L32</t>
  </si>
  <si>
    <t>MULTI BROCHE</t>
  </si>
  <si>
    <t>G</t>
  </si>
  <si>
    <t>MORI SEIKI 3 axes</t>
  </si>
  <si>
    <t>H</t>
  </si>
  <si>
    <t>MORI SEIKI 5 axes</t>
  </si>
  <si>
    <t>I</t>
  </si>
  <si>
    <t>TSUGAMI</t>
  </si>
  <si>
    <t>J</t>
  </si>
  <si>
    <t>NAKAMURA</t>
  </si>
  <si>
    <t>K</t>
  </si>
  <si>
    <t>KITAMURA</t>
  </si>
  <si>
    <t>L</t>
  </si>
  <si>
    <t>HARDING</t>
  </si>
  <si>
    <t>TOUR WEILER</t>
  </si>
  <si>
    <t>M</t>
  </si>
  <si>
    <t xml:space="preserve">Rédacteur </t>
  </si>
  <si>
    <t>Approbateur:</t>
  </si>
  <si>
    <t>Date</t>
  </si>
  <si>
    <t>Date:</t>
  </si>
  <si>
    <t>Visa</t>
  </si>
  <si>
    <t>Visa:</t>
  </si>
  <si>
    <t>COMPTEUR HIER à 19H</t>
  </si>
  <si>
    <t>PIECES SUIVANT COMPTEUR 17H--&gt;19H</t>
  </si>
  <si>
    <t>PIECES SUIVANT COMPTEUR 6h--&gt;8h</t>
  </si>
  <si>
    <t>NOMBRE D'HEURES DE TRAVAIL  17H--&gt;19H</t>
  </si>
  <si>
    <t>NOMBRE D'HEURES DE TRAVAIL 6h--&gt;8h</t>
  </si>
  <si>
    <t>plot nez de marche</t>
  </si>
  <si>
    <t>ECROU 6.5X10</t>
  </si>
  <si>
    <t>BAGUE D32*22 L=21</t>
  </si>
  <si>
    <t xml:space="preserve">BIGLIA 42 S2M-bitourelle </t>
  </si>
  <si>
    <t>AXE BOITIER TFR+KB</t>
  </si>
  <si>
    <t xml:space="preserve">EVACUATION 2/3G X-ONE carre l32 </t>
  </si>
  <si>
    <t>Arrêt</t>
  </si>
  <si>
    <t xml:space="preserve">INSERT LEVIER SURMOULEE 345833-01 - fraisage </t>
  </si>
  <si>
    <t>EVACUATION 2/3G X-ONE</t>
  </si>
  <si>
    <t xml:space="preserve">ECROU DE FUSEE- HARDING </t>
  </si>
  <si>
    <t>raccord HEX 17</t>
  </si>
  <si>
    <t>ECROU DE ROUE TFR ISUZU -nak</t>
  </si>
  <si>
    <t>GOUJON M12*1.5 L=50</t>
  </si>
  <si>
    <t xml:space="preserve">desgination </t>
  </si>
  <si>
    <t xml:space="preserve">reference </t>
  </si>
  <si>
    <t>Cadence réelle</t>
  </si>
  <si>
    <t xml:space="preserve">machine </t>
  </si>
  <si>
    <t xml:space="preserve"> BUSS. DIS. 14-3003 1320X28.7 AVP CARB </t>
  </si>
  <si>
    <t>ANNEAU 25.2*32*29</t>
  </si>
  <si>
    <t>4-7611</t>
  </si>
  <si>
    <t>Anneau 30*38*23</t>
  </si>
  <si>
    <t>0-4599</t>
  </si>
  <si>
    <t>Anneau BN 25.2*32*31.5</t>
  </si>
  <si>
    <t>0-3863</t>
  </si>
  <si>
    <t>Anneau brut 30*28*27</t>
  </si>
  <si>
    <t>0-4965</t>
  </si>
  <si>
    <t>Anneau Brute 28*38*40</t>
  </si>
  <si>
    <t>0-3879</t>
  </si>
  <si>
    <t>anneau brute 30*38*21</t>
  </si>
  <si>
    <t>0-4457</t>
  </si>
  <si>
    <t>Anneau Brute 30*38*25</t>
  </si>
  <si>
    <t>0-3883</t>
  </si>
  <si>
    <t>Anneau Brute 30*38*27</t>
  </si>
  <si>
    <t>Anneau Brute 30*38*33</t>
  </si>
  <si>
    <t>0-3864</t>
  </si>
  <si>
    <t>Anneau FX 25.2*32*21</t>
  </si>
  <si>
    <t>0-4180</t>
  </si>
  <si>
    <t>AOE 950 12 BOX SPINA INOX</t>
  </si>
  <si>
    <t>SPINA00010</t>
  </si>
  <si>
    <t>AOE 950/12/9.5 SPINA INOX</t>
  </si>
  <si>
    <t>SPINA00009</t>
  </si>
  <si>
    <t>AOE 956/14/40 SPINA INOX</t>
  </si>
  <si>
    <t>SPINA00011</t>
  </si>
  <si>
    <t>armature intérieure-MULTI</t>
  </si>
  <si>
    <t>E355306</t>
  </si>
  <si>
    <t xml:space="preserve"> - </t>
  </si>
  <si>
    <t>AXE</t>
  </si>
  <si>
    <t>2018012-01</t>
  </si>
  <si>
    <t>AXE 100x8-M4</t>
  </si>
  <si>
    <t>AXE 140 INOX D8 L66 140/76</t>
  </si>
  <si>
    <t>AXE-IN-D8-L66</t>
  </si>
  <si>
    <t>AXE 90 INOX D7</t>
  </si>
  <si>
    <t>AXE-IN-D7</t>
  </si>
  <si>
    <t>AXE AVEC INSERT INTEGRES</t>
  </si>
  <si>
    <t>2018110-01</t>
  </si>
  <si>
    <t>I081-95-CP8</t>
  </si>
  <si>
    <t>BIGLIA MIM</t>
  </si>
  <si>
    <t>AXE D15-M11x100</t>
  </si>
  <si>
    <t>G022-CP1</t>
  </si>
  <si>
    <t xml:space="preserve">AXE D'ARTICULATION </t>
  </si>
  <si>
    <t>AXE DE FREIN OM40 PROD</t>
  </si>
  <si>
    <t>M030-PROD</t>
  </si>
  <si>
    <t>AXE DIRECTION ISUZU</t>
  </si>
  <si>
    <t>I059</t>
  </si>
  <si>
    <t>AXE ETRIER FORD RANGER-PROD</t>
  </si>
  <si>
    <t>FO011-PROD</t>
  </si>
  <si>
    <t>AXE ETRIER MITSUBISHI D21.2 PROD</t>
  </si>
  <si>
    <t>MI029-CP1-PROD</t>
  </si>
  <si>
    <t>AXE ETRIER MITSUBISHI D21.9 AVEC SOUFFLET-CP1 PROD</t>
  </si>
  <si>
    <t>MI030-CP1-PROD</t>
  </si>
  <si>
    <t>AXE ETRIER SUP MITSUBISHI L200(536)</t>
  </si>
  <si>
    <t>MI029</t>
  </si>
  <si>
    <t>AXE FEMELLE</t>
  </si>
  <si>
    <t>AXE FEMELLE-D16</t>
  </si>
  <si>
    <t xml:space="preserve">AXE FEMELLE </t>
  </si>
  <si>
    <t>2018051-01</t>
  </si>
  <si>
    <t>AXE FEMELLE M8X55</t>
  </si>
  <si>
    <t>2018106-02-02</t>
  </si>
  <si>
    <t>AXE FOURCHETTE</t>
  </si>
  <si>
    <t>19037-1</t>
  </si>
  <si>
    <t>AXE FOURCHETTE SIMPLE</t>
  </si>
  <si>
    <t>2018013-01</t>
  </si>
  <si>
    <t xml:space="preserve">AXE GM JUMELLE MITSUBITCHI </t>
  </si>
  <si>
    <t>MI013-CP1</t>
  </si>
  <si>
    <t>AXE INOX 303</t>
  </si>
  <si>
    <t>500-1-46933</t>
  </si>
  <si>
    <t>axe jumelle ISUZU</t>
  </si>
  <si>
    <t>TF57-CP2</t>
  </si>
  <si>
    <t>AXE L=124mm JEMELLE FORD PROD</t>
  </si>
  <si>
    <t>FO021-CP2</t>
  </si>
  <si>
    <t>AXE LAITON Ø10.2*41.3</t>
  </si>
  <si>
    <t>AXE-LAIT 10.2X41.3</t>
  </si>
  <si>
    <t xml:space="preserve">AXE LEVIER PORTE </t>
  </si>
  <si>
    <t>P210203</t>
  </si>
  <si>
    <t>AXE LISSE D8</t>
  </si>
  <si>
    <t>Tz36000005388</t>
  </si>
  <si>
    <t>AXE MALE AVEC TROU</t>
  </si>
  <si>
    <t>AXE MALE A-T D16</t>
  </si>
  <si>
    <t>AXE MALE EN I</t>
  </si>
  <si>
    <t>2018146-02</t>
  </si>
  <si>
    <t>AXE MALE L=100</t>
  </si>
  <si>
    <t>l32</t>
  </si>
  <si>
    <t>AXE MALE SANS TROU</t>
  </si>
  <si>
    <t>AXE MALE S-T D16</t>
  </si>
  <si>
    <t>AXE MALE V02</t>
  </si>
  <si>
    <t>2018106-02-01</t>
  </si>
  <si>
    <t>AXE MALE-001</t>
  </si>
  <si>
    <t>2018122-03</t>
  </si>
  <si>
    <t>AXE PORTE TURBINE D10</t>
  </si>
  <si>
    <t>A001</t>
  </si>
  <si>
    <t>Axe tendeur de 10</t>
  </si>
  <si>
    <t>AXE - T - D10</t>
  </si>
  <si>
    <t xml:space="preserve">AXE TENDEUR DE 11 </t>
  </si>
  <si>
    <t>AXE-T- D11</t>
  </si>
  <si>
    <t>AXE TRIANGLE SUSPENSION-CP1 PROD</t>
  </si>
  <si>
    <t>I094-CP1-PROD</t>
  </si>
  <si>
    <t>BAGUE  GALVANISEE 16X11X4</t>
  </si>
  <si>
    <t>G022-CP5</t>
  </si>
  <si>
    <t>Bague 10.5x25x75</t>
  </si>
  <si>
    <t>BAGUE 12*22*56.2</t>
  </si>
  <si>
    <t>12x22x56.2</t>
  </si>
  <si>
    <t>BAGUE 12*22*65</t>
  </si>
  <si>
    <t>12x22x65</t>
  </si>
  <si>
    <t>BAGUE 12*25*60.5</t>
  </si>
  <si>
    <t>BAGUE 18*14.5*68</t>
  </si>
  <si>
    <t>BAG 18x14.5</t>
  </si>
  <si>
    <t>Bague acier 10x14x102</t>
  </si>
  <si>
    <t>10x14x102</t>
  </si>
  <si>
    <t>BAGUE ACIER 12*9*11</t>
  </si>
  <si>
    <t>12x9x11</t>
  </si>
  <si>
    <t>Bague acier 12x11x9.5(4g)</t>
  </si>
  <si>
    <t>12*11*9,5</t>
  </si>
  <si>
    <t>bague acier 14*20*48</t>
  </si>
  <si>
    <t>14*20*48</t>
  </si>
  <si>
    <t xml:space="preserve">pf42 ebauche </t>
  </si>
  <si>
    <t>BAGUE ACIER 8.5x6.5x10</t>
  </si>
  <si>
    <t>8.5x6.5x10</t>
  </si>
  <si>
    <t>BAGUE ACIER 8.5x6.5x5.8</t>
  </si>
  <si>
    <t>8.5x6.5x5.8</t>
  </si>
  <si>
    <t>bague acier galvanisée 10x14x112</t>
  </si>
  <si>
    <t>10x14x112</t>
  </si>
  <si>
    <t>BAGUE ACIER GALVANISEE 14*10*102</t>
  </si>
  <si>
    <t>14X10X102</t>
  </si>
  <si>
    <t>BAGUE ACIER GALVANISEE 14*10*112</t>
  </si>
  <si>
    <t>Bague acier nécessaire OM40</t>
  </si>
  <si>
    <t>M018-CP1</t>
  </si>
  <si>
    <t>BAGUE ACIER NECESSAIRE-CP1 PROD</t>
  </si>
  <si>
    <t>m020-cp1</t>
  </si>
  <si>
    <t>Bague acier Ø13</t>
  </si>
  <si>
    <t>12.75x28.2x8.5</t>
  </si>
  <si>
    <t>bague allu 27*14.5*55</t>
  </si>
  <si>
    <t>14,5x27x55</t>
  </si>
  <si>
    <t>BAGUE ALU 14.5*27*42</t>
  </si>
  <si>
    <t>14.5x27x42</t>
  </si>
  <si>
    <t>BAGUE ALU 18*27*43</t>
  </si>
  <si>
    <t>18X27X43</t>
  </si>
  <si>
    <t>bague aluminium 14,5x27x45</t>
  </si>
  <si>
    <t>4 - 78 36</t>
  </si>
  <si>
    <t>Bague aluminium 14.4*24*40</t>
  </si>
  <si>
    <t>4-7828</t>
  </si>
  <si>
    <t>Bague aluminium 14.4*24*40 biglia</t>
  </si>
  <si>
    <t>Bague aluminium 14.4*27*42</t>
  </si>
  <si>
    <t>4-7971</t>
  </si>
  <si>
    <t>Bague aluminium 14.4*27*54</t>
  </si>
  <si>
    <t>4-8407</t>
  </si>
  <si>
    <t>Bague aluminium 14.4*27*58.6</t>
  </si>
  <si>
    <t>4-8109</t>
  </si>
  <si>
    <t>Bague aluminium 14.4x25x40</t>
  </si>
  <si>
    <t>4-7989</t>
  </si>
  <si>
    <t>Bague aluminium 14.4x27x54</t>
  </si>
  <si>
    <t>Bague aluminium 16*27*64</t>
  </si>
  <si>
    <t>4-7135</t>
  </si>
  <si>
    <t>Bague Aluminium 16x27x43</t>
  </si>
  <si>
    <t>4-84 05</t>
  </si>
  <si>
    <t>Bague aluminium epaulee 14.4*27*55</t>
  </si>
  <si>
    <t>4-7329A</t>
  </si>
  <si>
    <t>bague aluminum lg30</t>
  </si>
  <si>
    <t>-</t>
  </si>
  <si>
    <t>BAGUE BOUGIE CULASSE</t>
  </si>
  <si>
    <t>D001</t>
  </si>
  <si>
    <t>Bague Brute  10*16*5</t>
  </si>
  <si>
    <t>0-3737</t>
  </si>
  <si>
    <t>Bague Brute  10*16*7</t>
  </si>
  <si>
    <t>0-3738</t>
  </si>
  <si>
    <t>Bague Brute  14*20*75</t>
  </si>
  <si>
    <t>0-5615</t>
  </si>
  <si>
    <t>Bague brute 10x14x10</t>
  </si>
  <si>
    <t>0-5579</t>
  </si>
  <si>
    <t>BAGUE BRUTE 12x20x14,5</t>
  </si>
  <si>
    <t>4-8661</t>
  </si>
  <si>
    <t>bague brute 14x20x8</t>
  </si>
  <si>
    <t>4-7862</t>
  </si>
  <si>
    <t>Bague Brute 16*28*62</t>
  </si>
  <si>
    <t>4-7863</t>
  </si>
  <si>
    <t>Bague brute 20x28x43</t>
  </si>
  <si>
    <t>4-76 86</t>
  </si>
  <si>
    <t>Bague Brute 25.2*32*23</t>
  </si>
  <si>
    <t>4-7659</t>
  </si>
  <si>
    <t>Bague Brute 25.2*32*24.8</t>
  </si>
  <si>
    <t>4-7575</t>
  </si>
  <si>
    <t>bague butée</t>
  </si>
  <si>
    <t>7171-N</t>
  </si>
  <si>
    <t>BAGUE BUTEE INTERNE 12</t>
  </si>
  <si>
    <t>4-7171</t>
  </si>
  <si>
    <t>bague butée interne Ø25</t>
  </si>
  <si>
    <t>BAGUE D12*D8.3*10.4</t>
  </si>
  <si>
    <t>T1201-1000-040</t>
  </si>
  <si>
    <t>BAGUE D12*D8.3*D3.6</t>
  </si>
  <si>
    <t>T1201-1000-030</t>
  </si>
  <si>
    <t>G011</t>
  </si>
  <si>
    <t>BAGUE DE CENTRAGE D20</t>
  </si>
  <si>
    <t>bague decolletée 7009</t>
  </si>
  <si>
    <t>BAGUE DU FIXATION  D25 PROD</t>
  </si>
  <si>
    <t>895700-D25-PROD</t>
  </si>
  <si>
    <t>BAGUE ECHAPPEMENT ISUZU</t>
  </si>
  <si>
    <t>I056</t>
  </si>
  <si>
    <t>BAGUE EN ACIER AXE RESSORT NM+AM OM40</t>
  </si>
  <si>
    <t>M018-28-29-32-CP1</t>
  </si>
  <si>
    <t>BAGUE EN LAITON AXE RESSORT NM+AM OM40</t>
  </si>
  <si>
    <t>M018-28-29-32-CP2</t>
  </si>
  <si>
    <t>bague épaulée 12*25*41</t>
  </si>
  <si>
    <t>BAGUE EPAULEE 14*20*60</t>
  </si>
  <si>
    <t>bague epaulee 14*30*66,5</t>
  </si>
  <si>
    <t>4-8209</t>
  </si>
  <si>
    <t>BAGUE EXT SILENT BLOC FORD BT50</t>
  </si>
  <si>
    <t>FO020-CP1</t>
  </si>
  <si>
    <t>bague galnanisee 10*14*10</t>
  </si>
  <si>
    <t>0-5579-1</t>
  </si>
  <si>
    <t>bague galnanisee 16*12*32</t>
  </si>
  <si>
    <t>0-3773-1-R</t>
  </si>
  <si>
    <t>Bague Galvaniée 12.2*20*50</t>
  </si>
  <si>
    <t>0-5191A</t>
  </si>
  <si>
    <t>bague galvanisé 12*18*38</t>
  </si>
  <si>
    <t>0-5255-1</t>
  </si>
  <si>
    <t>bague galvanise 12*20*50</t>
  </si>
  <si>
    <t>0-5191-1</t>
  </si>
  <si>
    <t>bague galvanise 14*18*32</t>
  </si>
  <si>
    <t>Bague Galvanisée  10*14*5</t>
  </si>
  <si>
    <t>0-6323-1</t>
  </si>
  <si>
    <t>Bague Galvanisée  10*16*25</t>
  </si>
  <si>
    <t>4-8809-1</t>
  </si>
  <si>
    <t>Bague Galvanisée  14*22.9*54.2</t>
  </si>
  <si>
    <t>0-5928A-1</t>
  </si>
  <si>
    <t>Bague Galvanisée 10*12*31</t>
  </si>
  <si>
    <t>4-8776-1</t>
  </si>
  <si>
    <t>bague galvanisée 10*14*10</t>
  </si>
  <si>
    <t>Bague Galvanisée 10*16*102</t>
  </si>
  <si>
    <t>0-3762-1</t>
  </si>
  <si>
    <t>Bague Galvanisée 10*16*18</t>
  </si>
  <si>
    <t>0-6258-1</t>
  </si>
  <si>
    <t>Bague Galvanisée 10*16*32</t>
  </si>
  <si>
    <t>0-3743-1</t>
  </si>
  <si>
    <t>Bague Galvanisée 10*16*35</t>
  </si>
  <si>
    <t>0-3745-1</t>
  </si>
  <si>
    <t>Bague Galvanisée 10*16*36</t>
  </si>
  <si>
    <t>0-3746-1</t>
  </si>
  <si>
    <t>Bague Galvanisée 10*16*45</t>
  </si>
  <si>
    <t>0-5557-1</t>
  </si>
  <si>
    <t>BAGUE GALVANISEE 10*16*80</t>
  </si>
  <si>
    <t>tour weiler</t>
  </si>
  <si>
    <t>Bague Galvanisée 10*18*32</t>
  </si>
  <si>
    <t>4-7423-1</t>
  </si>
  <si>
    <t>Bague Galvanisée 10*18*45</t>
  </si>
  <si>
    <t>0-6009-1</t>
  </si>
  <si>
    <t>Bague Galvanisée 10*18*50</t>
  </si>
  <si>
    <t>0-5177-1</t>
  </si>
  <si>
    <t>Bague Galvanisée 10*18*6</t>
  </si>
  <si>
    <t>0-5454-1</t>
  </si>
  <si>
    <t>Bague Galvanisée 10*18*60</t>
  </si>
  <si>
    <t>0-5332-1</t>
  </si>
  <si>
    <t>bague galvanisée 10x12x50</t>
  </si>
  <si>
    <t>4-7608-1</t>
  </si>
  <si>
    <t>Bague galvanisée 10x16x32</t>
  </si>
  <si>
    <t>0-3735-1</t>
  </si>
  <si>
    <t>Bague galvanisée 10x16x50</t>
  </si>
  <si>
    <t>0-3748-1</t>
  </si>
  <si>
    <t>CHUTTE NAK</t>
  </si>
  <si>
    <t>Bague galvanisée 10x16x80</t>
  </si>
  <si>
    <t>0-4258-1</t>
  </si>
  <si>
    <t>Bague galvanisée 10x18x38</t>
  </si>
  <si>
    <t>0-5177</t>
  </si>
  <si>
    <t>Bague galvanisée 10x18x40</t>
  </si>
  <si>
    <t>4-8052-1</t>
  </si>
  <si>
    <t>Bague galvanisée 10x18x55</t>
  </si>
  <si>
    <t>0-5329-1</t>
  </si>
  <si>
    <t>Bague Galvanisée 12*16*36</t>
  </si>
  <si>
    <t>4-7935-1</t>
  </si>
  <si>
    <t>chutte</t>
  </si>
  <si>
    <t>Bague Galvanisée 12*18*32</t>
  </si>
  <si>
    <t>0-3777-1</t>
  </si>
  <si>
    <t>Bague Galvanisée 12*18*35</t>
  </si>
  <si>
    <t>0-4252-1</t>
  </si>
  <si>
    <t>Bague Galvanisée 12*18*44</t>
  </si>
  <si>
    <t>0-6128-1</t>
  </si>
  <si>
    <t>Bague Galvanisée 12*20*38</t>
  </si>
  <si>
    <t>4-7029-1</t>
  </si>
  <si>
    <t xml:space="preserve">Bague Galvanisée 12*20*38-weiller </t>
  </si>
  <si>
    <t>Bague Galvanisée 12*20*41</t>
  </si>
  <si>
    <t>0-5254-1</t>
  </si>
  <si>
    <t>Bague Galvanisée 12*20*45,5</t>
  </si>
  <si>
    <t>0-5940-1</t>
  </si>
  <si>
    <t>Bague Galvanisée 12*20*46</t>
  </si>
  <si>
    <t>4-7676-1</t>
  </si>
  <si>
    <t>bague galvanisee 12*20*48</t>
  </si>
  <si>
    <t>0-6281-1</t>
  </si>
  <si>
    <t>bague galvanisee 12*20*50</t>
  </si>
  <si>
    <t>4-7219-1</t>
  </si>
  <si>
    <t>bague galvanisee 12*20*52</t>
  </si>
  <si>
    <t>0-5192-1</t>
  </si>
  <si>
    <t>Bague Galvanisée 12*22*53</t>
  </si>
  <si>
    <t>4-8136-1</t>
  </si>
  <si>
    <t>pf25</t>
  </si>
  <si>
    <t>Bague Galvanisée 12*22*60,5</t>
  </si>
  <si>
    <t>4-7137-1</t>
  </si>
  <si>
    <t>bague galvanisee 12*22*60.5</t>
  </si>
  <si>
    <t>Bague Galvanisée 12*22*69</t>
  </si>
  <si>
    <t>4-7062-1</t>
  </si>
  <si>
    <t xml:space="preserve">Bague Galvanisée 12*22*69 - WEILLER </t>
  </si>
  <si>
    <t>Bague galvanisée 12x16x32</t>
  </si>
  <si>
    <t>4-7002</t>
  </si>
  <si>
    <t xml:space="preserve">Bague galvanisée 12x16x32- weiller </t>
  </si>
  <si>
    <t>Bague Galvanisée 12x16x34</t>
  </si>
  <si>
    <t>0-3773-1</t>
  </si>
  <si>
    <t>Bague galvanisée 12x16x38</t>
  </si>
  <si>
    <t>0-3775-1</t>
  </si>
  <si>
    <t>Bague galvanisée 12x16x39</t>
  </si>
  <si>
    <t>0-5173-1</t>
  </si>
  <si>
    <t>Bague galvanisée 12x16x40</t>
  </si>
  <si>
    <t>4-7697-1</t>
  </si>
  <si>
    <t>bague galvanisée 12x16x73.5</t>
  </si>
  <si>
    <t>0-3779-1</t>
  </si>
  <si>
    <t>Bague galvanisée 12x18x34</t>
  </si>
  <si>
    <t>0-3791-1</t>
  </si>
  <si>
    <t>bague galvanisée 12x18x35</t>
  </si>
  <si>
    <t>0-5423-1</t>
  </si>
  <si>
    <t>bague galvanisée 12x18x36</t>
  </si>
  <si>
    <t>0 - 4252 - 1</t>
  </si>
  <si>
    <t>Bague galvanisée 12x18x38</t>
  </si>
  <si>
    <t>0 - 50 44 - 1</t>
  </si>
  <si>
    <t>bague galvanisée 12x18x40</t>
  </si>
  <si>
    <t>bague galvanisée 12x18x47.5</t>
  </si>
  <si>
    <t>0-3795-1</t>
  </si>
  <si>
    <t>Bague galvanisée 12x18x69,5</t>
  </si>
  <si>
    <t>0-5799-1</t>
  </si>
  <si>
    <t>bague galvanisée 12x18x7</t>
  </si>
  <si>
    <t>0-5790-1</t>
  </si>
  <si>
    <t>Bague galvanisée 12x20x34</t>
  </si>
  <si>
    <t>0-7016</t>
  </si>
  <si>
    <t>bague galvanisée 12x20x40</t>
  </si>
  <si>
    <t>4-7634-1</t>
  </si>
  <si>
    <t>bague galvanisée 12x20x40-chutte nak</t>
  </si>
  <si>
    <t>bague galvanisée 12X20X45</t>
  </si>
  <si>
    <t>0-5280-1</t>
  </si>
  <si>
    <t>Bague galvanisée 12x20x52</t>
  </si>
  <si>
    <t>0-5213-1</t>
  </si>
  <si>
    <t>Bague galvanisée 12x22x42</t>
  </si>
  <si>
    <t>Bague galvanisée 12x22x65</t>
  </si>
  <si>
    <t>12*22*42</t>
  </si>
  <si>
    <t xml:space="preserve">travail de chutte sur weileur </t>
  </si>
  <si>
    <t>Bague Galvanisée 14*20*36</t>
  </si>
  <si>
    <t>4-7070-1</t>
  </si>
  <si>
    <t>Bague Galvanisée 14*20*38</t>
  </si>
  <si>
    <t>0-5524-1</t>
  </si>
  <si>
    <t>Bague Galvanisée 14*20*45</t>
  </si>
  <si>
    <t>0-5223-1</t>
  </si>
  <si>
    <t>Bague Galvanisée 14*20*5</t>
  </si>
  <si>
    <t>4-8788-1</t>
  </si>
  <si>
    <t>Bague Galvanisée 14*20*62</t>
  </si>
  <si>
    <t>0-5594-1</t>
  </si>
  <si>
    <t>bague galvanisée 14x16x30</t>
  </si>
  <si>
    <t>0-5734-1</t>
  </si>
  <si>
    <t>bague galvanisée 14x16x32</t>
  </si>
  <si>
    <t>0-4225-1</t>
  </si>
  <si>
    <t>bague galvanisée 14x16x36</t>
  </si>
  <si>
    <t>0-4226-1</t>
  </si>
  <si>
    <t>bague galvanisée 14x16x40</t>
  </si>
  <si>
    <t>0-4227-1</t>
  </si>
  <si>
    <t>bague galvanisée 14x16x45</t>
  </si>
  <si>
    <t>0-4228-1</t>
  </si>
  <si>
    <t>bague galvanisée 14x18x40</t>
  </si>
  <si>
    <t>4-7082-1</t>
  </si>
  <si>
    <t>bague galvanisée 14x18x44</t>
  </si>
  <si>
    <t>0-4229-1</t>
  </si>
  <si>
    <t>Bague galvanisée 14x18x45</t>
  </si>
  <si>
    <t>0-4230-1</t>
  </si>
  <si>
    <t>Bague galvanisée 14x18x50</t>
  </si>
  <si>
    <t>0-4231-1</t>
  </si>
  <si>
    <t>bague galvanisée 14x20x40</t>
  </si>
  <si>
    <t>0-4232-1</t>
  </si>
  <si>
    <t>bague galvanisée 14x20x42</t>
  </si>
  <si>
    <t>0-5202-1</t>
  </si>
  <si>
    <t>bague galvanisée 14x20x45</t>
  </si>
  <si>
    <t>0-5442-1</t>
  </si>
  <si>
    <t>bague galvanisée 14x20x48</t>
  </si>
  <si>
    <t>bague galvanisée 14x20x50</t>
  </si>
  <si>
    <t>4-7613-1</t>
  </si>
  <si>
    <t>bague galvanisée 14x20x52</t>
  </si>
  <si>
    <t xml:space="preserve">4- 72 83 </t>
  </si>
  <si>
    <t>percage sur nak apres decoupage sur pf25</t>
  </si>
  <si>
    <t>bague galvanisée 14x20x62</t>
  </si>
  <si>
    <t>0 - 57 40 - 1</t>
  </si>
  <si>
    <t>bague galvanisée 14x22x40</t>
  </si>
  <si>
    <t>Bague Galvanisée 16*20*38</t>
  </si>
  <si>
    <t>0-4236-1</t>
  </si>
  <si>
    <t xml:space="preserve">Bague Galvanisée 16*20*38 - weiller </t>
  </si>
  <si>
    <t>Bague Galvanisée 16*20*50</t>
  </si>
  <si>
    <t>4-8142-1</t>
  </si>
  <si>
    <t>Bague Galvanisée 16*22*38</t>
  </si>
  <si>
    <t>0-4238-1</t>
  </si>
  <si>
    <t xml:space="preserve">Bague Galvanisée 16*22*38- weiller </t>
  </si>
  <si>
    <t>Bague Galvanisée 16*22*40</t>
  </si>
  <si>
    <t>4-7494-1</t>
  </si>
  <si>
    <t>Bague Galvanisée 16*22*41</t>
  </si>
  <si>
    <t>4-8449-1</t>
  </si>
  <si>
    <t>Bague Galvanisée 16*22*44</t>
  </si>
  <si>
    <t>0-5899-1</t>
  </si>
  <si>
    <t>Bague Galvanisée 16*28*100</t>
  </si>
  <si>
    <t>4-7002-1</t>
  </si>
  <si>
    <t>Bague Galvanisée 16*28*62</t>
  </si>
  <si>
    <t>4-8591-1</t>
  </si>
  <si>
    <t>Bague Galvanisée 16*28*66</t>
  </si>
  <si>
    <t>4-7003-1</t>
  </si>
  <si>
    <t>bague galvanisée 16x20x45</t>
  </si>
  <si>
    <t>4-7003</t>
  </si>
  <si>
    <t>bague galvanisée 16x22x50</t>
  </si>
  <si>
    <t>0-4998-1</t>
  </si>
  <si>
    <t>Bague galvanisée 16x28x100</t>
  </si>
  <si>
    <t>0-5477-1</t>
  </si>
  <si>
    <t>bague galvanisee 18*12*40</t>
  </si>
  <si>
    <t>bague galvanisée 18x22x33</t>
  </si>
  <si>
    <t>Bague galvanisée 18x22x42</t>
  </si>
  <si>
    <t>4-7235-1</t>
  </si>
  <si>
    <t xml:space="preserve">Bague galvanisée 18x22x42-WEILLER </t>
  </si>
  <si>
    <t>bague galvanisée 20*26*45</t>
  </si>
  <si>
    <t>0-4989-1</t>
  </si>
  <si>
    <t>Bague Galvanisée 20*26*55</t>
  </si>
  <si>
    <t>4-7882-1</t>
  </si>
  <si>
    <t>Bague Galvanisée 20*26*62</t>
  </si>
  <si>
    <t>0-4894-1</t>
  </si>
  <si>
    <t>Bague Galvanisée 20*28*105</t>
  </si>
  <si>
    <t>4-7564-1</t>
  </si>
  <si>
    <t>bague galvanisée 20x26x150</t>
  </si>
  <si>
    <t>4-8483-1</t>
  </si>
  <si>
    <t>Bague galvanisée 20x26x46</t>
  </si>
  <si>
    <t>4-8489-1</t>
  </si>
  <si>
    <t>bague galvanisée 20x26x50</t>
  </si>
  <si>
    <t>0-5023-1</t>
  </si>
  <si>
    <t xml:space="preserve">bague galvanisée 20x26x50- weiller </t>
  </si>
  <si>
    <t>Bague Galvanisée 20x26x7</t>
  </si>
  <si>
    <t>4- 8362-1</t>
  </si>
  <si>
    <t>Bague Galvanisée 24*30*55</t>
  </si>
  <si>
    <t>0-6249-1</t>
  </si>
  <si>
    <t>4-7561-1</t>
  </si>
  <si>
    <t>Bague Galvanisée 25,2*32*40</t>
  </si>
  <si>
    <t>4-7791-1</t>
  </si>
  <si>
    <t>bague galvanisée 9x12x30.5</t>
  </si>
  <si>
    <t>0-3724-1</t>
  </si>
  <si>
    <t>BAGUE HEXAGONE TARAUDEE M16*150</t>
  </si>
  <si>
    <t>4-7986-1</t>
  </si>
  <si>
    <t>bague int silent bloc 18-14-68.8</t>
  </si>
  <si>
    <t>Bague Int silent bloc canter</t>
  </si>
  <si>
    <t>I043</t>
  </si>
  <si>
    <t>BAGUE INT SILENT BLOC FORD BT50</t>
  </si>
  <si>
    <t>FO020-CP2</t>
  </si>
  <si>
    <t>BAGUE INT SILENT BLOC INF-CP2 PROD</t>
  </si>
  <si>
    <t>I016-CP1-PROD</t>
  </si>
  <si>
    <t xml:space="preserve">BAGUE INT SILENT BLOC MIT </t>
  </si>
  <si>
    <t>MI23-CP2</t>
  </si>
  <si>
    <t>BAGUE INT SILENT BLOC MITSUBISHI PROD</t>
  </si>
  <si>
    <t>I044-CP2-PROD</t>
  </si>
  <si>
    <t>BAGUE INT SILENT BLOC RESSORT-CP2 PROD</t>
  </si>
  <si>
    <t>MI031-CP1-PROD</t>
  </si>
  <si>
    <t>BAGUE L=62mm SUPPORT CABINE TFR</t>
  </si>
  <si>
    <t>TF62-CP4</t>
  </si>
  <si>
    <t>BAGUE L=78 SUPP CABINE D'MAX</t>
  </si>
  <si>
    <t>I164-CP6</t>
  </si>
  <si>
    <t>BAGUE LAITON 10,2*12,7</t>
  </si>
  <si>
    <t>I043-CP2-PROD</t>
  </si>
  <si>
    <t>BAGUE LAITON 13*8.5*12</t>
  </si>
  <si>
    <t>13x8.5x12</t>
  </si>
  <si>
    <t>Bague laiton necessaire axe ressort</t>
  </si>
  <si>
    <t>12.7x7.3x10.4</t>
  </si>
  <si>
    <t>BAGUE LAITON NECESSAIRE AXE RESSORT AR F110</t>
  </si>
  <si>
    <t>F042-CP1</t>
  </si>
  <si>
    <t>BAGUE LAITON NECESSAIRE AXE RESSORT AV F110</t>
  </si>
  <si>
    <t>F043-cp1</t>
  </si>
  <si>
    <t>BAGUE RIVET COUVERCLE T80</t>
  </si>
  <si>
    <t>BAG-T80</t>
  </si>
  <si>
    <t>Bague tarraudée</t>
  </si>
  <si>
    <t>BAGUE TUBE DEAU FORD PROD</t>
  </si>
  <si>
    <t>FO012-CP1-PROD</t>
  </si>
  <si>
    <t>bielle direction</t>
  </si>
  <si>
    <t>36X40X28</t>
  </si>
  <si>
    <t>bossage purge M6</t>
  </si>
  <si>
    <t>ALBS06100L08</t>
  </si>
  <si>
    <t>BOUCHON ALUMINIUM D38</t>
  </si>
  <si>
    <t>BOUCH-ALU-D38</t>
  </si>
  <si>
    <t>Bouchon carter</t>
  </si>
  <si>
    <t>I009</t>
  </si>
  <si>
    <t>bouchon Fan out 72</t>
  </si>
  <si>
    <t>Part C</t>
  </si>
  <si>
    <t>BOUCHON INOX D12-7.1</t>
  </si>
  <si>
    <t>BCH-IN-D12-7.1</t>
  </si>
  <si>
    <t>BOUCHON INOX D14</t>
  </si>
  <si>
    <t>BOUCH-IN-D14</t>
  </si>
  <si>
    <t>BOUCHON INOX D7.9 140X76X3</t>
  </si>
  <si>
    <t>BCH-IN-D7.9</t>
  </si>
  <si>
    <t>BOUCHON INOX D8.1 140X76X3</t>
  </si>
  <si>
    <t>BCH-IN-D8.1</t>
  </si>
  <si>
    <t>BOULON AXE RESSORT NM OM40</t>
  </si>
  <si>
    <t>M018-29-CP3</t>
  </si>
  <si>
    <t>BOULON D'ASSEMBLAGE PROD</t>
  </si>
  <si>
    <t>B001-CP1</t>
  </si>
  <si>
    <t>Boulon support moteur Ford</t>
  </si>
  <si>
    <t>FO008-cp3</t>
  </si>
  <si>
    <t>Boulon support moteur Ford GM</t>
  </si>
  <si>
    <t>BRIDE TDW200</t>
  </si>
  <si>
    <t>99MATBRIDE200</t>
  </si>
  <si>
    <t>BROCHE ACIER D13 ZINGUE L180</t>
  </si>
  <si>
    <t>BROCH L 180</t>
  </si>
  <si>
    <t>BROCHE ACIER D13 ZINGUE L230</t>
  </si>
  <si>
    <t>BROCH L 230</t>
  </si>
  <si>
    <t>Bronzina 16/18*10.3</t>
  </si>
  <si>
    <t>BUSS D13/20X18,2 AVP CARB-BAGUE ACIER D20</t>
  </si>
  <si>
    <t xml:space="preserve">BUSS DIS 14-3003 1320x28.7 AVP CARB </t>
  </si>
  <si>
    <t>BUTEE INTERNE METALLIQUE</t>
  </si>
  <si>
    <t>Butée interne métallique</t>
  </si>
  <si>
    <t>CAL ACIER SUSPENSION TOYOTA</t>
  </si>
  <si>
    <t>I090-CP3</t>
  </si>
  <si>
    <t>CAL SUSPENSION PM ISUZU</t>
  </si>
  <si>
    <t>I006</t>
  </si>
  <si>
    <t xml:space="preserve">CAL SUSPENSION PM ISUZU-fraisage +  percage sur centre </t>
  </si>
  <si>
    <t>CHARNIERE DE PORTE ISUZU D/B NON COUPEE - 894155315</t>
  </si>
  <si>
    <t>I078</t>
  </si>
  <si>
    <t>CHEMISE 440 DIN</t>
  </si>
  <si>
    <t>040DECO0032</t>
  </si>
  <si>
    <t>CHEMISE 82US-43BUS PF01245B- biglia mjm</t>
  </si>
  <si>
    <t>040DECO0009</t>
  </si>
  <si>
    <t>CHEMISE 840-450 DIN</t>
  </si>
  <si>
    <t xml:space="preserve">040DECO0015- nak </t>
  </si>
  <si>
    <t>Chemise Fan out 72</t>
  </si>
  <si>
    <t xml:space="preserve">Clamping ring 240Fo </t>
  </si>
  <si>
    <t>OTT-171-TSUGAMI</t>
  </si>
  <si>
    <t>chq 20 min / 40pcs</t>
  </si>
  <si>
    <t xml:space="preserve">clamping ring 240fo </t>
  </si>
  <si>
    <t>OTT-171-L32</t>
  </si>
  <si>
    <t>Clamping ring 360FO</t>
  </si>
  <si>
    <t>OTT-172-TSUGAMI</t>
  </si>
  <si>
    <t>CORDGRIP M20 FOR PRIMARY FANOUT biglia</t>
  </si>
  <si>
    <t>301-601-002</t>
  </si>
  <si>
    <t>CORDGRIP M20 FOR PRIMARY FANOUT L32</t>
  </si>
  <si>
    <t xml:space="preserve">CRIMP BODY FOR SECONDARY FAN OUT </t>
  </si>
  <si>
    <t>OPE-047</t>
  </si>
  <si>
    <t>Culot bougie GM Culasse</t>
  </si>
  <si>
    <t>D002</t>
  </si>
  <si>
    <t>CULOT BOUGIE GM EN ACIER PROD</t>
  </si>
  <si>
    <t>D002-AC-PROD</t>
  </si>
  <si>
    <t>Culot Bougie PM Culasse</t>
  </si>
  <si>
    <t>D003</t>
  </si>
  <si>
    <t>DECOUPAGE AXE 100 INOX D8 L60</t>
  </si>
  <si>
    <t>AXE-IN-D8-L60</t>
  </si>
  <si>
    <t>douille carre 24</t>
  </si>
  <si>
    <t>douille Ø4</t>
  </si>
  <si>
    <t>15-0795</t>
  </si>
  <si>
    <t xml:space="preserve">ECROU 430-440 DECOLLETE- nak </t>
  </si>
  <si>
    <t>020DECO0004</t>
  </si>
  <si>
    <t>ECROU 430-440 DECOLLETE- nak PH2</t>
  </si>
  <si>
    <t>ECR-6.5X10</t>
  </si>
  <si>
    <t>ECROU 85-85B reprise</t>
  </si>
  <si>
    <t>020DECO0006</t>
  </si>
  <si>
    <t xml:space="preserve">ECROU 85-85B reprise chanfrien </t>
  </si>
  <si>
    <t>020DECO0006- chanfrien</t>
  </si>
  <si>
    <t>ecrou acier hex 10</t>
  </si>
  <si>
    <t>ECROU h10</t>
  </si>
  <si>
    <t>Ecrou alu D38-JAMEL</t>
  </si>
  <si>
    <t>Ecrou M27</t>
  </si>
  <si>
    <t>ECROU BIELLE DIRECTION DROITE</t>
  </si>
  <si>
    <t>I113</t>
  </si>
  <si>
    <t>ECROU BIELLE DROITE</t>
  </si>
  <si>
    <t>I113-CP1</t>
  </si>
  <si>
    <t xml:space="preserve">ECROU BRIDE HEX 22 M14*1.5 </t>
  </si>
  <si>
    <t>ECR BRIDE HEX 22</t>
  </si>
  <si>
    <t>ECROU BRIDE HEX 24 PROD</t>
  </si>
  <si>
    <t>ECROU-H24-PROD</t>
  </si>
  <si>
    <t>Ecrou bride M14*1.5</t>
  </si>
  <si>
    <t>Ecrou collier ISUZU TFR</t>
  </si>
  <si>
    <t>I138-cp</t>
  </si>
  <si>
    <t>chanfrein sur NAKAMURA</t>
  </si>
  <si>
    <t>ECROU DE BLOC</t>
  </si>
  <si>
    <t>4-7326</t>
  </si>
  <si>
    <t xml:space="preserve">CARRE SUR CENTRE </t>
  </si>
  <si>
    <t>ECROU DE FUSEE</t>
  </si>
  <si>
    <t xml:space="preserve">reprise taraudage sur nak </t>
  </si>
  <si>
    <t>ecrou de fusée</t>
  </si>
  <si>
    <t>601130-NAK</t>
  </si>
  <si>
    <t>Ecrou de roue Mitsubitchi PM</t>
  </si>
  <si>
    <t>MI08-cp1</t>
  </si>
  <si>
    <t>ECROU DE ROUE NISSAN PM</t>
  </si>
  <si>
    <t>NIS001</t>
  </si>
  <si>
    <t>Ecrou de roue origine</t>
  </si>
  <si>
    <t>I143</t>
  </si>
  <si>
    <t>Ecrou de roue TFR ISUZU</t>
  </si>
  <si>
    <t>I025</t>
  </si>
  <si>
    <t>I143-CP1</t>
  </si>
  <si>
    <t>ECROU DEMI CARTER ISUZU</t>
  </si>
  <si>
    <t>I096-CP2</t>
  </si>
  <si>
    <t>ecrou frein</t>
  </si>
  <si>
    <t>ecrou frein M12x150</t>
  </si>
  <si>
    <t>ECROU FUSEE 404 PROD</t>
  </si>
  <si>
    <t>B012-PROD</t>
  </si>
  <si>
    <t>ECROU FUSEE OM40</t>
  </si>
  <si>
    <t>M023</t>
  </si>
  <si>
    <t>Ecrou goujon de 14 NM</t>
  </si>
  <si>
    <t>G002-CP2</t>
  </si>
  <si>
    <t>ECROU HEX 17</t>
  </si>
  <si>
    <t>ECROU HEX 19 LG16.4</t>
  </si>
  <si>
    <t>G022-CP4</t>
  </si>
  <si>
    <t>ecrou hex 8 Acier</t>
  </si>
  <si>
    <t>ECROU HEXAGON</t>
  </si>
  <si>
    <t>Ecrou hex8</t>
  </si>
  <si>
    <t>ECROU HEXAGON+MULTI</t>
  </si>
  <si>
    <t xml:space="preserve">ECROU JUMELLE SIMLPE MIT AM </t>
  </si>
  <si>
    <t>MI11-CP3</t>
  </si>
  <si>
    <t>ECROU M12x1,25</t>
  </si>
  <si>
    <t>I066-I098-CP5</t>
  </si>
  <si>
    <t xml:space="preserve">ECROU M12x125 ROULEMENT CENTRE FASTER 10 CV </t>
  </si>
  <si>
    <t>I158-CP7</t>
  </si>
  <si>
    <t>Ecrou M16x1.50 lg18 HEX19</t>
  </si>
  <si>
    <t>ECM16L18HEX19</t>
  </si>
  <si>
    <t>ECROU Ø   10 LG10</t>
  </si>
  <si>
    <t>ecrou R5/R4 RENAULT</t>
  </si>
  <si>
    <t>R006-CP1</t>
  </si>
  <si>
    <t>ECROU semi arbre isuzu</t>
  </si>
  <si>
    <t>I007</t>
  </si>
  <si>
    <t>Ecrou suspension</t>
  </si>
  <si>
    <t>I004</t>
  </si>
  <si>
    <t>apartir de carre 6</t>
  </si>
  <si>
    <t>ECROU SUSPENSION PROD</t>
  </si>
  <si>
    <t>I004-PROD</t>
  </si>
  <si>
    <t>Ecrou taraudée de tête pompête</t>
  </si>
  <si>
    <t>B041-cp4</t>
  </si>
  <si>
    <t>ecrou tige embrayage F110</t>
  </si>
  <si>
    <t>F110</t>
  </si>
  <si>
    <t>ecrou trompête 404</t>
  </si>
  <si>
    <t>B006</t>
  </si>
  <si>
    <t>ECROU VIS PONT AR OM40 nakamurah</t>
  </si>
  <si>
    <t>M024</t>
  </si>
  <si>
    <t>ECROU.ROUE TFR CHR-CP1 PRO</t>
  </si>
  <si>
    <t>I137-CP1-PROD</t>
  </si>
  <si>
    <t>Embout H10</t>
  </si>
  <si>
    <t>LE1PM2118S112250-B</t>
  </si>
  <si>
    <t>EMBOUT H11.5</t>
  </si>
  <si>
    <t>LE1PM2118S112249-A</t>
  </si>
  <si>
    <t>embout porte rotule</t>
  </si>
  <si>
    <t>embout tige piston</t>
  </si>
  <si>
    <t>Entretoise de serrage TDW</t>
  </si>
  <si>
    <t>PPMATBRIDE200</t>
  </si>
  <si>
    <t>entretoise hex11</t>
  </si>
  <si>
    <t xml:space="preserve">SUR MORI SEIKI </t>
  </si>
  <si>
    <t xml:space="preserve">Entretoise Hex11 </t>
  </si>
  <si>
    <t>Entretoise hexagonal Hex15</t>
  </si>
  <si>
    <t>FAN OUT JENOPTEC 12FO</t>
  </si>
  <si>
    <t>301-603-009</t>
  </si>
  <si>
    <t>FANOUT 72FO POM C NOIR</t>
  </si>
  <si>
    <t>901-609-001</t>
  </si>
  <si>
    <t>FANOUT FOR 36FO JENOPTEC-CP1</t>
  </si>
  <si>
    <t>301-603-011-CP1</t>
  </si>
  <si>
    <t>FANOUT FOR 36FO JENOPTEC-CP2</t>
  </si>
  <si>
    <t>301-603-011-CP2</t>
  </si>
  <si>
    <t>FANOUT FOR 36FO JENOPTEC-CP3</t>
  </si>
  <si>
    <t>301-603-011-CP3</t>
  </si>
  <si>
    <t>FANOUT FOR 36FO JENOPTEC-CP3 Biglia</t>
  </si>
  <si>
    <t>901-609-001-CP3</t>
  </si>
  <si>
    <t>FANOUT FOR 72FO JENOPTEC-CP2</t>
  </si>
  <si>
    <t>301-603-CP2</t>
  </si>
  <si>
    <t>FANOUT FOR 72FO JENOPTEC-CP3</t>
  </si>
  <si>
    <t xml:space="preserve">FC FOURCHETTE </t>
  </si>
  <si>
    <t>19087-1-1</t>
  </si>
  <si>
    <t>fileté</t>
  </si>
  <si>
    <t>part A</t>
  </si>
  <si>
    <t>FIXATION SUPERIEUR VIS</t>
  </si>
  <si>
    <t>flasque</t>
  </si>
  <si>
    <t>FORME D 30</t>
  </si>
  <si>
    <t>2018021-01-30</t>
  </si>
  <si>
    <t>FORME D 40</t>
  </si>
  <si>
    <t>2018021-01-40</t>
  </si>
  <si>
    <t>FUHRUNGSSAULE-D8-90-M4-i-i</t>
  </si>
  <si>
    <t>SAP NR 5-001-46857</t>
  </si>
  <si>
    <t>Gewindeeinsatz Ensat M4*5</t>
  </si>
  <si>
    <t>200505-0-F</t>
  </si>
  <si>
    <t>gojon LG 51.5 Ø19.7</t>
  </si>
  <si>
    <t>GOUJON COLLECTEUR 404</t>
  </si>
  <si>
    <t>B016</t>
  </si>
  <si>
    <t>GOUJON DE 10 AR</t>
  </si>
  <si>
    <t>G001-CP1</t>
  </si>
  <si>
    <t>GOUJON DE 11 LG 160</t>
  </si>
  <si>
    <t>GOUJON DE 11 LG180</t>
  </si>
  <si>
    <t>Goujon de 12 L = 183 mm</t>
  </si>
  <si>
    <t>G003</t>
  </si>
  <si>
    <t>goujon de 12 l160</t>
  </si>
  <si>
    <t>goujon de 12 l180</t>
  </si>
  <si>
    <t xml:space="preserve">fraisage sur centre </t>
  </si>
  <si>
    <t xml:space="preserve">Goujon de 15 NM </t>
  </si>
  <si>
    <t>G022-cp1</t>
  </si>
  <si>
    <t>goujon de roue</t>
  </si>
  <si>
    <t>GOUJON DE ROUE AR OM40 PROD</t>
  </si>
  <si>
    <t>M034-PROD</t>
  </si>
  <si>
    <t>GOUJON de roue AR ZEHO NM</t>
  </si>
  <si>
    <t>GOUJON DE ROUE AV</t>
  </si>
  <si>
    <t>M033</t>
  </si>
  <si>
    <t>GOUJON DE ROUE ISUZU</t>
  </si>
  <si>
    <t>I039</t>
  </si>
  <si>
    <t>Goujon de roue ISUZU</t>
  </si>
  <si>
    <t>GOUJON DE ROUE MAZDA</t>
  </si>
  <si>
    <t>fo014-NAK</t>
  </si>
  <si>
    <t>sb16</t>
  </si>
  <si>
    <t>goujon de roue MI PM av</t>
  </si>
  <si>
    <t>MI19</t>
  </si>
  <si>
    <t xml:space="preserve">sur tsughami </t>
  </si>
  <si>
    <t>Goujon de roue Mit GM MB 584750 VT</t>
  </si>
  <si>
    <t>MI18</t>
  </si>
  <si>
    <t xml:space="preserve">sst </t>
  </si>
  <si>
    <t>Goujon de roue Mit GMB584750V T</t>
  </si>
  <si>
    <t>MI018</t>
  </si>
  <si>
    <t xml:space="preserve">mori seki </t>
  </si>
  <si>
    <t>GOUJON DE ROUE NISSAN D22 PATROL</t>
  </si>
  <si>
    <t>NIS004</t>
  </si>
  <si>
    <t>GOUJON DE ROUE NISSAN URVAN LOUAGE</t>
  </si>
  <si>
    <t>NIS003</t>
  </si>
  <si>
    <t>goujon de roue OM grand model</t>
  </si>
  <si>
    <t>OM40</t>
  </si>
  <si>
    <t>GOUJON HILUX-PROD</t>
  </si>
  <si>
    <t>TO008-PROD</t>
  </si>
  <si>
    <t>GOUJON HUTCHINSON</t>
  </si>
  <si>
    <t>LC1327C200</t>
  </si>
  <si>
    <t>goujon IVECO GM</t>
  </si>
  <si>
    <t>goujon l 180.5</t>
  </si>
  <si>
    <t>Weiler</t>
  </si>
  <si>
    <t>GOUJON LONCLUSER AV ET AR-PROD</t>
  </si>
  <si>
    <t>TO009-PROD</t>
  </si>
  <si>
    <t>G018</t>
  </si>
  <si>
    <t>GOUJON M12*1.5 L=56</t>
  </si>
  <si>
    <t>G017</t>
  </si>
  <si>
    <t>GOUJON M12*1.5 L=56 PROD</t>
  </si>
  <si>
    <t>G017-PROD</t>
  </si>
  <si>
    <t xml:space="preserve">GOUJON M14*1.5 L=52 </t>
  </si>
  <si>
    <t>G021-CP2</t>
  </si>
  <si>
    <t>GOUJON M14*1.5 L=52 fraisé</t>
  </si>
  <si>
    <t>G026-cp2</t>
  </si>
  <si>
    <t>GOUJON M14*1.5 L=52 NON FRAISEE PROD</t>
  </si>
  <si>
    <t>G028-PROD</t>
  </si>
  <si>
    <t>GOUJON M4</t>
  </si>
  <si>
    <t>Goujon Ø 18 lg 5 0</t>
  </si>
  <si>
    <t>G018-L32</t>
  </si>
  <si>
    <t>Goujon Ø 18 lg 50</t>
  </si>
  <si>
    <t>GOUJON Ø 28</t>
  </si>
  <si>
    <t>B003-PROD</t>
  </si>
  <si>
    <t>GOUJON TREMPETTE 404 PROD</t>
  </si>
  <si>
    <t>TRM200</t>
  </si>
  <si>
    <t>GOUPILLE LAITON D6</t>
  </si>
  <si>
    <t>GOUPILLE D6</t>
  </si>
  <si>
    <t>GOUPILLE TUBE D'EAU PUNTO 2-CP5 PROD</t>
  </si>
  <si>
    <t>F029-CP5</t>
  </si>
  <si>
    <t>INSERT  MOLETE LAITON D6-90-CP1</t>
  </si>
  <si>
    <t>INSERT D6-90-CP1</t>
  </si>
  <si>
    <t>insert Hex 8 laiton</t>
  </si>
  <si>
    <t xml:space="preserve">decoltage a partir de chuttes d50 sue nak </t>
  </si>
  <si>
    <t>Insert Inox M8</t>
  </si>
  <si>
    <t>insert laiton D6</t>
  </si>
  <si>
    <t>insert D6</t>
  </si>
  <si>
    <t>INSERT LAITON D6-120-CP1</t>
  </si>
  <si>
    <t>INSERT D6-120-CP1</t>
  </si>
  <si>
    <t>INSERT LAITON D8</t>
  </si>
  <si>
    <t>INSERT D8</t>
  </si>
  <si>
    <t>INSERT LAITON D9  à120°</t>
  </si>
  <si>
    <t>INSERT D9 à120°</t>
  </si>
  <si>
    <t>INSERT LAITON D9 à 90°</t>
  </si>
  <si>
    <t>INSERT D9 à 90°</t>
  </si>
  <si>
    <t xml:space="preserve">INSERT LEVIER </t>
  </si>
  <si>
    <t>I110-01-004-PROD</t>
  </si>
  <si>
    <t>INSERT LEVIER PROD charioté</t>
  </si>
  <si>
    <t xml:space="preserve">INSERT LEVIER SURMOULEE 345833-01 </t>
  </si>
  <si>
    <t>I110-01-004</t>
  </si>
  <si>
    <t>insert M10</t>
  </si>
  <si>
    <t>INSERT métalique</t>
  </si>
  <si>
    <t>8087-1</t>
  </si>
  <si>
    <t>INSERT POUR FOURCHETTE FORME D</t>
  </si>
  <si>
    <t>insert R171</t>
  </si>
  <si>
    <t>DE-10048</t>
  </si>
  <si>
    <t>insert W164 court</t>
  </si>
  <si>
    <t>DE 10144</t>
  </si>
  <si>
    <t>Insert Zinguée 14.2*20*48.5</t>
  </si>
  <si>
    <t>14.2x20x48.5</t>
  </si>
  <si>
    <t>Inserto Esag M8 12x12</t>
  </si>
  <si>
    <t>INSERTO ESAG.M6 8*6</t>
  </si>
  <si>
    <t>INSERTO MANOPOLA  INOX M8</t>
  </si>
  <si>
    <t xml:space="preserve">Main Body for secondary fan out </t>
  </si>
  <si>
    <t>OTT-169</t>
  </si>
  <si>
    <t xml:space="preserve">MAIN BODY PRIMARY FAN OUT  </t>
  </si>
  <si>
    <t>IC5253</t>
  </si>
  <si>
    <t>Perno  AGGANCIO</t>
  </si>
  <si>
    <t>Perno 510530</t>
  </si>
  <si>
    <t>perno 6-30</t>
  </si>
  <si>
    <t>perno 6-62</t>
  </si>
  <si>
    <t xml:space="preserve">PERNO AGGANCIO-RULLO S-SC </t>
  </si>
  <si>
    <t>PERNO DISINNESTO RULLO</t>
  </si>
  <si>
    <t>G16922290</t>
  </si>
  <si>
    <t>PERNO DISINNESTO RULLO G16922290 laiton d7</t>
  </si>
  <si>
    <t>PIECE CARRE DE 7</t>
  </si>
  <si>
    <t>PIECE-CARRE-7</t>
  </si>
  <si>
    <t>PIECE DECOLLETE TUBE DEAU MIT PROD</t>
  </si>
  <si>
    <t>MI022-CP3-PROD</t>
  </si>
  <si>
    <t>piece decolte tube d'eau d38 -cp1</t>
  </si>
  <si>
    <t>H003-CP1</t>
  </si>
  <si>
    <t>piece decolte tube d'eau d50</t>
  </si>
  <si>
    <t>h001-CP1</t>
  </si>
  <si>
    <t xml:space="preserve">PIECE IMPEREMERIE CAP BON </t>
  </si>
  <si>
    <t xml:space="preserve">PIECE INOX </t>
  </si>
  <si>
    <t>PIECE MOULEE V02</t>
  </si>
  <si>
    <t>19097-2-1</t>
  </si>
  <si>
    <t>Pignon 28 dent  L=234</t>
  </si>
  <si>
    <t>PIG-28D-L234-SG</t>
  </si>
  <si>
    <t>Pignon 28 dent BRAVO L=255</t>
  </si>
  <si>
    <t>PIG-28D-L255-SG</t>
  </si>
  <si>
    <t>Pignon 28 dent CIAO L=245</t>
  </si>
  <si>
    <t>PIG-28D-L245-SG</t>
  </si>
  <si>
    <t xml:space="preserve">PIGNON PLATEAU SIMPLE ETAGE D50 - contournage dents </t>
  </si>
  <si>
    <t xml:space="preserve">PIG 50 SE- harding </t>
  </si>
  <si>
    <t>pignon simple etage</t>
  </si>
  <si>
    <t>PIG 50 SE</t>
  </si>
  <si>
    <t>pignon simple etage fraisage</t>
  </si>
  <si>
    <t xml:space="preserve">PIG 50 SE-mori seiki </t>
  </si>
  <si>
    <t>PIGNON SOUDE L=236-24DENTS avec graisseur</t>
  </si>
  <si>
    <t>PIG-L236-24D-G</t>
  </si>
  <si>
    <t>Pignon soudé lg=216 -28 dents avec graisseur</t>
  </si>
  <si>
    <t>PIG-L216-28D-G</t>
  </si>
  <si>
    <t>pion</t>
  </si>
  <si>
    <t>piston</t>
  </si>
  <si>
    <t>outi-plot</t>
  </si>
  <si>
    <t>poigné aluminum</t>
  </si>
  <si>
    <t xml:space="preserve">porta valvola </t>
  </si>
  <si>
    <t>SH42Z1</t>
  </si>
  <si>
    <t xml:space="preserve">Porta valvola </t>
  </si>
  <si>
    <t>SH42Z1-Fraiseuse</t>
  </si>
  <si>
    <t xml:space="preserve">PORTE ROTULE </t>
  </si>
  <si>
    <t>QAB 14*18-D16 NLD</t>
  </si>
  <si>
    <t>QUADRO 10</t>
  </si>
  <si>
    <t>AVP60</t>
  </si>
  <si>
    <t>QUADRO 10*60 AVP</t>
  </si>
  <si>
    <t>QUADRO 10*60 AVP-AXE ACIER</t>
  </si>
  <si>
    <t>raccord 504</t>
  </si>
  <si>
    <t>RACCORD F110 PROD</t>
  </si>
  <si>
    <t>RAC-F110</t>
  </si>
  <si>
    <t>RACCORD FIAT 113 PROD</t>
  </si>
  <si>
    <t>F100/13</t>
  </si>
  <si>
    <t>MPS000300</t>
  </si>
  <si>
    <t>RACCORD ISUZU PROD</t>
  </si>
  <si>
    <t>RAC-ISUZU</t>
  </si>
  <si>
    <t>raccord OM 40</t>
  </si>
  <si>
    <t>RAC-OM40</t>
  </si>
  <si>
    <t>raccord pompe a l'eau</t>
  </si>
  <si>
    <t>I071</t>
  </si>
  <si>
    <t>Raccord refroidisseur ISUZU</t>
  </si>
  <si>
    <t>I070-cp1</t>
  </si>
  <si>
    <t>Rehausse-NAKAMURHA</t>
  </si>
  <si>
    <t>PT8666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</si>
  <si>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</si>
  <si>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300035-5-f</t>
  </si>
  <si>
    <t>rivet laiton D6</t>
  </si>
  <si>
    <t>6.2-9</t>
  </si>
  <si>
    <t>rivet laiton D6-fraiseuse</t>
  </si>
  <si>
    <t>RIVET MECANISME D6</t>
  </si>
  <si>
    <t>T-RM200</t>
  </si>
  <si>
    <t>rivet Ø15</t>
  </si>
  <si>
    <t>TVRC100</t>
  </si>
  <si>
    <t>rivet tarraudé T80</t>
  </si>
  <si>
    <t>R-T80</t>
  </si>
  <si>
    <t>rivet tarraudée B55</t>
  </si>
  <si>
    <t>B55 6*14,8</t>
  </si>
  <si>
    <t>RIVET TRB400</t>
  </si>
  <si>
    <t>T-RB400</t>
  </si>
  <si>
    <t>Rivet TRC300</t>
  </si>
  <si>
    <t>T-RC300</t>
  </si>
  <si>
    <t>RIVET TVRC 100</t>
  </si>
  <si>
    <t>RIVET TVRC 100-Multibroche</t>
  </si>
  <si>
    <t>Rondelle axe etirée de frein ISUZU</t>
  </si>
  <si>
    <t>I100-CP2</t>
  </si>
  <si>
    <t>RONDELLE BOUCHON CARTER PROD</t>
  </si>
  <si>
    <t>ROND-IN-D12</t>
  </si>
  <si>
    <t>RONDELLE INOX 304 D12</t>
  </si>
  <si>
    <t>ROND-IN-D14</t>
  </si>
  <si>
    <t>RONDELLE INOX 304 D14</t>
  </si>
  <si>
    <t>IN-304-D14</t>
  </si>
  <si>
    <t>Rouleau contacteur</t>
  </si>
  <si>
    <t>SEAL RING STRAIN RELIEF</t>
  </si>
  <si>
    <t>DPA-00369114</t>
  </si>
  <si>
    <t>Serrure encastrée B55</t>
  </si>
  <si>
    <t>B55-5*13</t>
  </si>
  <si>
    <t>Siege JCU</t>
  </si>
  <si>
    <t>ChSIEGE-JCN</t>
  </si>
  <si>
    <t>signalisation d'intégrateur</t>
  </si>
  <si>
    <t>SPINA GRIGIA INOX</t>
  </si>
  <si>
    <t>PI50V0</t>
  </si>
  <si>
    <t>SUPPORT VENTOUSE L75</t>
  </si>
  <si>
    <t>SUPPORT-VENT-L75</t>
  </si>
  <si>
    <t>teton</t>
  </si>
  <si>
    <t>T8/12</t>
  </si>
  <si>
    <t>TIGE D8-M6</t>
  </si>
  <si>
    <t>2018069-01</t>
  </si>
  <si>
    <t>TIGE DE PISTON</t>
  </si>
  <si>
    <t>tige d'embrayage</t>
  </si>
  <si>
    <t>TIGE INOX 303</t>
  </si>
  <si>
    <t>5001-46933</t>
  </si>
  <si>
    <t>TIGE M4 AVEC ECROU</t>
  </si>
  <si>
    <t>TIGE M4</t>
  </si>
  <si>
    <t>TIGE M6 AVEC ECROU</t>
  </si>
  <si>
    <t>TIGE M6</t>
  </si>
  <si>
    <t>TIGE-D10-M8</t>
  </si>
  <si>
    <t>2018021-01-01</t>
  </si>
  <si>
    <t>TIGED8-M6</t>
  </si>
  <si>
    <t>TIRANT ACIER D6</t>
  </si>
  <si>
    <t>tube d'eau fiat tupo</t>
  </si>
  <si>
    <t>F044</t>
  </si>
  <si>
    <t>TUBE PM TUBE D'EAU 404</t>
  </si>
  <si>
    <t>B070-CP2</t>
  </si>
  <si>
    <t>VIS DE MOTORISATION FENTS</t>
  </si>
  <si>
    <t>0203-0015</t>
  </si>
  <si>
    <t>VIS DE PLOMBAGE --D</t>
  </si>
  <si>
    <t>vis DEC inox M2.5</t>
  </si>
  <si>
    <t>Vis imperdable</t>
  </si>
  <si>
    <t>Vis-imperdable</t>
  </si>
  <si>
    <t>VIS M6 LG 20</t>
  </si>
  <si>
    <t>VIS-M6-LG20</t>
  </si>
  <si>
    <t>VIS PM SUP MOTEUR FORD RANGER</t>
  </si>
  <si>
    <t>FO008-CP3</t>
  </si>
  <si>
    <t>Vis ressort</t>
  </si>
  <si>
    <t>M018-BIGLIA</t>
  </si>
  <si>
    <t>sur sb16</t>
  </si>
  <si>
    <t>FS(g018) + ds (H001)</t>
  </si>
  <si>
    <t>GOUJON DE ROUE HONDA PROD</t>
  </si>
  <si>
    <t>COMPTEUR HIER à 13:15H</t>
  </si>
  <si>
    <t>COMPTEUR HIER à  13:15H</t>
  </si>
  <si>
    <t>FS(G011)+ ds (INSERTO MANOPOLA  INOX M8)</t>
  </si>
  <si>
    <t>BIGLIA MJM</t>
  </si>
  <si>
    <t>H001-PROD</t>
  </si>
  <si>
    <t>fs (I143-CP1)+ ds (H001)</t>
  </si>
  <si>
    <t>PIGNON PLATEAU SIMPLE ETAGE D50 - contournage dents + CLAMPING RING 360Fo)</t>
  </si>
  <si>
    <t>PIGNON PLATEAU SIMPLE ETAGE D50 - contournage dents +CLAMPING RING 360Fo)</t>
  </si>
  <si>
    <t>demarrage 12:30pm</t>
  </si>
  <si>
    <t>BAGUE DECOLLETEE TUBE D'EAU UNO DISEL -CP2</t>
  </si>
  <si>
    <t>F045-CP2</t>
  </si>
  <si>
    <t xml:space="preserve">fs(INSERTO MANOPOLA  INOX M8)+ds (BAGUE DECOLLETEE TUBE D'EAU UNO DISEL -CP2) </t>
  </si>
  <si>
    <t>EMBOUT DE TIGE</t>
  </si>
  <si>
    <t>fs (EVACUATION 2/3G X-ONE) + ds (EMBOUT DE TIGE)</t>
  </si>
  <si>
    <t>ds (ECROU DE ROUE TFR ISUZU -nak) + ds (16*27*64)</t>
  </si>
  <si>
    <t>18x27x43</t>
  </si>
  <si>
    <t>BAGUE DECOLLETEE TUBE D'EAU PALIO -CP2</t>
  </si>
  <si>
    <t>F046-CP2</t>
  </si>
  <si>
    <t>FS 5F045-CP2° + DS 5F046-CP2)</t>
  </si>
  <si>
    <t xml:space="preserve">EN PANNE </t>
  </si>
  <si>
    <t xml:space="preserve">R+ DS </t>
  </si>
  <si>
    <t>COMPTEUR HIER à 13H</t>
  </si>
  <si>
    <t>PIECES SUIVANT COMPTEU 8h--&gt;13h</t>
  </si>
  <si>
    <t>FS (BROCHE ACIER D13 ZINGUE L180)+ds (BROCHE ACIER D13 ZINGUE L230) 15:30 pm</t>
  </si>
  <si>
    <t>fs(BAGUE DECOLLETEE TUBE D'EAU UNO DISEL -CP2) + ds (BAGUE DECOLLETEE TUBE D'EAU UNO DISEL -CP2)</t>
  </si>
  <si>
    <t>fs( piginon et clamping360) + ds ( piginon et claming 240)</t>
  </si>
  <si>
    <t>GOUJON DE ROUE MITSIBITCHI GM</t>
  </si>
  <si>
    <t>temps d'ouverture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</si>
</sst>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00B050"/>
      <name val="Arial"/>
      <family val="2"/>
    </font>
    <font>
      <sz val="16"/>
      <name val="Arial"/>
      <family val="2"/>
    </font>
    <font>
      <sz val="16"/>
      <color theme="1"/>
      <name val="Arial"/>
      <family val="2"/>
    </font>
    <font>
      <sz val="16"/>
      <color theme="5"/>
      <name val="Arial"/>
      <family val="2"/>
    </font>
    <font>
      <sz val="16"/>
      <color theme="5" tint="-0.249977111117893"/>
      <name val="Arial"/>
      <family val="2"/>
    </font>
    <font>
      <sz val="16"/>
      <color rgb="FF000000"/>
      <name val="Arial"/>
      <family val="2"/>
    </font>
    <font>
      <sz val="16"/>
      <color rgb="FFFF0000"/>
      <name val="Arial"/>
      <family val="2"/>
    </font>
    <font>
      <sz val="16"/>
      <color theme="9" tint="-0.249977111117893"/>
      <name val="Arial"/>
      <family val="2"/>
    </font>
    <font>
      <sz val="16"/>
      <color theme="1"/>
      <name val="Calibri"/>
      <family val="2"/>
      <scheme val="minor"/>
    </font>
    <font>
      <b/>
      <sz val="8"/>
      <color theme="1"/>
      <name val="Calibri Light"/>
      <family val="1"/>
      <scheme val="major"/>
    </font>
    <font>
      <b/>
      <sz val="9"/>
      <color theme="1"/>
      <name val="Perpetua Titling MT"/>
      <family val="1"/>
    </font>
    <font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26"/>
      <color rgb="FFFF0000"/>
      <name val="Calibri"/>
      <family val="2"/>
      <scheme val="minor"/>
    </font>
    <font>
      <b/>
      <sz val="16"/>
      <color rgb="FFFF000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8"/>
      <color theme="1"/>
      <name val="Arial"/>
      <family val="2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6" fillId="0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0" fillId="0" borderId="9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ont="1" applyBorder="1"/>
    <xf numFmtId="0" fontId="0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0" fillId="0" borderId="1" xfId="0" applyFont="1" applyBorder="1"/>
    <xf numFmtId="49" fontId="0" fillId="0" borderId="1" xfId="0" applyNumberFormat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0" fontId="23" fillId="0" borderId="1" xfId="0" applyFont="1" applyBorder="1" applyAlignment="1">
      <alignment horizontal="center" vertical="center"/>
    </xf>
    <xf numFmtId="0" fontId="0" fillId="0" borderId="1" xfId="0" applyBorder="1"/>
    <xf numFmtId="0" fontId="16" fillId="0" borderId="1" xfId="0" applyFont="1" applyBorder="1"/>
    <xf numFmtId="17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0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0" fillId="4" borderId="0" xfId="0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5" fillId="0" borderId="1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6" fillId="0" borderId="0" xfId="0" applyFont="1" applyAlignment="1">
      <alignment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right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7" fillId="0" borderId="4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/>
    </xf>
    <xf numFmtId="4" fontId="20" fillId="0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9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5">
    <tabColor rgb="FFC00000"/>
  </sheetPr>
  <dimension ref="A1:AE47"/>
  <sheetViews>
    <sheetView tabSelected="1" view="pageBreakPreview" topLeftCell="J22" zoomScale="59" zoomScaleNormal="53" zoomScaleSheetLayoutView="59" zoomScalePageLayoutView="42" workbookViewId="0">
      <selection activeCell="R31" sqref="R31"/>
    </sheetView>
  </sheetViews>
  <sheetFormatPr baseColWidth="10" defaultRowHeight="15"/>
  <cols>
    <col min="1" max="1" width="14.140625" style="1" customWidth="1"/>
    <col min="2" max="2" width="28.42578125" style="1" bestFit="1" customWidth="1"/>
    <col min="3" max="3" width="105.140625" style="1" customWidth="1"/>
    <col min="4" max="4" width="27.85546875" style="1" customWidth="1"/>
    <col min="5" max="5" width="24.42578125" style="1" customWidth="1"/>
    <col min="6" max="7" width="21.5703125" style="1" customWidth="1"/>
    <col min="8" max="8" width="23.140625" style="1" customWidth="1"/>
    <col min="9" max="9" width="21.7109375" style="1" customWidth="1"/>
    <col min="10" max="11" width="19.14062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32.42578125" customWidth="1"/>
    <col min="19" max="19" width="26.5703125" customWidth="1"/>
    <col min="20" max="25" width="23" style="1" customWidth="1"/>
    <col min="26" max="30" width="24.5703125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1.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11</v>
      </c>
      <c r="H8" s="4" t="s">
        <v>12</v>
      </c>
      <c r="I8" s="4" t="s">
        <v>13</v>
      </c>
      <c r="J8" s="4" t="s">
        <v>14</v>
      </c>
      <c r="K8" s="4" t="s">
        <v>15</v>
      </c>
      <c r="L8" s="4" t="s">
        <v>16</v>
      </c>
      <c r="M8" s="4" t="s">
        <v>17</v>
      </c>
      <c r="N8" s="4" t="s">
        <v>18</v>
      </c>
      <c r="O8" s="4" t="s">
        <v>19</v>
      </c>
      <c r="P8" s="4" t="s">
        <v>20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8"/>
      <c r="E9" s="9"/>
      <c r="F9" s="9"/>
      <c r="G9" s="9"/>
      <c r="H9" s="9"/>
      <c r="I9" s="8"/>
      <c r="J9" s="9"/>
      <c r="K9" s="9">
        <f>(F9-E9)*J9</f>
        <v>0</v>
      </c>
      <c r="L9" s="8">
        <f>(G9-F9)*J9</f>
        <v>0</v>
      </c>
      <c r="M9" s="8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8"/>
      <c r="S9" s="8"/>
      <c r="T9" s="8"/>
      <c r="U9" s="8"/>
      <c r="V9" s="8"/>
      <c r="W9" s="8"/>
      <c r="X9" s="8"/>
      <c r="Y9" s="8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8"/>
      <c r="E10" s="9"/>
      <c r="F10" s="9"/>
      <c r="G10" s="9"/>
      <c r="H10" s="9"/>
      <c r="I10" s="8"/>
      <c r="J10" s="9"/>
      <c r="K10" s="9">
        <f>(F10-E10)*J10</f>
        <v>0</v>
      </c>
      <c r="L10" s="8">
        <f>(G10-F10)*J10</f>
        <v>0</v>
      </c>
      <c r="M10" s="8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8"/>
      <c r="S10" s="8"/>
      <c r="T10" s="8"/>
      <c r="U10" s="8"/>
      <c r="V10" s="8"/>
      <c r="W10" s="8"/>
      <c r="X10" s="8"/>
      <c r="Y10" s="8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27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8"/>
      <c r="E11" s="9"/>
      <c r="F11" s="9"/>
      <c r="G11" s="9"/>
      <c r="H11" s="9"/>
      <c r="I11" s="8"/>
      <c r="J11" s="9"/>
      <c r="K11" s="9">
        <f>(F11-E11)*J11</f>
        <v>0</v>
      </c>
      <c r="L11" s="8">
        <f>(G11-F11)*J11</f>
        <v>0</v>
      </c>
      <c r="M11" s="8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8"/>
      <c r="S11" s="8"/>
      <c r="T11" s="8"/>
      <c r="U11" s="8"/>
      <c r="V11" s="8"/>
      <c r="W11" s="8"/>
      <c r="X11" s="8"/>
      <c r="Y11" s="8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8"/>
      <c r="E12" s="9"/>
      <c r="F12" s="9"/>
      <c r="G12" s="9"/>
      <c r="H12" s="9"/>
      <c r="I12" s="8"/>
      <c r="J12" s="9"/>
      <c r="K12" s="9">
        <f>(F12-E12)*J12</f>
        <v>0</v>
      </c>
      <c r="L12" s="8">
        <f>(G12-F12)*J12</f>
        <v>0</v>
      </c>
      <c r="M12" s="8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8"/>
      <c r="S12" s="8"/>
      <c r="T12" s="8"/>
      <c r="U12" s="8"/>
      <c r="V12" s="8"/>
      <c r="W12" s="8"/>
      <c r="X12" s="8"/>
      <c r="Y12" s="8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8"/>
      <c r="E13" s="9"/>
      <c r="F13" s="9"/>
      <c r="G13" s="9"/>
      <c r="H13" s="9"/>
      <c r="I13" s="8"/>
      <c r="J13" s="9"/>
      <c r="K13" s="9">
        <f>(F13-E13)*J13</f>
        <v>0</v>
      </c>
      <c r="L13" s="8">
        <f>(G13-F13)*J13</f>
        <v>0</v>
      </c>
      <c r="M13" s="8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8"/>
      <c r="S13" s="8"/>
      <c r="T13" s="8"/>
      <c r="U13" s="8"/>
      <c r="V13" s="8"/>
      <c r="W13" s="8"/>
      <c r="X13" s="8"/>
      <c r="Y13" s="8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8"/>
      <c r="E14" s="9"/>
      <c r="F14" s="9"/>
      <c r="G14" s="9"/>
      <c r="H14" s="9"/>
      <c r="I14" s="8"/>
      <c r="J14" s="9"/>
      <c r="K14" s="9"/>
      <c r="L14" s="8"/>
      <c r="M14" s="8"/>
      <c r="N14" s="10"/>
      <c r="O14" s="10"/>
      <c r="P14" s="10"/>
      <c r="Q14" s="11"/>
      <c r="R14" s="8"/>
      <c r="S14" s="8"/>
      <c r="T14" s="8"/>
      <c r="U14" s="8"/>
      <c r="V14" s="8"/>
      <c r="W14" s="8"/>
      <c r="X14" s="8"/>
      <c r="Y14" s="8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8"/>
      <c r="E15" s="9"/>
      <c r="F15" s="9"/>
      <c r="G15" s="9"/>
      <c r="H15" s="9"/>
      <c r="I15" s="8"/>
      <c r="J15" s="9"/>
      <c r="K15" s="9"/>
      <c r="L15" s="8"/>
      <c r="M15" s="8"/>
      <c r="N15" s="10"/>
      <c r="O15" s="10"/>
      <c r="P15" s="10"/>
      <c r="Q15" s="11"/>
      <c r="R15" s="8"/>
      <c r="S15" s="8"/>
      <c r="T15" s="8"/>
      <c r="U15" s="8"/>
      <c r="V15" s="8"/>
      <c r="W15" s="8"/>
      <c r="X15" s="8"/>
      <c r="Y15" s="8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8"/>
      <c r="E16" s="9"/>
      <c r="F16" s="9"/>
      <c r="G16" s="9"/>
      <c r="H16" s="9"/>
      <c r="I16" s="8"/>
      <c r="J16" s="9"/>
      <c r="K16" s="9">
        <f>(F16-E16)*J16</f>
        <v>0</v>
      </c>
      <c r="L16" s="8">
        <f>(G16-F16)*J16</f>
        <v>0</v>
      </c>
      <c r="M16" s="8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8"/>
      <c r="S16" s="8"/>
      <c r="T16" s="8"/>
      <c r="U16" s="8"/>
      <c r="V16" s="8"/>
      <c r="W16" s="8"/>
      <c r="X16" s="8"/>
      <c r="Y16" s="8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13" t="s">
        <v>52</v>
      </c>
      <c r="C18" s="14" t="str">
        <f>IFERROR(VLOOKUP(D18,#REF!,2,0)," ")</f>
        <v xml:space="preserve"> </v>
      </c>
      <c r="D18" s="8"/>
      <c r="E18" s="15"/>
      <c r="F18" s="8"/>
      <c r="G18" s="8"/>
      <c r="H18" s="8"/>
      <c r="I18" s="16" t="str">
        <f>IFERROR(VLOOKUP(D18,#REF!,3,0),"Entrer la cadence")</f>
        <v>Entrer la cadence</v>
      </c>
      <c r="J18" s="8"/>
      <c r="K18" s="8">
        <f t="shared" ref="K18:K26" si="1">(F18-E18)*J18</f>
        <v>0</v>
      </c>
      <c r="L18" s="8">
        <f t="shared" ref="L18:L27" si="2">(G18-F18)*J18</f>
        <v>0</v>
      </c>
      <c r="M18" s="8">
        <f>(H18-G18)*J18</f>
        <v>0</v>
      </c>
      <c r="N18" s="17" t="e">
        <f>IF(I18=0,0,K18/I18)</f>
        <v>#VALUE!</v>
      </c>
      <c r="O18" s="17" t="e">
        <f t="shared" ref="O18:O29" si="3">IF(I18=0,0,L18/I18)</f>
        <v>#VALUE!</v>
      </c>
      <c r="P18" s="17" t="e">
        <f>IF(I18=0,0,M18/I18)</f>
        <v>#VALUE!</v>
      </c>
      <c r="Q18" s="11"/>
      <c r="R18" s="8"/>
      <c r="S18" s="8">
        <f>U18+T18-K18-L18-M18</f>
        <v>0</v>
      </c>
      <c r="T18" s="8"/>
      <c r="U18" s="8"/>
      <c r="V18" s="8"/>
      <c r="W18" s="8"/>
      <c r="X18" s="8"/>
      <c r="Y18" s="8"/>
      <c r="Z18" s="10" t="e">
        <f>IF(I18=0,0,(U18+T18)/I18)</f>
        <v>#VALUE!</v>
      </c>
      <c r="AA18" s="12" t="str">
        <f>IF(OR(Q18=0,I18=0),"",Z18/Q18*100)</f>
        <v/>
      </c>
      <c r="AB18" s="12"/>
      <c r="AC18" s="12"/>
      <c r="AD18" s="12"/>
      <c r="AE18" s="11" t="str">
        <f>IF(AA18&gt;85," ","WARNING")</f>
        <v xml:space="preserve"> </v>
      </c>
    </row>
    <row r="19" spans="1:31" ht="43.5" customHeight="1">
      <c r="A19" s="5" t="s">
        <v>38</v>
      </c>
      <c r="B19" s="18" t="s">
        <v>53</v>
      </c>
      <c r="C19" s="14" t="str">
        <f>IFERROR(VLOOKUP(D19,#REF!,2,0)," ")</f>
        <v xml:space="preserve"> </v>
      </c>
      <c r="D19" s="8"/>
      <c r="E19" s="8"/>
      <c r="F19" s="8"/>
      <c r="G19" s="8"/>
      <c r="H19" s="8"/>
      <c r="I19" s="16" t="str">
        <f>IFERROR(VLOOKUP(D19,#REF!,3,0),"Entrer la cadence")</f>
        <v>Entrer la cadence</v>
      </c>
      <c r="J19" s="8"/>
      <c r="K19" s="8">
        <f>(F19-E19)*J19</f>
        <v>0</v>
      </c>
      <c r="L19" s="8">
        <f t="shared" si="2"/>
        <v>0</v>
      </c>
      <c r="M19" s="8">
        <f t="shared" ref="M19:M29" si="4">(G19-H19)*J19</f>
        <v>0</v>
      </c>
      <c r="N19" s="17" t="e">
        <f t="shared" ref="N19:N29" si="5">IF(I19=0,0,K19/I19)</f>
        <v>#VALUE!</v>
      </c>
      <c r="O19" s="17" t="e">
        <f t="shared" si="3"/>
        <v>#VALUE!</v>
      </c>
      <c r="P19" s="17" t="e">
        <f t="shared" ref="P19:P29" si="6">IF(I19=0,0,M19/I19)</f>
        <v>#VALUE!</v>
      </c>
      <c r="Q19" s="11"/>
      <c r="R19" s="8"/>
      <c r="S19" s="8">
        <f>U19+T19-K19-L19-M19</f>
        <v>0</v>
      </c>
      <c r="T19" s="8"/>
      <c r="U19" s="8"/>
      <c r="V19" s="8"/>
      <c r="W19" s="8"/>
      <c r="X19" s="8"/>
      <c r="Y19" s="8"/>
      <c r="Z19" s="10" t="e">
        <f t="shared" ref="Z19:Z30" si="7">IF(I19=0,0,(U19+T19)/I19)</f>
        <v>#VALUE!</v>
      </c>
      <c r="AA19" s="12" t="str">
        <f t="shared" ref="AA19:AA30" si="8">IF(OR(Q19=0,I19=0),"",Z19/Q19*100)</f>
        <v/>
      </c>
      <c r="AB19" s="12"/>
      <c r="AC19" s="12"/>
      <c r="AD19" s="12"/>
      <c r="AE19" s="11" t="str">
        <f t="shared" si="0"/>
        <v xml:space="preserve"> </v>
      </c>
    </row>
    <row r="20" spans="1:31" ht="43.5" customHeight="1">
      <c r="A20" s="5" t="s">
        <v>40</v>
      </c>
      <c r="B20" s="19" t="s">
        <v>54</v>
      </c>
      <c r="C20" s="14" t="str">
        <f>IFERROR(VLOOKUP(D20,#REF!,2,0)," ")</f>
        <v xml:space="preserve"> </v>
      </c>
      <c r="D20" s="8"/>
      <c r="E20" s="16"/>
      <c r="F20" s="16"/>
      <c r="G20" s="16"/>
      <c r="H20" s="16"/>
      <c r="I20" s="16" t="str">
        <f>IFERROR(VLOOKUP(D20,#REF!,3,0),"Entrer la cadence")</f>
        <v>Entrer la cadence</v>
      </c>
      <c r="J20" s="16"/>
      <c r="K20" s="8">
        <f>(F20-E20)*J20</f>
        <v>0</v>
      </c>
      <c r="L20" s="8">
        <f t="shared" si="2"/>
        <v>0</v>
      </c>
      <c r="M20" s="8">
        <f t="shared" si="4"/>
        <v>0</v>
      </c>
      <c r="N20" s="17" t="e">
        <f t="shared" si="5"/>
        <v>#VALUE!</v>
      </c>
      <c r="O20" s="17" t="e">
        <f t="shared" si="3"/>
        <v>#VALUE!</v>
      </c>
      <c r="P20" s="17" t="e">
        <f t="shared" si="6"/>
        <v>#VALUE!</v>
      </c>
      <c r="Q20" s="11"/>
      <c r="R20" s="8"/>
      <c r="S20" s="8">
        <f t="shared" ref="S20:S30" si="9">U20+T20-K20-L20-M20</f>
        <v>0</v>
      </c>
      <c r="T20" s="8"/>
      <c r="U20" s="8"/>
      <c r="V20" s="8"/>
      <c r="W20" s="8"/>
      <c r="X20" s="8"/>
      <c r="Y20" s="8"/>
      <c r="Z20" s="10" t="e">
        <f t="shared" si="7"/>
        <v>#VALUE!</v>
      </c>
      <c r="AA20" s="12" t="str">
        <f t="shared" si="8"/>
        <v/>
      </c>
      <c r="AB20" s="12"/>
      <c r="AC20" s="12"/>
      <c r="AD20" s="12"/>
      <c r="AE20" s="11" t="str">
        <f t="shared" si="0"/>
        <v xml:space="preserve"> </v>
      </c>
    </row>
    <row r="21" spans="1:31" ht="41.25" customHeight="1">
      <c r="A21" s="5" t="s">
        <v>42</v>
      </c>
      <c r="B21" s="19" t="s">
        <v>55</v>
      </c>
      <c r="C21" s="14" t="str">
        <f>IFERROR(VLOOKUP(D21,#REF!,2,0)," ")</f>
        <v xml:space="preserve"> </v>
      </c>
      <c r="D21" s="8"/>
      <c r="E21" s="8"/>
      <c r="F21" s="8"/>
      <c r="G21" s="8"/>
      <c r="H21" s="8"/>
      <c r="I21" s="16" t="str">
        <f>IFERROR(VLOOKUP(D21,#REF!,3,0),"Entrer la cadence")</f>
        <v>Entrer la cadence</v>
      </c>
      <c r="J21" s="8"/>
      <c r="K21" s="8">
        <f>(F21-E21)*J21</f>
        <v>0</v>
      </c>
      <c r="L21" s="8">
        <f t="shared" si="2"/>
        <v>0</v>
      </c>
      <c r="M21" s="8">
        <f t="shared" si="4"/>
        <v>0</v>
      </c>
      <c r="N21" s="17" t="e">
        <f t="shared" si="5"/>
        <v>#VALUE!</v>
      </c>
      <c r="O21" s="17" t="e">
        <f t="shared" si="3"/>
        <v>#VALUE!</v>
      </c>
      <c r="P21" s="17" t="e">
        <f t="shared" si="6"/>
        <v>#VALUE!</v>
      </c>
      <c r="Q21" s="11"/>
      <c r="R21" s="8"/>
      <c r="S21" s="8">
        <f t="shared" si="9"/>
        <v>0</v>
      </c>
      <c r="T21" s="8"/>
      <c r="U21" s="8"/>
      <c r="V21" s="8"/>
      <c r="W21" s="8"/>
      <c r="X21" s="8"/>
      <c r="Y21" s="8"/>
      <c r="Z21" s="10" t="e">
        <f t="shared" si="7"/>
        <v>#VALUE!</v>
      </c>
      <c r="AA21" s="12" t="str">
        <f t="shared" si="8"/>
        <v/>
      </c>
      <c r="AB21" s="12"/>
      <c r="AC21" s="12"/>
      <c r="AD21" s="12"/>
      <c r="AE21" s="11" t="str">
        <f t="shared" si="0"/>
        <v xml:space="preserve"> </v>
      </c>
    </row>
    <row r="22" spans="1:31" ht="51" customHeight="1">
      <c r="A22" s="5" t="s">
        <v>44</v>
      </c>
      <c r="B22" s="20" t="s">
        <v>56</v>
      </c>
      <c r="C22" s="14" t="str">
        <f>IFERROR(VLOOKUP(D22,#REF!,2,0)," ")</f>
        <v xml:space="preserve"> </v>
      </c>
      <c r="D22" s="8"/>
      <c r="E22" s="15"/>
      <c r="F22" s="8"/>
      <c r="G22" s="8"/>
      <c r="H22" s="8"/>
      <c r="I22" s="16" t="str">
        <f>IFERROR(VLOOKUP(D22,#REF!,3,0),"Entrer la cadence")</f>
        <v>Entrer la cadence</v>
      </c>
      <c r="J22" s="8"/>
      <c r="K22" s="8">
        <f>(F22-E22)*J22</f>
        <v>0</v>
      </c>
      <c r="L22" s="8">
        <f t="shared" si="2"/>
        <v>0</v>
      </c>
      <c r="M22" s="8">
        <f t="shared" si="4"/>
        <v>0</v>
      </c>
      <c r="N22" s="17" t="e">
        <f t="shared" si="5"/>
        <v>#VALUE!</v>
      </c>
      <c r="O22" s="17" t="e">
        <f t="shared" si="3"/>
        <v>#VALUE!</v>
      </c>
      <c r="P22" s="17" t="e">
        <f t="shared" si="6"/>
        <v>#VALUE!</v>
      </c>
      <c r="Q22" s="11"/>
      <c r="R22" s="8"/>
      <c r="S22" s="8">
        <f t="shared" si="9"/>
        <v>0</v>
      </c>
      <c r="T22" s="8"/>
      <c r="U22" s="8"/>
      <c r="V22" s="8"/>
      <c r="W22" s="8"/>
      <c r="X22" s="8"/>
      <c r="Y22" s="8"/>
      <c r="Z22" s="10" t="e">
        <f t="shared" si="7"/>
        <v>#VALUE!</v>
      </c>
      <c r="AA22" s="12" t="str">
        <f t="shared" si="8"/>
        <v/>
      </c>
      <c r="AB22" s="12"/>
      <c r="AC22" s="12"/>
      <c r="AD22" s="12"/>
      <c r="AE22" s="11" t="str">
        <f t="shared" si="0"/>
        <v xml:space="preserve"> </v>
      </c>
    </row>
    <row r="23" spans="1:31" ht="39.950000000000003" customHeight="1">
      <c r="A23" s="5" t="s">
        <v>46</v>
      </c>
      <c r="B23" s="13" t="s">
        <v>57</v>
      </c>
      <c r="C23" s="14" t="str">
        <f>IFERROR(VLOOKUP(D23,#REF!,2,0)," ")</f>
        <v xml:space="preserve"> </v>
      </c>
      <c r="D23" s="8"/>
      <c r="E23" s="15"/>
      <c r="F23" s="8"/>
      <c r="G23" s="8"/>
      <c r="H23" s="8"/>
      <c r="I23" s="16" t="str">
        <f>IFERROR(VLOOKUP(D23,#REF!,3,0),"Entrer la cadence")</f>
        <v>Entrer la cadence</v>
      </c>
      <c r="J23" s="8"/>
      <c r="K23" s="8">
        <f t="shared" si="1"/>
        <v>0</v>
      </c>
      <c r="L23" s="8">
        <f t="shared" si="2"/>
        <v>0</v>
      </c>
      <c r="M23" s="8">
        <f t="shared" si="4"/>
        <v>0</v>
      </c>
      <c r="N23" s="17" t="e">
        <f t="shared" si="5"/>
        <v>#VALUE!</v>
      </c>
      <c r="O23" s="17" t="e">
        <f t="shared" si="3"/>
        <v>#VALUE!</v>
      </c>
      <c r="P23" s="17" t="e">
        <f t="shared" si="6"/>
        <v>#VALUE!</v>
      </c>
      <c r="Q23" s="10"/>
      <c r="R23" s="8"/>
      <c r="S23" s="8">
        <f t="shared" si="9"/>
        <v>0</v>
      </c>
      <c r="T23" s="8"/>
      <c r="U23" s="8"/>
      <c r="V23" s="8"/>
      <c r="W23" s="8"/>
      <c r="X23" s="8"/>
      <c r="Y23" s="8"/>
      <c r="Z23" s="10" t="e">
        <f t="shared" si="7"/>
        <v>#VALUE!</v>
      </c>
      <c r="AA23" s="12" t="str">
        <f t="shared" si="8"/>
        <v/>
      </c>
      <c r="AB23" s="12"/>
      <c r="AC23" s="12"/>
      <c r="AD23" s="12"/>
      <c r="AE23" s="11" t="str">
        <f t="shared" si="0"/>
        <v xml:space="preserve"> </v>
      </c>
    </row>
    <row r="24" spans="1:31" ht="44.25" customHeight="1">
      <c r="A24" s="5" t="s">
        <v>58</v>
      </c>
      <c r="B24" s="18" t="s">
        <v>59</v>
      </c>
      <c r="C24" s="14" t="str">
        <f>IFERROR(VLOOKUP(D24,#REF!,2,0)," ")</f>
        <v xml:space="preserve"> </v>
      </c>
      <c r="D24" s="8"/>
      <c r="E24" s="8"/>
      <c r="F24" s="8"/>
      <c r="G24" s="8"/>
      <c r="H24" s="8"/>
      <c r="I24" s="16" t="str">
        <f>IFERROR(VLOOKUP(D24,#REF!,3,0),"Entrer la cadence")</f>
        <v>Entrer la cadence</v>
      </c>
      <c r="J24" s="8"/>
      <c r="K24" s="8">
        <f t="shared" si="1"/>
        <v>0</v>
      </c>
      <c r="L24" s="8">
        <f t="shared" si="2"/>
        <v>0</v>
      </c>
      <c r="M24" s="8">
        <f t="shared" si="4"/>
        <v>0</v>
      </c>
      <c r="N24" s="17" t="e">
        <f t="shared" si="5"/>
        <v>#VALUE!</v>
      </c>
      <c r="O24" s="17" t="e">
        <f t="shared" si="3"/>
        <v>#VALUE!</v>
      </c>
      <c r="P24" s="17" t="e">
        <f t="shared" si="6"/>
        <v>#VALUE!</v>
      </c>
      <c r="Q24" s="10"/>
      <c r="R24" s="8"/>
      <c r="S24" s="8">
        <f t="shared" si="9"/>
        <v>0</v>
      </c>
      <c r="T24" s="8"/>
      <c r="U24" s="8"/>
      <c r="V24" s="8"/>
      <c r="W24" s="8"/>
      <c r="X24" s="8"/>
      <c r="Y24" s="8"/>
      <c r="Z24" s="10" t="e">
        <f t="shared" si="7"/>
        <v>#VALUE!</v>
      </c>
      <c r="AA24" s="12" t="str">
        <f t="shared" si="8"/>
        <v/>
      </c>
      <c r="AB24" s="12"/>
      <c r="AC24" s="12"/>
      <c r="AD24" s="12"/>
      <c r="AE24" s="11" t="str">
        <f t="shared" si="0"/>
        <v xml:space="preserve"> </v>
      </c>
    </row>
    <row r="25" spans="1:31" ht="40.5" customHeight="1">
      <c r="A25" s="5" t="s">
        <v>60</v>
      </c>
      <c r="B25" s="18" t="s">
        <v>61</v>
      </c>
      <c r="C25" s="14" t="str">
        <f>IFERROR(VLOOKUP(D25,#REF!,2,0)," ")</f>
        <v xml:space="preserve"> </v>
      </c>
      <c r="D25" s="8"/>
      <c r="E25" s="8"/>
      <c r="F25" s="8"/>
      <c r="G25" s="8"/>
      <c r="H25" s="8"/>
      <c r="I25" s="16" t="str">
        <f>IFERROR(VLOOKUP(D25,#REF!,3,0),"Entrer la cadence")</f>
        <v>Entrer la cadence</v>
      </c>
      <c r="J25" s="8"/>
      <c r="K25" s="8">
        <f t="shared" si="1"/>
        <v>0</v>
      </c>
      <c r="L25" s="8">
        <f t="shared" si="2"/>
        <v>0</v>
      </c>
      <c r="M25" s="8">
        <f t="shared" si="4"/>
        <v>0</v>
      </c>
      <c r="N25" s="17" t="e">
        <f t="shared" si="5"/>
        <v>#VALUE!</v>
      </c>
      <c r="O25" s="17" t="e">
        <f t="shared" si="3"/>
        <v>#VALUE!</v>
      </c>
      <c r="P25" s="17" t="e">
        <f t="shared" si="6"/>
        <v>#VALUE!</v>
      </c>
      <c r="Q25" s="10"/>
      <c r="R25" s="8"/>
      <c r="S25" s="8">
        <f t="shared" si="9"/>
        <v>0</v>
      </c>
      <c r="T25" s="8"/>
      <c r="U25" s="8"/>
      <c r="V25" s="8"/>
      <c r="W25" s="8"/>
      <c r="X25" s="8"/>
      <c r="Y25" s="8"/>
      <c r="Z25" s="10" t="e">
        <f t="shared" si="7"/>
        <v>#VALUE!</v>
      </c>
      <c r="AA25" s="12" t="str">
        <f t="shared" si="8"/>
        <v/>
      </c>
      <c r="AB25" s="12"/>
      <c r="AC25" s="12"/>
      <c r="AD25" s="12"/>
      <c r="AE25" s="11" t="str">
        <f t="shared" si="0"/>
        <v xml:space="preserve"> </v>
      </c>
    </row>
    <row r="26" spans="1:31" ht="40.5" customHeight="1">
      <c r="A26" s="5" t="s">
        <v>62</v>
      </c>
      <c r="B26" s="18" t="s">
        <v>63</v>
      </c>
      <c r="C26" s="14" t="str">
        <f>IFERROR(VLOOKUP(D26,#REF!,2,0)," ")</f>
        <v xml:space="preserve"> </v>
      </c>
      <c r="D26" s="8"/>
      <c r="E26" s="8"/>
      <c r="F26" s="8"/>
      <c r="G26" s="8"/>
      <c r="H26" s="8"/>
      <c r="I26" s="16" t="str">
        <f>IFERROR(VLOOKUP(D26,#REF!,3,0),"Entrer la cadence")</f>
        <v>Entrer la cadence</v>
      </c>
      <c r="J26" s="8"/>
      <c r="K26" s="8">
        <f t="shared" si="1"/>
        <v>0</v>
      </c>
      <c r="L26" s="8">
        <f t="shared" si="2"/>
        <v>0</v>
      </c>
      <c r="M26" s="8">
        <f t="shared" si="4"/>
        <v>0</v>
      </c>
      <c r="N26" s="17" t="e">
        <f t="shared" si="5"/>
        <v>#VALUE!</v>
      </c>
      <c r="O26" s="17" t="e">
        <f t="shared" si="3"/>
        <v>#VALUE!</v>
      </c>
      <c r="P26" s="17" t="e">
        <f t="shared" si="6"/>
        <v>#VALUE!</v>
      </c>
      <c r="Q26" s="10"/>
      <c r="R26" s="8"/>
      <c r="S26" s="8">
        <f t="shared" si="9"/>
        <v>0</v>
      </c>
      <c r="T26" s="8"/>
      <c r="U26" s="8"/>
      <c r="V26" s="8"/>
      <c r="W26" s="8"/>
      <c r="X26" s="8"/>
      <c r="Y26" s="8"/>
      <c r="Z26" s="10" t="e">
        <f t="shared" si="7"/>
        <v>#VALUE!</v>
      </c>
      <c r="AA26" s="12" t="str">
        <f t="shared" si="8"/>
        <v/>
      </c>
      <c r="AB26" s="12"/>
      <c r="AC26" s="12"/>
      <c r="AD26" s="12"/>
      <c r="AE26" s="11" t="str">
        <f t="shared" si="0"/>
        <v xml:space="preserve"> </v>
      </c>
    </row>
    <row r="27" spans="1:31" ht="42" customHeight="1">
      <c r="A27" s="5" t="s">
        <v>64</v>
      </c>
      <c r="B27" s="18" t="s">
        <v>65</v>
      </c>
      <c r="C27" s="14" t="str">
        <f>IFERROR(VLOOKUP(D27,#REF!,2,0)," ")</f>
        <v xml:space="preserve"> </v>
      </c>
      <c r="D27" s="8"/>
      <c r="E27" s="21"/>
      <c r="F27" s="8"/>
      <c r="G27" s="8"/>
      <c r="H27" s="8"/>
      <c r="I27" s="16" t="str">
        <f>IFERROR(VLOOKUP(D27,#REF!,3,0),"Entrer la cadence")</f>
        <v>Entrer la cadence</v>
      </c>
      <c r="J27" s="8"/>
      <c r="K27" s="8">
        <f>(F27-E27)*J27</f>
        <v>0</v>
      </c>
      <c r="L27" s="8">
        <f t="shared" si="2"/>
        <v>0</v>
      </c>
      <c r="M27" s="8">
        <f t="shared" si="4"/>
        <v>0</v>
      </c>
      <c r="N27" s="17" t="e">
        <f t="shared" si="5"/>
        <v>#VALUE!</v>
      </c>
      <c r="O27" s="17" t="e">
        <f t="shared" si="3"/>
        <v>#VALUE!</v>
      </c>
      <c r="P27" s="17" t="e">
        <f t="shared" si="6"/>
        <v>#VALUE!</v>
      </c>
      <c r="Q27" s="10"/>
      <c r="R27" s="8"/>
      <c r="S27" s="8">
        <f t="shared" si="9"/>
        <v>0</v>
      </c>
      <c r="T27" s="8"/>
      <c r="U27" s="8"/>
      <c r="V27" s="8"/>
      <c r="W27" s="8"/>
      <c r="X27" s="8"/>
      <c r="Y27" s="8"/>
      <c r="Z27" s="10" t="e">
        <f t="shared" si="7"/>
        <v>#VALUE!</v>
      </c>
      <c r="AA27" s="12" t="str">
        <f t="shared" si="8"/>
        <v/>
      </c>
      <c r="AB27" s="12"/>
      <c r="AC27" s="12"/>
      <c r="AD27" s="12"/>
      <c r="AE27" s="11" t="str">
        <f t="shared" si="0"/>
        <v xml:space="preserve"> </v>
      </c>
    </row>
    <row r="28" spans="1:31" ht="42" customHeight="1">
      <c r="A28" s="22" t="s">
        <v>66</v>
      </c>
      <c r="B28" s="23" t="s">
        <v>67</v>
      </c>
      <c r="C28" s="14"/>
      <c r="D28" s="8"/>
      <c r="E28" s="8"/>
      <c r="F28" s="8"/>
      <c r="G28" s="8"/>
      <c r="H28" s="8"/>
      <c r="I28" s="16" t="str">
        <f>IFERROR(VLOOKUP(D28,#REF!,3,0),"Entrer la cadence")</f>
        <v>Entrer la cadence</v>
      </c>
      <c r="J28" s="8"/>
      <c r="K28" s="8">
        <f>(F28-E28)*J28</f>
        <v>0</v>
      </c>
      <c r="L28" s="8">
        <f>(G28-F28)*J28</f>
        <v>0</v>
      </c>
      <c r="M28" s="8">
        <f t="shared" si="4"/>
        <v>0</v>
      </c>
      <c r="N28" s="17" t="e">
        <f t="shared" si="5"/>
        <v>#VALUE!</v>
      </c>
      <c r="O28" s="17" t="e">
        <f t="shared" si="3"/>
        <v>#VALUE!</v>
      </c>
      <c r="P28" s="17" t="e">
        <f t="shared" si="6"/>
        <v>#VALUE!</v>
      </c>
      <c r="Q28" s="10"/>
      <c r="R28" s="8"/>
      <c r="S28" s="8">
        <f t="shared" si="9"/>
        <v>0</v>
      </c>
      <c r="T28" s="8"/>
      <c r="U28" s="8"/>
      <c r="V28" s="8"/>
      <c r="W28" s="8"/>
      <c r="X28" s="8"/>
      <c r="Y28" s="8"/>
      <c r="Z28" s="10" t="e">
        <f t="shared" si="7"/>
        <v>#VALUE!</v>
      </c>
      <c r="AA28" s="12" t="str">
        <f t="shared" si="8"/>
        <v/>
      </c>
      <c r="AB28" s="12"/>
      <c r="AC28" s="12"/>
      <c r="AD28" s="12"/>
      <c r="AE28" s="11"/>
    </row>
    <row r="29" spans="1:31" ht="40.5">
      <c r="A29" s="22" t="s">
        <v>68</v>
      </c>
      <c r="B29" s="23" t="s">
        <v>69</v>
      </c>
      <c r="C29" s="8"/>
      <c r="D29" s="8"/>
      <c r="E29" s="24"/>
      <c r="F29" s="25"/>
      <c r="G29" s="25"/>
      <c r="H29" s="25"/>
      <c r="I29" s="16" t="str">
        <f>IFERROR(VLOOKUP(D29,#REF!,3,0),"Entrer la cadence")</f>
        <v>Entrer la cadence</v>
      </c>
      <c r="J29" s="8"/>
      <c r="K29" s="8">
        <f>(F29-E29)*J29</f>
        <v>0</v>
      </c>
      <c r="L29" s="8">
        <f>(G29-F29)*J29</f>
        <v>0</v>
      </c>
      <c r="M29" s="8">
        <f t="shared" si="4"/>
        <v>0</v>
      </c>
      <c r="N29" s="26" t="e">
        <f t="shared" si="5"/>
        <v>#VALUE!</v>
      </c>
      <c r="O29" s="17" t="e">
        <f t="shared" si="3"/>
        <v>#VALUE!</v>
      </c>
      <c r="P29" s="17" t="e">
        <f t="shared" si="6"/>
        <v>#VALUE!</v>
      </c>
      <c r="Q29" s="27"/>
      <c r="R29" s="28"/>
      <c r="S29" s="8">
        <f t="shared" si="9"/>
        <v>0</v>
      </c>
      <c r="T29" s="8"/>
      <c r="U29" s="8"/>
      <c r="V29" s="8"/>
      <c r="W29" s="8"/>
      <c r="X29" s="8"/>
      <c r="Y29" s="8"/>
      <c r="Z29" s="10" t="e">
        <f t="shared" si="7"/>
        <v>#VALUE!</v>
      </c>
      <c r="AA29" s="12" t="str">
        <f t="shared" si="8"/>
        <v/>
      </c>
      <c r="AB29" s="9"/>
      <c r="AC29" s="9"/>
      <c r="AD29" s="9"/>
      <c r="AE29" s="29"/>
    </row>
    <row r="30" spans="1:31" ht="39" customHeight="1">
      <c r="A30" s="35" t="s">
        <v>71</v>
      </c>
      <c r="B30" s="31" t="s">
        <v>70</v>
      </c>
      <c r="C30" s="33"/>
      <c r="D30" s="8"/>
      <c r="E30" s="8"/>
      <c r="F30" s="8"/>
      <c r="G30" s="8"/>
      <c r="H30" s="8"/>
      <c r="I30" s="8" t="str">
        <f>IFERROR(VLOOKUP(D30,#REF!,3,0),"Entrer la cadence")</f>
        <v>Entrer la cadence</v>
      </c>
      <c r="J30" s="8"/>
      <c r="K30" s="8">
        <f>(F30-E30)*J30</f>
        <v>0</v>
      </c>
      <c r="L30" s="8">
        <f>(G30-F30)*J30</f>
        <v>0</v>
      </c>
      <c r="M30" s="8">
        <f>(H30-G30)*J30</f>
        <v>0</v>
      </c>
      <c r="N30" s="26" t="e">
        <f>IF(I30=0,0,K30/I30)</f>
        <v>#VALUE!</v>
      </c>
      <c r="O30" s="26" t="e">
        <f>IF(I30=0,0,L30/I30)</f>
        <v>#VALUE!</v>
      </c>
      <c r="P30" s="26" t="e">
        <f>IF(I30=0,0,M30/I30)</f>
        <v>#VALUE!</v>
      </c>
      <c r="Q30" s="8"/>
      <c r="R30" s="8"/>
      <c r="S30" s="105">
        <f t="shared" si="9"/>
        <v>0</v>
      </c>
      <c r="T30" s="30"/>
      <c r="U30" s="30"/>
      <c r="V30" s="30"/>
      <c r="W30" s="30"/>
      <c r="X30" s="30"/>
      <c r="Y30" s="30"/>
      <c r="Z30" s="10" t="e">
        <f t="shared" si="7"/>
        <v>#VALUE!</v>
      </c>
      <c r="AA30" s="12" t="str">
        <f t="shared" si="8"/>
        <v/>
      </c>
      <c r="AB30" s="29"/>
      <c r="AC30" s="29"/>
      <c r="AD30" s="29"/>
      <c r="AE30" s="29"/>
    </row>
    <row r="31" spans="1:31" ht="46.5">
      <c r="A31" s="34"/>
      <c r="B31" s="34"/>
      <c r="C31" s="3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106" t="s">
        <v>1050</v>
      </c>
      <c r="R31" s="49"/>
      <c r="S31" s="126"/>
      <c r="T31" s="38"/>
      <c r="U31" s="38"/>
      <c r="V31" s="38"/>
      <c r="W31" s="38"/>
      <c r="X31" s="38"/>
      <c r="Y31" s="38"/>
      <c r="Z31" s="2"/>
      <c r="AA31" s="2"/>
      <c r="AB31" s="2"/>
      <c r="AC31" s="2"/>
      <c r="AD31" s="2"/>
      <c r="AE31" s="2"/>
    </row>
    <row r="32" spans="1:31" ht="39" customHeight="1">
      <c r="A32" s="34"/>
      <c r="B32" s="34"/>
      <c r="C32" s="3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8"/>
      <c r="U32" s="38"/>
      <c r="V32" s="38"/>
      <c r="W32" s="38"/>
      <c r="X32" s="38"/>
      <c r="Y32" s="38"/>
      <c r="Z32" s="2"/>
      <c r="AA32" s="2"/>
      <c r="AB32" s="2"/>
      <c r="AC32" s="2"/>
      <c r="AD32" s="2"/>
      <c r="AE32" s="2"/>
    </row>
    <row r="33" spans="1:31" ht="39" customHeight="1">
      <c r="A33" s="34"/>
      <c r="B33" s="34"/>
      <c r="C33" s="36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8"/>
      <c r="U33" s="38"/>
      <c r="V33" s="38"/>
      <c r="W33" s="38"/>
      <c r="X33" s="38"/>
      <c r="Y33" s="38"/>
      <c r="Z33" s="2"/>
      <c r="AA33" s="2"/>
      <c r="AB33" s="2"/>
      <c r="AC33" s="2"/>
      <c r="AD33" s="2"/>
      <c r="AE33" s="2"/>
    </row>
    <row r="34" spans="1:31" ht="39" customHeight="1">
      <c r="A34" s="34"/>
      <c r="B34" s="34"/>
      <c r="C34" s="3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8"/>
      <c r="U34" s="38"/>
      <c r="V34" s="38"/>
      <c r="W34" s="38"/>
      <c r="X34" s="38"/>
      <c r="Y34" s="38"/>
      <c r="Z34" s="2"/>
      <c r="AA34" s="2"/>
      <c r="AB34" s="2"/>
      <c r="AC34" s="2"/>
      <c r="AD34" s="2"/>
      <c r="AE34" s="2"/>
    </row>
    <row r="35" spans="1:31" ht="20.25">
      <c r="A35" s="32"/>
      <c r="B35" s="32"/>
      <c r="D35" s="39"/>
      <c r="Z35" s="3"/>
    </row>
    <row r="36" spans="1:31" ht="20.25">
      <c r="A36" s="32"/>
      <c r="B36" s="32"/>
      <c r="D36" s="39"/>
      <c r="Z36" s="3"/>
    </row>
    <row r="37" spans="1:31" ht="20.25">
      <c r="A37" s="32"/>
      <c r="B37" s="32"/>
      <c r="C37" s="115" t="s">
        <v>72</v>
      </c>
      <c r="D37" s="116"/>
      <c r="E37" s="116"/>
      <c r="F37" s="116"/>
      <c r="G37" s="116"/>
      <c r="H37" s="116"/>
      <c r="I37" s="117"/>
      <c r="J37" s="115" t="s">
        <v>73</v>
      </c>
      <c r="K37" s="116"/>
      <c r="L37" s="116"/>
      <c r="M37" s="116"/>
      <c r="N37" s="116"/>
      <c r="O37" s="116"/>
      <c r="P37" s="117"/>
      <c r="Z37" s="3"/>
    </row>
    <row r="38" spans="1:31" ht="20.25">
      <c r="A38" s="32"/>
      <c r="B38" s="32"/>
      <c r="C38" s="115" t="s">
        <v>74</v>
      </c>
      <c r="D38" s="116"/>
      <c r="E38" s="116"/>
      <c r="F38" s="116"/>
      <c r="G38" s="116"/>
      <c r="H38" s="116"/>
      <c r="I38" s="117"/>
      <c r="J38" s="115" t="s">
        <v>75</v>
      </c>
      <c r="K38" s="116"/>
      <c r="L38" s="116"/>
      <c r="M38" s="116"/>
      <c r="N38" s="116"/>
      <c r="O38" s="116"/>
      <c r="P38" s="117"/>
      <c r="Z38" s="3"/>
    </row>
    <row r="39" spans="1:31" ht="20.25">
      <c r="A39" s="32"/>
      <c r="B39" s="32"/>
      <c r="C39" s="115" t="s">
        <v>76</v>
      </c>
      <c r="D39" s="116"/>
      <c r="E39" s="116"/>
      <c r="F39" s="116"/>
      <c r="G39" s="116"/>
      <c r="H39" s="116"/>
      <c r="I39" s="117"/>
      <c r="J39" s="115" t="s">
        <v>77</v>
      </c>
      <c r="K39" s="116"/>
      <c r="L39" s="116"/>
      <c r="M39" s="116"/>
      <c r="N39" s="116"/>
      <c r="O39" s="116"/>
      <c r="P39" s="117"/>
      <c r="Z39" s="3"/>
    </row>
    <row r="40" spans="1:31" ht="20.25">
      <c r="A40" s="36"/>
      <c r="B40" s="36"/>
      <c r="D40" s="40"/>
      <c r="Z40" s="3"/>
    </row>
    <row r="41" spans="1:31" ht="20.25">
      <c r="A41" s="36"/>
      <c r="B41" s="36"/>
      <c r="D41" s="40"/>
      <c r="Z41" s="3"/>
    </row>
    <row r="42" spans="1:31" ht="20.25">
      <c r="A42" s="36"/>
      <c r="B42" s="36"/>
      <c r="D42" s="41"/>
      <c r="Z42" s="3"/>
    </row>
    <row r="43" spans="1:31" ht="20.25">
      <c r="A43" s="36"/>
      <c r="B43" s="36"/>
      <c r="D43" s="2"/>
      <c r="Z43" s="3"/>
    </row>
    <row r="44" spans="1:31" ht="21">
      <c r="A44" s="42"/>
      <c r="B44" s="42"/>
    </row>
    <row r="45" spans="1:31" ht="21">
      <c r="A45" s="43"/>
      <c r="B45" s="43"/>
    </row>
    <row r="46" spans="1:31" ht="21">
      <c r="A46" s="43"/>
      <c r="B46" s="43"/>
    </row>
    <row r="47" spans="1:31" ht="21">
      <c r="A47" s="44"/>
      <c r="B47" s="44"/>
    </row>
  </sheetData>
  <mergeCells count="14">
    <mergeCell ref="C39:I39"/>
    <mergeCell ref="J39:P39"/>
    <mergeCell ref="C37:I37"/>
    <mergeCell ref="J37:P37"/>
    <mergeCell ref="C38:I38"/>
    <mergeCell ref="J38:P38"/>
    <mergeCell ref="A1:B4"/>
    <mergeCell ref="C1:Y4"/>
    <mergeCell ref="Z7:AE7"/>
    <mergeCell ref="A17:AE17"/>
    <mergeCell ref="Z1:AE1"/>
    <mergeCell ref="Z2:AE2"/>
    <mergeCell ref="Z3:AE3"/>
    <mergeCell ref="Z4:AE4"/>
  </mergeCells>
  <conditionalFormatting sqref="AE9:AE16">
    <cfRule type="containsText" dxfId="4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28">
    <cfRule type="containsText" dxfId="3" priority="7" operator="containsText" text="WARNING">
      <formula>NOT(ISERROR(SEARCH("WARNING",AE18)))</formula>
    </cfRule>
  </conditionalFormatting>
  <conditionalFormatting sqref="AE18">
    <cfRule type="containsText" dxfId="2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1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0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3">
    <dataValidation type="list" allowBlank="1" showInputMessage="1" showErrorMessage="1" sqref="G31:H34">
      <formula1>ouvriers</formula1>
    </dataValidation>
    <dataValidation operator="equal" allowBlank="1" showInputMessage="1" showErrorMessage="1" sqref="Q22"/>
    <dataValidation type="list" allowBlank="1" showInputMessage="1" showErrorMessage="1" sqref="D9:D16 D30:D34 D18:D28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I758"/>
  <sheetViews>
    <sheetView workbookViewId="0">
      <pane ySplit="1" topLeftCell="A2" activePane="bottomLeft" state="frozen"/>
      <selection activeCell="B12" sqref="B12:B22"/>
      <selection pane="bottomLeft" activeCell="A17" sqref="A17"/>
    </sheetView>
  </sheetViews>
  <sheetFormatPr baseColWidth="10" defaultRowHeight="15"/>
  <cols>
    <col min="1" max="1" width="56.42578125" style="62" customWidth="1"/>
    <col min="2" max="2" width="22.85546875" style="64" customWidth="1"/>
    <col min="3" max="3" width="11.42578125" style="64"/>
    <col min="4" max="4" width="14.85546875" customWidth="1"/>
  </cols>
  <sheetData>
    <row r="1" spans="1:4" s="1" customFormat="1" ht="39" customHeight="1" thickBot="1">
      <c r="A1" s="55" t="s">
        <v>96</v>
      </c>
      <c r="B1" s="56" t="s">
        <v>97</v>
      </c>
      <c r="C1" s="57" t="s">
        <v>98</v>
      </c>
      <c r="D1" s="58" t="s">
        <v>99</v>
      </c>
    </row>
    <row r="2" spans="1:4">
      <c r="A2" s="59" t="s">
        <v>100</v>
      </c>
      <c r="B2" s="60">
        <v>510081</v>
      </c>
      <c r="C2" s="61">
        <v>90</v>
      </c>
    </row>
    <row r="3" spans="1:4">
      <c r="A3" s="62" t="s">
        <v>101</v>
      </c>
      <c r="B3" s="63" t="s">
        <v>102</v>
      </c>
      <c r="C3" s="64">
        <v>120</v>
      </c>
    </row>
    <row r="4" spans="1:4">
      <c r="A4" s="62" t="s">
        <v>103</v>
      </c>
      <c r="B4" s="64" t="s">
        <v>104</v>
      </c>
      <c r="C4" s="64">
        <v>120</v>
      </c>
    </row>
    <row r="5" spans="1:4">
      <c r="A5" s="62" t="s">
        <v>105</v>
      </c>
      <c r="B5" s="65" t="s">
        <v>106</v>
      </c>
      <c r="C5" s="64">
        <v>90</v>
      </c>
    </row>
    <row r="6" spans="1:4">
      <c r="A6" s="62" t="s">
        <v>107</v>
      </c>
      <c r="B6" s="66" t="s">
        <v>108</v>
      </c>
      <c r="C6" s="67">
        <v>120</v>
      </c>
    </row>
    <row r="7" spans="1:4">
      <c r="A7" s="62" t="s">
        <v>109</v>
      </c>
      <c r="B7" s="64" t="s">
        <v>110</v>
      </c>
      <c r="C7" s="64">
        <v>45</v>
      </c>
    </row>
    <row r="8" spans="1:4">
      <c r="A8" s="62" t="s">
        <v>111</v>
      </c>
      <c r="B8" s="64" t="s">
        <v>112</v>
      </c>
      <c r="C8" s="67">
        <v>120</v>
      </c>
    </row>
    <row r="9" spans="1:4">
      <c r="A9" s="62" t="s">
        <v>113</v>
      </c>
      <c r="B9" s="64" t="s">
        <v>114</v>
      </c>
      <c r="C9" s="67">
        <v>120</v>
      </c>
    </row>
    <row r="10" spans="1:4">
      <c r="A10" s="62" t="s">
        <v>115</v>
      </c>
      <c r="B10" s="64" t="s">
        <v>108</v>
      </c>
      <c r="C10" s="64">
        <v>120</v>
      </c>
    </row>
    <row r="11" spans="1:4">
      <c r="A11" s="68" t="s">
        <v>116</v>
      </c>
      <c r="B11" s="65" t="s">
        <v>117</v>
      </c>
      <c r="C11" s="64">
        <v>120</v>
      </c>
    </row>
    <row r="12" spans="1:4">
      <c r="A12" s="62" t="s">
        <v>118</v>
      </c>
      <c r="B12" s="64" t="s">
        <v>119</v>
      </c>
      <c r="C12" s="64">
        <v>120</v>
      </c>
    </row>
    <row r="13" spans="1:4">
      <c r="A13" s="62" t="s">
        <v>120</v>
      </c>
      <c r="B13" s="64" t="s">
        <v>121</v>
      </c>
      <c r="C13" s="64">
        <v>8</v>
      </c>
    </row>
    <row r="14" spans="1:4">
      <c r="A14" s="62" t="s">
        <v>122</v>
      </c>
      <c r="B14" s="64" t="s">
        <v>123</v>
      </c>
      <c r="C14" s="64">
        <v>15</v>
      </c>
    </row>
    <row r="15" spans="1:4">
      <c r="A15" s="62" t="s">
        <v>124</v>
      </c>
      <c r="B15" s="64" t="s">
        <v>125</v>
      </c>
      <c r="C15" s="64">
        <v>15</v>
      </c>
    </row>
    <row r="16" spans="1:4">
      <c r="A16" s="62" t="s">
        <v>126</v>
      </c>
      <c r="B16" s="64" t="s">
        <v>127</v>
      </c>
      <c r="C16" s="67">
        <v>400</v>
      </c>
    </row>
    <row r="17" spans="1:4">
      <c r="A17" s="69" t="s">
        <v>89</v>
      </c>
      <c r="B17" s="64" t="s">
        <v>128</v>
      </c>
      <c r="C17" s="64">
        <v>1</v>
      </c>
    </row>
    <row r="18" spans="1:4">
      <c r="A18" s="62" t="s">
        <v>129</v>
      </c>
      <c r="B18" s="64" t="s">
        <v>130</v>
      </c>
      <c r="C18" s="67">
        <v>120</v>
      </c>
    </row>
    <row r="19" spans="1:4">
      <c r="A19" s="62" t="s">
        <v>131</v>
      </c>
      <c r="B19" s="64" t="s">
        <v>131</v>
      </c>
      <c r="C19" s="64">
        <v>28</v>
      </c>
    </row>
    <row r="20" spans="1:4">
      <c r="A20" s="62" t="s">
        <v>132</v>
      </c>
      <c r="B20" s="64" t="s">
        <v>133</v>
      </c>
      <c r="C20" s="64">
        <v>100</v>
      </c>
    </row>
    <row r="21" spans="1:4">
      <c r="A21" s="62" t="s">
        <v>134</v>
      </c>
      <c r="B21" s="64" t="s">
        <v>135</v>
      </c>
      <c r="C21" s="64">
        <v>80</v>
      </c>
    </row>
    <row r="22" spans="1:4">
      <c r="A22" s="62" t="s">
        <v>136</v>
      </c>
      <c r="B22" s="64" t="s">
        <v>137</v>
      </c>
      <c r="C22" s="64">
        <v>12</v>
      </c>
    </row>
    <row r="23" spans="1:4" ht="18" customHeight="1">
      <c r="A23" s="62" t="s">
        <v>87</v>
      </c>
      <c r="B23" s="64" t="s">
        <v>138</v>
      </c>
      <c r="C23" s="64">
        <v>28</v>
      </c>
      <c r="D23" t="s">
        <v>139</v>
      </c>
    </row>
    <row r="24" spans="1:4">
      <c r="A24" s="62" t="s">
        <v>140</v>
      </c>
      <c r="B24" s="64" t="s">
        <v>141</v>
      </c>
      <c r="C24" s="64">
        <v>30</v>
      </c>
    </row>
    <row r="25" spans="1:4">
      <c r="A25" s="62" t="s">
        <v>142</v>
      </c>
      <c r="B25" s="64">
        <v>200101</v>
      </c>
      <c r="C25" s="64">
        <v>130</v>
      </c>
    </row>
    <row r="26" spans="1:4">
      <c r="A26" s="62" t="s">
        <v>143</v>
      </c>
      <c r="B26" s="64" t="s">
        <v>144</v>
      </c>
      <c r="C26" s="64">
        <v>90</v>
      </c>
    </row>
    <row r="27" spans="1:4">
      <c r="A27" s="62" t="s">
        <v>145</v>
      </c>
      <c r="B27" s="64" t="s">
        <v>146</v>
      </c>
      <c r="C27" s="64">
        <v>70</v>
      </c>
    </row>
    <row r="28" spans="1:4">
      <c r="A28" s="62" t="s">
        <v>147</v>
      </c>
      <c r="B28" s="64" t="s">
        <v>148</v>
      </c>
      <c r="C28" s="64">
        <v>45</v>
      </c>
    </row>
    <row r="29" spans="1:4">
      <c r="A29" s="62" t="s">
        <v>149</v>
      </c>
      <c r="B29" s="64" t="s">
        <v>150</v>
      </c>
      <c r="C29" s="64">
        <v>30</v>
      </c>
    </row>
    <row r="30" spans="1:4">
      <c r="A30" s="62" t="s">
        <v>151</v>
      </c>
      <c r="B30" s="64" t="s">
        <v>152</v>
      </c>
      <c r="C30" s="64">
        <v>30</v>
      </c>
    </row>
    <row r="31" spans="1:4">
      <c r="A31" s="62" t="s">
        <v>153</v>
      </c>
      <c r="B31" s="64" t="s">
        <v>154</v>
      </c>
      <c r="C31" s="64">
        <v>30</v>
      </c>
    </row>
    <row r="32" spans="1:4">
      <c r="A32" s="62" t="s">
        <v>155</v>
      </c>
      <c r="B32" s="64" t="s">
        <v>156</v>
      </c>
      <c r="C32" s="67">
        <v>30</v>
      </c>
    </row>
    <row r="33" spans="1:4">
      <c r="A33" s="62" t="s">
        <v>157</v>
      </c>
      <c r="B33" s="64" t="s">
        <v>158</v>
      </c>
      <c r="C33" s="64">
        <v>30</v>
      </c>
    </row>
    <row r="34" spans="1:4">
      <c r="A34" s="62" t="s">
        <v>159</v>
      </c>
      <c r="B34" s="64" t="s">
        <v>160</v>
      </c>
      <c r="C34" s="64">
        <v>30</v>
      </c>
    </row>
    <row r="35" spans="1:4">
      <c r="A35" s="62" t="s">
        <v>161</v>
      </c>
      <c r="B35" s="64" t="s">
        <v>162</v>
      </c>
      <c r="C35" s="64">
        <v>70</v>
      </c>
    </row>
    <row r="36" spans="1:4">
      <c r="A36" s="62" t="s">
        <v>163</v>
      </c>
      <c r="B36" s="64" t="s">
        <v>164</v>
      </c>
      <c r="C36" s="64">
        <v>120</v>
      </c>
    </row>
    <row r="37" spans="1:4">
      <c r="A37" s="62" t="s">
        <v>165</v>
      </c>
      <c r="B37" s="64" t="s">
        <v>166</v>
      </c>
      <c r="C37" s="64">
        <v>50</v>
      </c>
    </row>
    <row r="38" spans="1:4">
      <c r="A38" s="62" t="s">
        <v>167</v>
      </c>
      <c r="B38" s="64" t="s">
        <v>168</v>
      </c>
      <c r="C38" s="64">
        <v>28</v>
      </c>
    </row>
    <row r="39" spans="1:4">
      <c r="A39" s="62" t="s">
        <v>169</v>
      </c>
      <c r="B39" s="64" t="s">
        <v>170</v>
      </c>
      <c r="C39" s="64">
        <v>60</v>
      </c>
    </row>
    <row r="40" spans="1:4">
      <c r="A40" s="62" t="s">
        <v>171</v>
      </c>
      <c r="B40" s="64" t="s">
        <v>172</v>
      </c>
      <c r="C40" s="64">
        <v>50</v>
      </c>
    </row>
    <row r="41" spans="1:4">
      <c r="A41" s="62" t="s">
        <v>173</v>
      </c>
      <c r="B41" s="64" t="s">
        <v>174</v>
      </c>
      <c r="C41" s="64">
        <v>100</v>
      </c>
    </row>
    <row r="42" spans="1:4">
      <c r="A42" s="62" t="s">
        <v>175</v>
      </c>
      <c r="B42" s="64" t="s">
        <v>176</v>
      </c>
      <c r="C42" s="64">
        <v>110</v>
      </c>
    </row>
    <row r="43" spans="1:4">
      <c r="A43" s="62" t="s">
        <v>177</v>
      </c>
      <c r="B43" s="64" t="s">
        <v>178</v>
      </c>
      <c r="C43" s="64">
        <v>110</v>
      </c>
    </row>
    <row r="44" spans="1:4">
      <c r="A44" s="62" t="s">
        <v>179</v>
      </c>
      <c r="B44" s="64" t="s">
        <v>180</v>
      </c>
      <c r="C44" s="64">
        <v>30</v>
      </c>
    </row>
    <row r="45" spans="1:4">
      <c r="A45" s="62" t="s">
        <v>181</v>
      </c>
      <c r="B45" s="64" t="s">
        <v>182</v>
      </c>
      <c r="C45" s="64">
        <v>30</v>
      </c>
    </row>
    <row r="46" spans="1:4">
      <c r="A46" s="62" t="s">
        <v>183</v>
      </c>
      <c r="B46" s="64">
        <v>2018130</v>
      </c>
      <c r="C46" s="64">
        <v>30</v>
      </c>
      <c r="D46" t="s">
        <v>184</v>
      </c>
    </row>
    <row r="47" spans="1:4">
      <c r="A47" s="62" t="s">
        <v>185</v>
      </c>
      <c r="B47" s="64" t="s">
        <v>186</v>
      </c>
      <c r="D47" t="s">
        <v>56</v>
      </c>
    </row>
    <row r="48" spans="1:4">
      <c r="A48" s="62" t="s">
        <v>187</v>
      </c>
      <c r="B48" s="64" t="s">
        <v>188</v>
      </c>
      <c r="C48" s="64">
        <v>12</v>
      </c>
      <c r="D48" t="s">
        <v>184</v>
      </c>
    </row>
    <row r="49" spans="1:4">
      <c r="A49" s="62" t="s">
        <v>189</v>
      </c>
      <c r="B49" s="64" t="s">
        <v>190</v>
      </c>
      <c r="C49" s="64">
        <v>60</v>
      </c>
      <c r="D49" t="s">
        <v>184</v>
      </c>
    </row>
    <row r="50" spans="1:4">
      <c r="A50" s="62" t="s">
        <v>191</v>
      </c>
      <c r="B50" s="64" t="s">
        <v>192</v>
      </c>
      <c r="C50" s="64">
        <v>36</v>
      </c>
    </row>
    <row r="51" spans="1:4">
      <c r="A51" s="62" t="s">
        <v>193</v>
      </c>
      <c r="B51" s="64" t="s">
        <v>194</v>
      </c>
      <c r="C51" s="64">
        <v>360</v>
      </c>
    </row>
    <row r="52" spans="1:4">
      <c r="A52" s="62" t="s">
        <v>195</v>
      </c>
      <c r="B52" s="65" t="s">
        <v>196</v>
      </c>
      <c r="C52" s="64">
        <v>90</v>
      </c>
    </row>
    <row r="53" spans="1:4">
      <c r="A53" s="62" t="s">
        <v>197</v>
      </c>
      <c r="B53" s="64" t="s">
        <v>198</v>
      </c>
      <c r="C53" s="64">
        <v>100</v>
      </c>
    </row>
    <row r="54" spans="1:4">
      <c r="A54" s="62" t="s">
        <v>199</v>
      </c>
      <c r="B54" s="64" t="s">
        <v>200</v>
      </c>
      <c r="C54" s="64">
        <v>120</v>
      </c>
    </row>
    <row r="55" spans="1:4">
      <c r="A55" s="62" t="s">
        <v>201</v>
      </c>
      <c r="B55" s="64">
        <v>181075</v>
      </c>
      <c r="C55" s="64">
        <v>30</v>
      </c>
    </row>
    <row r="56" spans="1:4">
      <c r="A56" s="62" t="s">
        <v>202</v>
      </c>
      <c r="B56" s="65" t="s">
        <v>203</v>
      </c>
      <c r="C56" s="64">
        <v>45</v>
      </c>
    </row>
    <row r="57" spans="1:4">
      <c r="A57" s="62" t="s">
        <v>204</v>
      </c>
      <c r="B57" s="64" t="s">
        <v>205</v>
      </c>
      <c r="C57" s="64">
        <v>50</v>
      </c>
    </row>
    <row r="58" spans="1:4">
      <c r="A58" s="62" t="s">
        <v>206</v>
      </c>
      <c r="B58" s="64">
        <v>181270</v>
      </c>
      <c r="C58" s="64">
        <v>37</v>
      </c>
    </row>
    <row r="59" spans="1:4">
      <c r="A59" s="62" t="s">
        <v>207</v>
      </c>
      <c r="B59" s="64" t="s">
        <v>208</v>
      </c>
      <c r="C59" s="64">
        <v>120</v>
      </c>
    </row>
    <row r="60" spans="1:4">
      <c r="A60" s="62" t="s">
        <v>209</v>
      </c>
      <c r="B60" s="64" t="s">
        <v>210</v>
      </c>
      <c r="C60" s="64">
        <v>120</v>
      </c>
    </row>
    <row r="61" spans="1:4">
      <c r="A61" s="62" t="s">
        <v>211</v>
      </c>
      <c r="B61" s="64" t="s">
        <v>212</v>
      </c>
      <c r="C61" s="64">
        <v>120</v>
      </c>
    </row>
    <row r="62" spans="1:4">
      <c r="A62" s="62" t="s">
        <v>213</v>
      </c>
      <c r="B62" s="64" t="s">
        <v>214</v>
      </c>
      <c r="C62" s="64">
        <v>120</v>
      </c>
    </row>
    <row r="63" spans="1:4">
      <c r="A63" s="62" t="s">
        <v>215</v>
      </c>
      <c r="B63" s="64" t="s">
        <v>216</v>
      </c>
      <c r="C63" s="64">
        <v>120</v>
      </c>
      <c r="D63" t="s">
        <v>217</v>
      </c>
    </row>
    <row r="64" spans="1:4">
      <c r="A64" s="62" t="s">
        <v>218</v>
      </c>
      <c r="B64" s="65" t="s">
        <v>219</v>
      </c>
      <c r="C64" s="64">
        <v>120</v>
      </c>
    </row>
    <row r="65" spans="1:3">
      <c r="A65" s="62" t="s">
        <v>220</v>
      </c>
      <c r="B65" s="65" t="s">
        <v>221</v>
      </c>
      <c r="C65" s="64">
        <v>120</v>
      </c>
    </row>
    <row r="66" spans="1:3">
      <c r="A66" s="62" t="s">
        <v>222</v>
      </c>
      <c r="B66" s="64" t="s">
        <v>223</v>
      </c>
      <c r="C66" s="64">
        <v>80</v>
      </c>
    </row>
    <row r="67" spans="1:3">
      <c r="A67" s="62" t="s">
        <v>224</v>
      </c>
      <c r="B67" s="64" t="s">
        <v>225</v>
      </c>
      <c r="C67" s="64">
        <v>70</v>
      </c>
    </row>
    <row r="68" spans="1:3">
      <c r="A68" s="62" t="s">
        <v>226</v>
      </c>
      <c r="B68" s="64" t="s">
        <v>223</v>
      </c>
      <c r="C68" s="64">
        <v>70</v>
      </c>
    </row>
    <row r="69" spans="1:3">
      <c r="A69" s="62" t="s">
        <v>227</v>
      </c>
      <c r="B69" s="64" t="s">
        <v>228</v>
      </c>
    </row>
    <row r="70" spans="1:3">
      <c r="A70" s="62" t="s">
        <v>229</v>
      </c>
      <c r="B70" s="64" t="s">
        <v>230</v>
      </c>
      <c r="C70" s="64">
        <v>120</v>
      </c>
    </row>
    <row r="71" spans="1:3">
      <c r="A71" s="62" t="s">
        <v>231</v>
      </c>
      <c r="B71" s="64" t="s">
        <v>232</v>
      </c>
      <c r="C71" s="64">
        <v>120</v>
      </c>
    </row>
    <row r="72" spans="1:3">
      <c r="A72" s="62" t="s">
        <v>233</v>
      </c>
      <c r="B72" s="64" t="s">
        <v>234</v>
      </c>
      <c r="C72" s="64">
        <v>120</v>
      </c>
    </row>
    <row r="73" spans="1:3">
      <c r="A73" s="62" t="s">
        <v>235</v>
      </c>
      <c r="B73" s="64" t="s">
        <v>236</v>
      </c>
      <c r="C73" s="64">
        <v>90</v>
      </c>
    </row>
    <row r="74" spans="1:3">
      <c r="A74" s="62" t="s">
        <v>237</v>
      </c>
      <c r="B74" s="64" t="s">
        <v>238</v>
      </c>
      <c r="C74" s="64">
        <v>90</v>
      </c>
    </row>
    <row r="75" spans="1:3">
      <c r="A75" s="62" t="s">
        <v>239</v>
      </c>
      <c r="B75" s="70" t="s">
        <v>240</v>
      </c>
      <c r="C75" s="64">
        <v>120</v>
      </c>
    </row>
    <row r="76" spans="1:3">
      <c r="A76" s="62" t="s">
        <v>241</v>
      </c>
      <c r="B76" s="71" t="s">
        <v>242</v>
      </c>
      <c r="C76" s="64">
        <v>90</v>
      </c>
    </row>
    <row r="77" spans="1:3">
      <c r="A77" s="62" t="s">
        <v>243</v>
      </c>
      <c r="B77" s="72" t="s">
        <v>242</v>
      </c>
      <c r="C77" s="64">
        <v>60</v>
      </c>
    </row>
    <row r="78" spans="1:3">
      <c r="A78" s="62" t="s">
        <v>244</v>
      </c>
      <c r="B78" s="72" t="s">
        <v>245</v>
      </c>
      <c r="C78" s="64">
        <v>90</v>
      </c>
    </row>
    <row r="79" spans="1:3">
      <c r="A79" s="68" t="s">
        <v>246</v>
      </c>
      <c r="B79" s="72" t="s">
        <v>247</v>
      </c>
      <c r="C79" s="64">
        <v>90</v>
      </c>
    </row>
    <row r="80" spans="1:3">
      <c r="A80" s="68" t="s">
        <v>248</v>
      </c>
      <c r="B80" s="72" t="s">
        <v>249</v>
      </c>
      <c r="C80" s="64">
        <v>90</v>
      </c>
    </row>
    <row r="81" spans="1:3">
      <c r="A81" s="62" t="s">
        <v>250</v>
      </c>
      <c r="B81" s="72" t="s">
        <v>251</v>
      </c>
      <c r="C81" s="64">
        <v>120</v>
      </c>
    </row>
    <row r="82" spans="1:3">
      <c r="A82" s="62" t="s">
        <v>252</v>
      </c>
      <c r="B82" s="72" t="s">
        <v>247</v>
      </c>
      <c r="C82" s="64">
        <v>120</v>
      </c>
    </row>
    <row r="83" spans="1:3">
      <c r="A83" s="62" t="s">
        <v>253</v>
      </c>
      <c r="B83" s="72" t="s">
        <v>254</v>
      </c>
      <c r="C83" s="64">
        <v>120</v>
      </c>
    </row>
    <row r="84" spans="1:3">
      <c r="A84" s="62" t="s">
        <v>255</v>
      </c>
      <c r="B84" s="70" t="s">
        <v>256</v>
      </c>
      <c r="C84" s="64">
        <v>120</v>
      </c>
    </row>
    <row r="85" spans="1:3">
      <c r="A85" s="62" t="s">
        <v>257</v>
      </c>
      <c r="B85" s="64" t="s">
        <v>258</v>
      </c>
      <c r="C85" s="64">
        <v>60</v>
      </c>
    </row>
    <row r="86" spans="1:3">
      <c r="A86" s="62" t="s">
        <v>259</v>
      </c>
      <c r="B86" s="64" t="s">
        <v>260</v>
      </c>
    </row>
    <row r="87" spans="1:3">
      <c r="A87" s="62" t="s">
        <v>261</v>
      </c>
      <c r="B87" s="64" t="s">
        <v>262</v>
      </c>
      <c r="C87" s="64">
        <v>90</v>
      </c>
    </row>
    <row r="88" spans="1:3">
      <c r="A88" s="62" t="s">
        <v>263</v>
      </c>
      <c r="B88" s="64" t="s">
        <v>264</v>
      </c>
      <c r="C88" s="64">
        <v>120</v>
      </c>
    </row>
    <row r="89" spans="1:3">
      <c r="A89" s="62" t="s">
        <v>265</v>
      </c>
      <c r="B89" s="64" t="s">
        <v>266</v>
      </c>
      <c r="C89" s="64">
        <v>120</v>
      </c>
    </row>
    <row r="90" spans="1:3">
      <c r="A90" s="62" t="s">
        <v>267</v>
      </c>
      <c r="B90" s="64" t="s">
        <v>268</v>
      </c>
      <c r="C90" s="64">
        <v>120</v>
      </c>
    </row>
    <row r="91" spans="1:3">
      <c r="A91" s="62" t="s">
        <v>269</v>
      </c>
      <c r="B91" s="64" t="s">
        <v>270</v>
      </c>
      <c r="C91" s="64">
        <v>60</v>
      </c>
    </row>
    <row r="92" spans="1:3">
      <c r="A92" s="62" t="s">
        <v>271</v>
      </c>
      <c r="B92" s="72" t="s">
        <v>272</v>
      </c>
      <c r="C92" s="64">
        <v>80</v>
      </c>
    </row>
    <row r="93" spans="1:3">
      <c r="A93" s="62" t="s">
        <v>273</v>
      </c>
      <c r="B93" s="72" t="s">
        <v>274</v>
      </c>
    </row>
    <row r="94" spans="1:3">
      <c r="A94" s="62" t="s">
        <v>275</v>
      </c>
      <c r="B94" s="72" t="s">
        <v>276</v>
      </c>
      <c r="C94" s="64">
        <v>60</v>
      </c>
    </row>
    <row r="95" spans="1:3">
      <c r="A95" s="62" t="s">
        <v>277</v>
      </c>
      <c r="B95" s="70" t="s">
        <v>278</v>
      </c>
      <c r="C95" s="64">
        <v>60</v>
      </c>
    </row>
    <row r="96" spans="1:3">
      <c r="A96" s="68" t="s">
        <v>279</v>
      </c>
      <c r="B96" s="71" t="s">
        <v>280</v>
      </c>
      <c r="C96" s="64">
        <v>120</v>
      </c>
    </row>
    <row r="97" spans="1:4">
      <c r="A97" s="68" t="s">
        <v>281</v>
      </c>
      <c r="B97" s="72" t="s">
        <v>282</v>
      </c>
      <c r="C97" s="64">
        <v>120</v>
      </c>
    </row>
    <row r="98" spans="1:4">
      <c r="A98" s="62" t="s">
        <v>283</v>
      </c>
      <c r="B98" s="64" t="s">
        <v>284</v>
      </c>
      <c r="C98" s="64">
        <v>120</v>
      </c>
    </row>
    <row r="99" spans="1:4">
      <c r="A99" s="68" t="s">
        <v>285</v>
      </c>
      <c r="B99" s="72" t="s">
        <v>286</v>
      </c>
      <c r="C99" s="64">
        <v>120</v>
      </c>
    </row>
    <row r="100" spans="1:4">
      <c r="A100" s="68" t="s">
        <v>287</v>
      </c>
      <c r="B100" s="64">
        <v>7159</v>
      </c>
      <c r="C100" s="64">
        <v>120</v>
      </c>
    </row>
    <row r="101" spans="1:4">
      <c r="A101" s="62" t="s">
        <v>288</v>
      </c>
      <c r="B101" s="64" t="s">
        <v>289</v>
      </c>
      <c r="C101" s="64">
        <v>120</v>
      </c>
      <c r="D101" t="s">
        <v>184</v>
      </c>
    </row>
    <row r="102" spans="1:4">
      <c r="A102" s="62" t="s">
        <v>290</v>
      </c>
      <c r="B102" s="64" t="s">
        <v>291</v>
      </c>
      <c r="C102" s="64">
        <v>120</v>
      </c>
    </row>
    <row r="103" spans="1:4">
      <c r="A103" s="62" t="s">
        <v>85</v>
      </c>
      <c r="B103" s="64" t="s">
        <v>292</v>
      </c>
      <c r="C103" s="64">
        <v>45</v>
      </c>
    </row>
    <row r="104" spans="1:4">
      <c r="A104" s="62" t="s">
        <v>293</v>
      </c>
      <c r="B104" s="64">
        <v>890625</v>
      </c>
      <c r="C104" s="64">
        <v>70</v>
      </c>
    </row>
    <row r="105" spans="1:4">
      <c r="A105" s="62" t="s">
        <v>294</v>
      </c>
      <c r="B105" s="64">
        <v>7009</v>
      </c>
    </row>
    <row r="106" spans="1:4">
      <c r="A106" s="62" t="s">
        <v>295</v>
      </c>
      <c r="B106" s="64" t="s">
        <v>296</v>
      </c>
      <c r="C106" s="64">
        <v>60</v>
      </c>
    </row>
    <row r="107" spans="1:4">
      <c r="A107" s="62" t="s">
        <v>297</v>
      </c>
      <c r="B107" s="64" t="s">
        <v>298</v>
      </c>
      <c r="C107" s="64">
        <v>20</v>
      </c>
    </row>
    <row r="108" spans="1:4">
      <c r="A108" s="62" t="s">
        <v>299</v>
      </c>
      <c r="B108" s="64" t="s">
        <v>300</v>
      </c>
      <c r="C108" s="64">
        <v>15</v>
      </c>
    </row>
    <row r="109" spans="1:4">
      <c r="A109" s="62" t="s">
        <v>301</v>
      </c>
      <c r="B109" s="64" t="s">
        <v>302</v>
      </c>
      <c r="C109" s="64">
        <v>75</v>
      </c>
    </row>
    <row r="110" spans="1:4">
      <c r="A110" s="62" t="s">
        <v>303</v>
      </c>
      <c r="B110" s="64">
        <v>181241</v>
      </c>
      <c r="C110" s="64">
        <v>60</v>
      </c>
    </row>
    <row r="111" spans="1:4">
      <c r="A111" s="62" t="s">
        <v>304</v>
      </c>
      <c r="B111" s="64">
        <v>18126100</v>
      </c>
      <c r="C111" s="64">
        <v>30</v>
      </c>
    </row>
    <row r="112" spans="1:4">
      <c r="A112" s="62" t="s">
        <v>305</v>
      </c>
      <c r="B112" s="72" t="s">
        <v>306</v>
      </c>
      <c r="C112" s="64">
        <v>20</v>
      </c>
    </row>
    <row r="113" spans="1:3">
      <c r="A113" s="62" t="s">
        <v>307</v>
      </c>
      <c r="B113" s="64" t="s">
        <v>308</v>
      </c>
      <c r="C113" s="64">
        <v>90</v>
      </c>
    </row>
    <row r="114" spans="1:3">
      <c r="A114" s="62" t="s">
        <v>309</v>
      </c>
      <c r="B114" s="64" t="s">
        <v>310</v>
      </c>
      <c r="C114" s="64">
        <v>120</v>
      </c>
    </row>
    <row r="115" spans="1:3">
      <c r="A115" s="62" t="s">
        <v>311</v>
      </c>
      <c r="B115" s="64" t="s">
        <v>312</v>
      </c>
    </row>
    <row r="116" spans="1:3">
      <c r="A116" s="62" t="s">
        <v>313</v>
      </c>
      <c r="B116" s="72" t="s">
        <v>314</v>
      </c>
      <c r="C116" s="64">
        <v>120</v>
      </c>
    </row>
    <row r="117" spans="1:3">
      <c r="A117" s="62" t="s">
        <v>315</v>
      </c>
      <c r="B117" s="64" t="s">
        <v>316</v>
      </c>
      <c r="C117" s="64">
        <v>120</v>
      </c>
    </row>
    <row r="118" spans="1:3">
      <c r="A118" s="68" t="s">
        <v>317</v>
      </c>
      <c r="B118" s="64" t="s">
        <v>318</v>
      </c>
      <c r="C118" s="64">
        <v>80</v>
      </c>
    </row>
    <row r="119" spans="1:3">
      <c r="A119" s="62" t="s">
        <v>319</v>
      </c>
    </row>
    <row r="120" spans="1:3">
      <c r="A120" s="62" t="s">
        <v>320</v>
      </c>
      <c r="B120" s="64" t="s">
        <v>321</v>
      </c>
      <c r="C120" s="64">
        <v>120</v>
      </c>
    </row>
    <row r="121" spans="1:3">
      <c r="A121" s="62" t="s">
        <v>322</v>
      </c>
      <c r="B121" s="65" t="s">
        <v>323</v>
      </c>
      <c r="C121" s="64">
        <v>120</v>
      </c>
    </row>
    <row r="122" spans="1:3">
      <c r="A122" s="62" t="s">
        <v>324</v>
      </c>
      <c r="B122" s="65" t="s">
        <v>325</v>
      </c>
      <c r="C122" s="64">
        <v>30</v>
      </c>
    </row>
    <row r="123" spans="1:3">
      <c r="A123" s="62" t="s">
        <v>326</v>
      </c>
      <c r="B123" s="65" t="s">
        <v>327</v>
      </c>
      <c r="C123" s="64">
        <v>120</v>
      </c>
    </row>
    <row r="124" spans="1:3">
      <c r="A124" s="62" t="s">
        <v>328</v>
      </c>
      <c r="B124" s="64" t="s">
        <v>310</v>
      </c>
      <c r="C124" s="64">
        <v>120</v>
      </c>
    </row>
    <row r="125" spans="1:3">
      <c r="A125" s="62" t="s">
        <v>329</v>
      </c>
      <c r="B125" s="64" t="s">
        <v>330</v>
      </c>
      <c r="C125" s="64">
        <v>90</v>
      </c>
    </row>
    <row r="126" spans="1:3">
      <c r="A126" s="62" t="s">
        <v>331</v>
      </c>
      <c r="B126" s="64" t="s">
        <v>332</v>
      </c>
      <c r="C126" s="64">
        <v>120</v>
      </c>
    </row>
    <row r="127" spans="1:3">
      <c r="A127" s="62" t="s">
        <v>333</v>
      </c>
      <c r="B127" s="64" t="s">
        <v>334</v>
      </c>
      <c r="C127" s="64">
        <v>120</v>
      </c>
    </row>
    <row r="128" spans="1:3">
      <c r="A128" s="62" t="s">
        <v>335</v>
      </c>
      <c r="B128" s="65" t="s">
        <v>336</v>
      </c>
      <c r="C128" s="64">
        <v>120</v>
      </c>
    </row>
    <row r="129" spans="1:4">
      <c r="A129" s="62" t="s">
        <v>337</v>
      </c>
      <c r="B129" s="64" t="s">
        <v>338</v>
      </c>
      <c r="C129" s="64">
        <v>120</v>
      </c>
    </row>
    <row r="130" spans="1:4">
      <c r="A130" s="62" t="s">
        <v>339</v>
      </c>
      <c r="B130" s="64" t="s">
        <v>340</v>
      </c>
      <c r="C130" s="64">
        <v>120</v>
      </c>
    </row>
    <row r="131" spans="1:4">
      <c r="A131" s="62" t="s">
        <v>341</v>
      </c>
      <c r="B131" s="64" t="s">
        <v>266</v>
      </c>
      <c r="C131" s="64">
        <v>120</v>
      </c>
      <c r="D131" t="s">
        <v>342</v>
      </c>
    </row>
    <row r="132" spans="1:4">
      <c r="A132" s="62" t="s">
        <v>343</v>
      </c>
      <c r="B132" s="64" t="s">
        <v>344</v>
      </c>
      <c r="C132" s="64">
        <v>70</v>
      </c>
    </row>
    <row r="133" spans="1:4">
      <c r="A133" s="62" t="s">
        <v>345</v>
      </c>
      <c r="B133" s="64" t="s">
        <v>346</v>
      </c>
      <c r="C133" s="64">
        <v>120</v>
      </c>
    </row>
    <row r="134" spans="1:4">
      <c r="A134" s="62" t="s">
        <v>347</v>
      </c>
      <c r="B134" s="64" t="s">
        <v>348</v>
      </c>
      <c r="C134" s="64">
        <v>70</v>
      </c>
    </row>
    <row r="135" spans="1:4">
      <c r="A135" s="62" t="s">
        <v>349</v>
      </c>
      <c r="B135" s="65" t="s">
        <v>350</v>
      </c>
      <c r="C135" s="64">
        <v>120</v>
      </c>
    </row>
    <row r="136" spans="1:4">
      <c r="A136" s="62" t="s">
        <v>351</v>
      </c>
      <c r="B136" s="64" t="s">
        <v>352</v>
      </c>
      <c r="C136" s="64">
        <v>120</v>
      </c>
    </row>
    <row r="137" spans="1:4">
      <c r="A137" s="62" t="s">
        <v>353</v>
      </c>
      <c r="B137" s="64" t="s">
        <v>354</v>
      </c>
      <c r="C137" s="64">
        <v>120</v>
      </c>
    </row>
    <row r="138" spans="1:4">
      <c r="A138" s="62" t="s">
        <v>355</v>
      </c>
      <c r="B138" s="64" t="s">
        <v>356</v>
      </c>
      <c r="C138" s="64">
        <v>120</v>
      </c>
    </row>
    <row r="139" spans="1:4">
      <c r="A139" s="62" t="s">
        <v>357</v>
      </c>
      <c r="B139" s="64" t="s">
        <v>358</v>
      </c>
      <c r="C139" s="64">
        <v>120</v>
      </c>
      <c r="D139" t="s">
        <v>359</v>
      </c>
    </row>
    <row r="140" spans="1:4">
      <c r="A140" s="62" t="s">
        <v>360</v>
      </c>
      <c r="B140" s="64" t="s">
        <v>361</v>
      </c>
      <c r="C140" s="64">
        <v>60</v>
      </c>
    </row>
    <row r="141" spans="1:4">
      <c r="A141" s="62" t="s">
        <v>362</v>
      </c>
      <c r="B141" s="64" t="s">
        <v>363</v>
      </c>
      <c r="C141" s="64">
        <v>60</v>
      </c>
    </row>
    <row r="142" spans="1:4">
      <c r="A142" s="62" t="s">
        <v>364</v>
      </c>
      <c r="B142" s="64" t="s">
        <v>365</v>
      </c>
      <c r="C142" s="64">
        <v>120</v>
      </c>
    </row>
    <row r="143" spans="1:4">
      <c r="A143" s="62" t="s">
        <v>366</v>
      </c>
      <c r="B143" s="64" t="s">
        <v>367</v>
      </c>
      <c r="C143" s="64">
        <v>120</v>
      </c>
    </row>
    <row r="144" spans="1:4">
      <c r="A144" s="62" t="s">
        <v>368</v>
      </c>
      <c r="B144" s="64" t="s">
        <v>369</v>
      </c>
      <c r="C144" s="64">
        <v>120</v>
      </c>
      <c r="D144" t="s">
        <v>370</v>
      </c>
    </row>
    <row r="145" spans="1:4">
      <c r="A145" s="62" t="s">
        <v>371</v>
      </c>
      <c r="B145" s="64" t="s">
        <v>372</v>
      </c>
      <c r="C145" s="64">
        <v>120</v>
      </c>
    </row>
    <row r="146" spans="1:4">
      <c r="A146" s="62" t="s">
        <v>373</v>
      </c>
      <c r="B146" s="64" t="s">
        <v>374</v>
      </c>
      <c r="C146" s="64">
        <v>120</v>
      </c>
    </row>
    <row r="147" spans="1:4">
      <c r="A147" s="62" t="s">
        <v>375</v>
      </c>
      <c r="B147" s="64" t="s">
        <v>376</v>
      </c>
      <c r="C147" s="64">
        <v>120</v>
      </c>
    </row>
    <row r="148" spans="1:4">
      <c r="A148" s="62" t="s">
        <v>377</v>
      </c>
      <c r="B148" s="64" t="s">
        <v>378</v>
      </c>
      <c r="C148" s="64">
        <v>120</v>
      </c>
    </row>
    <row r="149" spans="1:4">
      <c r="A149" s="62" t="s">
        <v>379</v>
      </c>
      <c r="B149" s="64" t="s">
        <v>378</v>
      </c>
      <c r="C149" s="64">
        <v>70</v>
      </c>
    </row>
    <row r="150" spans="1:4">
      <c r="A150" s="62" t="s">
        <v>380</v>
      </c>
      <c r="B150" s="64" t="s">
        <v>381</v>
      </c>
      <c r="C150" s="64">
        <v>80</v>
      </c>
    </row>
    <row r="151" spans="1:4">
      <c r="A151" s="62" t="s">
        <v>382</v>
      </c>
      <c r="B151" s="64" t="s">
        <v>383</v>
      </c>
      <c r="C151" s="64">
        <v>120</v>
      </c>
    </row>
    <row r="152" spans="1:4">
      <c r="A152" s="62" t="s">
        <v>384</v>
      </c>
      <c r="B152" s="65" t="s">
        <v>385</v>
      </c>
      <c r="C152" s="64">
        <v>120</v>
      </c>
    </row>
    <row r="153" spans="1:4">
      <c r="A153" s="68" t="s">
        <v>386</v>
      </c>
      <c r="B153" s="64" t="s">
        <v>387</v>
      </c>
      <c r="C153" s="64">
        <v>80</v>
      </c>
    </row>
    <row r="154" spans="1:4">
      <c r="A154" s="62" t="s">
        <v>388</v>
      </c>
      <c r="B154" s="64" t="s">
        <v>389</v>
      </c>
      <c r="C154" s="64">
        <v>120</v>
      </c>
      <c r="D154" t="s">
        <v>342</v>
      </c>
    </row>
    <row r="155" spans="1:4">
      <c r="A155" s="62" t="s">
        <v>390</v>
      </c>
      <c r="B155" s="64" t="s">
        <v>391</v>
      </c>
      <c r="C155" s="64">
        <v>80</v>
      </c>
    </row>
    <row r="156" spans="1:4">
      <c r="A156" s="62" t="s">
        <v>392</v>
      </c>
      <c r="B156" s="64" t="s">
        <v>393</v>
      </c>
      <c r="C156" s="64">
        <v>70</v>
      </c>
      <c r="D156" t="s">
        <v>394</v>
      </c>
    </row>
    <row r="157" spans="1:4">
      <c r="A157" s="62" t="s">
        <v>395</v>
      </c>
      <c r="B157" s="64" t="s">
        <v>396</v>
      </c>
      <c r="C157" s="64">
        <v>60</v>
      </c>
    </row>
    <row r="158" spans="1:4">
      <c r="A158" s="62" t="s">
        <v>397</v>
      </c>
      <c r="B158" s="64" t="s">
        <v>318</v>
      </c>
      <c r="C158" s="64">
        <v>120</v>
      </c>
    </row>
    <row r="159" spans="1:4">
      <c r="A159" s="62" t="s">
        <v>398</v>
      </c>
      <c r="B159" s="64" t="s">
        <v>399</v>
      </c>
      <c r="C159" s="64">
        <v>90</v>
      </c>
    </row>
    <row r="160" spans="1:4">
      <c r="A160" s="62" t="s">
        <v>400</v>
      </c>
      <c r="B160" s="64" t="s">
        <v>399</v>
      </c>
      <c r="C160" s="64">
        <v>70</v>
      </c>
    </row>
    <row r="161" spans="1:3">
      <c r="A161" s="62" t="s">
        <v>401</v>
      </c>
      <c r="B161" s="72" t="s">
        <v>402</v>
      </c>
      <c r="C161" s="64">
        <v>120</v>
      </c>
    </row>
    <row r="162" spans="1:3">
      <c r="A162" s="62" t="s">
        <v>403</v>
      </c>
      <c r="B162" s="72" t="s">
        <v>402</v>
      </c>
      <c r="C162" s="64">
        <v>70</v>
      </c>
    </row>
    <row r="163" spans="1:3">
      <c r="A163" s="62" t="s">
        <v>404</v>
      </c>
      <c r="B163" s="64" t="s">
        <v>405</v>
      </c>
      <c r="C163" s="64">
        <v>120</v>
      </c>
    </row>
    <row r="164" spans="1:3">
      <c r="A164" s="62" t="s">
        <v>406</v>
      </c>
      <c r="B164" s="64" t="s">
        <v>407</v>
      </c>
      <c r="C164" s="64">
        <v>120</v>
      </c>
    </row>
    <row r="165" spans="1:3">
      <c r="A165" s="62" t="s">
        <v>408</v>
      </c>
      <c r="B165" s="64" t="s">
        <v>409</v>
      </c>
      <c r="C165" s="64">
        <v>120</v>
      </c>
    </row>
    <row r="166" spans="1:3">
      <c r="A166" s="62" t="s">
        <v>410</v>
      </c>
      <c r="B166" s="64" t="s">
        <v>411</v>
      </c>
      <c r="C166" s="64">
        <v>120</v>
      </c>
    </row>
    <row r="167" spans="1:3">
      <c r="A167" s="62" t="s">
        <v>412</v>
      </c>
      <c r="B167" s="64" t="s">
        <v>413</v>
      </c>
      <c r="C167" s="64">
        <v>120</v>
      </c>
    </row>
    <row r="168" spans="1:3">
      <c r="A168" s="62" t="s">
        <v>414</v>
      </c>
      <c r="B168" s="64" t="s">
        <v>415</v>
      </c>
      <c r="C168" s="64">
        <v>120</v>
      </c>
    </row>
    <row r="169" spans="1:3">
      <c r="A169" s="62" t="s">
        <v>416</v>
      </c>
      <c r="B169" s="64" t="s">
        <v>417</v>
      </c>
      <c r="C169" s="64">
        <v>120</v>
      </c>
    </row>
    <row r="170" spans="1:3">
      <c r="A170" s="62" t="s">
        <v>418</v>
      </c>
      <c r="B170" s="64" t="s">
        <v>419</v>
      </c>
      <c r="C170" s="64">
        <v>120</v>
      </c>
    </row>
    <row r="171" spans="1:3">
      <c r="A171" s="62" t="s">
        <v>420</v>
      </c>
      <c r="B171" s="64" t="s">
        <v>421</v>
      </c>
      <c r="C171" s="64">
        <v>120</v>
      </c>
    </row>
    <row r="172" spans="1:3">
      <c r="A172" s="68" t="s">
        <v>422</v>
      </c>
      <c r="B172" s="64" t="s">
        <v>316</v>
      </c>
      <c r="C172" s="64">
        <v>120</v>
      </c>
    </row>
    <row r="173" spans="1:3">
      <c r="A173" s="62" t="s">
        <v>423</v>
      </c>
      <c r="B173" s="64" t="s">
        <v>424</v>
      </c>
      <c r="C173" s="64">
        <v>120</v>
      </c>
    </row>
    <row r="174" spans="1:3">
      <c r="A174" s="62" t="s">
        <v>425</v>
      </c>
      <c r="B174" s="64" t="s">
        <v>426</v>
      </c>
      <c r="C174" s="64">
        <v>120</v>
      </c>
    </row>
    <row r="175" spans="1:3">
      <c r="A175" s="62" t="s">
        <v>427</v>
      </c>
      <c r="B175" s="64" t="s">
        <v>428</v>
      </c>
      <c r="C175" s="64">
        <v>120</v>
      </c>
    </row>
    <row r="176" spans="1:3">
      <c r="A176" s="62" t="s">
        <v>429</v>
      </c>
      <c r="B176" s="64" t="s">
        <v>430</v>
      </c>
      <c r="C176" s="64">
        <v>120</v>
      </c>
    </row>
    <row r="177" spans="1:4">
      <c r="A177" s="68" t="s">
        <v>431</v>
      </c>
      <c r="B177" s="65" t="s">
        <v>432</v>
      </c>
      <c r="C177" s="64">
        <v>120</v>
      </c>
    </row>
    <row r="178" spans="1:4">
      <c r="A178" s="68" t="s">
        <v>433</v>
      </c>
      <c r="B178" s="65" t="s">
        <v>432</v>
      </c>
      <c r="C178" s="64">
        <v>60</v>
      </c>
    </row>
    <row r="179" spans="1:4">
      <c r="A179" s="62" t="s">
        <v>434</v>
      </c>
      <c r="B179" s="64" t="s">
        <v>435</v>
      </c>
      <c r="C179" s="64">
        <v>120</v>
      </c>
    </row>
    <row r="180" spans="1:4">
      <c r="A180" s="62" t="s">
        <v>436</v>
      </c>
      <c r="B180" s="64" t="s">
        <v>437</v>
      </c>
      <c r="C180" s="64">
        <v>120</v>
      </c>
    </row>
    <row r="181" spans="1:4">
      <c r="A181" s="62" t="s">
        <v>438</v>
      </c>
      <c r="B181" s="64" t="s">
        <v>391</v>
      </c>
      <c r="C181" s="64">
        <v>120</v>
      </c>
    </row>
    <row r="182" spans="1:4">
      <c r="A182" s="62" t="s">
        <v>439</v>
      </c>
      <c r="B182" s="64" t="s">
        <v>440</v>
      </c>
      <c r="C182" s="64">
        <v>120</v>
      </c>
      <c r="D182" t="s">
        <v>441</v>
      </c>
    </row>
    <row r="183" spans="1:4">
      <c r="A183" s="62" t="s">
        <v>442</v>
      </c>
      <c r="B183" s="64" t="s">
        <v>443</v>
      </c>
      <c r="C183" s="64">
        <v>120</v>
      </c>
    </row>
    <row r="184" spans="1:4">
      <c r="A184" s="62" t="s">
        <v>444</v>
      </c>
      <c r="B184" s="65" t="s">
        <v>445</v>
      </c>
      <c r="C184" s="64">
        <v>120</v>
      </c>
    </row>
    <row r="185" spans="1:4">
      <c r="A185" s="62" t="s">
        <v>446</v>
      </c>
      <c r="B185" s="64" t="s">
        <v>447</v>
      </c>
      <c r="C185" s="64">
        <v>120</v>
      </c>
    </row>
    <row r="186" spans="1:4">
      <c r="A186" s="62" t="s">
        <v>448</v>
      </c>
      <c r="B186" s="64" t="s">
        <v>449</v>
      </c>
      <c r="C186" s="64">
        <v>120</v>
      </c>
    </row>
    <row r="187" spans="1:4">
      <c r="A187" s="62" t="s">
        <v>450</v>
      </c>
      <c r="B187" s="64" t="s">
        <v>451</v>
      </c>
      <c r="C187" s="64">
        <v>120</v>
      </c>
    </row>
    <row r="188" spans="1:4">
      <c r="A188" s="62" t="s">
        <v>452</v>
      </c>
      <c r="B188" s="64" t="s">
        <v>453</v>
      </c>
      <c r="C188" s="64">
        <v>120</v>
      </c>
    </row>
    <row r="189" spans="1:4">
      <c r="A189" s="62" t="s">
        <v>454</v>
      </c>
      <c r="B189" s="64" t="s">
        <v>455</v>
      </c>
      <c r="C189" s="64">
        <v>120</v>
      </c>
    </row>
    <row r="190" spans="1:4">
      <c r="A190" s="62" t="s">
        <v>456</v>
      </c>
      <c r="B190" s="64" t="s">
        <v>457</v>
      </c>
      <c r="C190" s="64">
        <v>120</v>
      </c>
    </row>
    <row r="191" spans="1:4">
      <c r="A191" s="62" t="s">
        <v>458</v>
      </c>
      <c r="B191" s="64" t="s">
        <v>459</v>
      </c>
      <c r="C191" s="64">
        <v>120</v>
      </c>
    </row>
    <row r="192" spans="1:4">
      <c r="A192" s="62" t="s">
        <v>460</v>
      </c>
      <c r="B192" s="64" t="s">
        <v>461</v>
      </c>
      <c r="C192" s="64">
        <v>120</v>
      </c>
    </row>
    <row r="193" spans="1:4">
      <c r="A193" s="68" t="s">
        <v>462</v>
      </c>
      <c r="B193" s="64" t="s">
        <v>463</v>
      </c>
      <c r="C193" s="64">
        <v>90</v>
      </c>
    </row>
    <row r="194" spans="1:4">
      <c r="A194" s="62" t="s">
        <v>464</v>
      </c>
      <c r="B194" s="64" t="s">
        <v>465</v>
      </c>
      <c r="C194" s="64">
        <v>120</v>
      </c>
    </row>
    <row r="195" spans="1:4">
      <c r="A195" s="62" t="s">
        <v>466</v>
      </c>
      <c r="B195" s="64" t="s">
        <v>467</v>
      </c>
      <c r="C195" s="64">
        <v>120</v>
      </c>
    </row>
    <row r="196" spans="1:4">
      <c r="A196" s="68" t="s">
        <v>468</v>
      </c>
      <c r="B196" s="64" t="s">
        <v>469</v>
      </c>
      <c r="C196" s="64">
        <v>120</v>
      </c>
    </row>
    <row r="197" spans="1:4">
      <c r="A197" s="62" t="s">
        <v>470</v>
      </c>
      <c r="B197" s="64" t="s">
        <v>471</v>
      </c>
      <c r="C197" s="64">
        <v>120</v>
      </c>
    </row>
    <row r="198" spans="1:4">
      <c r="A198" s="62" t="s">
        <v>472</v>
      </c>
      <c r="B198" s="64" t="s">
        <v>473</v>
      </c>
      <c r="C198" s="64">
        <v>120</v>
      </c>
    </row>
    <row r="199" spans="1:4">
      <c r="A199" s="62" t="s">
        <v>474</v>
      </c>
      <c r="B199" s="64" t="s">
        <v>475</v>
      </c>
      <c r="C199" s="64">
        <v>120</v>
      </c>
    </row>
    <row r="200" spans="1:4">
      <c r="A200" s="62" t="s">
        <v>476</v>
      </c>
      <c r="B200" s="64" t="s">
        <v>447</v>
      </c>
      <c r="C200" s="64">
        <v>120</v>
      </c>
    </row>
    <row r="201" spans="1:4">
      <c r="A201" s="62" t="s">
        <v>477</v>
      </c>
      <c r="B201" s="64" t="s">
        <v>478</v>
      </c>
      <c r="C201" s="64">
        <v>120</v>
      </c>
    </row>
    <row r="202" spans="1:4">
      <c r="A202" s="62" t="s">
        <v>479</v>
      </c>
      <c r="B202" s="70" t="s">
        <v>480</v>
      </c>
      <c r="C202" s="64">
        <v>120</v>
      </c>
      <c r="D202" t="s">
        <v>481</v>
      </c>
    </row>
    <row r="203" spans="1:4">
      <c r="A203" s="62" t="s">
        <v>482</v>
      </c>
      <c r="B203" s="64" t="s">
        <v>483</v>
      </c>
      <c r="C203" s="64">
        <v>120</v>
      </c>
    </row>
    <row r="204" spans="1:4">
      <c r="A204" s="62" t="s">
        <v>484</v>
      </c>
      <c r="B204" s="64" t="s">
        <v>453</v>
      </c>
      <c r="C204" s="64">
        <v>120</v>
      </c>
    </row>
    <row r="205" spans="1:4">
      <c r="A205" s="62" t="s">
        <v>485</v>
      </c>
      <c r="B205" s="64" t="s">
        <v>486</v>
      </c>
      <c r="C205" s="64">
        <v>120</v>
      </c>
    </row>
    <row r="206" spans="1:4">
      <c r="A206" s="62" t="s">
        <v>487</v>
      </c>
      <c r="B206" s="64" t="s">
        <v>486</v>
      </c>
      <c r="C206" s="64">
        <v>70</v>
      </c>
    </row>
    <row r="207" spans="1:4">
      <c r="A207" s="62" t="s">
        <v>488</v>
      </c>
      <c r="B207" s="65" t="s">
        <v>489</v>
      </c>
      <c r="C207" s="64">
        <v>120</v>
      </c>
    </row>
    <row r="208" spans="1:4">
      <c r="A208" s="68" t="s">
        <v>490</v>
      </c>
      <c r="B208" s="64" t="s">
        <v>491</v>
      </c>
      <c r="C208" s="64">
        <v>120</v>
      </c>
    </row>
    <row r="209" spans="1:3">
      <c r="A209" s="62" t="s">
        <v>492</v>
      </c>
      <c r="B209" s="64" t="s">
        <v>491</v>
      </c>
      <c r="C209" s="64">
        <v>70</v>
      </c>
    </row>
    <row r="210" spans="1:3">
      <c r="A210" s="62" t="s">
        <v>493</v>
      </c>
      <c r="B210" s="64" t="s">
        <v>494</v>
      </c>
      <c r="C210" s="64">
        <v>120</v>
      </c>
    </row>
    <row r="211" spans="1:3">
      <c r="A211" s="62" t="s">
        <v>495</v>
      </c>
      <c r="B211" s="64" t="s">
        <v>496</v>
      </c>
      <c r="C211" s="64">
        <v>120</v>
      </c>
    </row>
    <row r="212" spans="1:3">
      <c r="A212" s="62" t="s">
        <v>497</v>
      </c>
      <c r="B212" s="64" t="s">
        <v>498</v>
      </c>
      <c r="C212" s="64">
        <v>120</v>
      </c>
    </row>
    <row r="213" spans="1:3">
      <c r="A213" s="62" t="s">
        <v>499</v>
      </c>
      <c r="B213" s="64" t="s">
        <v>500</v>
      </c>
      <c r="C213" s="64">
        <v>25</v>
      </c>
    </row>
    <row r="214" spans="1:3">
      <c r="A214" s="62" t="s">
        <v>501</v>
      </c>
      <c r="B214" s="65" t="s">
        <v>502</v>
      </c>
      <c r="C214" s="64">
        <v>30</v>
      </c>
    </row>
    <row r="215" spans="1:3">
      <c r="A215" s="62" t="s">
        <v>503</v>
      </c>
      <c r="B215" s="64" t="s">
        <v>504</v>
      </c>
      <c r="C215" s="64">
        <v>25</v>
      </c>
    </row>
    <row r="216" spans="1:3">
      <c r="A216" s="68" t="s">
        <v>505</v>
      </c>
      <c r="B216" s="72" t="s">
        <v>506</v>
      </c>
      <c r="C216" s="64">
        <v>120</v>
      </c>
    </row>
    <row r="217" spans="1:3">
      <c r="A217" s="62" t="s">
        <v>507</v>
      </c>
      <c r="B217" s="64" t="s">
        <v>508</v>
      </c>
      <c r="C217" s="64">
        <v>120</v>
      </c>
    </row>
    <row r="218" spans="1:3">
      <c r="A218" s="62" t="s">
        <v>509</v>
      </c>
      <c r="B218" s="64" t="s">
        <v>510</v>
      </c>
      <c r="C218" s="64">
        <v>120</v>
      </c>
    </row>
    <row r="219" spans="1:3">
      <c r="A219" s="62" t="s">
        <v>511</v>
      </c>
      <c r="B219" s="72" t="s">
        <v>402</v>
      </c>
      <c r="C219" s="64">
        <v>120</v>
      </c>
    </row>
    <row r="220" spans="1:3">
      <c r="A220" s="62" t="s">
        <v>512</v>
      </c>
      <c r="B220" s="64" t="s">
        <v>424</v>
      </c>
      <c r="C220" s="64">
        <v>120</v>
      </c>
    </row>
    <row r="221" spans="1:3">
      <c r="A221" s="62" t="s">
        <v>513</v>
      </c>
      <c r="B221" s="64" t="s">
        <v>514</v>
      </c>
      <c r="C221" s="64">
        <v>120</v>
      </c>
    </row>
    <row r="222" spans="1:3">
      <c r="A222" s="62" t="s">
        <v>515</v>
      </c>
      <c r="B222" s="64" t="s">
        <v>514</v>
      </c>
      <c r="C222" s="64">
        <v>70</v>
      </c>
    </row>
    <row r="223" spans="1:3">
      <c r="A223" s="62" t="s">
        <v>516</v>
      </c>
      <c r="B223" s="64" t="s">
        <v>517</v>
      </c>
      <c r="C223" s="64">
        <v>90</v>
      </c>
    </row>
    <row r="224" spans="1:3">
      <c r="A224" s="62" t="s">
        <v>518</v>
      </c>
      <c r="B224" s="64" t="s">
        <v>519</v>
      </c>
      <c r="C224" s="64">
        <v>90</v>
      </c>
    </row>
    <row r="225" spans="1:3">
      <c r="A225" s="62" t="s">
        <v>520</v>
      </c>
      <c r="B225" s="64" t="s">
        <v>521</v>
      </c>
      <c r="C225" s="64">
        <v>90</v>
      </c>
    </row>
    <row r="226" spans="1:3">
      <c r="A226" s="62" t="s">
        <v>522</v>
      </c>
      <c r="B226" s="64" t="s">
        <v>523</v>
      </c>
      <c r="C226" s="64">
        <v>90</v>
      </c>
    </row>
    <row r="227" spans="1:3">
      <c r="A227" s="62" t="s">
        <v>524</v>
      </c>
      <c r="B227" s="64" t="s">
        <v>525</v>
      </c>
      <c r="C227" s="64">
        <v>90</v>
      </c>
    </row>
    <row r="228" spans="1:3">
      <c r="A228" s="62" t="s">
        <v>526</v>
      </c>
      <c r="B228" s="64" t="s">
        <v>527</v>
      </c>
      <c r="C228" s="64">
        <v>120</v>
      </c>
    </row>
    <row r="229" spans="1:3">
      <c r="A229" s="62" t="s">
        <v>528</v>
      </c>
      <c r="B229" s="64" t="s">
        <v>529</v>
      </c>
      <c r="C229" s="64">
        <v>90</v>
      </c>
    </row>
    <row r="230" spans="1:3">
      <c r="A230" s="62" t="s">
        <v>530</v>
      </c>
      <c r="B230" s="64" t="s">
        <v>529</v>
      </c>
      <c r="C230" s="64">
        <v>70</v>
      </c>
    </row>
    <row r="231" spans="1:3">
      <c r="A231" s="62" t="s">
        <v>531</v>
      </c>
      <c r="B231" s="64" t="s">
        <v>532</v>
      </c>
      <c r="C231" s="64">
        <v>120</v>
      </c>
    </row>
    <row r="232" spans="1:3">
      <c r="A232" s="62" t="s">
        <v>533</v>
      </c>
      <c r="B232" s="64" t="s">
        <v>534</v>
      </c>
    </row>
    <row r="233" spans="1:3">
      <c r="A233" s="62" t="s">
        <v>533</v>
      </c>
      <c r="B233" s="64" t="s">
        <v>535</v>
      </c>
      <c r="C233" s="64">
        <v>100</v>
      </c>
    </row>
    <row r="234" spans="1:3">
      <c r="A234" s="62" t="s">
        <v>536</v>
      </c>
      <c r="B234" s="64" t="s">
        <v>537</v>
      </c>
      <c r="C234" s="64">
        <v>90</v>
      </c>
    </row>
    <row r="235" spans="1:3">
      <c r="A235" s="62" t="s">
        <v>538</v>
      </c>
      <c r="B235" s="64" t="s">
        <v>539</v>
      </c>
      <c r="C235" s="64">
        <v>120</v>
      </c>
    </row>
    <row r="236" spans="1:3">
      <c r="A236" s="62" t="s">
        <v>540</v>
      </c>
      <c r="B236" s="64" t="s">
        <v>541</v>
      </c>
    </row>
    <row r="237" spans="1:3">
      <c r="A237" s="62" t="s">
        <v>542</v>
      </c>
      <c r="B237" s="64">
        <v>90162000</v>
      </c>
      <c r="C237" s="64">
        <v>90</v>
      </c>
    </row>
    <row r="238" spans="1:3">
      <c r="A238" s="62" t="s">
        <v>543</v>
      </c>
      <c r="B238" s="64" t="s">
        <v>544</v>
      </c>
    </row>
    <row r="239" spans="1:3">
      <c r="A239" s="62" t="s">
        <v>545</v>
      </c>
      <c r="B239" s="64" t="s">
        <v>546</v>
      </c>
      <c r="C239" s="64">
        <v>120</v>
      </c>
    </row>
    <row r="240" spans="1:3">
      <c r="A240" s="62" t="s">
        <v>547</v>
      </c>
      <c r="B240" s="64" t="s">
        <v>548</v>
      </c>
    </row>
    <row r="241" spans="1:3">
      <c r="A241" s="62" t="s">
        <v>549</v>
      </c>
      <c r="B241" s="65" t="s">
        <v>550</v>
      </c>
      <c r="C241" s="64">
        <v>120</v>
      </c>
    </row>
    <row r="242" spans="1:3">
      <c r="A242" s="62" t="s">
        <v>551</v>
      </c>
      <c r="B242" s="64" t="s">
        <v>552</v>
      </c>
      <c r="C242" s="64">
        <v>120</v>
      </c>
    </row>
    <row r="243" spans="1:3">
      <c r="A243" s="62" t="s">
        <v>553</v>
      </c>
      <c r="B243" s="64" t="s">
        <v>554</v>
      </c>
      <c r="C243" s="64">
        <v>120</v>
      </c>
    </row>
    <row r="244" spans="1:3">
      <c r="A244" s="62" t="s">
        <v>555</v>
      </c>
      <c r="B244" s="64" t="s">
        <v>556</v>
      </c>
      <c r="C244" s="64">
        <v>120</v>
      </c>
    </row>
    <row r="245" spans="1:3">
      <c r="A245" s="62" t="s">
        <v>557</v>
      </c>
      <c r="B245" s="64" t="s">
        <v>558</v>
      </c>
      <c r="C245" s="64">
        <v>120</v>
      </c>
    </row>
    <row r="246" spans="1:3">
      <c r="A246" s="62" t="s">
        <v>559</v>
      </c>
      <c r="B246" s="64" t="s">
        <v>560</v>
      </c>
      <c r="C246" s="64">
        <v>90</v>
      </c>
    </row>
    <row r="247" spans="1:3">
      <c r="A247" s="62" t="s">
        <v>561</v>
      </c>
      <c r="B247" s="64" t="s">
        <v>562</v>
      </c>
      <c r="C247" s="64">
        <v>120</v>
      </c>
    </row>
    <row r="248" spans="1:3">
      <c r="A248" s="62" t="s">
        <v>563</v>
      </c>
      <c r="B248" s="64" t="s">
        <v>564</v>
      </c>
      <c r="C248" s="64">
        <v>90</v>
      </c>
    </row>
    <row r="249" spans="1:3">
      <c r="A249" s="62" t="s">
        <v>565</v>
      </c>
      <c r="B249" s="64" t="s">
        <v>566</v>
      </c>
      <c r="C249" s="64">
        <v>75</v>
      </c>
    </row>
    <row r="250" spans="1:3">
      <c r="A250" s="62" t="s">
        <v>567</v>
      </c>
      <c r="B250" s="64" t="s">
        <v>568</v>
      </c>
      <c r="C250" s="64">
        <v>75</v>
      </c>
    </row>
    <row r="251" spans="1:3">
      <c r="A251" s="62" t="s">
        <v>569</v>
      </c>
      <c r="B251" s="64" t="s">
        <v>570</v>
      </c>
      <c r="C251" s="64">
        <v>400</v>
      </c>
    </row>
    <row r="252" spans="1:3">
      <c r="A252" s="62" t="s">
        <v>571</v>
      </c>
      <c r="B252" s="64">
        <v>5016</v>
      </c>
      <c r="C252" s="64">
        <v>120</v>
      </c>
    </row>
    <row r="253" spans="1:3">
      <c r="A253" s="62" t="s">
        <v>572</v>
      </c>
      <c r="B253" s="64" t="s">
        <v>573</v>
      </c>
      <c r="C253" s="64">
        <v>30</v>
      </c>
    </row>
    <row r="254" spans="1:3">
      <c r="A254" s="62" t="s">
        <v>574</v>
      </c>
      <c r="B254" s="64" t="s">
        <v>575</v>
      </c>
      <c r="C254" s="64">
        <v>120</v>
      </c>
    </row>
    <row r="255" spans="1:3">
      <c r="A255" s="62" t="s">
        <v>576</v>
      </c>
      <c r="B255" s="64" t="s">
        <v>577</v>
      </c>
      <c r="C255" s="64">
        <v>50</v>
      </c>
    </row>
    <row r="256" spans="1:3">
      <c r="A256" s="62" t="s">
        <v>578</v>
      </c>
      <c r="B256" s="64" t="s">
        <v>579</v>
      </c>
      <c r="C256" s="64">
        <v>25</v>
      </c>
    </row>
    <row r="257" spans="1:3">
      <c r="A257" s="62" t="s">
        <v>580</v>
      </c>
      <c r="B257" s="64" t="s">
        <v>581</v>
      </c>
      <c r="C257" s="64">
        <v>25</v>
      </c>
    </row>
    <row r="258" spans="1:3">
      <c r="A258" s="62" t="s">
        <v>582</v>
      </c>
      <c r="B258" s="64" t="s">
        <v>583</v>
      </c>
      <c r="C258" s="64">
        <v>90</v>
      </c>
    </row>
    <row r="259" spans="1:3">
      <c r="A259" s="62" t="s">
        <v>584</v>
      </c>
      <c r="B259" s="64" t="s">
        <v>585</v>
      </c>
      <c r="C259" s="64">
        <v>60</v>
      </c>
    </row>
    <row r="260" spans="1:3">
      <c r="A260" s="62" t="s">
        <v>586</v>
      </c>
      <c r="B260" s="65" t="s">
        <v>587</v>
      </c>
      <c r="C260" s="64">
        <v>60</v>
      </c>
    </row>
    <row r="261" spans="1:3">
      <c r="A261" s="62" t="s">
        <v>588</v>
      </c>
      <c r="B261" s="64" t="s">
        <v>589</v>
      </c>
      <c r="C261" s="64">
        <v>60</v>
      </c>
    </row>
    <row r="262" spans="1:3">
      <c r="A262" s="62" t="s">
        <v>590</v>
      </c>
      <c r="B262" s="64" t="s">
        <v>591</v>
      </c>
      <c r="C262" s="64">
        <v>60</v>
      </c>
    </row>
    <row r="263" spans="1:3">
      <c r="A263" s="62" t="s">
        <v>592</v>
      </c>
      <c r="B263" s="64" t="s">
        <v>593</v>
      </c>
      <c r="C263" s="64">
        <v>15</v>
      </c>
    </row>
    <row r="264" spans="1:3">
      <c r="A264" s="62" t="s">
        <v>594</v>
      </c>
      <c r="B264" s="64" t="s">
        <v>595</v>
      </c>
      <c r="C264" s="64">
        <v>120</v>
      </c>
    </row>
    <row r="265" spans="1:3" ht="18.75" customHeight="1">
      <c r="A265" s="62" t="s">
        <v>596</v>
      </c>
      <c r="B265" s="64" t="s">
        <v>597</v>
      </c>
      <c r="C265" s="64">
        <v>120</v>
      </c>
    </row>
    <row r="266" spans="1:3">
      <c r="A266" s="68" t="s">
        <v>598</v>
      </c>
      <c r="B266" s="64" t="s">
        <v>597</v>
      </c>
      <c r="C266" s="64">
        <v>120</v>
      </c>
    </row>
    <row r="267" spans="1:3">
      <c r="A267" s="62" t="s">
        <v>599</v>
      </c>
      <c r="B267" s="64" t="s">
        <v>600</v>
      </c>
    </row>
    <row r="268" spans="1:3">
      <c r="A268" s="62" t="s">
        <v>601</v>
      </c>
      <c r="B268" s="64" t="s">
        <v>602</v>
      </c>
      <c r="C268" s="64">
        <v>90</v>
      </c>
    </row>
    <row r="269" spans="1:3">
      <c r="A269" s="62" t="s">
        <v>603</v>
      </c>
      <c r="B269" s="64" t="s">
        <v>604</v>
      </c>
      <c r="C269" s="64">
        <v>90</v>
      </c>
    </row>
    <row r="270" spans="1:3">
      <c r="A270" s="62" t="s">
        <v>605</v>
      </c>
      <c r="B270" s="64">
        <v>511040</v>
      </c>
      <c r="C270" s="64">
        <v>100</v>
      </c>
    </row>
    <row r="271" spans="1:3">
      <c r="A271" s="68" t="s">
        <v>606</v>
      </c>
      <c r="B271" s="64">
        <v>510087</v>
      </c>
      <c r="C271" s="64">
        <v>70</v>
      </c>
    </row>
    <row r="272" spans="1:3">
      <c r="A272" s="62" t="s">
        <v>607</v>
      </c>
      <c r="B272" s="64">
        <v>510081</v>
      </c>
      <c r="C272" s="64">
        <v>70</v>
      </c>
    </row>
    <row r="273" spans="1:4">
      <c r="A273" s="62" t="s">
        <v>608</v>
      </c>
      <c r="B273" s="64">
        <v>651525</v>
      </c>
      <c r="C273" s="64">
        <v>70</v>
      </c>
    </row>
    <row r="274" spans="1:4">
      <c r="A274" s="62" t="s">
        <v>609</v>
      </c>
      <c r="B274" s="64">
        <v>651525</v>
      </c>
      <c r="C274" s="64">
        <v>90</v>
      </c>
    </row>
    <row r="275" spans="1:4">
      <c r="A275" s="62" t="s">
        <v>610</v>
      </c>
      <c r="B275" s="64" t="s">
        <v>611</v>
      </c>
    </row>
    <row r="276" spans="1:4">
      <c r="A276" s="62" t="s">
        <v>612</v>
      </c>
      <c r="B276" s="64" t="s">
        <v>613</v>
      </c>
      <c r="C276" s="64">
        <v>60</v>
      </c>
    </row>
    <row r="277" spans="1:4">
      <c r="A277" s="73" t="s">
        <v>614</v>
      </c>
      <c r="B277" s="64" t="s">
        <v>613</v>
      </c>
      <c r="C277" s="64">
        <v>60</v>
      </c>
    </row>
    <row r="278" spans="1:4">
      <c r="A278" s="73" t="s">
        <v>615</v>
      </c>
      <c r="B278" s="64" t="s">
        <v>616</v>
      </c>
      <c r="C278" s="64">
        <v>90</v>
      </c>
    </row>
    <row r="279" spans="1:4">
      <c r="A279" s="62" t="s">
        <v>617</v>
      </c>
      <c r="B279" s="64" t="s">
        <v>618</v>
      </c>
      <c r="C279" s="64">
        <v>120</v>
      </c>
    </row>
    <row r="280" spans="1:4">
      <c r="A280" s="62" t="s">
        <v>619</v>
      </c>
      <c r="B280" s="65" t="s">
        <v>620</v>
      </c>
      <c r="C280" s="64">
        <v>25</v>
      </c>
    </row>
    <row r="281" spans="1:4">
      <c r="A281" s="62" t="s">
        <v>621</v>
      </c>
      <c r="B281" s="64" t="s">
        <v>622</v>
      </c>
      <c r="C281" s="64">
        <v>15</v>
      </c>
    </row>
    <row r="282" spans="1:4">
      <c r="A282" s="62" t="s">
        <v>623</v>
      </c>
      <c r="B282" s="64" t="s">
        <v>260</v>
      </c>
      <c r="C282" s="64">
        <v>15</v>
      </c>
    </row>
    <row r="283" spans="1:4" ht="15.75" customHeight="1">
      <c r="A283" s="62" t="s">
        <v>624</v>
      </c>
      <c r="B283" s="64" t="s">
        <v>625</v>
      </c>
      <c r="C283" s="64">
        <v>200</v>
      </c>
      <c r="D283" t="s">
        <v>626</v>
      </c>
    </row>
    <row r="284" spans="1:4">
      <c r="A284" s="62" t="s">
        <v>627</v>
      </c>
      <c r="B284" s="64" t="s">
        <v>628</v>
      </c>
      <c r="C284" s="64">
        <v>350</v>
      </c>
    </row>
    <row r="285" spans="1:4">
      <c r="A285" s="62" t="s">
        <v>629</v>
      </c>
      <c r="B285" s="64" t="s">
        <v>630</v>
      </c>
    </row>
    <row r="286" spans="1:4">
      <c r="A286" s="62" t="s">
        <v>631</v>
      </c>
      <c r="B286" s="64" t="s">
        <v>632</v>
      </c>
      <c r="C286" s="64">
        <v>45</v>
      </c>
    </row>
    <row r="287" spans="1:4">
      <c r="A287" s="62" t="s">
        <v>633</v>
      </c>
      <c r="B287" s="64" t="s">
        <v>632</v>
      </c>
      <c r="C287" s="64">
        <v>30</v>
      </c>
    </row>
    <row r="288" spans="1:4">
      <c r="A288" s="62" t="s">
        <v>634</v>
      </c>
      <c r="B288" s="65" t="s">
        <v>635</v>
      </c>
      <c r="C288" s="64">
        <v>120</v>
      </c>
    </row>
    <row r="289" spans="1:3">
      <c r="A289" s="62" t="s">
        <v>636</v>
      </c>
      <c r="B289" s="64" t="s">
        <v>637</v>
      </c>
    </row>
    <row r="290" spans="1:3">
      <c r="A290" s="62" t="s">
        <v>638</v>
      </c>
      <c r="B290" s="64" t="s">
        <v>639</v>
      </c>
      <c r="C290" s="64">
        <v>90</v>
      </c>
    </row>
    <row r="291" spans="1:3">
      <c r="A291" s="62" t="s">
        <v>640</v>
      </c>
      <c r="B291" s="64" t="s">
        <v>641</v>
      </c>
    </row>
    <row r="292" spans="1:3">
      <c r="A292" s="62" t="s">
        <v>642</v>
      </c>
      <c r="B292" s="64" t="s">
        <v>643</v>
      </c>
    </row>
    <row r="293" spans="1:3">
      <c r="A293" s="62" t="s">
        <v>644</v>
      </c>
      <c r="B293" s="64">
        <v>215215011</v>
      </c>
      <c r="C293" s="64">
        <v>100</v>
      </c>
    </row>
    <row r="294" spans="1:3">
      <c r="A294" s="62" t="s">
        <v>645</v>
      </c>
      <c r="B294" s="64" t="s">
        <v>646</v>
      </c>
    </row>
    <row r="295" spans="1:3">
      <c r="A295" s="62" t="s">
        <v>647</v>
      </c>
      <c r="B295" s="64" t="s">
        <v>648</v>
      </c>
      <c r="C295" s="64">
        <v>30</v>
      </c>
    </row>
    <row r="296" spans="1:3">
      <c r="A296" s="62" t="s">
        <v>649</v>
      </c>
      <c r="B296" s="64" t="s">
        <v>648</v>
      </c>
      <c r="C296" s="64">
        <v>45</v>
      </c>
    </row>
    <row r="297" spans="1:3">
      <c r="A297" s="62" t="s">
        <v>84</v>
      </c>
      <c r="B297" s="64" t="s">
        <v>650</v>
      </c>
      <c r="C297" s="64">
        <v>120</v>
      </c>
    </row>
    <row r="298" spans="1:3">
      <c r="A298" s="62" t="s">
        <v>84</v>
      </c>
    </row>
    <row r="299" spans="1:3">
      <c r="A299" s="68" t="s">
        <v>651</v>
      </c>
      <c r="B299" s="64" t="s">
        <v>652</v>
      </c>
      <c r="C299" s="64">
        <v>30</v>
      </c>
    </row>
    <row r="300" spans="1:3">
      <c r="A300" s="62" t="s">
        <v>653</v>
      </c>
      <c r="B300" s="64" t="s">
        <v>654</v>
      </c>
      <c r="C300" s="64">
        <v>30</v>
      </c>
    </row>
    <row r="301" spans="1:3">
      <c r="A301" s="62" t="s">
        <v>655</v>
      </c>
      <c r="B301" s="64" t="s">
        <v>656</v>
      </c>
      <c r="C301" s="64">
        <v>120</v>
      </c>
    </row>
    <row r="302" spans="1:3">
      <c r="A302" s="62" t="s">
        <v>657</v>
      </c>
      <c r="B302" s="64" t="s">
        <v>658</v>
      </c>
    </row>
    <row r="303" spans="1:3">
      <c r="A303" s="62" t="s">
        <v>659</v>
      </c>
      <c r="B303" s="64" t="s">
        <v>660</v>
      </c>
    </row>
    <row r="304" spans="1:3">
      <c r="A304" s="62" t="s">
        <v>661</v>
      </c>
      <c r="B304" s="64" t="s">
        <v>662</v>
      </c>
      <c r="C304" s="64">
        <v>90</v>
      </c>
    </row>
    <row r="305" spans="1:5">
      <c r="A305" s="62" t="s">
        <v>663</v>
      </c>
      <c r="B305" s="64" t="s">
        <v>664</v>
      </c>
      <c r="C305" s="64">
        <v>120</v>
      </c>
    </row>
    <row r="306" spans="1:5">
      <c r="A306" s="68" t="s">
        <v>665</v>
      </c>
      <c r="B306" s="64" t="s">
        <v>666</v>
      </c>
      <c r="C306" s="64">
        <v>90</v>
      </c>
    </row>
    <row r="307" spans="1:5">
      <c r="A307" s="62" t="s">
        <v>667</v>
      </c>
      <c r="B307" s="64" t="s">
        <v>260</v>
      </c>
      <c r="C307" s="64">
        <v>90</v>
      </c>
    </row>
    <row r="308" spans="1:5">
      <c r="A308" s="62" t="s">
        <v>668</v>
      </c>
      <c r="B308" s="64" t="s">
        <v>669</v>
      </c>
      <c r="D308" s="118" t="s">
        <v>670</v>
      </c>
      <c r="E308" s="119"/>
    </row>
    <row r="309" spans="1:5">
      <c r="A309" s="68" t="s">
        <v>671</v>
      </c>
      <c r="B309" s="71" t="s">
        <v>672</v>
      </c>
      <c r="C309" s="64">
        <v>90</v>
      </c>
      <c r="D309" s="118" t="s">
        <v>673</v>
      </c>
      <c r="E309" s="119"/>
    </row>
    <row r="310" spans="1:5">
      <c r="A310" s="62" t="s">
        <v>674</v>
      </c>
      <c r="B310" s="64">
        <v>601130</v>
      </c>
      <c r="C310" s="64">
        <v>35</v>
      </c>
      <c r="D310" s="118" t="s">
        <v>675</v>
      </c>
      <c r="E310" s="119"/>
    </row>
    <row r="311" spans="1:5">
      <c r="A311" s="62" t="s">
        <v>676</v>
      </c>
      <c r="B311" s="64" t="s">
        <v>677</v>
      </c>
      <c r="C311" s="64">
        <v>45</v>
      </c>
    </row>
    <row r="312" spans="1:5">
      <c r="A312" s="62" t="s">
        <v>92</v>
      </c>
      <c r="B312" s="74">
        <v>601130</v>
      </c>
      <c r="C312" s="64">
        <v>9</v>
      </c>
    </row>
    <row r="313" spans="1:5">
      <c r="A313" s="62" t="s">
        <v>678</v>
      </c>
      <c r="B313" s="64" t="s">
        <v>679</v>
      </c>
      <c r="C313" s="64">
        <v>120</v>
      </c>
    </row>
    <row r="314" spans="1:5">
      <c r="A314" s="62" t="s">
        <v>680</v>
      </c>
      <c r="B314" s="64" t="s">
        <v>681</v>
      </c>
    </row>
    <row r="315" spans="1:5">
      <c r="A315" s="62" t="s">
        <v>682</v>
      </c>
      <c r="B315" s="64" t="s">
        <v>683</v>
      </c>
      <c r="C315" s="64">
        <v>90</v>
      </c>
    </row>
    <row r="316" spans="1:5">
      <c r="A316" s="62" t="s">
        <v>684</v>
      </c>
      <c r="B316" s="64" t="s">
        <v>685</v>
      </c>
      <c r="C316" s="64">
        <v>80</v>
      </c>
    </row>
    <row r="317" spans="1:5">
      <c r="A317" s="62" t="s">
        <v>94</v>
      </c>
      <c r="B317" s="65" t="s">
        <v>686</v>
      </c>
      <c r="C317" s="64">
        <v>50</v>
      </c>
    </row>
    <row r="318" spans="1:5">
      <c r="A318" s="62" t="s">
        <v>687</v>
      </c>
      <c r="B318" s="64" t="s">
        <v>688</v>
      </c>
      <c r="C318" s="64">
        <v>60</v>
      </c>
    </row>
    <row r="319" spans="1:5">
      <c r="A319" s="62" t="s">
        <v>689</v>
      </c>
      <c r="B319" s="64">
        <v>551275</v>
      </c>
      <c r="C319" s="64">
        <v>60</v>
      </c>
    </row>
    <row r="320" spans="1:5">
      <c r="A320" s="62" t="s">
        <v>690</v>
      </c>
      <c r="B320" s="64">
        <v>551275</v>
      </c>
    </row>
    <row r="321" spans="1:4">
      <c r="A321" s="62" t="s">
        <v>691</v>
      </c>
      <c r="B321" s="65" t="s">
        <v>692</v>
      </c>
      <c r="C321" s="64">
        <v>90</v>
      </c>
    </row>
    <row r="322" spans="1:4">
      <c r="A322" s="62" t="s">
        <v>693</v>
      </c>
      <c r="B322" s="64" t="s">
        <v>694</v>
      </c>
    </row>
    <row r="323" spans="1:4">
      <c r="A323" s="62" t="s">
        <v>695</v>
      </c>
      <c r="B323" s="64" t="s">
        <v>696</v>
      </c>
      <c r="C323" s="64">
        <v>90</v>
      </c>
    </row>
    <row r="324" spans="1:4">
      <c r="A324" s="62" t="s">
        <v>697</v>
      </c>
      <c r="B324" s="64">
        <v>551435</v>
      </c>
      <c r="C324" s="64">
        <v>120</v>
      </c>
    </row>
    <row r="325" spans="1:4">
      <c r="A325" s="62" t="s">
        <v>698</v>
      </c>
      <c r="B325" s="64" t="s">
        <v>699</v>
      </c>
      <c r="C325" s="64">
        <v>80</v>
      </c>
    </row>
    <row r="326" spans="1:4">
      <c r="A326" s="62" t="s">
        <v>700</v>
      </c>
      <c r="B326" s="64" t="s">
        <v>701</v>
      </c>
      <c r="C326" s="64">
        <v>120</v>
      </c>
    </row>
    <row r="327" spans="1:4">
      <c r="A327" s="62" t="s">
        <v>702</v>
      </c>
      <c r="B327" s="64" t="s">
        <v>703</v>
      </c>
    </row>
    <row r="328" spans="1:4">
      <c r="A328" s="68" t="s">
        <v>704</v>
      </c>
      <c r="B328" s="64" t="s">
        <v>705</v>
      </c>
      <c r="C328" s="64">
        <v>90</v>
      </c>
    </row>
    <row r="329" spans="1:4">
      <c r="A329" s="62" t="s">
        <v>706</v>
      </c>
      <c r="B329" s="64" t="s">
        <v>707</v>
      </c>
    </row>
    <row r="330" spans="1:4">
      <c r="A330" s="73" t="s">
        <v>708</v>
      </c>
      <c r="B330" s="64" t="s">
        <v>709</v>
      </c>
    </row>
    <row r="331" spans="1:4">
      <c r="A331" s="62" t="s">
        <v>710</v>
      </c>
      <c r="B331" s="64" t="s">
        <v>711</v>
      </c>
      <c r="C331" s="64">
        <v>90</v>
      </c>
    </row>
    <row r="332" spans="1:4">
      <c r="A332" s="62" t="s">
        <v>712</v>
      </c>
      <c r="B332" s="64" t="s">
        <v>260</v>
      </c>
    </row>
    <row r="333" spans="1:4">
      <c r="A333" s="62" t="s">
        <v>713</v>
      </c>
      <c r="B333" s="64" t="s">
        <v>714</v>
      </c>
    </row>
    <row r="334" spans="1:4">
      <c r="A334" s="62" t="s">
        <v>715</v>
      </c>
      <c r="B334" s="64" t="s">
        <v>716</v>
      </c>
      <c r="C334" s="64">
        <v>30</v>
      </c>
    </row>
    <row r="335" spans="1:4">
      <c r="A335" s="62" t="s">
        <v>717</v>
      </c>
      <c r="B335" s="64" t="s">
        <v>718</v>
      </c>
      <c r="D335" t="s">
        <v>719</v>
      </c>
    </row>
    <row r="336" spans="1:4">
      <c r="A336" s="68" t="s">
        <v>720</v>
      </c>
      <c r="B336" s="65" t="s">
        <v>721</v>
      </c>
      <c r="C336" s="64">
        <v>60</v>
      </c>
    </row>
    <row r="337" spans="1:4">
      <c r="A337" s="62" t="s">
        <v>722</v>
      </c>
      <c r="B337" s="64" t="s">
        <v>723</v>
      </c>
    </row>
    <row r="338" spans="1:4">
      <c r="A338" s="62" t="s">
        <v>724</v>
      </c>
      <c r="B338" s="64" t="s">
        <v>725</v>
      </c>
    </row>
    <row r="339" spans="1:4">
      <c r="A339" s="62" t="s">
        <v>726</v>
      </c>
      <c r="B339" s="64" t="s">
        <v>727</v>
      </c>
    </row>
    <row r="340" spans="1:4">
      <c r="A340" s="62" t="s">
        <v>728</v>
      </c>
      <c r="B340" s="64" t="s">
        <v>729</v>
      </c>
    </row>
    <row r="341" spans="1:4">
      <c r="A341" s="62" t="s">
        <v>730</v>
      </c>
      <c r="B341" s="64" t="s">
        <v>731</v>
      </c>
      <c r="C341" s="64">
        <v>80</v>
      </c>
    </row>
    <row r="342" spans="1:4">
      <c r="A342" s="62" t="s">
        <v>732</v>
      </c>
      <c r="B342" s="75" t="s">
        <v>733</v>
      </c>
      <c r="C342" s="64">
        <v>17</v>
      </c>
    </row>
    <row r="343" spans="1:4">
      <c r="A343" s="62" t="s">
        <v>734</v>
      </c>
      <c r="B343" s="64" t="s">
        <v>735</v>
      </c>
      <c r="C343" s="64">
        <v>15</v>
      </c>
    </row>
    <row r="344" spans="1:4">
      <c r="A344" s="62" t="s">
        <v>736</v>
      </c>
      <c r="B344" s="64">
        <v>4571</v>
      </c>
      <c r="C344" s="64">
        <v>30</v>
      </c>
    </row>
    <row r="345" spans="1:4">
      <c r="A345" s="62" t="s">
        <v>737</v>
      </c>
      <c r="B345" s="64">
        <v>200200</v>
      </c>
      <c r="C345" s="64">
        <v>60</v>
      </c>
    </row>
    <row r="346" spans="1:4">
      <c r="A346" s="62" t="s">
        <v>738</v>
      </c>
      <c r="B346" s="64" t="s">
        <v>739</v>
      </c>
      <c r="C346" s="64">
        <v>30</v>
      </c>
    </row>
    <row r="347" spans="1:4">
      <c r="A347" s="62" t="s">
        <v>740</v>
      </c>
      <c r="B347" s="64">
        <v>5402</v>
      </c>
      <c r="D347" t="s">
        <v>741</v>
      </c>
    </row>
    <row r="348" spans="1:4">
      <c r="A348" s="62" t="s">
        <v>742</v>
      </c>
      <c r="B348" s="64">
        <v>4630</v>
      </c>
      <c r="D348" t="s">
        <v>184</v>
      </c>
    </row>
    <row r="349" spans="1:4">
      <c r="A349" s="62" t="s">
        <v>743</v>
      </c>
      <c r="B349" s="64">
        <v>7151</v>
      </c>
    </row>
    <row r="350" spans="1:4">
      <c r="A350" s="68" t="s">
        <v>91</v>
      </c>
      <c r="B350" s="64">
        <v>480387</v>
      </c>
      <c r="C350" s="64">
        <v>60</v>
      </c>
    </row>
    <row r="351" spans="1:4">
      <c r="A351" s="62" t="s">
        <v>91</v>
      </c>
    </row>
    <row r="352" spans="1:4">
      <c r="A352" s="62" t="s">
        <v>91</v>
      </c>
      <c r="B352" s="64">
        <v>480387</v>
      </c>
      <c r="C352" s="64">
        <v>50</v>
      </c>
    </row>
    <row r="353" spans="1:3">
      <c r="A353" s="68" t="s">
        <v>88</v>
      </c>
      <c r="B353" s="64">
        <v>480387</v>
      </c>
      <c r="C353" s="64">
        <v>20</v>
      </c>
    </row>
    <row r="354" spans="1:3">
      <c r="A354" s="62" t="s">
        <v>744</v>
      </c>
      <c r="B354" s="64" t="s">
        <v>745</v>
      </c>
      <c r="C354" s="64">
        <v>75</v>
      </c>
    </row>
    <row r="355" spans="1:3">
      <c r="A355" s="62" t="s">
        <v>746</v>
      </c>
      <c r="B355" s="64" t="s">
        <v>747</v>
      </c>
      <c r="C355" s="64">
        <v>75</v>
      </c>
    </row>
    <row r="356" spans="1:3">
      <c r="A356" s="62" t="s">
        <v>748</v>
      </c>
      <c r="B356" s="64" t="s">
        <v>749</v>
      </c>
    </row>
    <row r="357" spans="1:3">
      <c r="A357" s="62" t="s">
        <v>750</v>
      </c>
      <c r="B357" s="64" t="s">
        <v>751</v>
      </c>
    </row>
    <row r="358" spans="1:3">
      <c r="A358" s="62" t="s">
        <v>752</v>
      </c>
      <c r="B358" s="64" t="s">
        <v>753</v>
      </c>
      <c r="C358" s="64">
        <v>120</v>
      </c>
    </row>
    <row r="359" spans="1:3">
      <c r="A359" s="62" t="s">
        <v>754</v>
      </c>
      <c r="B359" s="64" t="s">
        <v>755</v>
      </c>
      <c r="C359" s="64">
        <v>45</v>
      </c>
    </row>
    <row r="360" spans="1:3">
      <c r="A360" s="62" t="s">
        <v>756</v>
      </c>
      <c r="B360" s="64" t="s">
        <v>757</v>
      </c>
      <c r="C360" s="64">
        <v>60</v>
      </c>
    </row>
    <row r="361" spans="1:3">
      <c r="A361" s="62" t="s">
        <v>758</v>
      </c>
      <c r="B361" s="64" t="s">
        <v>755</v>
      </c>
      <c r="C361" s="64">
        <v>60</v>
      </c>
    </row>
    <row r="362" spans="1:3">
      <c r="A362" s="68" t="s">
        <v>759</v>
      </c>
      <c r="B362" s="64" t="s">
        <v>760</v>
      </c>
      <c r="C362" s="64">
        <v>100</v>
      </c>
    </row>
    <row r="363" spans="1:3">
      <c r="A363" s="62" t="s">
        <v>761</v>
      </c>
      <c r="B363" s="64" t="s">
        <v>762</v>
      </c>
      <c r="C363" s="64">
        <v>45</v>
      </c>
    </row>
    <row r="364" spans="1:3">
      <c r="A364" s="62" t="s">
        <v>763</v>
      </c>
      <c r="B364" s="64">
        <v>5016</v>
      </c>
      <c r="C364" s="64">
        <v>120</v>
      </c>
    </row>
    <row r="365" spans="1:3">
      <c r="A365" s="62" t="s">
        <v>764</v>
      </c>
      <c r="B365" s="64" t="s">
        <v>260</v>
      </c>
      <c r="C365" s="64">
        <v>120</v>
      </c>
    </row>
    <row r="366" spans="1:3">
      <c r="A366" s="62" t="s">
        <v>765</v>
      </c>
      <c r="B366" s="64" t="s">
        <v>766</v>
      </c>
      <c r="C366" s="64">
        <v>120</v>
      </c>
    </row>
    <row r="367" spans="1:3">
      <c r="A367" s="62" t="s">
        <v>767</v>
      </c>
      <c r="B367" s="64" t="s">
        <v>768</v>
      </c>
      <c r="C367" s="64">
        <v>120</v>
      </c>
    </row>
    <row r="368" spans="1:3">
      <c r="A368" s="62" t="s">
        <v>769</v>
      </c>
      <c r="B368" s="64" t="s">
        <v>770</v>
      </c>
      <c r="C368" s="64">
        <v>120</v>
      </c>
    </row>
    <row r="369" spans="1:4">
      <c r="A369" s="62" t="s">
        <v>771</v>
      </c>
      <c r="B369" s="64" t="s">
        <v>772</v>
      </c>
      <c r="C369" s="64">
        <v>30</v>
      </c>
    </row>
    <row r="370" spans="1:4">
      <c r="A370" s="62" t="s">
        <v>773</v>
      </c>
      <c r="B370" s="64" t="s">
        <v>260</v>
      </c>
    </row>
    <row r="371" spans="1:4">
      <c r="A371" s="62" t="s">
        <v>774</v>
      </c>
      <c r="B371" s="64" t="s">
        <v>775</v>
      </c>
      <c r="C371" s="64">
        <v>120</v>
      </c>
    </row>
    <row r="372" spans="1:4">
      <c r="A372" s="62" t="s">
        <v>776</v>
      </c>
      <c r="B372" s="64" t="s">
        <v>777</v>
      </c>
    </row>
    <row r="373" spans="1:4">
      <c r="A373" s="62" t="s">
        <v>778</v>
      </c>
      <c r="B373" s="64" t="s">
        <v>260</v>
      </c>
    </row>
    <row r="374" spans="1:4">
      <c r="A374" s="62" t="s">
        <v>779</v>
      </c>
      <c r="B374" s="64" t="s">
        <v>260</v>
      </c>
    </row>
    <row r="375" spans="1:4">
      <c r="A375" s="62" t="s">
        <v>780</v>
      </c>
      <c r="B375" s="64" t="s">
        <v>781</v>
      </c>
    </row>
    <row r="376" spans="1:4">
      <c r="A376" s="62" t="s">
        <v>782</v>
      </c>
      <c r="B376" s="64" t="s">
        <v>260</v>
      </c>
    </row>
    <row r="377" spans="1:4">
      <c r="A377" s="62" t="s">
        <v>783</v>
      </c>
      <c r="B377" s="64" t="s">
        <v>260</v>
      </c>
      <c r="D377" t="s">
        <v>784</v>
      </c>
    </row>
    <row r="378" spans="1:4">
      <c r="A378" s="62" t="s">
        <v>785</v>
      </c>
      <c r="B378" s="64" t="s">
        <v>786</v>
      </c>
    </row>
    <row r="379" spans="1:4">
      <c r="A379" s="62" t="s">
        <v>787</v>
      </c>
      <c r="B379" s="64" t="s">
        <v>260</v>
      </c>
    </row>
    <row r="380" spans="1:4">
      <c r="A380" s="62" t="s">
        <v>788</v>
      </c>
      <c r="B380" s="64" t="s">
        <v>789</v>
      </c>
      <c r="C380" s="64">
        <v>27</v>
      </c>
    </row>
    <row r="381" spans="1:4">
      <c r="A381" s="62" t="s">
        <v>790</v>
      </c>
      <c r="B381" s="64" t="s">
        <v>260</v>
      </c>
    </row>
    <row r="382" spans="1:4">
      <c r="A382" s="62" t="s">
        <v>791</v>
      </c>
      <c r="B382" s="64" t="s">
        <v>792</v>
      </c>
      <c r="C382" s="64">
        <v>27</v>
      </c>
    </row>
    <row r="383" spans="1:4">
      <c r="A383" s="62" t="s">
        <v>793</v>
      </c>
      <c r="B383" s="64" t="s">
        <v>794</v>
      </c>
      <c r="C383" s="64">
        <v>30</v>
      </c>
    </row>
    <row r="384" spans="1:4">
      <c r="A384" s="62" t="s">
        <v>795</v>
      </c>
    </row>
    <row r="385" spans="1:4">
      <c r="A385" s="62" t="s">
        <v>796</v>
      </c>
      <c r="B385" s="64" t="s">
        <v>797</v>
      </c>
      <c r="C385" s="64">
        <v>50</v>
      </c>
      <c r="D385" t="s">
        <v>798</v>
      </c>
    </row>
    <row r="386" spans="1:4">
      <c r="A386" s="62" t="s">
        <v>799</v>
      </c>
      <c r="B386" s="64" t="s">
        <v>800</v>
      </c>
      <c r="C386" s="64">
        <v>80</v>
      </c>
      <c r="D386" t="s">
        <v>801</v>
      </c>
    </row>
    <row r="387" spans="1:4">
      <c r="A387" s="62" t="s">
        <v>802</v>
      </c>
      <c r="B387" s="64" t="s">
        <v>803</v>
      </c>
      <c r="D387" t="s">
        <v>804</v>
      </c>
    </row>
    <row r="388" spans="1:4">
      <c r="A388" s="62" t="s">
        <v>805</v>
      </c>
      <c r="B388" s="64" t="s">
        <v>806</v>
      </c>
      <c r="D388" t="s">
        <v>807</v>
      </c>
    </row>
    <row r="389" spans="1:4">
      <c r="A389" s="62" t="s">
        <v>808</v>
      </c>
      <c r="B389" s="64" t="s">
        <v>809</v>
      </c>
      <c r="C389" s="64">
        <v>30</v>
      </c>
    </row>
    <row r="390" spans="1:4">
      <c r="A390" s="62" t="s">
        <v>810</v>
      </c>
      <c r="B390" s="64" t="s">
        <v>811</v>
      </c>
      <c r="C390" s="64">
        <v>30</v>
      </c>
    </row>
    <row r="391" spans="1:4">
      <c r="A391" s="62" t="s">
        <v>812</v>
      </c>
      <c r="B391" s="64" t="s">
        <v>813</v>
      </c>
    </row>
    <row r="392" spans="1:4">
      <c r="A392" s="62" t="s">
        <v>814</v>
      </c>
      <c r="B392" s="64" t="s">
        <v>815</v>
      </c>
    </row>
    <row r="393" spans="1:4">
      <c r="A393" s="62" t="s">
        <v>816</v>
      </c>
      <c r="B393" s="64" t="s">
        <v>817</v>
      </c>
      <c r="C393" s="64">
        <v>70</v>
      </c>
    </row>
    <row r="394" spans="1:4">
      <c r="A394" s="62" t="s">
        <v>818</v>
      </c>
      <c r="B394" s="64" t="s">
        <v>260</v>
      </c>
    </row>
    <row r="395" spans="1:4">
      <c r="A395" s="62" t="s">
        <v>819</v>
      </c>
      <c r="B395" s="64" t="s">
        <v>260</v>
      </c>
    </row>
    <row r="396" spans="1:4">
      <c r="A396" s="62" t="s">
        <v>821</v>
      </c>
      <c r="B396" s="64" t="s">
        <v>822</v>
      </c>
    </row>
    <row r="397" spans="1:4">
      <c r="A397" s="62" t="s">
        <v>95</v>
      </c>
      <c r="B397" s="64" t="s">
        <v>823</v>
      </c>
      <c r="C397" s="64">
        <v>20</v>
      </c>
      <c r="D397" t="s">
        <v>820</v>
      </c>
    </row>
    <row r="398" spans="1:4">
      <c r="A398" s="62" t="s">
        <v>824</v>
      </c>
      <c r="B398" s="64" t="s">
        <v>825</v>
      </c>
      <c r="C398" s="64">
        <v>30</v>
      </c>
      <c r="D398" t="s">
        <v>820</v>
      </c>
    </row>
    <row r="399" spans="1:4">
      <c r="A399" s="62" t="s">
        <v>826</v>
      </c>
      <c r="B399" s="64" t="s">
        <v>827</v>
      </c>
      <c r="C399" s="64">
        <v>20</v>
      </c>
      <c r="D399" t="s">
        <v>820</v>
      </c>
    </row>
    <row r="400" spans="1:4">
      <c r="A400" s="62" t="s">
        <v>828</v>
      </c>
      <c r="B400" s="64" t="s">
        <v>829</v>
      </c>
      <c r="C400" s="64">
        <v>45</v>
      </c>
    </row>
    <row r="401" spans="1:6">
      <c r="A401" s="62" t="s">
        <v>830</v>
      </c>
      <c r="B401" s="64" t="s">
        <v>831</v>
      </c>
    </row>
    <row r="402" spans="1:6">
      <c r="A402" s="62" t="s">
        <v>832</v>
      </c>
      <c r="B402" s="64" t="s">
        <v>833</v>
      </c>
    </row>
    <row r="403" spans="1:6">
      <c r="A403" s="62" t="s">
        <v>834</v>
      </c>
      <c r="B403" s="64" t="s">
        <v>817</v>
      </c>
      <c r="C403" s="64">
        <v>70</v>
      </c>
    </row>
    <row r="404" spans="1:6">
      <c r="A404" s="62" t="s">
        <v>835</v>
      </c>
      <c r="B404" s="64" t="s">
        <v>836</v>
      </c>
      <c r="C404" s="64">
        <v>50</v>
      </c>
    </row>
    <row r="405" spans="1:6">
      <c r="A405" s="62" t="s">
        <v>837</v>
      </c>
      <c r="B405" s="64" t="s">
        <v>823</v>
      </c>
    </row>
    <row r="406" spans="1:6">
      <c r="A406" s="62" t="s">
        <v>838</v>
      </c>
      <c r="B406" s="64" t="s">
        <v>839</v>
      </c>
    </row>
    <row r="407" spans="1:6">
      <c r="A407" s="62" t="s">
        <v>840</v>
      </c>
      <c r="B407" s="64" t="s">
        <v>841</v>
      </c>
      <c r="C407" s="64">
        <v>90</v>
      </c>
    </row>
    <row r="408" spans="1:6">
      <c r="A408" s="62" t="s">
        <v>842</v>
      </c>
      <c r="B408" s="64" t="s">
        <v>843</v>
      </c>
      <c r="C408" s="64">
        <v>140</v>
      </c>
    </row>
    <row r="409" spans="1:6">
      <c r="A409" s="62" t="s">
        <v>844</v>
      </c>
      <c r="B409" s="64" t="s">
        <v>845</v>
      </c>
    </row>
    <row r="410" spans="1:6">
      <c r="A410" s="62" t="s">
        <v>846</v>
      </c>
      <c r="B410" s="64" t="s">
        <v>847</v>
      </c>
      <c r="C410" s="64">
        <v>100</v>
      </c>
      <c r="D410" t="s">
        <v>798</v>
      </c>
    </row>
    <row r="411" spans="1:6">
      <c r="A411" s="62" t="s">
        <v>848</v>
      </c>
      <c r="B411" s="64">
        <v>510020</v>
      </c>
      <c r="D411" s="120" t="s">
        <v>849</v>
      </c>
      <c r="E411" s="121"/>
      <c r="F411" s="122"/>
    </row>
    <row r="412" spans="1:6">
      <c r="A412" s="62" t="s">
        <v>850</v>
      </c>
      <c r="B412" s="64">
        <v>512520</v>
      </c>
    </row>
    <row r="413" spans="1:6">
      <c r="A413" s="62" t="s">
        <v>851</v>
      </c>
      <c r="B413" s="64" t="s">
        <v>852</v>
      </c>
    </row>
    <row r="414" spans="1:6">
      <c r="A414" s="62" t="s">
        <v>853</v>
      </c>
      <c r="B414" s="64" t="s">
        <v>854</v>
      </c>
      <c r="C414" s="64">
        <v>100</v>
      </c>
      <c r="D414" t="s">
        <v>798</v>
      </c>
    </row>
    <row r="415" spans="1:6">
      <c r="A415" s="62" t="s">
        <v>855</v>
      </c>
      <c r="B415" s="64" t="s">
        <v>856</v>
      </c>
      <c r="C415" s="64">
        <v>70</v>
      </c>
    </row>
    <row r="416" spans="1:6">
      <c r="A416" s="68" t="s">
        <v>857</v>
      </c>
      <c r="B416" s="64" t="s">
        <v>858</v>
      </c>
      <c r="C416" s="64">
        <v>75</v>
      </c>
    </row>
    <row r="417" spans="1:4">
      <c r="A417" s="62" t="s">
        <v>859</v>
      </c>
      <c r="B417" s="64" t="s">
        <v>860</v>
      </c>
      <c r="C417" s="64">
        <v>110</v>
      </c>
    </row>
    <row r="418" spans="1:4">
      <c r="A418" s="68" t="s">
        <v>861</v>
      </c>
      <c r="B418" s="65" t="s">
        <v>862</v>
      </c>
      <c r="C418" s="64">
        <v>65</v>
      </c>
    </row>
    <row r="419" spans="1:4">
      <c r="A419" s="68" t="s">
        <v>863</v>
      </c>
      <c r="B419" s="64" t="s">
        <v>862</v>
      </c>
      <c r="C419" s="64">
        <v>30</v>
      </c>
    </row>
    <row r="420" spans="1:4">
      <c r="A420" s="62" t="s">
        <v>864</v>
      </c>
      <c r="B420" s="64" t="s">
        <v>865</v>
      </c>
      <c r="C420" s="64">
        <v>80</v>
      </c>
    </row>
    <row r="421" spans="1:4">
      <c r="A421" s="62" t="s">
        <v>90</v>
      </c>
      <c r="B421" s="64" t="s">
        <v>865</v>
      </c>
      <c r="C421" s="64">
        <v>28</v>
      </c>
    </row>
    <row r="422" spans="1:4">
      <c r="A422" s="62" t="s">
        <v>866</v>
      </c>
      <c r="B422" s="64">
        <v>651128</v>
      </c>
      <c r="C422" s="64">
        <v>24</v>
      </c>
    </row>
    <row r="423" spans="1:4">
      <c r="A423" s="62" t="s">
        <v>867</v>
      </c>
      <c r="B423" s="65" t="s">
        <v>868</v>
      </c>
    </row>
    <row r="424" spans="1:4">
      <c r="A424" s="62" t="s">
        <v>869</v>
      </c>
      <c r="B424" s="64">
        <v>2018063</v>
      </c>
      <c r="C424" s="64">
        <v>120</v>
      </c>
    </row>
    <row r="425" spans="1:4">
      <c r="A425" s="62" t="s">
        <v>870</v>
      </c>
      <c r="B425" s="64" t="s">
        <v>871</v>
      </c>
      <c r="C425" s="64">
        <v>90</v>
      </c>
    </row>
    <row r="426" spans="1:4">
      <c r="A426" s="62" t="s">
        <v>872</v>
      </c>
      <c r="B426" s="64" t="s">
        <v>873</v>
      </c>
      <c r="C426" s="64">
        <v>120</v>
      </c>
    </row>
    <row r="427" spans="1:4">
      <c r="A427" s="62" t="s">
        <v>874</v>
      </c>
      <c r="B427" s="64" t="s">
        <v>875</v>
      </c>
    </row>
    <row r="428" spans="1:4">
      <c r="A428" s="62" t="s">
        <v>876</v>
      </c>
      <c r="B428" s="64">
        <v>510090</v>
      </c>
      <c r="C428" s="64">
        <v>50</v>
      </c>
    </row>
    <row r="429" spans="1:4">
      <c r="A429" s="62" t="s">
        <v>877</v>
      </c>
      <c r="B429" s="64">
        <v>510020</v>
      </c>
      <c r="C429" s="64">
        <v>120</v>
      </c>
    </row>
    <row r="430" spans="1:4">
      <c r="A430" s="68" t="s">
        <v>878</v>
      </c>
      <c r="B430" s="64">
        <v>512520</v>
      </c>
      <c r="C430" s="64">
        <v>50</v>
      </c>
      <c r="D430" t="s">
        <v>1026</v>
      </c>
    </row>
    <row r="431" spans="1:4">
      <c r="A431" s="62" t="s">
        <v>879</v>
      </c>
      <c r="B431" s="64" t="s">
        <v>880</v>
      </c>
      <c r="C431" s="64">
        <v>100</v>
      </c>
    </row>
    <row r="432" spans="1:4">
      <c r="A432" s="62" t="s">
        <v>881</v>
      </c>
      <c r="B432" s="65" t="s">
        <v>882</v>
      </c>
      <c r="C432" s="64">
        <v>60</v>
      </c>
    </row>
    <row r="433" spans="1:4">
      <c r="A433" s="62" t="s">
        <v>883</v>
      </c>
      <c r="B433" s="64">
        <v>510530</v>
      </c>
      <c r="C433" s="64">
        <v>120</v>
      </c>
    </row>
    <row r="434" spans="1:4">
      <c r="A434" s="62" t="s">
        <v>884</v>
      </c>
      <c r="B434" s="64">
        <v>510530</v>
      </c>
    </row>
    <row r="435" spans="1:4">
      <c r="A435" s="62" t="s">
        <v>885</v>
      </c>
      <c r="B435" s="64">
        <v>511110</v>
      </c>
      <c r="C435" s="64">
        <v>180</v>
      </c>
    </row>
    <row r="436" spans="1:4">
      <c r="A436" s="62" t="s">
        <v>886</v>
      </c>
      <c r="B436" s="64">
        <v>511100</v>
      </c>
      <c r="C436" s="64">
        <v>180</v>
      </c>
    </row>
    <row r="437" spans="1:4">
      <c r="A437" s="62" t="s">
        <v>887</v>
      </c>
      <c r="B437" s="64">
        <v>513280</v>
      </c>
    </row>
    <row r="438" spans="1:4">
      <c r="A438" s="62" t="s">
        <v>888</v>
      </c>
      <c r="B438" s="64" t="s">
        <v>889</v>
      </c>
      <c r="D438" t="s">
        <v>47</v>
      </c>
    </row>
    <row r="439" spans="1:4">
      <c r="A439" s="62" t="s">
        <v>890</v>
      </c>
      <c r="B439" s="64">
        <v>512800</v>
      </c>
      <c r="C439" s="64">
        <v>120</v>
      </c>
    </row>
    <row r="440" spans="1:4">
      <c r="A440" s="62" t="s">
        <v>891</v>
      </c>
      <c r="B440" s="64" t="s">
        <v>892</v>
      </c>
      <c r="C440" s="64">
        <v>120</v>
      </c>
    </row>
    <row r="441" spans="1:4">
      <c r="A441" s="62" t="s">
        <v>893</v>
      </c>
      <c r="B441" s="64" t="s">
        <v>894</v>
      </c>
      <c r="C441" s="64">
        <v>90</v>
      </c>
    </row>
    <row r="442" spans="1:4">
      <c r="A442" s="62" t="s">
        <v>895</v>
      </c>
      <c r="B442" s="64" t="s">
        <v>896</v>
      </c>
      <c r="C442" s="64">
        <v>20</v>
      </c>
    </row>
    <row r="443" spans="1:4">
      <c r="A443" s="62" t="s">
        <v>897</v>
      </c>
      <c r="B443" s="64" t="s">
        <v>898</v>
      </c>
      <c r="C443" s="64">
        <v>20</v>
      </c>
    </row>
    <row r="444" spans="1:4">
      <c r="A444" s="62" t="s">
        <v>899</v>
      </c>
      <c r="B444" s="64" t="s">
        <v>900</v>
      </c>
      <c r="C444" s="64">
        <v>60</v>
      </c>
    </row>
    <row r="445" spans="1:4">
      <c r="A445" s="68" t="s">
        <v>901</v>
      </c>
      <c r="B445" s="65" t="s">
        <v>902</v>
      </c>
      <c r="C445" s="64">
        <v>30</v>
      </c>
    </row>
    <row r="446" spans="1:4">
      <c r="A446" s="62" t="s">
        <v>903</v>
      </c>
      <c r="B446" s="64" t="s">
        <v>904</v>
      </c>
    </row>
    <row r="447" spans="1:4">
      <c r="A447" s="62" t="s">
        <v>905</v>
      </c>
      <c r="B447" s="64" t="s">
        <v>906</v>
      </c>
    </row>
    <row r="448" spans="1:4">
      <c r="A448" s="62" t="s">
        <v>907</v>
      </c>
      <c r="B448" s="64" t="s">
        <v>908</v>
      </c>
    </row>
    <row r="449" spans="1:3">
      <c r="A449" s="62" t="s">
        <v>909</v>
      </c>
      <c r="B449" s="64" t="s">
        <v>910</v>
      </c>
      <c r="C449" s="64">
        <v>38</v>
      </c>
    </row>
    <row r="450" spans="1:3">
      <c r="A450" s="62" t="s">
        <v>911</v>
      </c>
      <c r="B450" s="64" t="s">
        <v>912</v>
      </c>
      <c r="C450" s="64">
        <v>38</v>
      </c>
    </row>
    <row r="451" spans="1:3">
      <c r="A451" s="62" t="s">
        <v>913</v>
      </c>
      <c r="B451" s="64" t="s">
        <v>914</v>
      </c>
      <c r="C451" s="64">
        <v>120</v>
      </c>
    </row>
    <row r="452" spans="1:3">
      <c r="A452" s="62" t="s">
        <v>915</v>
      </c>
      <c r="B452" s="64" t="s">
        <v>916</v>
      </c>
      <c r="C452" s="64">
        <v>120</v>
      </c>
    </row>
    <row r="453" spans="1:3">
      <c r="A453" s="73" t="s">
        <v>917</v>
      </c>
      <c r="B453" s="64" t="s">
        <v>918</v>
      </c>
    </row>
    <row r="454" spans="1:3">
      <c r="A454" s="62" t="s">
        <v>919</v>
      </c>
      <c r="B454" s="64">
        <v>43563</v>
      </c>
    </row>
    <row r="455" spans="1:3">
      <c r="A455" s="62" t="s">
        <v>920</v>
      </c>
      <c r="B455" s="64" t="s">
        <v>260</v>
      </c>
    </row>
    <row r="456" spans="1:3">
      <c r="A456" s="62" t="s">
        <v>83</v>
      </c>
      <c r="B456" s="64" t="s">
        <v>921</v>
      </c>
      <c r="C456" s="64">
        <v>75</v>
      </c>
    </row>
    <row r="457" spans="1:3">
      <c r="A457" s="62" t="s">
        <v>922</v>
      </c>
      <c r="B457" s="64" t="s">
        <v>260</v>
      </c>
    </row>
    <row r="458" spans="1:3">
      <c r="A458" s="62" t="s">
        <v>923</v>
      </c>
      <c r="B458" s="64" t="s">
        <v>924</v>
      </c>
    </row>
    <row r="459" spans="1:3">
      <c r="A459" s="62" t="s">
        <v>925</v>
      </c>
      <c r="B459" s="64" t="s">
        <v>926</v>
      </c>
      <c r="C459" s="64">
        <v>60</v>
      </c>
    </row>
    <row r="460" spans="1:3">
      <c r="A460" s="62" t="s">
        <v>927</v>
      </c>
      <c r="B460" s="64">
        <v>7012</v>
      </c>
    </row>
    <row r="461" spans="1:3">
      <c r="A461" s="62" t="s">
        <v>928</v>
      </c>
      <c r="B461" s="64">
        <v>35133801</v>
      </c>
    </row>
    <row r="462" spans="1:3">
      <c r="A462" s="62" t="s">
        <v>929</v>
      </c>
      <c r="B462" s="64" t="s">
        <v>930</v>
      </c>
    </row>
    <row r="463" spans="1:3">
      <c r="A463" s="62" t="s">
        <v>931</v>
      </c>
      <c r="B463" s="64">
        <v>510021</v>
      </c>
      <c r="C463" s="64">
        <v>60</v>
      </c>
    </row>
    <row r="464" spans="1:3">
      <c r="A464" s="62" t="s">
        <v>932</v>
      </c>
      <c r="B464" s="64">
        <v>510021</v>
      </c>
      <c r="C464" s="64">
        <v>60</v>
      </c>
    </row>
    <row r="465" spans="1:3">
      <c r="A465" s="62" t="s">
        <v>933</v>
      </c>
      <c r="B465" s="64">
        <v>504</v>
      </c>
      <c r="C465" s="64">
        <v>60</v>
      </c>
    </row>
    <row r="466" spans="1:3">
      <c r="A466" s="62" t="s">
        <v>934</v>
      </c>
      <c r="B466" s="64" t="s">
        <v>935</v>
      </c>
    </row>
    <row r="467" spans="1:3">
      <c r="A467" s="62" t="s">
        <v>936</v>
      </c>
      <c r="B467" s="64" t="s">
        <v>937</v>
      </c>
      <c r="C467" s="64">
        <v>90</v>
      </c>
    </row>
    <row r="468" spans="1:3">
      <c r="A468" s="62" t="s">
        <v>93</v>
      </c>
      <c r="B468" s="64" t="s">
        <v>938</v>
      </c>
      <c r="C468" s="64">
        <v>454</v>
      </c>
    </row>
    <row r="469" spans="1:3">
      <c r="A469" s="62" t="s">
        <v>939</v>
      </c>
      <c r="B469" s="64" t="s">
        <v>940</v>
      </c>
      <c r="C469" s="64">
        <v>454</v>
      </c>
    </row>
    <row r="470" spans="1:3">
      <c r="A470" s="62" t="s">
        <v>941</v>
      </c>
      <c r="B470" s="64" t="s">
        <v>942</v>
      </c>
      <c r="C470" s="64">
        <v>90</v>
      </c>
    </row>
    <row r="471" spans="1:3">
      <c r="A471" s="62" t="s">
        <v>943</v>
      </c>
      <c r="B471" s="64" t="s">
        <v>944</v>
      </c>
    </row>
    <row r="472" spans="1:3">
      <c r="A472" s="62" t="s">
        <v>945</v>
      </c>
      <c r="B472" s="64" t="s">
        <v>946</v>
      </c>
    </row>
    <row r="473" spans="1:3">
      <c r="A473" s="62" t="s">
        <v>947</v>
      </c>
      <c r="B473" s="64" t="s">
        <v>948</v>
      </c>
      <c r="C473" s="64">
        <v>80</v>
      </c>
    </row>
    <row r="474" spans="1:3">
      <c r="A474" s="62" t="s">
        <v>949</v>
      </c>
      <c r="B474" s="64" t="s">
        <v>950</v>
      </c>
      <c r="C474" s="64">
        <v>100</v>
      </c>
    </row>
    <row r="475" spans="1:3">
      <c r="A475" s="62" t="s">
        <v>951</v>
      </c>
      <c r="B475" s="64" t="s">
        <v>952</v>
      </c>
    </row>
    <row r="476" spans="1:3">
      <c r="A476" s="62" t="s">
        <v>953</v>
      </c>
      <c r="B476" s="64" t="s">
        <v>952</v>
      </c>
    </row>
    <row r="477" spans="1:3">
      <c r="A477" s="62" t="s">
        <v>954</v>
      </c>
      <c r="B477" s="64" t="s">
        <v>955</v>
      </c>
    </row>
    <row r="478" spans="1:3">
      <c r="A478" s="62" t="s">
        <v>956</v>
      </c>
      <c r="B478" s="64" t="s">
        <v>957</v>
      </c>
      <c r="C478" s="64">
        <v>400</v>
      </c>
    </row>
    <row r="479" spans="1:3">
      <c r="A479" s="62" t="s">
        <v>958</v>
      </c>
      <c r="B479" s="64" t="s">
        <v>959</v>
      </c>
    </row>
    <row r="480" spans="1:3">
      <c r="A480" s="62" t="s">
        <v>960</v>
      </c>
      <c r="B480" s="64" t="s">
        <v>961</v>
      </c>
      <c r="C480" s="64">
        <v>120</v>
      </c>
    </row>
    <row r="481" spans="1:3">
      <c r="A481" s="68" t="s">
        <v>962</v>
      </c>
      <c r="B481" s="64" t="s">
        <v>963</v>
      </c>
      <c r="C481" s="64">
        <v>120</v>
      </c>
    </row>
    <row r="482" spans="1:3">
      <c r="A482" s="68" t="s">
        <v>964</v>
      </c>
      <c r="B482" s="64" t="s">
        <v>965</v>
      </c>
      <c r="C482" s="64">
        <v>120</v>
      </c>
    </row>
    <row r="483" spans="1:3">
      <c r="A483" s="62" t="s">
        <v>966</v>
      </c>
      <c r="B483" s="64" t="s">
        <v>957</v>
      </c>
      <c r="C483" s="64">
        <v>120</v>
      </c>
    </row>
    <row r="484" spans="1:3">
      <c r="A484" s="68" t="s">
        <v>967</v>
      </c>
      <c r="B484" s="64" t="s">
        <v>957</v>
      </c>
      <c r="C484" s="64">
        <v>400</v>
      </c>
    </row>
    <row r="485" spans="1:3">
      <c r="A485" s="62" t="s">
        <v>968</v>
      </c>
      <c r="B485" s="64" t="s">
        <v>969</v>
      </c>
      <c r="C485" s="64">
        <v>400</v>
      </c>
    </row>
    <row r="486" spans="1:3">
      <c r="A486" s="62" t="s">
        <v>970</v>
      </c>
      <c r="B486" s="64" t="s">
        <v>971</v>
      </c>
    </row>
    <row r="487" spans="1:3">
      <c r="A487" s="62" t="s">
        <v>972</v>
      </c>
      <c r="B487" s="64" t="s">
        <v>973</v>
      </c>
      <c r="C487" s="64">
        <v>60</v>
      </c>
    </row>
    <row r="488" spans="1:3">
      <c r="A488" s="62" t="s">
        <v>974</v>
      </c>
      <c r="B488" s="64" t="s">
        <v>975</v>
      </c>
      <c r="C488" s="64">
        <v>60</v>
      </c>
    </row>
    <row r="489" spans="1:3">
      <c r="A489" s="62" t="s">
        <v>976</v>
      </c>
      <c r="B489" s="64">
        <v>43850</v>
      </c>
      <c r="C489" s="64">
        <v>60</v>
      </c>
    </row>
    <row r="490" spans="1:3">
      <c r="A490" s="62" t="s">
        <v>977</v>
      </c>
      <c r="B490" s="64" t="s">
        <v>978</v>
      </c>
      <c r="C490" s="64">
        <v>45</v>
      </c>
    </row>
    <row r="491" spans="1:3">
      <c r="A491" s="62" t="s">
        <v>979</v>
      </c>
      <c r="B491" s="64" t="s">
        <v>980</v>
      </c>
    </row>
    <row r="492" spans="1:3">
      <c r="A492" s="62" t="s">
        <v>981</v>
      </c>
      <c r="B492" s="64" t="s">
        <v>982</v>
      </c>
    </row>
    <row r="493" spans="1:3">
      <c r="A493" s="62" t="s">
        <v>983</v>
      </c>
      <c r="B493" s="64">
        <v>703069</v>
      </c>
    </row>
    <row r="494" spans="1:3">
      <c r="A494" s="62" t="s">
        <v>984</v>
      </c>
      <c r="B494" s="65" t="s">
        <v>985</v>
      </c>
      <c r="C494" s="64">
        <v>15</v>
      </c>
    </row>
    <row r="495" spans="1:3">
      <c r="A495" s="62" t="s">
        <v>986</v>
      </c>
      <c r="B495" s="64" t="s">
        <v>987</v>
      </c>
      <c r="C495" s="64">
        <v>20</v>
      </c>
    </row>
    <row r="496" spans="1:3">
      <c r="A496" s="62" t="s">
        <v>988</v>
      </c>
      <c r="B496" s="64" t="s">
        <v>989</v>
      </c>
    </row>
    <row r="497" spans="1:4">
      <c r="A497" s="62" t="s">
        <v>990</v>
      </c>
      <c r="B497" s="64" t="s">
        <v>991</v>
      </c>
      <c r="C497" s="64">
        <v>90</v>
      </c>
    </row>
    <row r="498" spans="1:4">
      <c r="A498" s="62" t="s">
        <v>992</v>
      </c>
      <c r="B498" s="64">
        <v>200300</v>
      </c>
      <c r="C498" s="64">
        <v>36</v>
      </c>
    </row>
    <row r="499" spans="1:4">
      <c r="A499" s="62" t="s">
        <v>993</v>
      </c>
      <c r="B499" s="64" t="s">
        <v>725</v>
      </c>
      <c r="C499" s="64">
        <v>36</v>
      </c>
    </row>
    <row r="500" spans="1:4">
      <c r="A500" s="62" t="s">
        <v>994</v>
      </c>
      <c r="B500" s="64" t="s">
        <v>995</v>
      </c>
      <c r="C500" s="64">
        <v>30</v>
      </c>
    </row>
    <row r="501" spans="1:4">
      <c r="A501" s="62" t="s">
        <v>996</v>
      </c>
      <c r="B501" s="64" t="s">
        <v>997</v>
      </c>
      <c r="C501" s="64">
        <v>240</v>
      </c>
    </row>
    <row r="502" spans="1:4">
      <c r="A502" s="62" t="s">
        <v>998</v>
      </c>
      <c r="B502" s="64" t="s">
        <v>999</v>
      </c>
      <c r="C502" s="64">
        <v>180</v>
      </c>
    </row>
    <row r="503" spans="1:4">
      <c r="A503" s="62" t="s">
        <v>1000</v>
      </c>
      <c r="B503" s="64" t="s">
        <v>1001</v>
      </c>
      <c r="C503" s="64">
        <v>180</v>
      </c>
      <c r="D503" t="s">
        <v>53</v>
      </c>
    </row>
    <row r="504" spans="1:4">
      <c r="A504" s="62" t="s">
        <v>1002</v>
      </c>
      <c r="B504" s="64" t="s">
        <v>991</v>
      </c>
      <c r="C504" s="64">
        <v>120</v>
      </c>
    </row>
    <row r="505" spans="1:4">
      <c r="A505" s="62" t="s">
        <v>1003</v>
      </c>
      <c r="B505" s="64">
        <v>199400</v>
      </c>
      <c r="C505" s="64">
        <v>150</v>
      </c>
      <c r="D505" t="s">
        <v>1020</v>
      </c>
    </row>
    <row r="506" spans="1:4">
      <c r="A506" s="62" t="s">
        <v>1004</v>
      </c>
      <c r="B506" s="64" t="s">
        <v>1005</v>
      </c>
      <c r="C506" s="64">
        <v>90</v>
      </c>
    </row>
    <row r="507" spans="1:4">
      <c r="A507" s="62" t="s">
        <v>1006</v>
      </c>
      <c r="B507" s="64" t="s">
        <v>1007</v>
      </c>
    </row>
    <row r="508" spans="1:4">
      <c r="A508" s="62" t="s">
        <v>1008</v>
      </c>
      <c r="B508" s="64" t="s">
        <v>1009</v>
      </c>
      <c r="C508" s="64">
        <v>120</v>
      </c>
    </row>
    <row r="509" spans="1:4">
      <c r="A509" s="62" t="s">
        <v>1010</v>
      </c>
      <c r="B509" s="64">
        <v>253156702</v>
      </c>
      <c r="C509" s="64">
        <v>50</v>
      </c>
    </row>
    <row r="510" spans="1:4">
      <c r="A510" s="62" t="s">
        <v>1011</v>
      </c>
      <c r="B510" s="64">
        <v>3756</v>
      </c>
      <c r="C510" s="64">
        <v>30</v>
      </c>
    </row>
    <row r="511" spans="1:4">
      <c r="A511" s="62" t="s">
        <v>1012</v>
      </c>
      <c r="B511" s="64" t="s">
        <v>1013</v>
      </c>
    </row>
    <row r="512" spans="1:4">
      <c r="A512" s="62" t="s">
        <v>1014</v>
      </c>
      <c r="B512" s="64" t="s">
        <v>1015</v>
      </c>
      <c r="C512" s="64">
        <v>45</v>
      </c>
    </row>
    <row r="513" spans="1:7">
      <c r="A513" s="68" t="s">
        <v>1016</v>
      </c>
      <c r="B513" s="64" t="s">
        <v>1017</v>
      </c>
      <c r="C513" s="64">
        <v>90</v>
      </c>
    </row>
    <row r="514" spans="1:7">
      <c r="A514" s="62" t="s">
        <v>1018</v>
      </c>
      <c r="B514" s="64" t="s">
        <v>1019</v>
      </c>
      <c r="C514" s="64">
        <v>11</v>
      </c>
    </row>
    <row r="515" spans="1:7">
      <c r="A515" s="62" t="s">
        <v>1022</v>
      </c>
      <c r="B515" s="64" t="s">
        <v>1027</v>
      </c>
      <c r="C515" s="64">
        <v>20</v>
      </c>
    </row>
    <row r="516" spans="1:7">
      <c r="A516" s="93" t="s">
        <v>1030</v>
      </c>
    </row>
    <row r="517" spans="1:7">
      <c r="A517" s="62" t="s">
        <v>1032</v>
      </c>
      <c r="B517" s="64" t="s">
        <v>1033</v>
      </c>
      <c r="C517" s="64">
        <v>30</v>
      </c>
    </row>
    <row r="518" spans="1:7">
      <c r="A518" s="62" t="s">
        <v>1035</v>
      </c>
      <c r="B518" s="64">
        <v>200200</v>
      </c>
      <c r="C518" s="64">
        <v>60</v>
      </c>
    </row>
    <row r="519" spans="1:7">
      <c r="A519" s="62" t="s">
        <v>237</v>
      </c>
      <c r="B519" s="70" t="s">
        <v>1038</v>
      </c>
      <c r="C519" s="64">
        <v>60</v>
      </c>
    </row>
    <row r="520" spans="1:7">
      <c r="A520" s="62" t="s">
        <v>1039</v>
      </c>
      <c r="B520" s="64" t="s">
        <v>1040</v>
      </c>
      <c r="C520" s="64">
        <v>30</v>
      </c>
    </row>
    <row r="521" spans="1:7">
      <c r="A521" s="62" t="s">
        <v>1049</v>
      </c>
      <c r="B521" s="64" t="s">
        <v>806</v>
      </c>
      <c r="C521" s="64">
        <v>30</v>
      </c>
      <c r="D521" t="s">
        <v>65</v>
      </c>
    </row>
    <row r="523" spans="1:7">
      <c r="G523">
        <v>3333</v>
      </c>
    </row>
    <row r="758" spans="9:9">
      <c r="I758">
        <v>9999</v>
      </c>
    </row>
  </sheetData>
  <mergeCells count="4">
    <mergeCell ref="D308:E308"/>
    <mergeCell ref="D309:E309"/>
    <mergeCell ref="D310:E310"/>
    <mergeCell ref="D411:F411"/>
  </mergeCells>
  <conditionalFormatting sqref="B5 B2 B7:B199">
    <cfRule type="cellIs" dxfId="89" priority="5" operator="equal">
      <formula>""""""</formula>
    </cfRule>
  </conditionalFormatting>
  <conditionalFormatting sqref="B5 B1:B2 B285:B311 B341:B344 B313:B339 B7:B283 B346:B1048576">
    <cfRule type="cellIs" dxfId="88" priority="4" operator="equal">
      <formula>""</formula>
    </cfRule>
  </conditionalFormatting>
  <conditionalFormatting sqref="C1:C380 C382:C1048576">
    <cfRule type="containsBlanks" dxfId="87" priority="1">
      <formula>LEN(TRIM(C1))=0</formula>
    </cfRule>
    <cfRule type="containsBlanks" dxfId="86" priority="2">
      <formula>LEN(TRIM(C1))=0</formula>
    </cfRule>
    <cfRule type="containsText" dxfId="85" priority="3" operator="containsText" text="   ">
      <formula>NOT(ISERROR(SEARCH("   ",C1)))</formula>
    </cfRule>
  </conditionalFormatting>
  <pageMargins left="0.7" right="0.7" top="0.75" bottom="0.75" header="0.3" footer="0.3"/>
  <pageSetup paperSize="9" orientation="portrait" r:id="rId1"/>
  <legacyDrawing r:id="rId2"/>
  <controls>
    <control shapeId="3073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dimension ref="A1:AE48"/>
  <sheetViews>
    <sheetView topLeftCell="A18" zoomScale="40" zoomScaleNormal="40" workbookViewId="0">
      <selection activeCell="R31" sqref="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1044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1045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102"/>
      <c r="E9" s="103"/>
      <c r="F9" s="103"/>
      <c r="G9" s="103"/>
      <c r="H9" s="103"/>
      <c r="I9" s="102"/>
      <c r="J9" s="103"/>
      <c r="K9" s="103">
        <f>(F9-E9)*J9</f>
        <v>0</v>
      </c>
      <c r="L9" s="102">
        <f>(G9-F9)*J9</f>
        <v>0</v>
      </c>
      <c r="M9" s="102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102"/>
      <c r="S9" s="102"/>
      <c r="T9" s="102"/>
      <c r="U9" s="102"/>
      <c r="V9" s="102"/>
      <c r="W9" s="102"/>
      <c r="X9" s="102"/>
      <c r="Y9" s="102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102"/>
      <c r="E10" s="103"/>
      <c r="F10" s="103"/>
      <c r="G10" s="103"/>
      <c r="H10" s="103"/>
      <c r="I10" s="102"/>
      <c r="J10" s="103"/>
      <c r="K10" s="103">
        <f>(F10-E10)*J10</f>
        <v>0</v>
      </c>
      <c r="L10" s="102">
        <f>(G10-F10)*J10</f>
        <v>0</v>
      </c>
      <c r="M10" s="102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102"/>
      <c r="S10" s="102"/>
      <c r="T10" s="102"/>
      <c r="U10" s="102"/>
      <c r="V10" s="102"/>
      <c r="W10" s="102"/>
      <c r="X10" s="102"/>
      <c r="Y10" s="102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102"/>
      <c r="E11" s="103"/>
      <c r="F11" s="103"/>
      <c r="G11" s="103"/>
      <c r="H11" s="103"/>
      <c r="I11" s="102"/>
      <c r="J11" s="103"/>
      <c r="K11" s="103">
        <f>(F11-E11)*J11</f>
        <v>0</v>
      </c>
      <c r="L11" s="102">
        <f>(G11-F11)*J11</f>
        <v>0</v>
      </c>
      <c r="M11" s="102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102"/>
      <c r="S11" s="102"/>
      <c r="T11" s="102"/>
      <c r="U11" s="102"/>
      <c r="V11" s="102"/>
      <c r="W11" s="102"/>
      <c r="X11" s="102"/>
      <c r="Y11" s="102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102"/>
      <c r="E12" s="103"/>
      <c r="F12" s="103"/>
      <c r="G12" s="103"/>
      <c r="H12" s="103"/>
      <c r="I12" s="102"/>
      <c r="J12" s="103"/>
      <c r="K12" s="103">
        <f>(F12-E12)*J12</f>
        <v>0</v>
      </c>
      <c r="L12" s="102">
        <f>(G12-F12)*J12</f>
        <v>0</v>
      </c>
      <c r="M12" s="102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102"/>
      <c r="S12" s="102"/>
      <c r="T12" s="102"/>
      <c r="U12" s="102"/>
      <c r="V12" s="102"/>
      <c r="W12" s="102"/>
      <c r="X12" s="102"/>
      <c r="Y12" s="102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102"/>
      <c r="E13" s="103"/>
      <c r="F13" s="103"/>
      <c r="G13" s="103"/>
      <c r="H13" s="103"/>
      <c r="I13" s="102"/>
      <c r="J13" s="103"/>
      <c r="K13" s="103">
        <f>(F13-E13)*J13</f>
        <v>0</v>
      </c>
      <c r="L13" s="102">
        <f>(G13-F13)*J13</f>
        <v>0</v>
      </c>
      <c r="M13" s="102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102"/>
      <c r="S13" s="102"/>
      <c r="T13" s="102"/>
      <c r="U13" s="102"/>
      <c r="V13" s="102"/>
      <c r="W13" s="102"/>
      <c r="X13" s="102"/>
      <c r="Y13" s="102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102"/>
      <c r="E14" s="103"/>
      <c r="F14" s="103"/>
      <c r="G14" s="103"/>
      <c r="H14" s="103"/>
      <c r="I14" s="102"/>
      <c r="J14" s="103"/>
      <c r="K14" s="103"/>
      <c r="L14" s="102"/>
      <c r="M14" s="102"/>
      <c r="N14" s="10"/>
      <c r="O14" s="10"/>
      <c r="P14" s="10"/>
      <c r="Q14" s="11"/>
      <c r="R14" s="102"/>
      <c r="S14" s="102"/>
      <c r="T14" s="102"/>
      <c r="U14" s="102"/>
      <c r="V14" s="102"/>
      <c r="W14" s="102"/>
      <c r="X14" s="102"/>
      <c r="Y14" s="102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102"/>
      <c r="E15" s="103"/>
      <c r="F15" s="103"/>
      <c r="G15" s="103"/>
      <c r="H15" s="103"/>
      <c r="I15" s="102"/>
      <c r="J15" s="103"/>
      <c r="K15" s="103"/>
      <c r="L15" s="102"/>
      <c r="M15" s="102"/>
      <c r="N15" s="10"/>
      <c r="O15" s="10"/>
      <c r="P15" s="10"/>
      <c r="Q15" s="11"/>
      <c r="R15" s="102"/>
      <c r="S15" s="102"/>
      <c r="T15" s="102"/>
      <c r="U15" s="102"/>
      <c r="V15" s="102"/>
      <c r="W15" s="102"/>
      <c r="X15" s="102"/>
      <c r="Y15" s="102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102"/>
      <c r="E16" s="103"/>
      <c r="F16" s="103"/>
      <c r="G16" s="103"/>
      <c r="H16" s="103"/>
      <c r="I16" s="102"/>
      <c r="J16" s="103"/>
      <c r="K16" s="103">
        <f>(F16-E16)*J16</f>
        <v>0</v>
      </c>
      <c r="L16" s="102">
        <f>(G16-F16)*J16</f>
        <v>0</v>
      </c>
      <c r="M16" s="102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102"/>
      <c r="S16" s="102"/>
      <c r="T16" s="102"/>
      <c r="U16" s="102"/>
      <c r="V16" s="102"/>
      <c r="W16" s="102"/>
      <c r="X16" s="102"/>
      <c r="Y16" s="102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102">
        <v>36340</v>
      </c>
      <c r="F18" s="102"/>
      <c r="G18" s="102"/>
      <c r="H18" s="102"/>
      <c r="I18" s="84">
        <f>IFERROR(VLOOKUP(D18,Pieces!A:C,3,0),"Entrer la cadence")</f>
        <v>75</v>
      </c>
      <c r="J18" s="102">
        <v>1</v>
      </c>
      <c r="K18" s="102">
        <f t="shared" ref="K18:K30" si="1">(F18-E18)*J18</f>
        <v>-36340</v>
      </c>
      <c r="L18" s="102">
        <f t="shared" ref="L18:L30" si="2">(G18-F18)*J18</f>
        <v>0</v>
      </c>
      <c r="M18" s="102">
        <f>(H18-G18)*J18</f>
        <v>0</v>
      </c>
      <c r="N18" s="17">
        <f>IF(I18=0,0,K18/I18)</f>
        <v>-484.53333333333336</v>
      </c>
      <c r="O18" s="17">
        <f t="shared" ref="O18:O25" si="3">IF(I18=0,0,L18/I18)</f>
        <v>0</v>
      </c>
      <c r="P18" s="17">
        <f>IF(I18=0,0,M18/I18)</f>
        <v>0</v>
      </c>
      <c r="Q18" s="49">
        <v>9</v>
      </c>
      <c r="R18" s="102"/>
      <c r="S18" s="102">
        <f>U18+T18-K18-L18-M18</f>
        <v>36930</v>
      </c>
      <c r="T18" s="102"/>
      <c r="U18" s="102">
        <v>590</v>
      </c>
      <c r="V18" s="102"/>
      <c r="W18" s="102"/>
      <c r="X18" s="102"/>
      <c r="Y18" s="102"/>
      <c r="Z18" s="10">
        <f>IF(I18=0,0,(U18+T18)/I18)</f>
        <v>7.8666666666666663</v>
      </c>
      <c r="AA18" s="12">
        <f>IF(OR(Q18=0,I18=0),"",Z18/Q18*100)</f>
        <v>87.407407407407405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 t="str">
        <f>IFERROR(VLOOKUP(D19,Pieces!A:B,2,0)," ")</f>
        <v>BROCH L 230</v>
      </c>
      <c r="D19" s="50" t="s">
        <v>603</v>
      </c>
      <c r="E19" s="102">
        <v>73</v>
      </c>
      <c r="F19" s="102"/>
      <c r="G19" s="102"/>
      <c r="H19" s="102"/>
      <c r="I19" s="84">
        <f>IFERROR(VLOOKUP(D19,Pieces!A:C,3,0),"Entrer la cadence")</f>
        <v>90</v>
      </c>
      <c r="J19" s="102">
        <v>1</v>
      </c>
      <c r="K19" s="102">
        <f t="shared" si="1"/>
        <v>-73</v>
      </c>
      <c r="L19" s="102">
        <f t="shared" si="2"/>
        <v>0</v>
      </c>
      <c r="M19" s="102">
        <f t="shared" ref="M19:M30" si="4">(H19-G19)*J19</f>
        <v>0</v>
      </c>
      <c r="N19" s="17">
        <f t="shared" ref="N19:N25" si="5">IF(I19=0,0,K19/I19)</f>
        <v>-0.81111111111111112</v>
      </c>
      <c r="O19" s="17">
        <f t="shared" si="3"/>
        <v>0</v>
      </c>
      <c r="P19" s="17">
        <f t="shared" ref="P19:P25" si="6">IF(I19=0,0,M19/I19)</f>
        <v>0</v>
      </c>
      <c r="Q19" s="49">
        <v>9</v>
      </c>
      <c r="R19" s="102"/>
      <c r="S19" s="102">
        <f>U19+T19-K19-L19-M19</f>
        <v>146</v>
      </c>
      <c r="T19" s="102"/>
      <c r="U19" s="102">
        <v>73</v>
      </c>
      <c r="V19" s="102"/>
      <c r="W19" s="102"/>
      <c r="X19" s="102"/>
      <c r="Y19" s="102"/>
      <c r="Z19" s="10">
        <f t="shared" ref="Z19:Z30" si="7">IF(I19=0,0,(U19+T19)/I19)</f>
        <v>0.81111111111111112</v>
      </c>
      <c r="AA19" s="12">
        <f t="shared" ref="AA19:AA30" si="8">IF(OR(Q19=0,I19=0),"",Z19/Q19*100)</f>
        <v>9.0123456790123448</v>
      </c>
      <c r="AB19" s="12"/>
      <c r="AC19" s="12"/>
      <c r="AD19" s="12"/>
      <c r="AE19" s="11" t="str">
        <f t="shared" si="0"/>
        <v>WARNING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102" t="s">
        <v>878</v>
      </c>
      <c r="E20" s="102">
        <v>3250</v>
      </c>
      <c r="F20" s="102"/>
      <c r="G20" s="102"/>
      <c r="H20" s="102"/>
      <c r="I20" s="84">
        <f>IFERROR(VLOOKUP(D20,Pieces!A:C,3,0),"Entrer la cadence")</f>
        <v>50</v>
      </c>
      <c r="J20" s="16">
        <v>1</v>
      </c>
      <c r="K20" s="102">
        <f t="shared" si="1"/>
        <v>-3250</v>
      </c>
      <c r="L20" s="102">
        <f t="shared" si="2"/>
        <v>0</v>
      </c>
      <c r="M20" s="102">
        <f t="shared" si="4"/>
        <v>0</v>
      </c>
      <c r="N20" s="17">
        <f t="shared" si="5"/>
        <v>-65</v>
      </c>
      <c r="O20" s="17">
        <f t="shared" si="3"/>
        <v>0</v>
      </c>
      <c r="P20" s="17">
        <f t="shared" si="6"/>
        <v>0</v>
      </c>
      <c r="Q20" s="49">
        <v>9</v>
      </c>
      <c r="R20" s="51"/>
      <c r="S20" s="102">
        <f>U20+T20-K20-L20-M20</f>
        <v>3600</v>
      </c>
      <c r="T20" s="102"/>
      <c r="U20" s="102">
        <v>350</v>
      </c>
      <c r="V20" s="102"/>
      <c r="W20" s="102"/>
      <c r="X20" s="102"/>
      <c r="Y20" s="102"/>
      <c r="Z20" s="10">
        <f t="shared" si="7"/>
        <v>7</v>
      </c>
      <c r="AA20" s="12">
        <f t="shared" si="8"/>
        <v>77.777777777777786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F045-CP2</v>
      </c>
      <c r="D21" s="102" t="s">
        <v>1032</v>
      </c>
      <c r="E21" s="102">
        <v>310</v>
      </c>
      <c r="F21" s="102"/>
      <c r="G21" s="102"/>
      <c r="H21" s="102"/>
      <c r="I21" s="84">
        <f>IFERROR(VLOOKUP(D21,Pieces!A:C,3,0),"Entrer la cadence")</f>
        <v>30</v>
      </c>
      <c r="J21" s="102">
        <v>1</v>
      </c>
      <c r="K21" s="102">
        <f t="shared" si="1"/>
        <v>-310</v>
      </c>
      <c r="L21" s="102">
        <f t="shared" si="2"/>
        <v>0</v>
      </c>
      <c r="M21" s="102">
        <f t="shared" si="4"/>
        <v>0</v>
      </c>
      <c r="N21" s="17">
        <f t="shared" si="5"/>
        <v>-10.333333333333334</v>
      </c>
      <c r="O21" s="17">
        <f t="shared" si="3"/>
        <v>0</v>
      </c>
      <c r="P21" s="17">
        <f t="shared" si="6"/>
        <v>0</v>
      </c>
      <c r="Q21" s="49">
        <v>9</v>
      </c>
      <c r="R21" s="102"/>
      <c r="S21" s="102">
        <f t="shared" ref="S21:S30" si="9">U21+T21-K21-L21-M21</f>
        <v>620</v>
      </c>
      <c r="T21" s="102"/>
      <c r="U21" s="102">
        <v>310</v>
      </c>
      <c r="V21" s="102"/>
      <c r="W21" s="102"/>
      <c r="X21" s="102"/>
      <c r="Y21" s="102"/>
      <c r="Z21" s="10">
        <f t="shared" si="7"/>
        <v>10.333333333333334</v>
      </c>
      <c r="AA21" s="12">
        <f t="shared" si="8"/>
        <v>114.81481481481481</v>
      </c>
      <c r="AB21" s="12"/>
      <c r="AC21" s="12"/>
      <c r="AD21" s="12"/>
      <c r="AE21" s="11" t="str">
        <f t="shared" si="0"/>
        <v xml:space="preserve"> 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200200</v>
      </c>
      <c r="D22" s="102" t="s">
        <v>1035</v>
      </c>
      <c r="E22" s="102">
        <v>1530</v>
      </c>
      <c r="F22" s="102"/>
      <c r="G22" s="102"/>
      <c r="H22" s="102"/>
      <c r="I22" s="84">
        <f>IFERROR(VLOOKUP(D22,Pieces!A:C,3,0),"Entrer la cadence")</f>
        <v>60</v>
      </c>
      <c r="J22" s="102">
        <v>1</v>
      </c>
      <c r="K22" s="102">
        <f t="shared" si="1"/>
        <v>-1530</v>
      </c>
      <c r="L22" s="102">
        <f t="shared" si="2"/>
        <v>0</v>
      </c>
      <c r="M22" s="102">
        <f t="shared" si="4"/>
        <v>0</v>
      </c>
      <c r="N22" s="17">
        <f t="shared" si="5"/>
        <v>-25.5</v>
      </c>
      <c r="O22" s="17">
        <f t="shared" si="3"/>
        <v>0</v>
      </c>
      <c r="P22" s="17">
        <f t="shared" si="6"/>
        <v>0</v>
      </c>
      <c r="Q22" s="49">
        <v>9</v>
      </c>
      <c r="R22" s="102"/>
      <c r="S22" s="102">
        <f t="shared" si="9"/>
        <v>1908</v>
      </c>
      <c r="T22" s="102"/>
      <c r="U22" s="102">
        <v>378</v>
      </c>
      <c r="V22" s="102"/>
      <c r="W22" s="102"/>
      <c r="X22" s="102"/>
      <c r="Y22" s="102"/>
      <c r="Z22" s="10">
        <f t="shared" si="7"/>
        <v>6.3</v>
      </c>
      <c r="AA22" s="12">
        <f t="shared" si="8"/>
        <v>70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102" t="s">
        <v>89</v>
      </c>
      <c r="E23" s="103">
        <v>0</v>
      </c>
      <c r="F23" s="103"/>
      <c r="G23" s="103"/>
      <c r="H23" s="103"/>
      <c r="I23" s="84">
        <f>IFERROR(VLOOKUP(D23,Pieces!A:C,3,0),"Entrer la cadence")</f>
        <v>1</v>
      </c>
      <c r="J23" s="102">
        <v>1</v>
      </c>
      <c r="K23" s="102">
        <f t="shared" si="1"/>
        <v>0</v>
      </c>
      <c r="L23" s="102">
        <f t="shared" si="2"/>
        <v>0</v>
      </c>
      <c r="M23" s="102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102">
        <f t="shared" si="9"/>
        <v>0</v>
      </c>
      <c r="T23" s="102"/>
      <c r="U23" s="102">
        <v>0</v>
      </c>
      <c r="V23" s="102"/>
      <c r="W23" s="102"/>
      <c r="X23" s="102"/>
      <c r="Y23" s="102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102" t="s">
        <v>90</v>
      </c>
      <c r="E24" s="102">
        <v>126</v>
      </c>
      <c r="F24" s="102"/>
      <c r="G24" s="102"/>
      <c r="H24" s="102"/>
      <c r="I24" s="84">
        <f>IFERROR(VLOOKUP(D24,Pieces!A:C,3,0),"Entrer la cadence")</f>
        <v>28</v>
      </c>
      <c r="J24" s="102">
        <v>7</v>
      </c>
      <c r="K24" s="102">
        <f t="shared" si="1"/>
        <v>-882</v>
      </c>
      <c r="L24" s="102">
        <f t="shared" si="2"/>
        <v>0</v>
      </c>
      <c r="M24" s="102">
        <f t="shared" si="4"/>
        <v>0</v>
      </c>
      <c r="N24" s="17">
        <f>IF(I24=0,0,K24/I24)</f>
        <v>-31.5</v>
      </c>
      <c r="O24" s="17">
        <f t="shared" si="3"/>
        <v>0</v>
      </c>
      <c r="P24" s="17">
        <f t="shared" si="6"/>
        <v>0</v>
      </c>
      <c r="Q24" s="49">
        <v>9</v>
      </c>
      <c r="R24" s="102"/>
      <c r="S24" s="102">
        <f t="shared" si="9"/>
        <v>1092</v>
      </c>
      <c r="T24" s="102"/>
      <c r="U24" s="102">
        <v>210</v>
      </c>
      <c r="V24" s="102"/>
      <c r="W24" s="102"/>
      <c r="X24" s="102"/>
      <c r="Y24" s="102"/>
      <c r="Z24" s="10">
        <f t="shared" si="7"/>
        <v>7.5</v>
      </c>
      <c r="AA24" s="12">
        <f t="shared" si="8"/>
        <v>83.333333333333343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102" t="s">
        <v>91</v>
      </c>
      <c r="E25" s="103">
        <v>151</v>
      </c>
      <c r="F25" s="103"/>
      <c r="G25" s="103"/>
      <c r="H25" s="103"/>
      <c r="I25" s="84">
        <f>IFERROR(VLOOKUP(D25,Pieces!A:C,3,0),"Entrer la cadence")</f>
        <v>60</v>
      </c>
      <c r="J25" s="102">
        <v>20</v>
      </c>
      <c r="K25" s="102">
        <f t="shared" si="1"/>
        <v>-3020</v>
      </c>
      <c r="L25" s="102">
        <f t="shared" si="2"/>
        <v>0</v>
      </c>
      <c r="M25" s="102">
        <f t="shared" si="4"/>
        <v>0</v>
      </c>
      <c r="N25" s="17">
        <f t="shared" si="5"/>
        <v>-50.333333333333336</v>
      </c>
      <c r="O25" s="17">
        <f t="shared" si="3"/>
        <v>0</v>
      </c>
      <c r="P25" s="17">
        <f t="shared" si="6"/>
        <v>0</v>
      </c>
      <c r="Q25" s="49">
        <v>9</v>
      </c>
      <c r="R25" s="102"/>
      <c r="S25" s="102">
        <f t="shared" si="9"/>
        <v>3320</v>
      </c>
      <c r="T25" s="102"/>
      <c r="U25" s="102">
        <v>300</v>
      </c>
      <c r="V25" s="102"/>
      <c r="W25" s="102"/>
      <c r="X25" s="102"/>
      <c r="Y25" s="102"/>
      <c r="Z25" s="10">
        <f t="shared" si="7"/>
        <v>5</v>
      </c>
      <c r="AA25" s="12">
        <f t="shared" si="8"/>
        <v>55.555555555555557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103">
        <v>194</v>
      </c>
      <c r="F26" s="103"/>
      <c r="G26" s="103"/>
      <c r="H26" s="103"/>
      <c r="I26" s="84">
        <f>IFERROR(VLOOKUP(D26,Pieces!A:C,3,0),"Entrer la cadence")</f>
        <v>38</v>
      </c>
      <c r="J26" s="102">
        <v>51</v>
      </c>
      <c r="K26" s="102">
        <f t="shared" si="1"/>
        <v>-9894</v>
      </c>
      <c r="L26" s="102">
        <f t="shared" si="2"/>
        <v>0</v>
      </c>
      <c r="M26" s="102">
        <f t="shared" si="4"/>
        <v>0</v>
      </c>
      <c r="N26" s="17">
        <f>IF(I26=0,0,K26/I26)</f>
        <v>-260.36842105263156</v>
      </c>
      <c r="O26" s="17">
        <f>IF(I26=0,0,L26/I26)</f>
        <v>0</v>
      </c>
      <c r="P26" s="17">
        <f>IF(I26=0,0,M26/I26)</f>
        <v>0</v>
      </c>
      <c r="Q26" s="49">
        <v>9</v>
      </c>
      <c r="R26" s="28"/>
      <c r="S26" s="102">
        <f t="shared" si="9"/>
        <v>11016</v>
      </c>
      <c r="T26" s="102"/>
      <c r="U26" s="102">
        <v>1122</v>
      </c>
      <c r="V26" s="102"/>
      <c r="W26" s="102"/>
      <c r="X26" s="102"/>
      <c r="Y26" s="102"/>
      <c r="Z26" s="10">
        <f>IF(I26=0,0,(U26+T26)/I26)</f>
        <v>29.526315789473685</v>
      </c>
      <c r="AA26" s="12">
        <f>IF(OR(Q26=0,I26=0),"",Z26/Q26*100)</f>
        <v>328.07017543859649</v>
      </c>
      <c r="AB26" s="103"/>
      <c r="AC26" s="103"/>
      <c r="AD26" s="103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102" t="s">
        <v>89</v>
      </c>
      <c r="E27" s="103">
        <v>0</v>
      </c>
      <c r="F27" s="103"/>
      <c r="G27" s="103"/>
      <c r="H27" s="103"/>
      <c r="I27" s="84">
        <f>IFERROR(VLOOKUP(D27,Pieces!A:C,3,0),"Entrer la cadence")</f>
        <v>1</v>
      </c>
      <c r="J27" s="102">
        <v>1</v>
      </c>
      <c r="K27" s="102">
        <f>(F27-E27)*J27</f>
        <v>0</v>
      </c>
      <c r="L27" s="102">
        <f>(G27-F27)*J27</f>
        <v>0</v>
      </c>
      <c r="M27" s="102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102"/>
      <c r="S27" s="102">
        <f t="shared" si="9"/>
        <v>0</v>
      </c>
      <c r="T27" s="102"/>
      <c r="U27" s="102">
        <v>0</v>
      </c>
      <c r="V27" s="102"/>
      <c r="W27" s="102"/>
      <c r="X27" s="102"/>
      <c r="Y27" s="102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102" t="s">
        <v>93</v>
      </c>
      <c r="E28" s="102">
        <v>1950</v>
      </c>
      <c r="F28" s="102"/>
      <c r="G28" s="102"/>
      <c r="H28" s="102"/>
      <c r="I28" s="84">
        <f>IFERROR(VLOOKUP(D28,Pieces!A:C,3,0),"Entrer la cadence")</f>
        <v>454</v>
      </c>
      <c r="J28" s="102">
        <v>1</v>
      </c>
      <c r="K28" s="102">
        <f t="shared" si="1"/>
        <v>-1950</v>
      </c>
      <c r="L28" s="102">
        <f t="shared" si="2"/>
        <v>0</v>
      </c>
      <c r="M28" s="102">
        <f>(H28-G28)*J28</f>
        <v>0</v>
      </c>
      <c r="N28" s="17">
        <f>IF(I28=0,0,K28/I28)</f>
        <v>-4.2951541850220263</v>
      </c>
      <c r="O28" s="17">
        <f>IF(I28=0,0,L28/I28)</f>
        <v>0</v>
      </c>
      <c r="P28" s="17">
        <f>IF(I28=0,0,M28/I28)</f>
        <v>0</v>
      </c>
      <c r="Q28" s="49">
        <v>9</v>
      </c>
      <c r="R28" s="102"/>
      <c r="S28" s="102">
        <f t="shared" si="9"/>
        <v>3900</v>
      </c>
      <c r="T28" s="102"/>
      <c r="U28" s="102">
        <v>1950</v>
      </c>
      <c r="V28" s="102"/>
      <c r="W28" s="102"/>
      <c r="X28" s="102"/>
      <c r="Y28" s="102"/>
      <c r="Z28" s="10">
        <f>IF(I28=0,0,(U28+T28)/I28)</f>
        <v>4.2951541850220263</v>
      </c>
      <c r="AA28" s="12">
        <f>IF(OR(Q28=0,I28=0),"",Z28/Q28*100)</f>
        <v>47.723935389133629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IFERROR(VLOOKUP(C28,Pieces!A:B,2,C280)," ")</f>
        <v xml:space="preserve"> </v>
      </c>
      <c r="D29" s="102" t="s">
        <v>1049</v>
      </c>
      <c r="E29" s="101">
        <v>220</v>
      </c>
      <c r="F29" s="101"/>
      <c r="G29" s="101"/>
      <c r="H29" s="101"/>
      <c r="I29" s="84">
        <f>IFERROR(VLOOKUP(D29,Pieces!A:C,3,0),"Entrer la cadence")</f>
        <v>30</v>
      </c>
      <c r="J29" s="102">
        <v>1</v>
      </c>
      <c r="K29" s="102">
        <f t="shared" si="1"/>
        <v>-220</v>
      </c>
      <c r="L29" s="102">
        <f t="shared" si="2"/>
        <v>0</v>
      </c>
      <c r="M29" s="102">
        <f>(H29-G29)*J29</f>
        <v>0</v>
      </c>
      <c r="N29" s="17">
        <f>IF(I29=0,0,K29/I29)</f>
        <v>-7.333333333333333</v>
      </c>
      <c r="O29" s="17">
        <f>IF(I29=0,0,L29/I29)</f>
        <v>0</v>
      </c>
      <c r="P29" s="17">
        <f>IF(I29=0,0,M29/I29)</f>
        <v>0</v>
      </c>
      <c r="Q29" s="49">
        <v>9</v>
      </c>
      <c r="R29" s="102"/>
      <c r="S29" s="102">
        <f t="shared" si="9"/>
        <v>440</v>
      </c>
      <c r="T29" s="102"/>
      <c r="U29" s="102">
        <v>220</v>
      </c>
      <c r="V29" s="102"/>
      <c r="W29" s="102"/>
      <c r="X29" s="102"/>
      <c r="Y29" s="102"/>
      <c r="Z29" s="10">
        <f>IF(I29=0,0,(U29+T29)/I29)</f>
        <v>7.333333333333333</v>
      </c>
      <c r="AA29" s="12">
        <f>IF(OR(Q29=0,I29=0),"",Z29/Q29*100)</f>
        <v>81.481481481481481</v>
      </c>
      <c r="AB29" s="12"/>
      <c r="AC29" s="12"/>
      <c r="AD29" s="12"/>
      <c r="AE29" s="11" t="str">
        <f>IF(AA29&gt;85," ","WARNING")</f>
        <v>WARNING</v>
      </c>
    </row>
    <row r="30" spans="1:31" ht="48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102" t="s">
        <v>1022</v>
      </c>
      <c r="E30" s="103">
        <v>1913</v>
      </c>
      <c r="F30" s="103"/>
      <c r="G30" s="103"/>
      <c r="H30" s="103"/>
      <c r="I30" s="84">
        <f>IFERROR(VLOOKUP(D30,Pieces!A:C,3,0),"Entrer la cadence")</f>
        <v>20</v>
      </c>
      <c r="J30" s="102">
        <v>1</v>
      </c>
      <c r="K30" s="102">
        <f t="shared" si="1"/>
        <v>-1913</v>
      </c>
      <c r="L30" s="102">
        <f t="shared" si="2"/>
        <v>0</v>
      </c>
      <c r="M30" s="102">
        <f t="shared" si="4"/>
        <v>0</v>
      </c>
      <c r="N30" s="26">
        <f>IF(I30=0,0,K30/I30)</f>
        <v>-95.65</v>
      </c>
      <c r="O30" s="26">
        <f>IF(I30=0,0,L30/I30)</f>
        <v>0</v>
      </c>
      <c r="P30" s="26">
        <f>IF(I30=0,0,M30/I30)</f>
        <v>0</v>
      </c>
      <c r="Q30" s="49">
        <v>9</v>
      </c>
      <c r="R30" s="102"/>
      <c r="S30" s="102">
        <f t="shared" si="9"/>
        <v>1913</v>
      </c>
      <c r="T30" s="30"/>
      <c r="U30" s="102">
        <v>0</v>
      </c>
      <c r="V30" s="30"/>
      <c r="W30" s="30"/>
      <c r="X30" s="30"/>
      <c r="Y30" s="30"/>
      <c r="Z30" s="10">
        <f t="shared" si="7"/>
        <v>0</v>
      </c>
      <c r="AA30" s="12">
        <f t="shared" si="8"/>
        <v>0</v>
      </c>
      <c r="AB30" s="29"/>
      <c r="AC30" s="29"/>
      <c r="AD30" s="29"/>
      <c r="AE30" s="11" t="str">
        <f t="shared" si="0"/>
        <v>WARNING</v>
      </c>
    </row>
    <row r="31" spans="1:31" ht="46.5">
      <c r="A31" s="104"/>
      <c r="B31" s="104"/>
      <c r="D31" s="39"/>
      <c r="I31" s="86"/>
      <c r="Q31" s="106" t="s">
        <v>1050</v>
      </c>
      <c r="R31" s="49">
        <v>9</v>
      </c>
      <c r="Z31" s="3"/>
    </row>
    <row r="32" spans="1:31" ht="20.25">
      <c r="A32" s="104"/>
      <c r="B32" s="104"/>
      <c r="D32" s="39"/>
      <c r="Z32" s="3"/>
    </row>
    <row r="33" spans="1:26" ht="20.25">
      <c r="A33" s="104"/>
      <c r="B33" s="104"/>
      <c r="D33" s="39"/>
      <c r="Z33" s="3"/>
    </row>
    <row r="34" spans="1:26" ht="20.25">
      <c r="A34" s="104"/>
      <c r="B34" s="104"/>
      <c r="D34" s="39"/>
      <c r="Z34" s="3"/>
    </row>
    <row r="35" spans="1:26" ht="20.25">
      <c r="A35" s="104"/>
      <c r="B35" s="104"/>
      <c r="D35" s="39"/>
      <c r="Z35" s="3"/>
    </row>
    <row r="36" spans="1:26" ht="20.25">
      <c r="A36" s="104"/>
      <c r="B36" s="104"/>
      <c r="D36" s="39"/>
      <c r="Z36" s="3"/>
    </row>
    <row r="37" spans="1:26" ht="20.25">
      <c r="A37" s="104"/>
      <c r="B37" s="104"/>
      <c r="D37" s="39"/>
      <c r="Z37" s="3"/>
    </row>
    <row r="38" spans="1:26" ht="20.25">
      <c r="A38" s="104"/>
      <c r="B38" s="104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104"/>
      <c r="B39" s="104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104"/>
      <c r="B40" s="104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  <mergeCell ref="A1:B4"/>
    <mergeCell ref="C1:Y4"/>
    <mergeCell ref="Z1:AE1"/>
    <mergeCell ref="Z2:AE2"/>
    <mergeCell ref="Z3:AE3"/>
    <mergeCell ref="Z4:AE4"/>
  </mergeCells>
  <conditionalFormatting sqref="AE9:AE16">
    <cfRule type="containsText" dxfId="84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83" priority="7" operator="containsText" text="WARNING">
      <formula>NOT(ISERROR(SEARCH("WARNING",AE18)))</formula>
    </cfRule>
  </conditionalFormatting>
  <conditionalFormatting sqref="AE18">
    <cfRule type="containsText" dxfId="82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81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80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48"/>
  <sheetViews>
    <sheetView topLeftCell="I21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1044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1045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102"/>
      <c r="E9" s="103"/>
      <c r="F9" s="103"/>
      <c r="G9" s="103"/>
      <c r="H9" s="103"/>
      <c r="I9" s="102"/>
      <c r="J9" s="103"/>
      <c r="K9" s="103">
        <f>(F9-E9)*J9</f>
        <v>0</v>
      </c>
      <c r="L9" s="102">
        <f>(G9-F9)*J9</f>
        <v>0</v>
      </c>
      <c r="M9" s="102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102"/>
      <c r="S9" s="102"/>
      <c r="T9" s="102"/>
      <c r="U9" s="102"/>
      <c r="V9" s="102"/>
      <c r="W9" s="102"/>
      <c r="X9" s="102"/>
      <c r="Y9" s="102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102"/>
      <c r="E10" s="103"/>
      <c r="F10" s="103"/>
      <c r="G10" s="103"/>
      <c r="H10" s="103"/>
      <c r="I10" s="102"/>
      <c r="J10" s="103"/>
      <c r="K10" s="103">
        <f>(F10-E10)*J10</f>
        <v>0</v>
      </c>
      <c r="L10" s="102">
        <f>(G10-F10)*J10</f>
        <v>0</v>
      </c>
      <c r="M10" s="102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102"/>
      <c r="S10" s="102"/>
      <c r="T10" s="102"/>
      <c r="U10" s="102"/>
      <c r="V10" s="102"/>
      <c r="W10" s="102"/>
      <c r="X10" s="102"/>
      <c r="Y10" s="102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102"/>
      <c r="E11" s="103"/>
      <c r="F11" s="103"/>
      <c r="G11" s="103"/>
      <c r="H11" s="103"/>
      <c r="I11" s="102"/>
      <c r="J11" s="103"/>
      <c r="K11" s="103">
        <f>(F11-E11)*J11</f>
        <v>0</v>
      </c>
      <c r="L11" s="102">
        <f>(G11-F11)*J11</f>
        <v>0</v>
      </c>
      <c r="M11" s="102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102"/>
      <c r="S11" s="102"/>
      <c r="T11" s="102"/>
      <c r="U11" s="102"/>
      <c r="V11" s="102"/>
      <c r="W11" s="102"/>
      <c r="X11" s="102"/>
      <c r="Y11" s="102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102"/>
      <c r="E12" s="103"/>
      <c r="F12" s="103"/>
      <c r="G12" s="103"/>
      <c r="H12" s="103"/>
      <c r="I12" s="102"/>
      <c r="J12" s="103"/>
      <c r="K12" s="103">
        <f>(F12-E12)*J12</f>
        <v>0</v>
      </c>
      <c r="L12" s="102">
        <f>(G12-F12)*J12</f>
        <v>0</v>
      </c>
      <c r="M12" s="102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102"/>
      <c r="S12" s="102"/>
      <c r="T12" s="102"/>
      <c r="U12" s="102"/>
      <c r="V12" s="102"/>
      <c r="W12" s="102"/>
      <c r="X12" s="102"/>
      <c r="Y12" s="102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102"/>
      <c r="E13" s="103"/>
      <c r="F13" s="103"/>
      <c r="G13" s="103"/>
      <c r="H13" s="103"/>
      <c r="I13" s="102"/>
      <c r="J13" s="103"/>
      <c r="K13" s="103">
        <f>(F13-E13)*J13</f>
        <v>0</v>
      </c>
      <c r="L13" s="102">
        <f>(G13-F13)*J13</f>
        <v>0</v>
      </c>
      <c r="M13" s="102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102"/>
      <c r="S13" s="102"/>
      <c r="T13" s="102"/>
      <c r="U13" s="102"/>
      <c r="V13" s="102"/>
      <c r="W13" s="102"/>
      <c r="X13" s="102"/>
      <c r="Y13" s="102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102"/>
      <c r="E14" s="103"/>
      <c r="F14" s="103"/>
      <c r="G14" s="103"/>
      <c r="H14" s="103"/>
      <c r="I14" s="102"/>
      <c r="J14" s="103"/>
      <c r="K14" s="103"/>
      <c r="L14" s="102"/>
      <c r="M14" s="102"/>
      <c r="N14" s="10"/>
      <c r="O14" s="10"/>
      <c r="P14" s="10"/>
      <c r="Q14" s="11"/>
      <c r="R14" s="102"/>
      <c r="S14" s="102"/>
      <c r="T14" s="102"/>
      <c r="U14" s="102"/>
      <c r="V14" s="102"/>
      <c r="W14" s="102"/>
      <c r="X14" s="102"/>
      <c r="Y14" s="102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102"/>
      <c r="E15" s="103"/>
      <c r="F15" s="103"/>
      <c r="G15" s="103"/>
      <c r="H15" s="103"/>
      <c r="I15" s="102"/>
      <c r="J15" s="103"/>
      <c r="K15" s="103"/>
      <c r="L15" s="102"/>
      <c r="M15" s="102"/>
      <c r="N15" s="10"/>
      <c r="O15" s="10"/>
      <c r="P15" s="10"/>
      <c r="Q15" s="11"/>
      <c r="R15" s="102"/>
      <c r="S15" s="102"/>
      <c r="T15" s="102"/>
      <c r="U15" s="102"/>
      <c r="V15" s="102"/>
      <c r="W15" s="102"/>
      <c r="X15" s="102"/>
      <c r="Y15" s="102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102"/>
      <c r="E16" s="103"/>
      <c r="F16" s="103"/>
      <c r="G16" s="103"/>
      <c r="H16" s="103"/>
      <c r="I16" s="102"/>
      <c r="J16" s="103"/>
      <c r="K16" s="103">
        <f>(F16-E16)*J16</f>
        <v>0</v>
      </c>
      <c r="L16" s="102">
        <f>(G16-F16)*J16</f>
        <v>0</v>
      </c>
      <c r="M16" s="102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102"/>
      <c r="S16" s="102"/>
      <c r="T16" s="102"/>
      <c r="U16" s="102"/>
      <c r="V16" s="102"/>
      <c r="W16" s="102"/>
      <c r="X16" s="102"/>
      <c r="Y16" s="102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102">
        <v>35750</v>
      </c>
      <c r="F18" s="102">
        <v>36340</v>
      </c>
      <c r="G18" s="102">
        <v>36340</v>
      </c>
      <c r="H18" s="102">
        <v>36340</v>
      </c>
      <c r="I18" s="84">
        <f>IFERROR(VLOOKUP(D18,Pieces!A:C,3,0),"Entrer la cadence")</f>
        <v>75</v>
      </c>
      <c r="J18" s="102">
        <v>1</v>
      </c>
      <c r="K18" s="102">
        <f t="shared" ref="K18:K30" si="1">(F18-E18)*J18</f>
        <v>590</v>
      </c>
      <c r="L18" s="102">
        <f t="shared" ref="L18:L30" si="2">(G18-F18)*J18</f>
        <v>0</v>
      </c>
      <c r="M18" s="102">
        <f>(H18-G18)*J18</f>
        <v>0</v>
      </c>
      <c r="N18" s="17">
        <f>IF(I18=0,0,K18/I18)</f>
        <v>7.8666666666666663</v>
      </c>
      <c r="O18" s="17">
        <f t="shared" ref="O18:O25" si="3">IF(I18=0,0,L18/I18)</f>
        <v>0</v>
      </c>
      <c r="P18" s="17">
        <f>IF(I18=0,0,M18/I18)</f>
        <v>0</v>
      </c>
      <c r="Q18" s="49">
        <v>9</v>
      </c>
      <c r="R18" s="102"/>
      <c r="S18" s="102">
        <f>U18+T18-K18-L18-M18</f>
        <v>0</v>
      </c>
      <c r="T18" s="102"/>
      <c r="U18" s="102">
        <v>590</v>
      </c>
      <c r="V18" s="102"/>
      <c r="W18" s="102"/>
      <c r="X18" s="102"/>
      <c r="Y18" s="102"/>
      <c r="Z18" s="10">
        <f>IF(I18=0,0,(U18+T18)/I18)</f>
        <v>7.8666666666666663</v>
      </c>
      <c r="AA18" s="12">
        <f>IF(OR(Q18=0,I18=0),"",Z18/Q18*100)</f>
        <v>87.407407407407405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 t="str">
        <f>IFERROR(VLOOKUP(D19,Pieces!A:B,2,0)," ")</f>
        <v>BROCH L 230</v>
      </c>
      <c r="D19" s="50" t="s">
        <v>603</v>
      </c>
      <c r="E19" s="102">
        <v>0</v>
      </c>
      <c r="F19" s="102">
        <v>73</v>
      </c>
      <c r="G19" s="102">
        <v>73</v>
      </c>
      <c r="H19" s="102">
        <v>73</v>
      </c>
      <c r="I19" s="84">
        <f>IFERROR(VLOOKUP(D19,Pieces!A:C,3,0),"Entrer la cadence")</f>
        <v>90</v>
      </c>
      <c r="J19" s="102">
        <v>1</v>
      </c>
      <c r="K19" s="102">
        <f t="shared" si="1"/>
        <v>73</v>
      </c>
      <c r="L19" s="102">
        <f t="shared" si="2"/>
        <v>0</v>
      </c>
      <c r="M19" s="102">
        <f t="shared" ref="M19:M30" si="4">(H19-G19)*J19</f>
        <v>0</v>
      </c>
      <c r="N19" s="17">
        <f t="shared" ref="N19:N25" si="5">IF(I19=0,0,K19/I19)</f>
        <v>0.81111111111111112</v>
      </c>
      <c r="O19" s="17">
        <f t="shared" si="3"/>
        <v>0</v>
      </c>
      <c r="P19" s="17">
        <f t="shared" ref="P19:P25" si="6">IF(I19=0,0,M19/I19)</f>
        <v>0</v>
      </c>
      <c r="Q19" s="49">
        <v>9</v>
      </c>
      <c r="R19" s="102" t="s">
        <v>1046</v>
      </c>
      <c r="S19" s="102">
        <f>U19+T19-K19-L19-M19</f>
        <v>0</v>
      </c>
      <c r="T19" s="102"/>
      <c r="U19" s="102">
        <v>73</v>
      </c>
      <c r="V19" s="102"/>
      <c r="W19" s="102"/>
      <c r="X19" s="102"/>
      <c r="Y19" s="102"/>
      <c r="Z19" s="10">
        <f t="shared" ref="Z19:Z30" si="7">IF(I19=0,0,(U19+T19)/I19)</f>
        <v>0.81111111111111112</v>
      </c>
      <c r="AA19" s="12">
        <f t="shared" ref="AA19:AA30" si="8">IF(OR(Q19=0,I19=0),"",Z19/Q19*100)</f>
        <v>9.0123456790123448</v>
      </c>
      <c r="AB19" s="12"/>
      <c r="AC19" s="12"/>
      <c r="AD19" s="12"/>
      <c r="AE19" s="11" t="str">
        <f t="shared" si="0"/>
        <v>WARNING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102" t="s">
        <v>878</v>
      </c>
      <c r="E20" s="102">
        <v>2900</v>
      </c>
      <c r="F20" s="102">
        <v>3250</v>
      </c>
      <c r="G20" s="102">
        <v>3250</v>
      </c>
      <c r="H20" s="102">
        <v>3250</v>
      </c>
      <c r="I20" s="84">
        <f>IFERROR(VLOOKUP(D20,Pieces!A:C,3,0),"Entrer la cadence")</f>
        <v>50</v>
      </c>
      <c r="J20" s="16">
        <v>1</v>
      </c>
      <c r="K20" s="102">
        <f t="shared" si="1"/>
        <v>350</v>
      </c>
      <c r="L20" s="102">
        <f t="shared" si="2"/>
        <v>0</v>
      </c>
      <c r="M20" s="102">
        <f t="shared" si="4"/>
        <v>0</v>
      </c>
      <c r="N20" s="17">
        <f t="shared" si="5"/>
        <v>7</v>
      </c>
      <c r="O20" s="17">
        <f t="shared" si="3"/>
        <v>0</v>
      </c>
      <c r="P20" s="17">
        <f t="shared" si="6"/>
        <v>0</v>
      </c>
      <c r="Q20" s="49">
        <v>9</v>
      </c>
      <c r="R20" s="51"/>
      <c r="S20" s="102">
        <f>U20+T20-K20-L20-M20</f>
        <v>0</v>
      </c>
      <c r="T20" s="102"/>
      <c r="U20" s="102">
        <v>350</v>
      </c>
      <c r="V20" s="102"/>
      <c r="W20" s="102"/>
      <c r="X20" s="102"/>
      <c r="Y20" s="102"/>
      <c r="Z20" s="10">
        <f t="shared" si="7"/>
        <v>7</v>
      </c>
      <c r="AA20" s="12">
        <f t="shared" si="8"/>
        <v>77.777777777777786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F045-CP2</v>
      </c>
      <c r="D21" s="102" t="s">
        <v>1032</v>
      </c>
      <c r="E21" s="102">
        <v>0</v>
      </c>
      <c r="F21" s="102">
        <v>310</v>
      </c>
      <c r="G21" s="102">
        <v>310</v>
      </c>
      <c r="H21" s="102">
        <v>310</v>
      </c>
      <c r="I21" s="84">
        <f>IFERROR(VLOOKUP(D21,Pieces!A:C,3,0),"Entrer la cadence")</f>
        <v>30</v>
      </c>
      <c r="J21" s="102">
        <v>1</v>
      </c>
      <c r="K21" s="102">
        <f t="shared" si="1"/>
        <v>310</v>
      </c>
      <c r="L21" s="102">
        <f t="shared" si="2"/>
        <v>0</v>
      </c>
      <c r="M21" s="102">
        <f t="shared" si="4"/>
        <v>0</v>
      </c>
      <c r="N21" s="17">
        <f t="shared" si="5"/>
        <v>10.333333333333334</v>
      </c>
      <c r="O21" s="17">
        <f t="shared" si="3"/>
        <v>0</v>
      </c>
      <c r="P21" s="17">
        <f t="shared" si="6"/>
        <v>0</v>
      </c>
      <c r="Q21" s="49">
        <v>9</v>
      </c>
      <c r="R21" s="102" t="s">
        <v>1047</v>
      </c>
      <c r="S21" s="102">
        <f t="shared" ref="S21:S30" si="9">U21+T21-K21-L21-M21</f>
        <v>0</v>
      </c>
      <c r="T21" s="102"/>
      <c r="U21" s="102">
        <v>310</v>
      </c>
      <c r="V21" s="102"/>
      <c r="W21" s="102"/>
      <c r="X21" s="102"/>
      <c r="Y21" s="102"/>
      <c r="Z21" s="10">
        <f t="shared" si="7"/>
        <v>10.333333333333334</v>
      </c>
      <c r="AA21" s="12">
        <f t="shared" si="8"/>
        <v>114.81481481481481</v>
      </c>
      <c r="AB21" s="12"/>
      <c r="AC21" s="12"/>
      <c r="AD21" s="12"/>
      <c r="AE21" s="11" t="str">
        <f t="shared" si="0"/>
        <v xml:space="preserve"> 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200200</v>
      </c>
      <c r="D22" s="102" t="s">
        <v>1035</v>
      </c>
      <c r="E22" s="102">
        <v>1152</v>
      </c>
      <c r="F22" s="102">
        <v>1530</v>
      </c>
      <c r="G22" s="102">
        <v>1530</v>
      </c>
      <c r="H22" s="102">
        <v>1530</v>
      </c>
      <c r="I22" s="84">
        <f>IFERROR(VLOOKUP(D22,Pieces!A:C,3,0),"Entrer la cadence")</f>
        <v>60</v>
      </c>
      <c r="J22" s="102">
        <v>1</v>
      </c>
      <c r="K22" s="102">
        <f t="shared" si="1"/>
        <v>378</v>
      </c>
      <c r="L22" s="102">
        <f t="shared" si="2"/>
        <v>0</v>
      </c>
      <c r="M22" s="102">
        <f t="shared" si="4"/>
        <v>0</v>
      </c>
      <c r="N22" s="17">
        <f t="shared" si="5"/>
        <v>6.3</v>
      </c>
      <c r="O22" s="17">
        <f t="shared" si="3"/>
        <v>0</v>
      </c>
      <c r="P22" s="17">
        <f t="shared" si="6"/>
        <v>0</v>
      </c>
      <c r="Q22" s="49">
        <v>9</v>
      </c>
      <c r="R22" s="102"/>
      <c r="S22" s="102">
        <f t="shared" si="9"/>
        <v>0</v>
      </c>
      <c r="T22" s="102"/>
      <c r="U22" s="102">
        <v>378</v>
      </c>
      <c r="V22" s="102"/>
      <c r="W22" s="102"/>
      <c r="X22" s="102"/>
      <c r="Y22" s="102"/>
      <c r="Z22" s="10">
        <f t="shared" si="7"/>
        <v>6.3</v>
      </c>
      <c r="AA22" s="12">
        <f t="shared" si="8"/>
        <v>70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102" t="s">
        <v>89</v>
      </c>
      <c r="E23" s="103">
        <v>0</v>
      </c>
      <c r="F23" s="103">
        <v>0</v>
      </c>
      <c r="G23" s="103">
        <v>0</v>
      </c>
      <c r="H23" s="103">
        <v>0</v>
      </c>
      <c r="I23" s="84">
        <f>IFERROR(VLOOKUP(D23,Pieces!A:C,3,0),"Entrer la cadence")</f>
        <v>1</v>
      </c>
      <c r="J23" s="102">
        <v>1</v>
      </c>
      <c r="K23" s="102">
        <f t="shared" si="1"/>
        <v>0</v>
      </c>
      <c r="L23" s="102">
        <f t="shared" si="2"/>
        <v>0</v>
      </c>
      <c r="M23" s="102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102">
        <f t="shared" si="9"/>
        <v>0</v>
      </c>
      <c r="T23" s="102"/>
      <c r="U23" s="102">
        <v>0</v>
      </c>
      <c r="V23" s="102"/>
      <c r="W23" s="102"/>
      <c r="X23" s="102"/>
      <c r="Y23" s="102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102" t="s">
        <v>90</v>
      </c>
      <c r="E24" s="102">
        <v>96</v>
      </c>
      <c r="F24" s="102">
        <v>126</v>
      </c>
      <c r="G24" s="102">
        <v>126</v>
      </c>
      <c r="H24" s="102">
        <v>126</v>
      </c>
      <c r="I24" s="84">
        <f>IFERROR(VLOOKUP(D24,Pieces!A:C,3,0),"Entrer la cadence")</f>
        <v>28</v>
      </c>
      <c r="J24" s="102">
        <v>7</v>
      </c>
      <c r="K24" s="102">
        <f t="shared" si="1"/>
        <v>210</v>
      </c>
      <c r="L24" s="102">
        <f t="shared" si="2"/>
        <v>0</v>
      </c>
      <c r="M24" s="102">
        <f t="shared" si="4"/>
        <v>0</v>
      </c>
      <c r="N24" s="17">
        <f>IF(I24=0,0,K24/I24)</f>
        <v>7.5</v>
      </c>
      <c r="O24" s="17">
        <f t="shared" si="3"/>
        <v>0</v>
      </c>
      <c r="P24" s="17">
        <f t="shared" si="6"/>
        <v>0</v>
      </c>
      <c r="Q24" s="49">
        <v>9</v>
      </c>
      <c r="R24" s="102"/>
      <c r="S24" s="102">
        <f t="shared" si="9"/>
        <v>0</v>
      </c>
      <c r="T24" s="102"/>
      <c r="U24" s="102">
        <v>210</v>
      </c>
      <c r="V24" s="102"/>
      <c r="W24" s="102"/>
      <c r="X24" s="102"/>
      <c r="Y24" s="102"/>
      <c r="Z24" s="10">
        <f t="shared" si="7"/>
        <v>7.5</v>
      </c>
      <c r="AA24" s="12">
        <f t="shared" si="8"/>
        <v>83.333333333333343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102" t="s">
        <v>91</v>
      </c>
      <c r="E25" s="103">
        <v>136</v>
      </c>
      <c r="F25" s="103">
        <v>151</v>
      </c>
      <c r="G25" s="103">
        <v>151</v>
      </c>
      <c r="H25" s="103">
        <v>151</v>
      </c>
      <c r="I25" s="84">
        <f>IFERROR(VLOOKUP(D25,Pieces!A:C,3,0),"Entrer la cadence")</f>
        <v>60</v>
      </c>
      <c r="J25" s="102">
        <v>20</v>
      </c>
      <c r="K25" s="102">
        <f t="shared" si="1"/>
        <v>300</v>
      </c>
      <c r="L25" s="102">
        <f t="shared" si="2"/>
        <v>0</v>
      </c>
      <c r="M25" s="102">
        <f t="shared" si="4"/>
        <v>0</v>
      </c>
      <c r="N25" s="17">
        <f t="shared" si="5"/>
        <v>5</v>
      </c>
      <c r="O25" s="17">
        <f t="shared" si="3"/>
        <v>0</v>
      </c>
      <c r="P25" s="17">
        <f t="shared" si="6"/>
        <v>0</v>
      </c>
      <c r="Q25" s="49">
        <v>9</v>
      </c>
      <c r="R25" s="102"/>
      <c r="S25" s="102">
        <f t="shared" si="9"/>
        <v>0</v>
      </c>
      <c r="T25" s="102"/>
      <c r="U25" s="102">
        <v>300</v>
      </c>
      <c r="V25" s="102"/>
      <c r="W25" s="102"/>
      <c r="X25" s="102"/>
      <c r="Y25" s="102"/>
      <c r="Z25" s="10">
        <f t="shared" si="7"/>
        <v>5</v>
      </c>
      <c r="AA25" s="12">
        <f t="shared" si="8"/>
        <v>55.555555555555557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103">
        <v>172</v>
      </c>
      <c r="F26" s="103">
        <v>194</v>
      </c>
      <c r="G26" s="103">
        <v>194</v>
      </c>
      <c r="H26" s="103">
        <v>194</v>
      </c>
      <c r="I26" s="84">
        <f>IFERROR(VLOOKUP(D26,Pieces!A:C,3,0),"Entrer la cadence")</f>
        <v>38</v>
      </c>
      <c r="J26" s="102">
        <v>51</v>
      </c>
      <c r="K26" s="102">
        <f t="shared" si="1"/>
        <v>1122</v>
      </c>
      <c r="L26" s="102">
        <f t="shared" si="2"/>
        <v>0</v>
      </c>
      <c r="M26" s="102">
        <f t="shared" si="4"/>
        <v>0</v>
      </c>
      <c r="N26" s="17">
        <f>IF(I26=0,0,K26/I26)</f>
        <v>29.526315789473685</v>
      </c>
      <c r="O26" s="17">
        <f>IF(I26=0,0,L26/I26)</f>
        <v>0</v>
      </c>
      <c r="P26" s="17">
        <f>IF(I26=0,0,M26/I26)</f>
        <v>0</v>
      </c>
      <c r="Q26" s="49">
        <v>9</v>
      </c>
      <c r="R26" s="28" t="s">
        <v>1048</v>
      </c>
      <c r="S26" s="102">
        <f t="shared" si="9"/>
        <v>0</v>
      </c>
      <c r="T26" s="102"/>
      <c r="U26" s="102">
        <v>1122</v>
      </c>
      <c r="V26" s="102"/>
      <c r="W26" s="102"/>
      <c r="X26" s="102"/>
      <c r="Y26" s="102"/>
      <c r="Z26" s="10">
        <f>IF(I26=0,0,(U26+T26)/I26)</f>
        <v>29.526315789473685</v>
      </c>
      <c r="AA26" s="12">
        <f>IF(OR(Q26=0,I26=0),"",Z26/Q26*100)</f>
        <v>328.07017543859649</v>
      </c>
      <c r="AB26" s="103"/>
      <c r="AC26" s="103"/>
      <c r="AD26" s="103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102" t="s">
        <v>89</v>
      </c>
      <c r="E27" s="103">
        <v>0</v>
      </c>
      <c r="F27" s="103">
        <v>0</v>
      </c>
      <c r="G27" s="103">
        <v>0</v>
      </c>
      <c r="H27" s="103">
        <v>0</v>
      </c>
      <c r="I27" s="84">
        <f>IFERROR(VLOOKUP(D27,Pieces!A:C,3,0),"Entrer la cadence")</f>
        <v>1</v>
      </c>
      <c r="J27" s="102">
        <v>1</v>
      </c>
      <c r="K27" s="102">
        <f>(F27-E27)*J27</f>
        <v>0</v>
      </c>
      <c r="L27" s="102">
        <f>(G27-F27)*J27</f>
        <v>0</v>
      </c>
      <c r="M27" s="102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102"/>
      <c r="S27" s="102">
        <f t="shared" si="9"/>
        <v>0</v>
      </c>
      <c r="T27" s="102"/>
      <c r="U27" s="102">
        <v>0</v>
      </c>
      <c r="V27" s="102"/>
      <c r="W27" s="102"/>
      <c r="X27" s="102"/>
      <c r="Y27" s="102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102" t="s">
        <v>93</v>
      </c>
      <c r="E28" s="102">
        <v>0</v>
      </c>
      <c r="F28" s="102">
        <v>1950</v>
      </c>
      <c r="G28" s="102">
        <v>1950</v>
      </c>
      <c r="H28" s="102">
        <v>1950</v>
      </c>
      <c r="I28" s="84">
        <f>IFERROR(VLOOKUP(D28,Pieces!A:C,3,0),"Entrer la cadence")</f>
        <v>454</v>
      </c>
      <c r="J28" s="102">
        <v>1</v>
      </c>
      <c r="K28" s="102">
        <f t="shared" si="1"/>
        <v>1950</v>
      </c>
      <c r="L28" s="102">
        <f t="shared" si="2"/>
        <v>0</v>
      </c>
      <c r="M28" s="102">
        <f>(H28-G28)*J28</f>
        <v>0</v>
      </c>
      <c r="N28" s="17">
        <f>IF(I28=0,0,K28/I28)</f>
        <v>4.2951541850220263</v>
      </c>
      <c r="O28" s="17">
        <f>IF(I28=0,0,L28/I28)</f>
        <v>0</v>
      </c>
      <c r="P28" s="17">
        <f>IF(I28=0,0,M28/I28)</f>
        <v>0</v>
      </c>
      <c r="Q28" s="49">
        <v>9</v>
      </c>
      <c r="R28" s="102"/>
      <c r="S28" s="102">
        <f t="shared" si="9"/>
        <v>0</v>
      </c>
      <c r="T28" s="102"/>
      <c r="U28" s="102">
        <v>1950</v>
      </c>
      <c r="V28" s="102"/>
      <c r="W28" s="102"/>
      <c r="X28" s="102"/>
      <c r="Y28" s="102"/>
      <c r="Z28" s="10">
        <f>IF(I28=0,0,(U28+T28)/I28)</f>
        <v>4.2951541850220263</v>
      </c>
      <c r="AA28" s="12">
        <f>IF(OR(Q28=0,I28=0),"",Z28/Q28*100)</f>
        <v>47.723935389133629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IFERROR(VLOOKUP(C28,Pieces!A:B,2,C280)," ")</f>
        <v xml:space="preserve"> </v>
      </c>
      <c r="D29" s="102" t="s">
        <v>1049</v>
      </c>
      <c r="E29" s="103">
        <v>0</v>
      </c>
      <c r="F29" s="101">
        <v>220</v>
      </c>
      <c r="G29" s="101">
        <v>220</v>
      </c>
      <c r="H29" s="101">
        <v>220</v>
      </c>
      <c r="I29" s="84">
        <f>IFERROR(VLOOKUP(D29,Pieces!A:C,3,0),"Entrer la cadence")</f>
        <v>30</v>
      </c>
      <c r="J29" s="102">
        <v>1</v>
      </c>
      <c r="K29" s="102">
        <f t="shared" si="1"/>
        <v>220</v>
      </c>
      <c r="L29" s="102">
        <f t="shared" si="2"/>
        <v>0</v>
      </c>
      <c r="M29" s="102">
        <f>(H29-G29)*J29</f>
        <v>0</v>
      </c>
      <c r="N29" s="17">
        <f>IF(I29=0,0,K29/I29)</f>
        <v>7.333333333333333</v>
      </c>
      <c r="O29" s="17">
        <f>IF(I29=0,0,L29/I29)</f>
        <v>0</v>
      </c>
      <c r="P29" s="17">
        <f>IF(I29=0,0,M29/I29)</f>
        <v>0</v>
      </c>
      <c r="Q29" s="49">
        <v>9</v>
      </c>
      <c r="R29" s="102"/>
      <c r="S29" s="102">
        <f t="shared" si="9"/>
        <v>0</v>
      </c>
      <c r="T29" s="102"/>
      <c r="U29" s="102">
        <v>220</v>
      </c>
      <c r="V29" s="102"/>
      <c r="W29" s="102"/>
      <c r="X29" s="102"/>
      <c r="Y29" s="102"/>
      <c r="Z29" s="10">
        <f>IF(I29=0,0,(U29+T29)/I29)</f>
        <v>7.333333333333333</v>
      </c>
      <c r="AA29" s="12">
        <f>IF(OR(Q29=0,I29=0),"",Z29/Q29*100)</f>
        <v>81.481481481481481</v>
      </c>
      <c r="AB29" s="12"/>
      <c r="AC29" s="12"/>
      <c r="AD29" s="12"/>
      <c r="AE29" s="11" t="str">
        <f>IF(AA29&gt;85," ","WARNING")</f>
        <v>WARNING</v>
      </c>
    </row>
    <row r="30" spans="1:31" ht="48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102" t="s">
        <v>1022</v>
      </c>
      <c r="E30" s="103">
        <v>1913</v>
      </c>
      <c r="F30" s="103">
        <v>1913</v>
      </c>
      <c r="G30" s="103">
        <v>1913</v>
      </c>
      <c r="H30" s="103">
        <v>1913</v>
      </c>
      <c r="I30" s="84">
        <f>IFERROR(VLOOKUP(D30,Pieces!A:C,3,0),"Entrer la cadence")</f>
        <v>20</v>
      </c>
      <c r="J30" s="102">
        <v>1</v>
      </c>
      <c r="K30" s="102">
        <f t="shared" si="1"/>
        <v>0</v>
      </c>
      <c r="L30" s="102">
        <f t="shared" si="2"/>
        <v>0</v>
      </c>
      <c r="M30" s="102">
        <f t="shared" si="4"/>
        <v>0</v>
      </c>
      <c r="N30" s="26">
        <f>IF(I30=0,0,K30/I30)</f>
        <v>0</v>
      </c>
      <c r="O30" s="26">
        <f>IF(I30=0,0,L30/I30)</f>
        <v>0</v>
      </c>
      <c r="P30" s="26">
        <f>IF(I30=0,0,M30/I30)</f>
        <v>0</v>
      </c>
      <c r="Q30" s="49">
        <v>9</v>
      </c>
      <c r="R30" s="102"/>
      <c r="S30" s="102">
        <f t="shared" si="9"/>
        <v>0</v>
      </c>
      <c r="T30" s="30"/>
      <c r="U30" s="102">
        <v>0</v>
      </c>
      <c r="V30" s="30"/>
      <c r="W30" s="30"/>
      <c r="X30" s="30"/>
      <c r="Y30" s="30"/>
      <c r="Z30" s="10">
        <f t="shared" si="7"/>
        <v>0</v>
      </c>
      <c r="AA30" s="12">
        <f t="shared" si="8"/>
        <v>0</v>
      </c>
      <c r="AB30" s="29"/>
      <c r="AC30" s="29"/>
      <c r="AD30" s="29"/>
      <c r="AE30" s="11" t="str">
        <f t="shared" si="0"/>
        <v>WARNING</v>
      </c>
    </row>
    <row r="31" spans="1:31" ht="46.5">
      <c r="A31" s="104"/>
      <c r="B31" s="104"/>
      <c r="D31" s="39"/>
      <c r="I31" s="86"/>
      <c r="Q31" s="106" t="s">
        <v>1050</v>
      </c>
      <c r="R31" s="49">
        <v>9</v>
      </c>
      <c r="Z31" s="3"/>
    </row>
    <row r="32" spans="1:31" ht="20.25">
      <c r="A32" s="104"/>
      <c r="B32" s="104"/>
      <c r="D32" s="39"/>
      <c r="Z32" s="3"/>
    </row>
    <row r="33" spans="1:26" ht="20.25">
      <c r="A33" s="104"/>
      <c r="B33" s="104"/>
      <c r="D33" s="39"/>
      <c r="Z33" s="3"/>
    </row>
    <row r="34" spans="1:26" ht="20.25">
      <c r="A34" s="104"/>
      <c r="B34" s="104"/>
      <c r="D34" s="39"/>
      <c r="Z34" s="3"/>
    </row>
    <row r="35" spans="1:26" ht="20.25">
      <c r="A35" s="104"/>
      <c r="B35" s="104"/>
      <c r="D35" s="39"/>
      <c r="Z35" s="3"/>
    </row>
    <row r="36" spans="1:26" ht="20.25">
      <c r="A36" s="104"/>
      <c r="B36" s="104"/>
      <c r="D36" s="39"/>
      <c r="Z36" s="3"/>
    </row>
    <row r="37" spans="1:26" ht="20.25">
      <c r="A37" s="104"/>
      <c r="B37" s="104"/>
      <c r="D37" s="39"/>
      <c r="Z37" s="3"/>
    </row>
    <row r="38" spans="1:26" ht="20.25">
      <c r="A38" s="104"/>
      <c r="B38" s="104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104"/>
      <c r="B39" s="104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104"/>
      <c r="B40" s="104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  <mergeCell ref="A1:B4"/>
    <mergeCell ref="C1:Y4"/>
    <mergeCell ref="Z1:AE1"/>
    <mergeCell ref="Z2:AE2"/>
    <mergeCell ref="Z3:AE3"/>
    <mergeCell ref="Z4:AE4"/>
  </mergeCells>
  <conditionalFormatting sqref="AE9:AE16">
    <cfRule type="containsText" dxfId="79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78" priority="7" operator="containsText" text="WARNING">
      <formula>NOT(ISERROR(SEARCH("WARNING",AE18)))</formula>
    </cfRule>
  </conditionalFormatting>
  <conditionalFormatting sqref="AE18">
    <cfRule type="containsText" dxfId="77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76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75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48"/>
  <sheetViews>
    <sheetView topLeftCell="I8" zoomScale="40" zoomScaleNormal="40" workbookViewId="0">
      <selection activeCell="Q29" sqref="Q29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1044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1045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96"/>
      <c r="E9" s="97"/>
      <c r="F9" s="97"/>
      <c r="G9" s="97"/>
      <c r="H9" s="97"/>
      <c r="I9" s="96"/>
      <c r="J9" s="97"/>
      <c r="K9" s="97">
        <f>(F9-E9)*J9</f>
        <v>0</v>
      </c>
      <c r="L9" s="96">
        <f>(G9-F9)*J9</f>
        <v>0</v>
      </c>
      <c r="M9" s="96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96"/>
      <c r="S9" s="96"/>
      <c r="T9" s="96"/>
      <c r="U9" s="96"/>
      <c r="V9" s="96"/>
      <c r="W9" s="96"/>
      <c r="X9" s="96"/>
      <c r="Y9" s="96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96"/>
      <c r="E10" s="97"/>
      <c r="F10" s="97"/>
      <c r="G10" s="97"/>
      <c r="H10" s="97"/>
      <c r="I10" s="96"/>
      <c r="J10" s="97"/>
      <c r="K10" s="97">
        <f>(F10-E10)*J10</f>
        <v>0</v>
      </c>
      <c r="L10" s="96">
        <f>(G10-F10)*J10</f>
        <v>0</v>
      </c>
      <c r="M10" s="96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96"/>
      <c r="S10" s="96"/>
      <c r="T10" s="96"/>
      <c r="U10" s="96"/>
      <c r="V10" s="96"/>
      <c r="W10" s="96"/>
      <c r="X10" s="96"/>
      <c r="Y10" s="96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96"/>
      <c r="E11" s="97"/>
      <c r="F11" s="97"/>
      <c r="G11" s="97"/>
      <c r="H11" s="97"/>
      <c r="I11" s="96"/>
      <c r="J11" s="97"/>
      <c r="K11" s="97">
        <f>(F11-E11)*J11</f>
        <v>0</v>
      </c>
      <c r="L11" s="96">
        <f>(G11-F11)*J11</f>
        <v>0</v>
      </c>
      <c r="M11" s="96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96"/>
      <c r="S11" s="96"/>
      <c r="T11" s="96"/>
      <c r="U11" s="96"/>
      <c r="V11" s="96"/>
      <c r="W11" s="96"/>
      <c r="X11" s="96"/>
      <c r="Y11" s="96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96"/>
      <c r="E12" s="97"/>
      <c r="F12" s="97"/>
      <c r="G12" s="97"/>
      <c r="H12" s="97"/>
      <c r="I12" s="96"/>
      <c r="J12" s="97"/>
      <c r="K12" s="97">
        <f>(F12-E12)*J12</f>
        <v>0</v>
      </c>
      <c r="L12" s="96">
        <f>(G12-F12)*J12</f>
        <v>0</v>
      </c>
      <c r="M12" s="96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96"/>
      <c r="S12" s="96"/>
      <c r="T12" s="96"/>
      <c r="U12" s="96"/>
      <c r="V12" s="96"/>
      <c r="W12" s="96"/>
      <c r="X12" s="96"/>
      <c r="Y12" s="96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96"/>
      <c r="E13" s="97"/>
      <c r="F13" s="97"/>
      <c r="G13" s="97"/>
      <c r="H13" s="97"/>
      <c r="I13" s="96"/>
      <c r="J13" s="97"/>
      <c r="K13" s="97">
        <f>(F13-E13)*J13</f>
        <v>0</v>
      </c>
      <c r="L13" s="96">
        <f>(G13-F13)*J13</f>
        <v>0</v>
      </c>
      <c r="M13" s="96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96"/>
      <c r="S13" s="96"/>
      <c r="T13" s="96"/>
      <c r="U13" s="96"/>
      <c r="V13" s="96"/>
      <c r="W13" s="96"/>
      <c r="X13" s="96"/>
      <c r="Y13" s="96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96"/>
      <c r="E14" s="97"/>
      <c r="F14" s="97"/>
      <c r="G14" s="97"/>
      <c r="H14" s="97"/>
      <c r="I14" s="96"/>
      <c r="J14" s="97"/>
      <c r="K14" s="97"/>
      <c r="L14" s="96"/>
      <c r="M14" s="96"/>
      <c r="N14" s="10"/>
      <c r="O14" s="10"/>
      <c r="P14" s="10"/>
      <c r="Q14" s="11"/>
      <c r="R14" s="96"/>
      <c r="S14" s="96"/>
      <c r="T14" s="96"/>
      <c r="U14" s="96"/>
      <c r="V14" s="96"/>
      <c r="W14" s="96"/>
      <c r="X14" s="96"/>
      <c r="Y14" s="96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96"/>
      <c r="E15" s="97"/>
      <c r="F15" s="97"/>
      <c r="G15" s="97"/>
      <c r="H15" s="97"/>
      <c r="I15" s="96"/>
      <c r="J15" s="97"/>
      <c r="K15" s="97"/>
      <c r="L15" s="96"/>
      <c r="M15" s="96"/>
      <c r="N15" s="10"/>
      <c r="O15" s="10"/>
      <c r="P15" s="10"/>
      <c r="Q15" s="11"/>
      <c r="R15" s="96"/>
      <c r="S15" s="96"/>
      <c r="T15" s="96"/>
      <c r="U15" s="96"/>
      <c r="V15" s="96"/>
      <c r="W15" s="96"/>
      <c r="X15" s="96"/>
      <c r="Y15" s="96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96"/>
      <c r="E16" s="97"/>
      <c r="F16" s="97"/>
      <c r="G16" s="97"/>
      <c r="H16" s="97"/>
      <c r="I16" s="96"/>
      <c r="J16" s="97"/>
      <c r="K16" s="97">
        <f>(F16-E16)*J16</f>
        <v>0</v>
      </c>
      <c r="L16" s="96">
        <f>(G16-F16)*J16</f>
        <v>0</v>
      </c>
      <c r="M16" s="96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96"/>
      <c r="S16" s="96"/>
      <c r="T16" s="96"/>
      <c r="U16" s="96"/>
      <c r="V16" s="96"/>
      <c r="W16" s="96"/>
      <c r="X16" s="96"/>
      <c r="Y16" s="96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96">
        <v>35390</v>
      </c>
      <c r="F18" s="96">
        <v>35750</v>
      </c>
      <c r="G18" s="99">
        <v>35750</v>
      </c>
      <c r="H18" s="99">
        <v>35750</v>
      </c>
      <c r="I18" s="84">
        <f>IFERROR(VLOOKUP(D18,Pieces!A:C,3,0),"Entrer la cadence")</f>
        <v>75</v>
      </c>
      <c r="J18" s="96">
        <v>1</v>
      </c>
      <c r="K18" s="96">
        <f t="shared" ref="K18:K30" si="1">(F18-E18)*J18</f>
        <v>360</v>
      </c>
      <c r="L18" s="96">
        <f t="shared" ref="L18:L30" si="2">(G18-F18)*J18</f>
        <v>0</v>
      </c>
      <c r="M18" s="96">
        <f>(H18-G18)*J18</f>
        <v>0</v>
      </c>
      <c r="N18" s="17">
        <f>IF(I18=0,0,K18/I18)</f>
        <v>4.8</v>
      </c>
      <c r="O18" s="17">
        <f t="shared" ref="O18:O25" si="3">IF(I18=0,0,L18/I18)</f>
        <v>0</v>
      </c>
      <c r="P18" s="17">
        <f>IF(I18=0,0,M18/I18)</f>
        <v>0</v>
      </c>
      <c r="Q18" s="49">
        <v>5</v>
      </c>
      <c r="R18" s="96"/>
      <c r="S18" s="96">
        <f>U18+T18-K18-L18-M18</f>
        <v>0</v>
      </c>
      <c r="T18" s="96"/>
      <c r="U18" s="96">
        <v>360</v>
      </c>
      <c r="V18" s="96"/>
      <c r="W18" s="96"/>
      <c r="X18" s="96"/>
      <c r="Y18" s="96"/>
      <c r="Z18" s="10">
        <f>IF(I18=0,0,(U18+T18)/I18)</f>
        <v>4.8</v>
      </c>
      <c r="AA18" s="12">
        <f>IF(OR(Q18=0,I18=0),"",Z18/Q18*100)</f>
        <v>96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 t="str">
        <f>IFERROR(VLOOKUP(D19,Pieces!A:B,2,0)," ")</f>
        <v>BROCH L 180</v>
      </c>
      <c r="D19" s="50" t="s">
        <v>601</v>
      </c>
      <c r="E19" s="96">
        <v>443</v>
      </c>
      <c r="F19" s="96">
        <v>900</v>
      </c>
      <c r="G19" s="99">
        <v>880</v>
      </c>
      <c r="H19" s="99">
        <v>880</v>
      </c>
      <c r="I19" s="84">
        <f>IFERROR(VLOOKUP(D19,Pieces!A:C,3,0),"Entrer la cadence")</f>
        <v>90</v>
      </c>
      <c r="J19" s="96">
        <v>1</v>
      </c>
      <c r="K19" s="96">
        <f t="shared" si="1"/>
        <v>457</v>
      </c>
      <c r="L19" s="96">
        <f t="shared" si="2"/>
        <v>-20</v>
      </c>
      <c r="M19" s="96">
        <f t="shared" ref="M19:M30" si="4">(H19-G19)*J19</f>
        <v>0</v>
      </c>
      <c r="N19" s="17">
        <f t="shared" ref="N19:N25" si="5">IF(I19=0,0,K19/I19)</f>
        <v>5.0777777777777775</v>
      </c>
      <c r="O19" s="17">
        <f t="shared" si="3"/>
        <v>-0.22222222222222221</v>
      </c>
      <c r="P19" s="17">
        <f t="shared" ref="P19:P25" si="6">IF(I19=0,0,M19/I19)</f>
        <v>0</v>
      </c>
      <c r="Q19" s="49">
        <v>5</v>
      </c>
      <c r="R19" s="96"/>
      <c r="S19" s="96">
        <f>U19+T19-K19-L19-M19</f>
        <v>0</v>
      </c>
      <c r="T19" s="96"/>
      <c r="U19" s="96">
        <v>437</v>
      </c>
      <c r="V19" s="96"/>
      <c r="W19" s="96"/>
      <c r="X19" s="96"/>
      <c r="Y19" s="96"/>
      <c r="Z19" s="10">
        <f t="shared" ref="Z19:Z30" si="7">IF(I19=0,0,(U19+T19)/I19)</f>
        <v>4.8555555555555552</v>
      </c>
      <c r="AA19" s="12">
        <f t="shared" ref="AA19:AA30" si="8">IF(OR(Q19=0,I19=0),"",Z19/Q19*100)</f>
        <v>97.1111111111111</v>
      </c>
      <c r="AB19" s="12"/>
      <c r="AC19" s="12"/>
      <c r="AD19" s="12"/>
      <c r="AE19" s="11" t="str">
        <f t="shared" si="0"/>
        <v xml:space="preserve"> 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96" t="s">
        <v>878</v>
      </c>
      <c r="E20" s="96">
        <v>2725</v>
      </c>
      <c r="F20" s="96">
        <v>2900</v>
      </c>
      <c r="G20" s="99">
        <v>2900</v>
      </c>
      <c r="H20" s="99">
        <v>2900</v>
      </c>
      <c r="I20" s="84">
        <f>IFERROR(VLOOKUP(D20,Pieces!A:C,3,0),"Entrer la cadence")</f>
        <v>50</v>
      </c>
      <c r="J20" s="16">
        <v>1</v>
      </c>
      <c r="K20" s="96">
        <f t="shared" si="1"/>
        <v>175</v>
      </c>
      <c r="L20" s="96">
        <f t="shared" si="2"/>
        <v>0</v>
      </c>
      <c r="M20" s="96">
        <f t="shared" si="4"/>
        <v>0</v>
      </c>
      <c r="N20" s="17">
        <f t="shared" si="5"/>
        <v>3.5</v>
      </c>
      <c r="O20" s="17">
        <f t="shared" si="3"/>
        <v>0</v>
      </c>
      <c r="P20" s="17">
        <f t="shared" si="6"/>
        <v>0</v>
      </c>
      <c r="Q20" s="49">
        <v>5</v>
      </c>
      <c r="R20" s="51"/>
      <c r="S20" s="96">
        <f>U20+T20-K20-L20-M20</f>
        <v>0</v>
      </c>
      <c r="T20" s="96"/>
      <c r="U20" s="96">
        <v>175</v>
      </c>
      <c r="V20" s="96"/>
      <c r="W20" s="96"/>
      <c r="X20" s="96"/>
      <c r="Y20" s="96"/>
      <c r="Z20" s="10">
        <f t="shared" si="7"/>
        <v>3.5</v>
      </c>
      <c r="AA20" s="12">
        <f t="shared" si="8"/>
        <v>70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F045-CP2</v>
      </c>
      <c r="D21" s="96" t="s">
        <v>1032</v>
      </c>
      <c r="E21" s="96">
        <v>396</v>
      </c>
      <c r="F21" s="96">
        <v>479</v>
      </c>
      <c r="G21" s="99">
        <v>479</v>
      </c>
      <c r="H21" s="99">
        <v>479</v>
      </c>
      <c r="I21" s="84">
        <f>IFERROR(VLOOKUP(D21,Pieces!A:C,3,0),"Entrer la cadence")</f>
        <v>30</v>
      </c>
      <c r="J21" s="96">
        <v>1</v>
      </c>
      <c r="K21" s="96">
        <f t="shared" si="1"/>
        <v>83</v>
      </c>
      <c r="L21" s="96">
        <f t="shared" si="2"/>
        <v>0</v>
      </c>
      <c r="M21" s="96">
        <f t="shared" si="4"/>
        <v>0</v>
      </c>
      <c r="N21" s="17">
        <f t="shared" si="5"/>
        <v>2.7666666666666666</v>
      </c>
      <c r="O21" s="17">
        <f t="shared" si="3"/>
        <v>0</v>
      </c>
      <c r="P21" s="17">
        <f t="shared" si="6"/>
        <v>0</v>
      </c>
      <c r="Q21" s="49">
        <v>5</v>
      </c>
      <c r="R21" s="96"/>
      <c r="S21" s="96">
        <f t="shared" ref="S21:S30" si="9">U21+T21-K21-L21-M21</f>
        <v>0</v>
      </c>
      <c r="T21" s="96"/>
      <c r="U21" s="96">
        <v>83</v>
      </c>
      <c r="V21" s="96"/>
      <c r="W21" s="96"/>
      <c r="X21" s="96"/>
      <c r="Y21" s="96"/>
      <c r="Z21" s="10">
        <f t="shared" si="7"/>
        <v>2.7666666666666666</v>
      </c>
      <c r="AA21" s="12">
        <f t="shared" si="8"/>
        <v>55.333333333333336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200200</v>
      </c>
      <c r="D22" s="96" t="s">
        <v>1035</v>
      </c>
      <c r="E22" s="96">
        <v>942</v>
      </c>
      <c r="F22" s="96">
        <v>1152</v>
      </c>
      <c r="G22" s="99">
        <v>1152</v>
      </c>
      <c r="H22" s="99">
        <v>1152</v>
      </c>
      <c r="I22" s="84">
        <f>IFERROR(VLOOKUP(D22,Pieces!A:C,3,0),"Entrer la cadence")</f>
        <v>60</v>
      </c>
      <c r="J22" s="96">
        <v>1</v>
      </c>
      <c r="K22" s="96">
        <f t="shared" si="1"/>
        <v>210</v>
      </c>
      <c r="L22" s="96">
        <f t="shared" si="2"/>
        <v>0</v>
      </c>
      <c r="M22" s="96">
        <f t="shared" si="4"/>
        <v>0</v>
      </c>
      <c r="N22" s="17">
        <f t="shared" si="5"/>
        <v>3.5</v>
      </c>
      <c r="O22" s="17">
        <f t="shared" si="3"/>
        <v>0</v>
      </c>
      <c r="P22" s="17">
        <f t="shared" si="6"/>
        <v>0</v>
      </c>
      <c r="Q22" s="49">
        <v>5</v>
      </c>
      <c r="R22" s="96"/>
      <c r="S22" s="96">
        <f t="shared" si="9"/>
        <v>0</v>
      </c>
      <c r="T22" s="96"/>
      <c r="U22" s="96">
        <v>210</v>
      </c>
      <c r="V22" s="96"/>
      <c r="W22" s="96"/>
      <c r="X22" s="96"/>
      <c r="Y22" s="96"/>
      <c r="Z22" s="10">
        <f t="shared" si="7"/>
        <v>3.5</v>
      </c>
      <c r="AA22" s="12">
        <f t="shared" si="8"/>
        <v>70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96" t="s">
        <v>89</v>
      </c>
      <c r="E23" s="97">
        <v>0</v>
      </c>
      <c r="F23" s="97">
        <v>0</v>
      </c>
      <c r="G23" s="100">
        <v>0</v>
      </c>
      <c r="H23" s="100">
        <v>0</v>
      </c>
      <c r="I23" s="84">
        <f>IFERROR(VLOOKUP(D23,Pieces!A:C,3,0),"Entrer la cadence")</f>
        <v>1</v>
      </c>
      <c r="J23" s="96">
        <v>1</v>
      </c>
      <c r="K23" s="96">
        <f t="shared" si="1"/>
        <v>0</v>
      </c>
      <c r="L23" s="96">
        <f t="shared" si="2"/>
        <v>0</v>
      </c>
      <c r="M23" s="96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5</v>
      </c>
      <c r="R23" s="52"/>
      <c r="S23" s="96">
        <f t="shared" si="9"/>
        <v>0</v>
      </c>
      <c r="T23" s="96"/>
      <c r="U23" s="96">
        <v>0</v>
      </c>
      <c r="V23" s="96"/>
      <c r="W23" s="96"/>
      <c r="X23" s="96"/>
      <c r="Y23" s="96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96" t="s">
        <v>90</v>
      </c>
      <c r="E24" s="96">
        <v>76</v>
      </c>
      <c r="F24" s="96">
        <v>96</v>
      </c>
      <c r="G24" s="99">
        <v>96</v>
      </c>
      <c r="H24" s="99">
        <v>96</v>
      </c>
      <c r="I24" s="84">
        <f>IFERROR(VLOOKUP(D24,Pieces!A:C,3,0),"Entrer la cadence")</f>
        <v>28</v>
      </c>
      <c r="J24" s="96">
        <v>7</v>
      </c>
      <c r="K24" s="96">
        <f t="shared" si="1"/>
        <v>140</v>
      </c>
      <c r="L24" s="96">
        <f t="shared" si="2"/>
        <v>0</v>
      </c>
      <c r="M24" s="96">
        <f t="shared" si="4"/>
        <v>0</v>
      </c>
      <c r="N24" s="17">
        <f>IF(I24=0,0,K24/I24)</f>
        <v>5</v>
      </c>
      <c r="O24" s="17">
        <f t="shared" si="3"/>
        <v>0</v>
      </c>
      <c r="P24" s="17">
        <f t="shared" si="6"/>
        <v>0</v>
      </c>
      <c r="Q24" s="49">
        <v>5</v>
      </c>
      <c r="R24" s="96"/>
      <c r="S24" s="96">
        <f t="shared" si="9"/>
        <v>0</v>
      </c>
      <c r="T24" s="96"/>
      <c r="U24" s="96">
        <v>140</v>
      </c>
      <c r="V24" s="96"/>
      <c r="W24" s="96"/>
      <c r="X24" s="96"/>
      <c r="Y24" s="96"/>
      <c r="Z24" s="10">
        <f t="shared" si="7"/>
        <v>5</v>
      </c>
      <c r="AA24" s="12">
        <f t="shared" si="8"/>
        <v>100</v>
      </c>
      <c r="AB24" s="12"/>
      <c r="AC24" s="12"/>
      <c r="AD24" s="12"/>
      <c r="AE24" s="11" t="str">
        <f t="shared" si="0"/>
        <v xml:space="preserve"> 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96" t="s">
        <v>91</v>
      </c>
      <c r="E25" s="97">
        <v>128</v>
      </c>
      <c r="F25" s="97">
        <v>136</v>
      </c>
      <c r="G25" s="100">
        <v>136</v>
      </c>
      <c r="H25" s="100">
        <v>136</v>
      </c>
      <c r="I25" s="84">
        <f>IFERROR(VLOOKUP(D25,Pieces!A:C,3,0),"Entrer la cadence")</f>
        <v>60</v>
      </c>
      <c r="J25" s="96">
        <v>20</v>
      </c>
      <c r="K25" s="96">
        <f t="shared" si="1"/>
        <v>160</v>
      </c>
      <c r="L25" s="96">
        <f t="shared" si="2"/>
        <v>0</v>
      </c>
      <c r="M25" s="96">
        <f t="shared" si="4"/>
        <v>0</v>
      </c>
      <c r="N25" s="17">
        <f t="shared" si="5"/>
        <v>2.6666666666666665</v>
      </c>
      <c r="O25" s="17">
        <f t="shared" si="3"/>
        <v>0</v>
      </c>
      <c r="P25" s="17">
        <f t="shared" si="6"/>
        <v>0</v>
      </c>
      <c r="Q25" s="49">
        <v>5</v>
      </c>
      <c r="R25" s="96"/>
      <c r="S25" s="96">
        <f t="shared" si="9"/>
        <v>0</v>
      </c>
      <c r="T25" s="96"/>
      <c r="U25" s="96">
        <v>160</v>
      </c>
      <c r="V25" s="96"/>
      <c r="W25" s="96"/>
      <c r="X25" s="96"/>
      <c r="Y25" s="96"/>
      <c r="Z25" s="10">
        <f t="shared" si="7"/>
        <v>2.6666666666666665</v>
      </c>
      <c r="AA25" s="12">
        <f t="shared" si="8"/>
        <v>53.333333333333336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97">
        <v>155</v>
      </c>
      <c r="F26" s="97">
        <v>172</v>
      </c>
      <c r="G26" s="100">
        <v>172</v>
      </c>
      <c r="H26" s="100">
        <v>172</v>
      </c>
      <c r="I26" s="84">
        <f>IFERROR(VLOOKUP(D26,Pieces!A:C,3,0),"Entrer la cadence")</f>
        <v>38</v>
      </c>
      <c r="J26" s="96">
        <v>51</v>
      </c>
      <c r="K26" s="96">
        <f t="shared" si="1"/>
        <v>867</v>
      </c>
      <c r="L26" s="96">
        <f t="shared" si="2"/>
        <v>0</v>
      </c>
      <c r="M26" s="96">
        <f t="shared" si="4"/>
        <v>0</v>
      </c>
      <c r="N26" s="17">
        <f>IF(I26=0,0,K26/I26)</f>
        <v>22.815789473684209</v>
      </c>
      <c r="O26" s="17">
        <f>IF(I26=0,0,L26/I26)</f>
        <v>0</v>
      </c>
      <c r="P26" s="17">
        <f>IF(I26=0,0,M26/I26)</f>
        <v>0</v>
      </c>
      <c r="Q26" s="49">
        <v>5</v>
      </c>
      <c r="R26" s="28"/>
      <c r="S26" s="96">
        <f t="shared" si="9"/>
        <v>0</v>
      </c>
      <c r="T26" s="96"/>
      <c r="U26" s="96">
        <v>867</v>
      </c>
      <c r="V26" s="96"/>
      <c r="W26" s="96"/>
      <c r="X26" s="96"/>
      <c r="Y26" s="96"/>
      <c r="Z26" s="10">
        <f>IF(I26=0,0,(U26+T26)/I26)</f>
        <v>22.815789473684209</v>
      </c>
      <c r="AA26" s="12">
        <f>IF(OR(Q26=0,I26=0),"",Z26/Q26*100)</f>
        <v>456.31578947368416</v>
      </c>
      <c r="AB26" s="97"/>
      <c r="AC26" s="97"/>
      <c r="AD26" s="97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96" t="s">
        <v>89</v>
      </c>
      <c r="E27" s="97">
        <v>0</v>
      </c>
      <c r="F27" s="97">
        <v>0</v>
      </c>
      <c r="G27" s="100">
        <v>0</v>
      </c>
      <c r="H27" s="100">
        <v>0</v>
      </c>
      <c r="I27" s="84">
        <f>IFERROR(VLOOKUP(D27,Pieces!A:C,3,0),"Entrer la cadence")</f>
        <v>1</v>
      </c>
      <c r="J27" s="96">
        <v>1</v>
      </c>
      <c r="K27" s="96">
        <f>(F27-E27)*J27</f>
        <v>0</v>
      </c>
      <c r="L27" s="96">
        <f>(G27-F27)*J27</f>
        <v>0</v>
      </c>
      <c r="M27" s="96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5</v>
      </c>
      <c r="R27" s="96"/>
      <c r="S27" s="96">
        <f t="shared" si="9"/>
        <v>0</v>
      </c>
      <c r="T27" s="96"/>
      <c r="U27" s="96">
        <v>0</v>
      </c>
      <c r="V27" s="96"/>
      <c r="W27" s="96"/>
      <c r="X27" s="96"/>
      <c r="Y27" s="96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96" t="s">
        <v>93</v>
      </c>
      <c r="E28" s="96">
        <v>180840</v>
      </c>
      <c r="F28" s="96">
        <v>180840</v>
      </c>
      <c r="G28" s="99">
        <v>180840</v>
      </c>
      <c r="H28" s="99">
        <v>180840</v>
      </c>
      <c r="I28" s="84">
        <f>IFERROR(VLOOKUP(D28,Pieces!A:C,3,0),"Entrer la cadence")</f>
        <v>454</v>
      </c>
      <c r="J28" s="96">
        <v>1</v>
      </c>
      <c r="K28" s="96">
        <f t="shared" si="1"/>
        <v>0</v>
      </c>
      <c r="L28" s="96">
        <f t="shared" si="2"/>
        <v>0</v>
      </c>
      <c r="M28" s="96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5</v>
      </c>
      <c r="R28" s="96"/>
      <c r="S28" s="96">
        <f t="shared" si="9"/>
        <v>0</v>
      </c>
      <c r="T28" s="96"/>
      <c r="U28" s="96">
        <v>0</v>
      </c>
      <c r="V28" s="96"/>
      <c r="W28" s="96"/>
      <c r="X28" s="96"/>
      <c r="Y28" s="96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IFERROR(VLOOKUP(C28,Pieces!A:B,2,C280)," ")</f>
        <v xml:space="preserve"> </v>
      </c>
      <c r="D29" s="96" t="s">
        <v>1049</v>
      </c>
      <c r="E29" s="97">
        <v>0</v>
      </c>
      <c r="F29" s="101"/>
      <c r="G29" s="100">
        <v>0</v>
      </c>
      <c r="H29" s="100">
        <v>0</v>
      </c>
      <c r="I29" s="84">
        <f>IFERROR(VLOOKUP(D29,Pieces!A:C,3,0),"Entrer la cadence")</f>
        <v>30</v>
      </c>
      <c r="J29" s="96">
        <v>1</v>
      </c>
      <c r="K29" s="96">
        <f t="shared" si="1"/>
        <v>0</v>
      </c>
      <c r="L29" s="96">
        <f t="shared" si="2"/>
        <v>0</v>
      </c>
      <c r="M29" s="96">
        <f>(H29-G29)*J29</f>
        <v>0</v>
      </c>
      <c r="N29" s="17">
        <f>IF(I29=0,0,K29/I29)</f>
        <v>0</v>
      </c>
      <c r="O29" s="17">
        <f>IF(I29=0,0,L29/I29)</f>
        <v>0</v>
      </c>
      <c r="P29" s="17">
        <f>IF(I29=0,0,M29/I29)</f>
        <v>0</v>
      </c>
      <c r="Q29" s="49">
        <v>5</v>
      </c>
      <c r="R29" s="96"/>
      <c r="S29" s="96">
        <f t="shared" si="9"/>
        <v>0</v>
      </c>
      <c r="T29" s="96"/>
      <c r="U29" s="96">
        <v>0</v>
      </c>
      <c r="V29" s="96"/>
      <c r="W29" s="96"/>
      <c r="X29" s="96"/>
      <c r="Y29" s="96"/>
      <c r="Z29" s="10">
        <f>IF(I29=0,0,(U29+T29)/I29)</f>
        <v>0</v>
      </c>
      <c r="AA29" s="12">
        <f>IF(OR(Q29=0,I29=0),"",Z29/Q29*100)</f>
        <v>0</v>
      </c>
      <c r="AB29" s="12"/>
      <c r="AC29" s="12"/>
      <c r="AD29" s="12"/>
      <c r="AE29" s="11" t="str">
        <f>IF(AA29&gt;85," ","WARNING")</f>
        <v>WARNING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96" t="s">
        <v>1022</v>
      </c>
      <c r="E30" s="103">
        <v>1913</v>
      </c>
      <c r="F30" s="103">
        <v>1913</v>
      </c>
      <c r="G30" s="103">
        <v>1913</v>
      </c>
      <c r="H30" s="103">
        <v>1913</v>
      </c>
      <c r="I30" s="84">
        <f>IFERROR(VLOOKUP(D30,Pieces!A:C,3,0),"Entrer la cadence")</f>
        <v>20</v>
      </c>
      <c r="J30" s="96">
        <v>1</v>
      </c>
      <c r="K30" s="96">
        <f t="shared" si="1"/>
        <v>0</v>
      </c>
      <c r="L30" s="96">
        <f t="shared" si="2"/>
        <v>0</v>
      </c>
      <c r="M30" s="96">
        <f t="shared" si="4"/>
        <v>0</v>
      </c>
      <c r="N30" s="26">
        <f>IF(I30=0,0,K30/I30)</f>
        <v>0</v>
      </c>
      <c r="O30" s="26">
        <f>IF(I30=0,0,L30/I30)</f>
        <v>0</v>
      </c>
      <c r="P30" s="26">
        <f>IF(I30=0,0,M30/I30)</f>
        <v>0</v>
      </c>
      <c r="Q30" s="49">
        <v>5</v>
      </c>
      <c r="R30" s="96"/>
      <c r="S30" s="96">
        <f t="shared" si="9"/>
        <v>0</v>
      </c>
      <c r="T30" s="30"/>
      <c r="U30" s="96">
        <v>0</v>
      </c>
      <c r="V30" s="30"/>
      <c r="W30" s="30"/>
      <c r="X30" s="30"/>
      <c r="Y30" s="30"/>
      <c r="Z30" s="10">
        <f t="shared" si="7"/>
        <v>0</v>
      </c>
      <c r="AA30" s="12">
        <f t="shared" si="8"/>
        <v>0</v>
      </c>
      <c r="AB30" s="29"/>
      <c r="AC30" s="29"/>
      <c r="AD30" s="29"/>
      <c r="AE30" s="11" t="str">
        <f t="shared" si="0"/>
        <v>WARNING</v>
      </c>
    </row>
    <row r="31" spans="1:31" ht="46.5">
      <c r="A31" s="98"/>
      <c r="B31" s="98"/>
      <c r="D31" s="39"/>
      <c r="I31" s="86"/>
      <c r="Q31" s="106" t="s">
        <v>1050</v>
      </c>
      <c r="R31" s="49">
        <v>5</v>
      </c>
      <c r="Z31" s="3"/>
    </row>
    <row r="32" spans="1:31" ht="20.25">
      <c r="A32" s="98"/>
      <c r="B32" s="98"/>
      <c r="D32" s="39"/>
      <c r="Z32" s="3"/>
    </row>
    <row r="33" spans="1:26" ht="20.25">
      <c r="A33" s="98"/>
      <c r="B33" s="98"/>
      <c r="D33" s="39"/>
      <c r="Z33" s="3"/>
    </row>
    <row r="34" spans="1:26" ht="20.25">
      <c r="A34" s="98"/>
      <c r="B34" s="98"/>
      <c r="D34" s="39"/>
      <c r="Z34" s="3"/>
    </row>
    <row r="35" spans="1:26" ht="20.25">
      <c r="A35" s="98"/>
      <c r="B35" s="98"/>
      <c r="D35" s="39"/>
      <c r="Z35" s="3"/>
    </row>
    <row r="36" spans="1:26" ht="20.25">
      <c r="A36" s="98"/>
      <c r="B36" s="98"/>
      <c r="D36" s="39"/>
      <c r="Z36" s="3"/>
    </row>
    <row r="37" spans="1:26" ht="20.25">
      <c r="A37" s="98"/>
      <c r="B37" s="98"/>
      <c r="D37" s="39"/>
      <c r="Z37" s="3"/>
    </row>
    <row r="38" spans="1:26" ht="20.25">
      <c r="A38" s="98"/>
      <c r="B38" s="98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98"/>
      <c r="B39" s="98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98"/>
      <c r="B40" s="98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A1:B4"/>
    <mergeCell ref="C1:Y4"/>
    <mergeCell ref="Z1:AE1"/>
    <mergeCell ref="Z2:AE2"/>
    <mergeCell ref="Z3:AE3"/>
    <mergeCell ref="Z4:AE4"/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</mergeCells>
  <conditionalFormatting sqref="AE9:AE16">
    <cfRule type="containsText" dxfId="74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73" priority="7" operator="containsText" text="WARNING">
      <formula>NOT(ISERROR(SEARCH("WARNING",AE18)))</formula>
    </cfRule>
  </conditionalFormatting>
  <conditionalFormatting sqref="AE18">
    <cfRule type="containsText" dxfId="72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71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70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48"/>
  <sheetViews>
    <sheetView topLeftCell="G18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90"/>
      <c r="E9" s="91"/>
      <c r="F9" s="91"/>
      <c r="G9" s="91"/>
      <c r="H9" s="91"/>
      <c r="I9" s="90"/>
      <c r="J9" s="91"/>
      <c r="K9" s="91">
        <f>(F9-E9)*J9</f>
        <v>0</v>
      </c>
      <c r="L9" s="90">
        <f>(G9-F9)*J9</f>
        <v>0</v>
      </c>
      <c r="M9" s="90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90"/>
      <c r="S9" s="90"/>
      <c r="T9" s="90"/>
      <c r="U9" s="90"/>
      <c r="V9" s="90"/>
      <c r="W9" s="90"/>
      <c r="X9" s="90"/>
      <c r="Y9" s="90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90"/>
      <c r="E10" s="91"/>
      <c r="F10" s="91"/>
      <c r="G10" s="91"/>
      <c r="H10" s="91"/>
      <c r="I10" s="90"/>
      <c r="J10" s="91"/>
      <c r="K10" s="91">
        <f>(F10-E10)*J10</f>
        <v>0</v>
      </c>
      <c r="L10" s="90">
        <f>(G10-F10)*J10</f>
        <v>0</v>
      </c>
      <c r="M10" s="90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90"/>
      <c r="S10" s="90"/>
      <c r="T10" s="90"/>
      <c r="U10" s="90"/>
      <c r="V10" s="90"/>
      <c r="W10" s="90"/>
      <c r="X10" s="90"/>
      <c r="Y10" s="90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90"/>
      <c r="E11" s="91"/>
      <c r="F11" s="91"/>
      <c r="G11" s="91"/>
      <c r="H11" s="91"/>
      <c r="I11" s="90"/>
      <c r="J11" s="91"/>
      <c r="K11" s="91">
        <f>(F11-E11)*J11</f>
        <v>0</v>
      </c>
      <c r="L11" s="90">
        <f>(G11-F11)*J11</f>
        <v>0</v>
      </c>
      <c r="M11" s="90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90"/>
      <c r="S11" s="90"/>
      <c r="T11" s="90"/>
      <c r="U11" s="90"/>
      <c r="V11" s="90"/>
      <c r="W11" s="90"/>
      <c r="X11" s="90"/>
      <c r="Y11" s="90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90"/>
      <c r="E12" s="91"/>
      <c r="F12" s="91"/>
      <c r="G12" s="91"/>
      <c r="H12" s="91"/>
      <c r="I12" s="90"/>
      <c r="J12" s="91"/>
      <c r="K12" s="91">
        <f>(F12-E12)*J12</f>
        <v>0</v>
      </c>
      <c r="L12" s="90">
        <f>(G12-F12)*J12</f>
        <v>0</v>
      </c>
      <c r="M12" s="90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90"/>
      <c r="S12" s="90"/>
      <c r="T12" s="90"/>
      <c r="U12" s="90"/>
      <c r="V12" s="90"/>
      <c r="W12" s="90"/>
      <c r="X12" s="90"/>
      <c r="Y12" s="90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90"/>
      <c r="E13" s="91"/>
      <c r="F13" s="91"/>
      <c r="G13" s="91"/>
      <c r="H13" s="91"/>
      <c r="I13" s="90"/>
      <c r="J13" s="91"/>
      <c r="K13" s="91">
        <f>(F13-E13)*J13</f>
        <v>0</v>
      </c>
      <c r="L13" s="90">
        <f>(G13-F13)*J13</f>
        <v>0</v>
      </c>
      <c r="M13" s="90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90"/>
      <c r="S13" s="90"/>
      <c r="T13" s="90"/>
      <c r="U13" s="90"/>
      <c r="V13" s="90"/>
      <c r="W13" s="90"/>
      <c r="X13" s="90"/>
      <c r="Y13" s="90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90"/>
      <c r="E14" s="91"/>
      <c r="F14" s="91"/>
      <c r="G14" s="91"/>
      <c r="H14" s="91"/>
      <c r="I14" s="90"/>
      <c r="J14" s="91"/>
      <c r="K14" s="91"/>
      <c r="L14" s="90"/>
      <c r="M14" s="90"/>
      <c r="N14" s="10"/>
      <c r="O14" s="10"/>
      <c r="P14" s="10"/>
      <c r="Q14" s="11"/>
      <c r="R14" s="90"/>
      <c r="S14" s="90"/>
      <c r="T14" s="90"/>
      <c r="U14" s="90"/>
      <c r="V14" s="90"/>
      <c r="W14" s="90"/>
      <c r="X14" s="90"/>
      <c r="Y14" s="90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90"/>
      <c r="E15" s="91"/>
      <c r="F15" s="91"/>
      <c r="G15" s="91"/>
      <c r="H15" s="91"/>
      <c r="I15" s="90"/>
      <c r="J15" s="91"/>
      <c r="K15" s="91"/>
      <c r="L15" s="90"/>
      <c r="M15" s="90"/>
      <c r="N15" s="10"/>
      <c r="O15" s="10"/>
      <c r="P15" s="10"/>
      <c r="Q15" s="11"/>
      <c r="R15" s="90"/>
      <c r="S15" s="90"/>
      <c r="T15" s="90"/>
      <c r="U15" s="90"/>
      <c r="V15" s="90"/>
      <c r="W15" s="90"/>
      <c r="X15" s="90"/>
      <c r="Y15" s="90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90"/>
      <c r="E16" s="91"/>
      <c r="F16" s="91"/>
      <c r="G16" s="91"/>
      <c r="H16" s="91"/>
      <c r="I16" s="90"/>
      <c r="J16" s="91"/>
      <c r="K16" s="91">
        <f>(F16-E16)*J16</f>
        <v>0</v>
      </c>
      <c r="L16" s="90">
        <f>(G16-F16)*J16</f>
        <v>0</v>
      </c>
      <c r="M16" s="90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90"/>
      <c r="S16" s="90"/>
      <c r="T16" s="90"/>
      <c r="U16" s="90"/>
      <c r="V16" s="90"/>
      <c r="W16" s="90"/>
      <c r="X16" s="90"/>
      <c r="Y16" s="90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90">
        <v>34740</v>
      </c>
      <c r="F18" s="90">
        <v>35390</v>
      </c>
      <c r="G18" s="94">
        <v>35390</v>
      </c>
      <c r="H18" s="94">
        <v>35390</v>
      </c>
      <c r="I18" s="84">
        <f>IFERROR(VLOOKUP(D18,Pieces!A:C,3,0),"Entrer la cadence")</f>
        <v>75</v>
      </c>
      <c r="J18" s="90">
        <v>1</v>
      </c>
      <c r="K18" s="90">
        <f t="shared" ref="K18:K30" si="1">(F18-E18)*J18</f>
        <v>650</v>
      </c>
      <c r="L18" s="90">
        <f t="shared" ref="L18:L30" si="2">(G18-F18)*J18</f>
        <v>0</v>
      </c>
      <c r="M18" s="90">
        <f>(H18-G18)*J18</f>
        <v>0</v>
      </c>
      <c r="N18" s="17">
        <f>IF(I18=0,0,K18/I18)</f>
        <v>8.6666666666666661</v>
      </c>
      <c r="O18" s="17">
        <f t="shared" ref="O18:O25" si="3">IF(I18=0,0,L18/I18)</f>
        <v>0</v>
      </c>
      <c r="P18" s="17">
        <f>IF(I18=0,0,M18/I18)</f>
        <v>0</v>
      </c>
      <c r="Q18" s="49">
        <v>9</v>
      </c>
      <c r="R18" s="90"/>
      <c r="S18" s="90">
        <f>U18+T18-K18-L18-M18</f>
        <v>0</v>
      </c>
      <c r="T18" s="90"/>
      <c r="U18" s="90">
        <v>650</v>
      </c>
      <c r="V18" s="90"/>
      <c r="W18" s="90"/>
      <c r="X18" s="90"/>
      <c r="Y18" s="90"/>
      <c r="Z18" s="10">
        <f>IF(I18=0,0,(U18+T18)/I18)</f>
        <v>8.6666666666666661</v>
      </c>
      <c r="AA18" s="12">
        <f>IF(OR(Q18=0,I18=0),"",Z18/Q18*100)</f>
        <v>96.296296296296291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 t="str">
        <f>IFERROR(VLOOKUP(D19,Pieces!A:B,2,0)," ")</f>
        <v>BROCH L 180</v>
      </c>
      <c r="D19" s="50" t="s">
        <v>601</v>
      </c>
      <c r="E19" s="90">
        <v>0</v>
      </c>
      <c r="F19" s="90">
        <v>443</v>
      </c>
      <c r="G19" s="94">
        <v>443</v>
      </c>
      <c r="H19" s="94">
        <v>443</v>
      </c>
      <c r="I19" s="84">
        <f>IFERROR(VLOOKUP(D19,Pieces!A:C,3,0),"Entrer la cadence")</f>
        <v>90</v>
      </c>
      <c r="J19" s="90">
        <v>1</v>
      </c>
      <c r="K19" s="90">
        <f t="shared" si="1"/>
        <v>443</v>
      </c>
      <c r="L19" s="90">
        <f t="shared" si="2"/>
        <v>0</v>
      </c>
      <c r="M19" s="90">
        <f t="shared" ref="M19:M30" si="4">(H19-G19)*J19</f>
        <v>0</v>
      </c>
      <c r="N19" s="17">
        <f t="shared" ref="N19:N25" si="5">IF(I19=0,0,K19/I19)</f>
        <v>4.9222222222222225</v>
      </c>
      <c r="O19" s="17">
        <f t="shared" si="3"/>
        <v>0</v>
      </c>
      <c r="P19" s="17">
        <f t="shared" ref="P19:P25" si="6">IF(I19=0,0,M19/I19)</f>
        <v>0</v>
      </c>
      <c r="Q19" s="49">
        <v>9</v>
      </c>
      <c r="R19" s="90" t="s">
        <v>1043</v>
      </c>
      <c r="S19" s="90">
        <f>U19+T19-K19-L19-M19</f>
        <v>0</v>
      </c>
      <c r="T19" s="90"/>
      <c r="U19" s="90">
        <v>443</v>
      </c>
      <c r="V19" s="90"/>
      <c r="W19" s="90"/>
      <c r="X19" s="90"/>
      <c r="Y19" s="90"/>
      <c r="Z19" s="10">
        <f t="shared" ref="Z19:Z30" si="7">IF(I19=0,0,(U19+T19)/I19)</f>
        <v>4.9222222222222225</v>
      </c>
      <c r="AA19" s="12">
        <f t="shared" ref="AA19:AA30" si="8">IF(OR(Q19=0,I19=0),"",Z19/Q19*100)</f>
        <v>54.691358024691361</v>
      </c>
      <c r="AB19" s="12"/>
      <c r="AC19" s="12"/>
      <c r="AD19" s="12"/>
      <c r="AE19" s="11" t="str">
        <f t="shared" si="0"/>
        <v>WARNING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90" t="s">
        <v>878</v>
      </c>
      <c r="E20" s="90">
        <v>2416</v>
      </c>
      <c r="F20" s="90">
        <v>2725</v>
      </c>
      <c r="G20" s="94">
        <v>2725</v>
      </c>
      <c r="H20" s="94">
        <v>2725</v>
      </c>
      <c r="I20" s="84">
        <f>IFERROR(VLOOKUP(D20,Pieces!A:C,3,0),"Entrer la cadence")</f>
        <v>50</v>
      </c>
      <c r="J20" s="16">
        <v>1</v>
      </c>
      <c r="K20" s="90">
        <f t="shared" si="1"/>
        <v>309</v>
      </c>
      <c r="L20" s="90">
        <f t="shared" si="2"/>
        <v>0</v>
      </c>
      <c r="M20" s="90">
        <f t="shared" si="4"/>
        <v>0</v>
      </c>
      <c r="N20" s="17">
        <f t="shared" si="5"/>
        <v>6.18</v>
      </c>
      <c r="O20" s="17">
        <f t="shared" si="3"/>
        <v>0</v>
      </c>
      <c r="P20" s="17">
        <f t="shared" si="6"/>
        <v>0</v>
      </c>
      <c r="Q20" s="49">
        <v>9</v>
      </c>
      <c r="R20" s="51"/>
      <c r="S20" s="94">
        <f>U20+T20-K20-L20-M20</f>
        <v>0</v>
      </c>
      <c r="T20" s="90"/>
      <c r="U20" s="90">
        <v>309</v>
      </c>
      <c r="V20" s="90"/>
      <c r="W20" s="90"/>
      <c r="X20" s="90"/>
      <c r="Y20" s="90"/>
      <c r="Z20" s="10">
        <f t="shared" si="7"/>
        <v>6.18</v>
      </c>
      <c r="AA20" s="12">
        <f t="shared" si="8"/>
        <v>68.666666666666671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F045-CP2</v>
      </c>
      <c r="D21" s="90" t="s">
        <v>1032</v>
      </c>
      <c r="E21" s="90">
        <v>176</v>
      </c>
      <c r="F21" s="90">
        <v>396</v>
      </c>
      <c r="G21" s="94">
        <v>396</v>
      </c>
      <c r="H21" s="94">
        <v>396</v>
      </c>
      <c r="I21" s="84">
        <f>IFERROR(VLOOKUP(D21,Pieces!A:C,3,0),"Entrer la cadence")</f>
        <v>30</v>
      </c>
      <c r="J21" s="90">
        <v>1</v>
      </c>
      <c r="K21" s="90">
        <f t="shared" si="1"/>
        <v>220</v>
      </c>
      <c r="L21" s="90">
        <f t="shared" si="2"/>
        <v>0</v>
      </c>
      <c r="M21" s="90">
        <f t="shared" si="4"/>
        <v>0</v>
      </c>
      <c r="N21" s="17">
        <f t="shared" si="5"/>
        <v>7.333333333333333</v>
      </c>
      <c r="O21" s="17">
        <f t="shared" si="3"/>
        <v>0</v>
      </c>
      <c r="P21" s="17">
        <f t="shared" si="6"/>
        <v>0</v>
      </c>
      <c r="Q21" s="49">
        <v>9</v>
      </c>
      <c r="R21" s="90"/>
      <c r="S21" s="90">
        <f t="shared" ref="S21:S30" si="9">U21+T21-K21-L21-M21</f>
        <v>0</v>
      </c>
      <c r="T21" s="90"/>
      <c r="U21" s="90">
        <v>220</v>
      </c>
      <c r="V21" s="90"/>
      <c r="W21" s="90"/>
      <c r="X21" s="90"/>
      <c r="Y21" s="90"/>
      <c r="Z21" s="10">
        <f t="shared" si="7"/>
        <v>7.333333333333333</v>
      </c>
      <c r="AA21" s="12">
        <f t="shared" si="8"/>
        <v>81.481481481481481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200200</v>
      </c>
      <c r="D22" s="90" t="s">
        <v>1035</v>
      </c>
      <c r="E22" s="90">
        <v>610</v>
      </c>
      <c r="F22" s="90">
        <v>942</v>
      </c>
      <c r="G22" s="94">
        <v>942</v>
      </c>
      <c r="H22" s="94">
        <v>942</v>
      </c>
      <c r="I22" s="84">
        <f>IFERROR(VLOOKUP(D22,Pieces!A:C,3,0),"Entrer la cadence")</f>
        <v>60</v>
      </c>
      <c r="J22" s="90">
        <v>1</v>
      </c>
      <c r="K22" s="90">
        <f t="shared" si="1"/>
        <v>332</v>
      </c>
      <c r="L22" s="90">
        <f t="shared" si="2"/>
        <v>0</v>
      </c>
      <c r="M22" s="90">
        <f t="shared" si="4"/>
        <v>0</v>
      </c>
      <c r="N22" s="17">
        <f t="shared" si="5"/>
        <v>5.5333333333333332</v>
      </c>
      <c r="O22" s="17">
        <f t="shared" si="3"/>
        <v>0</v>
      </c>
      <c r="P22" s="17">
        <f t="shared" si="6"/>
        <v>0</v>
      </c>
      <c r="Q22" s="49">
        <v>9</v>
      </c>
      <c r="R22" s="90"/>
      <c r="S22" s="90">
        <f t="shared" si="9"/>
        <v>0</v>
      </c>
      <c r="T22" s="90"/>
      <c r="U22" s="90">
        <v>332</v>
      </c>
      <c r="V22" s="90"/>
      <c r="W22" s="90"/>
      <c r="X22" s="90"/>
      <c r="Y22" s="90"/>
      <c r="Z22" s="10">
        <f t="shared" si="7"/>
        <v>5.5333333333333332</v>
      </c>
      <c r="AA22" s="12">
        <f t="shared" si="8"/>
        <v>61.481481481481481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90" t="s">
        <v>89</v>
      </c>
      <c r="E23" s="91">
        <v>0</v>
      </c>
      <c r="F23" s="91">
        <v>0</v>
      </c>
      <c r="G23" s="95">
        <v>0</v>
      </c>
      <c r="H23" s="95">
        <v>0</v>
      </c>
      <c r="I23" s="84">
        <f>IFERROR(VLOOKUP(D23,Pieces!A:C,3,0),"Entrer la cadence")</f>
        <v>1</v>
      </c>
      <c r="J23" s="90">
        <v>1</v>
      </c>
      <c r="K23" s="90">
        <f t="shared" si="1"/>
        <v>0</v>
      </c>
      <c r="L23" s="90">
        <f t="shared" si="2"/>
        <v>0</v>
      </c>
      <c r="M23" s="90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90">
        <f t="shared" si="9"/>
        <v>0</v>
      </c>
      <c r="T23" s="90"/>
      <c r="U23" s="90">
        <v>0</v>
      </c>
      <c r="V23" s="90"/>
      <c r="W23" s="90"/>
      <c r="X23" s="90"/>
      <c r="Y23" s="90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90" t="s">
        <v>90</v>
      </c>
      <c r="E24" s="90">
        <v>47</v>
      </c>
      <c r="F24" s="90">
        <v>76</v>
      </c>
      <c r="G24" s="94">
        <v>76</v>
      </c>
      <c r="H24" s="94">
        <v>76</v>
      </c>
      <c r="I24" s="84">
        <f>IFERROR(VLOOKUP(D24,Pieces!A:C,3,0),"Entrer la cadence")</f>
        <v>28</v>
      </c>
      <c r="J24" s="90">
        <v>7</v>
      </c>
      <c r="K24" s="90">
        <f t="shared" si="1"/>
        <v>203</v>
      </c>
      <c r="L24" s="90">
        <f t="shared" si="2"/>
        <v>0</v>
      </c>
      <c r="M24" s="90">
        <f t="shared" si="4"/>
        <v>0</v>
      </c>
      <c r="N24" s="17">
        <f>IF(I24=0,0,K24/I24)</f>
        <v>7.25</v>
      </c>
      <c r="O24" s="17">
        <f t="shared" si="3"/>
        <v>0</v>
      </c>
      <c r="P24" s="17">
        <f t="shared" si="6"/>
        <v>0</v>
      </c>
      <c r="Q24" s="49">
        <v>9</v>
      </c>
      <c r="R24" s="90"/>
      <c r="S24" s="90">
        <f t="shared" si="9"/>
        <v>0</v>
      </c>
      <c r="T24" s="90"/>
      <c r="U24" s="90">
        <v>203</v>
      </c>
      <c r="V24" s="90"/>
      <c r="W24" s="90"/>
      <c r="X24" s="90"/>
      <c r="Y24" s="90"/>
      <c r="Z24" s="10">
        <f t="shared" si="7"/>
        <v>7.25</v>
      </c>
      <c r="AA24" s="12">
        <f t="shared" si="8"/>
        <v>80.555555555555557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90" t="s">
        <v>91</v>
      </c>
      <c r="E25" s="91">
        <v>80</v>
      </c>
      <c r="F25" s="91">
        <v>128</v>
      </c>
      <c r="G25" s="95">
        <v>128</v>
      </c>
      <c r="H25" s="95">
        <v>128</v>
      </c>
      <c r="I25" s="84">
        <f>IFERROR(VLOOKUP(D25,Pieces!A:C,3,0),"Entrer la cadence")</f>
        <v>60</v>
      </c>
      <c r="J25" s="90">
        <v>20</v>
      </c>
      <c r="K25" s="90">
        <f t="shared" si="1"/>
        <v>960</v>
      </c>
      <c r="L25" s="90">
        <f t="shared" si="2"/>
        <v>0</v>
      </c>
      <c r="M25" s="90">
        <f t="shared" si="4"/>
        <v>0</v>
      </c>
      <c r="N25" s="17">
        <f t="shared" si="5"/>
        <v>16</v>
      </c>
      <c r="O25" s="17">
        <f t="shared" si="3"/>
        <v>0</v>
      </c>
      <c r="P25" s="17">
        <f t="shared" si="6"/>
        <v>0</v>
      </c>
      <c r="Q25" s="49">
        <v>9</v>
      </c>
      <c r="R25" s="90"/>
      <c r="S25" s="90">
        <f t="shared" si="9"/>
        <v>0</v>
      </c>
      <c r="T25" s="90"/>
      <c r="U25" s="90">
        <v>960</v>
      </c>
      <c r="V25" s="90"/>
      <c r="W25" s="90"/>
      <c r="X25" s="90"/>
      <c r="Y25" s="90"/>
      <c r="Z25" s="10">
        <f t="shared" si="7"/>
        <v>16</v>
      </c>
      <c r="AA25" s="12">
        <f t="shared" si="8"/>
        <v>177.77777777777777</v>
      </c>
      <c r="AB25" s="12"/>
      <c r="AC25" s="12"/>
      <c r="AD25" s="12"/>
      <c r="AE25" s="11" t="str">
        <f t="shared" si="0"/>
        <v xml:space="preserve"> 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91">
        <v>129</v>
      </c>
      <c r="F26" s="91">
        <v>155</v>
      </c>
      <c r="G26" s="95">
        <v>155</v>
      </c>
      <c r="H26" s="95">
        <v>155</v>
      </c>
      <c r="I26" s="84">
        <f>IFERROR(VLOOKUP(D26,Pieces!A:C,3,0),"Entrer la cadence")</f>
        <v>38</v>
      </c>
      <c r="J26" s="90">
        <v>51</v>
      </c>
      <c r="K26" s="90">
        <f t="shared" si="1"/>
        <v>1326</v>
      </c>
      <c r="L26" s="90">
        <f t="shared" si="2"/>
        <v>0</v>
      </c>
      <c r="M26" s="90">
        <f t="shared" si="4"/>
        <v>0</v>
      </c>
      <c r="N26" s="17">
        <f>IF(I26=0,0,K26/I26)</f>
        <v>34.89473684210526</v>
      </c>
      <c r="O26" s="17">
        <f>IF(I26=0,0,L26/I26)</f>
        <v>0</v>
      </c>
      <c r="P26" s="17">
        <f>IF(I26=0,0,M26/I26)</f>
        <v>0</v>
      </c>
      <c r="Q26" s="49">
        <v>9</v>
      </c>
      <c r="R26" s="28"/>
      <c r="S26" s="90">
        <f t="shared" si="9"/>
        <v>0</v>
      </c>
      <c r="T26" s="90"/>
      <c r="U26" s="90">
        <v>1326</v>
      </c>
      <c r="V26" s="90"/>
      <c r="W26" s="90"/>
      <c r="X26" s="90"/>
      <c r="Y26" s="90"/>
      <c r="Z26" s="10">
        <f>IF(I26=0,0,(U26+T26)/I26)</f>
        <v>34.89473684210526</v>
      </c>
      <c r="AA26" s="12">
        <f>IF(OR(Q26=0,I26=0),"",Z26/Q26*100)</f>
        <v>387.71929824561397</v>
      </c>
      <c r="AB26" s="91"/>
      <c r="AC26" s="91"/>
      <c r="AD26" s="91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90" t="s">
        <v>89</v>
      </c>
      <c r="E27" s="91">
        <v>0</v>
      </c>
      <c r="F27" s="91">
        <v>0</v>
      </c>
      <c r="G27" s="95">
        <v>0</v>
      </c>
      <c r="H27" s="95">
        <v>0</v>
      </c>
      <c r="I27" s="84">
        <f>IFERROR(VLOOKUP(D27,Pieces!A:C,3,0),"Entrer la cadence")</f>
        <v>1</v>
      </c>
      <c r="J27" s="90">
        <v>1</v>
      </c>
      <c r="K27" s="90">
        <f>(F27-E27)*J27</f>
        <v>0</v>
      </c>
      <c r="L27" s="90">
        <f>(G27-F27)*J27</f>
        <v>0</v>
      </c>
      <c r="M27" s="90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90"/>
      <c r="S27" s="90">
        <f t="shared" si="9"/>
        <v>0</v>
      </c>
      <c r="T27" s="90"/>
      <c r="U27" s="90">
        <v>0</v>
      </c>
      <c r="V27" s="90"/>
      <c r="W27" s="90"/>
      <c r="X27" s="90"/>
      <c r="Y27" s="90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90" t="s">
        <v>93</v>
      </c>
      <c r="E28" s="90">
        <v>180777</v>
      </c>
      <c r="F28" s="90">
        <v>180840</v>
      </c>
      <c r="G28" s="94">
        <v>180840</v>
      </c>
      <c r="H28" s="94">
        <v>180840</v>
      </c>
      <c r="I28" s="84">
        <f>IFERROR(VLOOKUP(D28,Pieces!A:C,3,0),"Entrer la cadence")</f>
        <v>454</v>
      </c>
      <c r="J28" s="90">
        <v>1</v>
      </c>
      <c r="K28" s="90">
        <f t="shared" si="1"/>
        <v>63</v>
      </c>
      <c r="L28" s="90">
        <f t="shared" si="2"/>
        <v>0</v>
      </c>
      <c r="M28" s="90">
        <f>(H28-G28)*J28</f>
        <v>0</v>
      </c>
      <c r="N28" s="17">
        <f>IF(I28=0,0,K28/I28)</f>
        <v>0.13876651982378854</v>
      </c>
      <c r="O28" s="17">
        <f>IF(I28=0,0,L28/I28)</f>
        <v>0</v>
      </c>
      <c r="P28" s="17">
        <f>IF(I28=0,0,M28/I28)</f>
        <v>0</v>
      </c>
      <c r="Q28" s="49">
        <v>9</v>
      </c>
      <c r="R28" s="90"/>
      <c r="S28" s="90">
        <f t="shared" si="9"/>
        <v>0</v>
      </c>
      <c r="T28" s="90"/>
      <c r="U28" s="90">
        <v>63</v>
      </c>
      <c r="V28" s="90"/>
      <c r="W28" s="90"/>
      <c r="X28" s="90"/>
      <c r="Y28" s="90"/>
      <c r="Z28" s="10">
        <f>IF(I28=0,0,(U28+T28)/I28)</f>
        <v>0.13876651982378854</v>
      </c>
      <c r="AA28" s="12">
        <f>IF(OR(Q28=0,I28=0),"",Z28/Q28*100)</f>
        <v>1.5418502202643172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MI018</v>
      </c>
      <c r="D29" s="90" t="s">
        <v>1049</v>
      </c>
      <c r="E29" s="91">
        <v>0</v>
      </c>
      <c r="F29" s="91">
        <v>0</v>
      </c>
      <c r="G29" s="95">
        <v>0</v>
      </c>
      <c r="H29" s="95">
        <v>0</v>
      </c>
      <c r="I29" s="84">
        <f>IFERROR(VLOOKUP(D29,Pieces!A:C,3,0),"Entrer la cadence")</f>
        <v>30</v>
      </c>
      <c r="J29" s="90">
        <v>1</v>
      </c>
      <c r="K29" s="90">
        <f t="shared" si="1"/>
        <v>0</v>
      </c>
      <c r="L29" s="90">
        <f t="shared" si="2"/>
        <v>0</v>
      </c>
      <c r="M29" s="90">
        <f>(H29-G29)*J29</f>
        <v>0</v>
      </c>
      <c r="N29" s="17">
        <f>IF(I29=0,0,K29/I29)</f>
        <v>0</v>
      </c>
      <c r="O29" s="17">
        <f>IF(I29=0,0,L29/I29)</f>
        <v>0</v>
      </c>
      <c r="P29" s="17">
        <f>IF(I29=0,0,M29/I29)</f>
        <v>0</v>
      </c>
      <c r="Q29" s="49">
        <v>9</v>
      </c>
      <c r="R29" s="90"/>
      <c r="S29" s="90">
        <f t="shared" si="9"/>
        <v>0</v>
      </c>
      <c r="T29" s="90"/>
      <c r="U29" s="90">
        <v>0</v>
      </c>
      <c r="V29" s="90"/>
      <c r="W29" s="90"/>
      <c r="X29" s="90"/>
      <c r="Y29" s="90"/>
      <c r="Z29" s="10">
        <f>IF(I29=0,0,(U29+T29)/I29)</f>
        <v>0</v>
      </c>
      <c r="AA29" s="12">
        <f>IF(OR(Q29=0,I29=0),"",Z29/Q29*100)</f>
        <v>0</v>
      </c>
      <c r="AB29" s="12"/>
      <c r="AC29" s="12"/>
      <c r="AD29" s="12"/>
      <c r="AE29" s="11" t="str">
        <f>IF(AA29&gt;85," ","WARNING")</f>
        <v>WARNING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90" t="s">
        <v>1022</v>
      </c>
      <c r="E30" s="91">
        <v>1913</v>
      </c>
      <c r="F30" s="91">
        <v>1913</v>
      </c>
      <c r="G30" s="95">
        <v>1913</v>
      </c>
      <c r="H30" s="95">
        <v>1913</v>
      </c>
      <c r="I30" s="84">
        <f>IFERROR(VLOOKUP(D30,Pieces!A:C,3,0),"Entrer la cadence")</f>
        <v>20</v>
      </c>
      <c r="J30" s="90">
        <v>1</v>
      </c>
      <c r="K30" s="90">
        <f t="shared" si="1"/>
        <v>0</v>
      </c>
      <c r="L30" s="90">
        <f t="shared" si="2"/>
        <v>0</v>
      </c>
      <c r="M30" s="90">
        <f t="shared" si="4"/>
        <v>0</v>
      </c>
      <c r="N30" s="26">
        <f>IF(I30=0,0,K30/I30)</f>
        <v>0</v>
      </c>
      <c r="O30" s="26">
        <f>IF(I30=0,0,L30/I30)</f>
        <v>0</v>
      </c>
      <c r="P30" s="26">
        <f>IF(I30=0,0,M30/I30)</f>
        <v>0</v>
      </c>
      <c r="Q30" s="49">
        <v>9</v>
      </c>
      <c r="R30" s="90" t="s">
        <v>1042</v>
      </c>
      <c r="S30" s="90">
        <f t="shared" si="9"/>
        <v>0</v>
      </c>
      <c r="T30" s="30"/>
      <c r="U30" s="90">
        <v>0</v>
      </c>
      <c r="V30" s="30"/>
      <c r="W30" s="30"/>
      <c r="X30" s="30"/>
      <c r="Y30" s="30"/>
      <c r="Z30" s="10">
        <f t="shared" si="7"/>
        <v>0</v>
      </c>
      <c r="AA30" s="12">
        <f t="shared" si="8"/>
        <v>0</v>
      </c>
      <c r="AB30" s="29"/>
      <c r="AC30" s="29"/>
      <c r="AD30" s="29"/>
      <c r="AE30" s="11" t="str">
        <f t="shared" si="0"/>
        <v>WARNING</v>
      </c>
    </row>
    <row r="31" spans="1:31" ht="46.5">
      <c r="A31" s="92"/>
      <c r="B31" s="92"/>
      <c r="D31" s="39"/>
      <c r="I31" s="86"/>
      <c r="Q31" s="106" t="s">
        <v>1050</v>
      </c>
      <c r="R31" s="49">
        <v>9</v>
      </c>
      <c r="Z31" s="3"/>
    </row>
    <row r="32" spans="1:31" ht="20.25">
      <c r="A32" s="92"/>
      <c r="B32" s="92"/>
      <c r="D32" s="39"/>
      <c r="Z32" s="3"/>
    </row>
    <row r="33" spans="1:26" ht="20.25">
      <c r="A33" s="92"/>
      <c r="B33" s="92"/>
      <c r="D33" s="39"/>
      <c r="Z33" s="3"/>
    </row>
    <row r="34" spans="1:26" ht="20.25">
      <c r="A34" s="92"/>
      <c r="B34" s="92"/>
      <c r="D34" s="39"/>
      <c r="Z34" s="3"/>
    </row>
    <row r="35" spans="1:26" ht="20.25">
      <c r="A35" s="92"/>
      <c r="B35" s="92"/>
      <c r="D35" s="39"/>
      <c r="Z35" s="3"/>
    </row>
    <row r="36" spans="1:26" ht="20.25">
      <c r="A36" s="92"/>
      <c r="B36" s="92"/>
      <c r="D36" s="39"/>
      <c r="Z36" s="3"/>
    </row>
    <row r="37" spans="1:26" ht="20.25">
      <c r="A37" s="92"/>
      <c r="B37" s="92"/>
      <c r="D37" s="39"/>
      <c r="Z37" s="3"/>
    </row>
    <row r="38" spans="1:26" ht="20.25">
      <c r="A38" s="92"/>
      <c r="B38" s="92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92"/>
      <c r="B39" s="92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92"/>
      <c r="B40" s="92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A1:B4"/>
    <mergeCell ref="C1:Y4"/>
    <mergeCell ref="Z1:AE1"/>
    <mergeCell ref="Z2:AE2"/>
    <mergeCell ref="Z3:AE3"/>
    <mergeCell ref="Z4:AE4"/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</mergeCells>
  <conditionalFormatting sqref="AE9:AE16">
    <cfRule type="containsText" dxfId="69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68" priority="7" operator="containsText" text="WARNING">
      <formula>NOT(ISERROR(SEARCH("WARNING",AE18)))</formula>
    </cfRule>
  </conditionalFormatting>
  <conditionalFormatting sqref="AE18">
    <cfRule type="containsText" dxfId="67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66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65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48"/>
  <sheetViews>
    <sheetView topLeftCell="I8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90"/>
      <c r="E9" s="91"/>
      <c r="F9" s="91"/>
      <c r="G9" s="91"/>
      <c r="H9" s="91"/>
      <c r="I9" s="90"/>
      <c r="J9" s="91"/>
      <c r="K9" s="91">
        <f>(F9-E9)*J9</f>
        <v>0</v>
      </c>
      <c r="L9" s="90">
        <f>(G9-F9)*J9</f>
        <v>0</v>
      </c>
      <c r="M9" s="90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90"/>
      <c r="S9" s="90"/>
      <c r="T9" s="90"/>
      <c r="U9" s="90"/>
      <c r="V9" s="90"/>
      <c r="W9" s="90"/>
      <c r="X9" s="90"/>
      <c r="Y9" s="90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90"/>
      <c r="E10" s="91"/>
      <c r="F10" s="91"/>
      <c r="G10" s="91"/>
      <c r="H10" s="91"/>
      <c r="I10" s="90"/>
      <c r="J10" s="91"/>
      <c r="K10" s="91">
        <f>(F10-E10)*J10</f>
        <v>0</v>
      </c>
      <c r="L10" s="90">
        <f>(G10-F10)*J10</f>
        <v>0</v>
      </c>
      <c r="M10" s="90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90"/>
      <c r="S10" s="90"/>
      <c r="T10" s="90"/>
      <c r="U10" s="90"/>
      <c r="V10" s="90"/>
      <c r="W10" s="90"/>
      <c r="X10" s="90"/>
      <c r="Y10" s="90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90"/>
      <c r="E11" s="91"/>
      <c r="F11" s="91"/>
      <c r="G11" s="91"/>
      <c r="H11" s="91"/>
      <c r="I11" s="90"/>
      <c r="J11" s="91"/>
      <c r="K11" s="91">
        <f>(F11-E11)*J11</f>
        <v>0</v>
      </c>
      <c r="L11" s="90">
        <f>(G11-F11)*J11</f>
        <v>0</v>
      </c>
      <c r="M11" s="90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90"/>
      <c r="S11" s="90"/>
      <c r="T11" s="90"/>
      <c r="U11" s="90"/>
      <c r="V11" s="90"/>
      <c r="W11" s="90"/>
      <c r="X11" s="90"/>
      <c r="Y11" s="90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90"/>
      <c r="E12" s="91"/>
      <c r="F12" s="91"/>
      <c r="G12" s="91"/>
      <c r="H12" s="91"/>
      <c r="I12" s="90"/>
      <c r="J12" s="91"/>
      <c r="K12" s="91">
        <f>(F12-E12)*J12</f>
        <v>0</v>
      </c>
      <c r="L12" s="90">
        <f>(G12-F12)*J12</f>
        <v>0</v>
      </c>
      <c r="M12" s="90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90"/>
      <c r="S12" s="90"/>
      <c r="T12" s="90"/>
      <c r="U12" s="90"/>
      <c r="V12" s="90"/>
      <c r="W12" s="90"/>
      <c r="X12" s="90"/>
      <c r="Y12" s="90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90"/>
      <c r="E13" s="91"/>
      <c r="F13" s="91"/>
      <c r="G13" s="91"/>
      <c r="H13" s="91"/>
      <c r="I13" s="90"/>
      <c r="J13" s="91"/>
      <c r="K13" s="91">
        <f>(F13-E13)*J13</f>
        <v>0</v>
      </c>
      <c r="L13" s="90">
        <f>(G13-F13)*J13</f>
        <v>0</v>
      </c>
      <c r="M13" s="90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90"/>
      <c r="S13" s="90"/>
      <c r="T13" s="90"/>
      <c r="U13" s="90"/>
      <c r="V13" s="90"/>
      <c r="W13" s="90"/>
      <c r="X13" s="90"/>
      <c r="Y13" s="90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90"/>
      <c r="E14" s="91"/>
      <c r="F14" s="91"/>
      <c r="G14" s="91"/>
      <c r="H14" s="91"/>
      <c r="I14" s="90"/>
      <c r="J14" s="91"/>
      <c r="K14" s="91"/>
      <c r="L14" s="90"/>
      <c r="M14" s="90"/>
      <c r="N14" s="10"/>
      <c r="O14" s="10"/>
      <c r="P14" s="10"/>
      <c r="Q14" s="11"/>
      <c r="R14" s="90"/>
      <c r="S14" s="90"/>
      <c r="T14" s="90"/>
      <c r="U14" s="90"/>
      <c r="V14" s="90"/>
      <c r="W14" s="90"/>
      <c r="X14" s="90"/>
      <c r="Y14" s="90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90"/>
      <c r="E15" s="91"/>
      <c r="F15" s="91"/>
      <c r="G15" s="91"/>
      <c r="H15" s="91"/>
      <c r="I15" s="90"/>
      <c r="J15" s="91"/>
      <c r="K15" s="91"/>
      <c r="L15" s="90"/>
      <c r="M15" s="90"/>
      <c r="N15" s="10"/>
      <c r="O15" s="10"/>
      <c r="P15" s="10"/>
      <c r="Q15" s="11"/>
      <c r="R15" s="90"/>
      <c r="S15" s="90"/>
      <c r="T15" s="90"/>
      <c r="U15" s="90"/>
      <c r="V15" s="90"/>
      <c r="W15" s="90"/>
      <c r="X15" s="90"/>
      <c r="Y15" s="90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90"/>
      <c r="E16" s="91"/>
      <c r="F16" s="91"/>
      <c r="G16" s="91"/>
      <c r="H16" s="91"/>
      <c r="I16" s="90"/>
      <c r="J16" s="91"/>
      <c r="K16" s="91">
        <f>(F16-E16)*J16</f>
        <v>0</v>
      </c>
      <c r="L16" s="90">
        <f>(G16-F16)*J16</f>
        <v>0</v>
      </c>
      <c r="M16" s="90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90"/>
      <c r="S16" s="90"/>
      <c r="T16" s="90"/>
      <c r="U16" s="90"/>
      <c r="V16" s="90"/>
      <c r="W16" s="90"/>
      <c r="X16" s="90"/>
      <c r="Y16" s="90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90">
        <v>34052</v>
      </c>
      <c r="F18" s="90">
        <v>34740</v>
      </c>
      <c r="G18" s="90">
        <v>34740</v>
      </c>
      <c r="H18" s="90">
        <v>34740</v>
      </c>
      <c r="I18" s="84">
        <f>IFERROR(VLOOKUP(D18,Pieces!A:C,3,0),"Entrer la cadence")</f>
        <v>75</v>
      </c>
      <c r="J18" s="90">
        <v>1</v>
      </c>
      <c r="K18" s="90">
        <f t="shared" ref="K18:K30" si="1">(F18-E18)*J18</f>
        <v>688</v>
      </c>
      <c r="L18" s="90">
        <f t="shared" ref="L18:L30" si="2">(G18-F18)*J18</f>
        <v>0</v>
      </c>
      <c r="M18" s="90">
        <f>(H18-G18)*J18</f>
        <v>0</v>
      </c>
      <c r="N18" s="17">
        <f>IF(I18=0,0,K18/I18)</f>
        <v>9.1733333333333338</v>
      </c>
      <c r="O18" s="17">
        <f t="shared" ref="O18:O25" si="3">IF(I18=0,0,L18/I18)</f>
        <v>0</v>
      </c>
      <c r="P18" s="17">
        <f>IF(I18=0,0,M18/I18)</f>
        <v>0</v>
      </c>
      <c r="Q18" s="49">
        <v>9</v>
      </c>
      <c r="R18" s="90"/>
      <c r="S18" s="90">
        <f>U18+T18-K18-L18-M18</f>
        <v>0</v>
      </c>
      <c r="T18" s="90"/>
      <c r="U18" s="90">
        <v>688</v>
      </c>
      <c r="V18" s="90"/>
      <c r="W18" s="90"/>
      <c r="X18" s="90"/>
      <c r="Y18" s="90"/>
      <c r="Z18" s="10">
        <f>IF(I18=0,0,(U18+T18)/I18)</f>
        <v>9.1733333333333338</v>
      </c>
      <c r="AA18" s="12">
        <f>IF(OR(Q18=0,I18=0),"",Z18/Q18*100)</f>
        <v>101.92592592592592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 t="str">
        <f>IFERROR(VLOOKUP(D19,Pieces!A:B,2,0)," ")</f>
        <v xml:space="preserve"> - </v>
      </c>
      <c r="D19" s="50" t="s">
        <v>89</v>
      </c>
      <c r="E19" s="90">
        <v>0</v>
      </c>
      <c r="F19" s="90">
        <v>0</v>
      </c>
      <c r="G19" s="90">
        <v>0</v>
      </c>
      <c r="H19" s="90">
        <v>0</v>
      </c>
      <c r="I19" s="84">
        <f>IFERROR(VLOOKUP(D19,Pieces!A:C,3,0),"Entrer la cadence")</f>
        <v>1</v>
      </c>
      <c r="J19" s="90">
        <v>1</v>
      </c>
      <c r="K19" s="90">
        <f t="shared" si="1"/>
        <v>0</v>
      </c>
      <c r="L19" s="90">
        <f t="shared" si="2"/>
        <v>0</v>
      </c>
      <c r="M19" s="90">
        <f t="shared" ref="M19:M30" si="4">(H19-G19)*J19</f>
        <v>0</v>
      </c>
      <c r="N19" s="17">
        <f t="shared" ref="N19:N25" si="5">IF(I19=0,0,K19/I19)</f>
        <v>0</v>
      </c>
      <c r="O19" s="17">
        <f t="shared" si="3"/>
        <v>0</v>
      </c>
      <c r="P19" s="17">
        <f t="shared" ref="P19:P25" si="6">IF(I19=0,0,M19/I19)</f>
        <v>0</v>
      </c>
      <c r="Q19" s="49">
        <v>9</v>
      </c>
      <c r="R19" s="90"/>
      <c r="S19" s="94">
        <f t="shared" ref="S19:S30" si="7">U19+T19-K19-L19-M19</f>
        <v>0</v>
      </c>
      <c r="T19" s="90"/>
      <c r="U19" s="94">
        <v>0</v>
      </c>
      <c r="V19" s="90"/>
      <c r="W19" s="90"/>
      <c r="X19" s="90"/>
      <c r="Y19" s="90"/>
      <c r="Z19" s="10">
        <f t="shared" ref="Z19:Z30" si="8">IF(I19=0,0,(U19+T19)/I19)</f>
        <v>0</v>
      </c>
      <c r="AA19" s="12">
        <f t="shared" ref="AA19:AA30" si="9">IF(OR(Q19=0,I19=0),"",Z19/Q19*100)</f>
        <v>0</v>
      </c>
      <c r="AB19" s="12"/>
      <c r="AC19" s="12"/>
      <c r="AD19" s="12"/>
      <c r="AE19" s="11" t="str">
        <f t="shared" si="0"/>
        <v>WARNING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90" t="s">
        <v>878</v>
      </c>
      <c r="E20" s="90">
        <v>2095</v>
      </c>
      <c r="F20" s="90">
        <v>2416</v>
      </c>
      <c r="G20" s="90">
        <v>2416</v>
      </c>
      <c r="H20" s="90">
        <v>2416</v>
      </c>
      <c r="I20" s="84">
        <f>IFERROR(VLOOKUP(D20,Pieces!A:C,3,0),"Entrer la cadence")</f>
        <v>50</v>
      </c>
      <c r="J20" s="16">
        <v>1</v>
      </c>
      <c r="K20" s="90">
        <f t="shared" si="1"/>
        <v>321</v>
      </c>
      <c r="L20" s="90">
        <f t="shared" si="2"/>
        <v>0</v>
      </c>
      <c r="M20" s="90">
        <f t="shared" si="4"/>
        <v>0</v>
      </c>
      <c r="N20" s="17">
        <f t="shared" si="5"/>
        <v>6.42</v>
      </c>
      <c r="O20" s="17">
        <f t="shared" si="3"/>
        <v>0</v>
      </c>
      <c r="P20" s="17">
        <f t="shared" si="6"/>
        <v>0</v>
      </c>
      <c r="Q20" s="49">
        <v>9</v>
      </c>
      <c r="R20" s="51"/>
      <c r="S20" s="94">
        <f t="shared" si="7"/>
        <v>0</v>
      </c>
      <c r="T20" s="90"/>
      <c r="U20" s="94">
        <v>321</v>
      </c>
      <c r="V20" s="90"/>
      <c r="W20" s="90"/>
      <c r="X20" s="90"/>
      <c r="Y20" s="90"/>
      <c r="Z20" s="10">
        <f t="shared" si="8"/>
        <v>6.42</v>
      </c>
      <c r="AA20" s="12">
        <f t="shared" si="9"/>
        <v>71.333333333333343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F046-CP2</v>
      </c>
      <c r="D21" s="90" t="s">
        <v>1039</v>
      </c>
      <c r="E21" s="90">
        <v>0</v>
      </c>
      <c r="F21" s="90">
        <v>176</v>
      </c>
      <c r="G21" s="90">
        <v>176</v>
      </c>
      <c r="H21" s="90">
        <v>176</v>
      </c>
      <c r="I21" s="84">
        <f>IFERROR(VLOOKUP(D21,Pieces!A:C,3,0),"Entrer la cadence")</f>
        <v>30</v>
      </c>
      <c r="J21" s="90">
        <v>1</v>
      </c>
      <c r="K21" s="90">
        <f t="shared" si="1"/>
        <v>176</v>
      </c>
      <c r="L21" s="90">
        <f t="shared" si="2"/>
        <v>0</v>
      </c>
      <c r="M21" s="90">
        <f t="shared" si="4"/>
        <v>0</v>
      </c>
      <c r="N21" s="17">
        <f t="shared" si="5"/>
        <v>5.8666666666666663</v>
      </c>
      <c r="O21" s="17">
        <f t="shared" si="3"/>
        <v>0</v>
      </c>
      <c r="P21" s="17">
        <f t="shared" si="6"/>
        <v>0</v>
      </c>
      <c r="Q21" s="49">
        <v>9</v>
      </c>
      <c r="R21" s="90" t="s">
        <v>1041</v>
      </c>
      <c r="S21" s="94">
        <f t="shared" si="7"/>
        <v>0</v>
      </c>
      <c r="T21" s="90"/>
      <c r="U21" s="94">
        <v>176</v>
      </c>
      <c r="V21" s="90"/>
      <c r="W21" s="90"/>
      <c r="X21" s="90"/>
      <c r="Y21" s="90"/>
      <c r="Z21" s="10">
        <f t="shared" si="8"/>
        <v>5.8666666666666663</v>
      </c>
      <c r="AA21" s="12">
        <f t="shared" si="9"/>
        <v>65.185185185185176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200200</v>
      </c>
      <c r="D22" s="90" t="s">
        <v>1035</v>
      </c>
      <c r="E22" s="90">
        <v>303</v>
      </c>
      <c r="F22" s="90">
        <v>610</v>
      </c>
      <c r="G22" s="90">
        <v>610</v>
      </c>
      <c r="H22" s="90">
        <v>610</v>
      </c>
      <c r="I22" s="84">
        <f>IFERROR(VLOOKUP(D22,Pieces!A:C,3,0),"Entrer la cadence")</f>
        <v>60</v>
      </c>
      <c r="J22" s="90">
        <v>1</v>
      </c>
      <c r="K22" s="90">
        <f t="shared" si="1"/>
        <v>307</v>
      </c>
      <c r="L22" s="90">
        <f t="shared" si="2"/>
        <v>0</v>
      </c>
      <c r="M22" s="90">
        <f t="shared" si="4"/>
        <v>0</v>
      </c>
      <c r="N22" s="17">
        <f t="shared" si="5"/>
        <v>5.1166666666666663</v>
      </c>
      <c r="O22" s="17">
        <f t="shared" si="3"/>
        <v>0</v>
      </c>
      <c r="P22" s="17">
        <f t="shared" si="6"/>
        <v>0</v>
      </c>
      <c r="Q22" s="49">
        <v>9</v>
      </c>
      <c r="R22" s="90" t="s">
        <v>1036</v>
      </c>
      <c r="S22" s="94">
        <f t="shared" si="7"/>
        <v>0</v>
      </c>
      <c r="T22" s="90"/>
      <c r="U22" s="94">
        <v>307</v>
      </c>
      <c r="V22" s="90"/>
      <c r="W22" s="90"/>
      <c r="X22" s="90"/>
      <c r="Y22" s="90"/>
      <c r="Z22" s="10">
        <f t="shared" si="8"/>
        <v>5.1166666666666663</v>
      </c>
      <c r="AA22" s="12">
        <f t="shared" si="9"/>
        <v>56.851851851851841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90" t="s">
        <v>89</v>
      </c>
      <c r="E23" s="91">
        <v>0</v>
      </c>
      <c r="F23" s="91">
        <v>0</v>
      </c>
      <c r="G23" s="91">
        <v>0</v>
      </c>
      <c r="H23" s="91">
        <v>0</v>
      </c>
      <c r="I23" s="84">
        <f>IFERROR(VLOOKUP(D23,Pieces!A:C,3,0),"Entrer la cadence")</f>
        <v>1</v>
      </c>
      <c r="J23" s="90">
        <v>1</v>
      </c>
      <c r="K23" s="90">
        <f t="shared" si="1"/>
        <v>0</v>
      </c>
      <c r="L23" s="90">
        <f t="shared" si="2"/>
        <v>0</v>
      </c>
      <c r="M23" s="90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94">
        <f t="shared" si="7"/>
        <v>0</v>
      </c>
      <c r="T23" s="90"/>
      <c r="U23" s="94">
        <v>0</v>
      </c>
      <c r="V23" s="90"/>
      <c r="W23" s="90"/>
      <c r="X23" s="90"/>
      <c r="Y23" s="90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90" t="s">
        <v>90</v>
      </c>
      <c r="E24" s="90">
        <v>0</v>
      </c>
      <c r="F24" s="90">
        <v>47</v>
      </c>
      <c r="G24" s="90">
        <v>47</v>
      </c>
      <c r="H24" s="90">
        <v>47</v>
      </c>
      <c r="I24" s="84">
        <f>IFERROR(VLOOKUP(D24,Pieces!A:C,3,0),"Entrer la cadence")</f>
        <v>28</v>
      </c>
      <c r="J24" s="90">
        <v>7</v>
      </c>
      <c r="K24" s="90">
        <f t="shared" si="1"/>
        <v>329</v>
      </c>
      <c r="L24" s="90">
        <f t="shared" si="2"/>
        <v>0</v>
      </c>
      <c r="M24" s="90">
        <f t="shared" si="4"/>
        <v>0</v>
      </c>
      <c r="N24" s="17">
        <f>IF(I24=0,0,K24/I24)</f>
        <v>11.75</v>
      </c>
      <c r="O24" s="17">
        <f t="shared" si="3"/>
        <v>0</v>
      </c>
      <c r="P24" s="17">
        <f t="shared" si="6"/>
        <v>0</v>
      </c>
      <c r="Q24" s="49">
        <v>9</v>
      </c>
      <c r="R24" s="90"/>
      <c r="S24" s="94">
        <f t="shared" si="7"/>
        <v>0</v>
      </c>
      <c r="T24" s="90"/>
      <c r="U24" s="94">
        <v>329</v>
      </c>
      <c r="V24" s="90"/>
      <c r="W24" s="90"/>
      <c r="X24" s="90"/>
      <c r="Y24" s="90"/>
      <c r="Z24" s="10">
        <f t="shared" si="8"/>
        <v>11.75</v>
      </c>
      <c r="AA24" s="12">
        <f t="shared" si="9"/>
        <v>130.55555555555557</v>
      </c>
      <c r="AB24" s="12"/>
      <c r="AC24" s="12"/>
      <c r="AD24" s="12"/>
      <c r="AE24" s="11" t="str">
        <f t="shared" si="0"/>
        <v xml:space="preserve"> 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90" t="s">
        <v>91</v>
      </c>
      <c r="E25" s="91">
        <v>80</v>
      </c>
      <c r="F25" s="91">
        <v>80</v>
      </c>
      <c r="G25" s="91">
        <v>80</v>
      </c>
      <c r="H25" s="91">
        <v>80</v>
      </c>
      <c r="I25" s="84">
        <f>IFERROR(VLOOKUP(D25,Pieces!A:C,3,0),"Entrer la cadence")</f>
        <v>60</v>
      </c>
      <c r="J25" s="90">
        <v>20</v>
      </c>
      <c r="K25" s="90">
        <f t="shared" si="1"/>
        <v>0</v>
      </c>
      <c r="L25" s="90">
        <f t="shared" si="2"/>
        <v>0</v>
      </c>
      <c r="M25" s="90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9</v>
      </c>
      <c r="R25" s="90"/>
      <c r="S25" s="94">
        <f t="shared" si="7"/>
        <v>0</v>
      </c>
      <c r="T25" s="90"/>
      <c r="U25" s="94">
        <v>0</v>
      </c>
      <c r="V25" s="90"/>
      <c r="W25" s="90"/>
      <c r="X25" s="90"/>
      <c r="Y25" s="90"/>
      <c r="Z25" s="10">
        <f t="shared" si="8"/>
        <v>0</v>
      </c>
      <c r="AA25" s="12">
        <f t="shared" si="9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91">
        <v>102</v>
      </c>
      <c r="F26" s="91">
        <v>129</v>
      </c>
      <c r="G26" s="91">
        <v>129</v>
      </c>
      <c r="H26" s="91">
        <v>129</v>
      </c>
      <c r="I26" s="84">
        <f>IFERROR(VLOOKUP(D26,Pieces!A:C,3,0),"Entrer la cadence")</f>
        <v>38</v>
      </c>
      <c r="J26" s="90">
        <v>51</v>
      </c>
      <c r="K26" s="90">
        <f t="shared" si="1"/>
        <v>1377</v>
      </c>
      <c r="L26" s="90">
        <f t="shared" si="2"/>
        <v>0</v>
      </c>
      <c r="M26" s="90">
        <f t="shared" si="4"/>
        <v>0</v>
      </c>
      <c r="N26" s="17">
        <f>IF(I26=0,0,K26/I26)</f>
        <v>36.236842105263158</v>
      </c>
      <c r="O26" s="17">
        <f>IF(I26=0,0,L26/I26)</f>
        <v>0</v>
      </c>
      <c r="P26" s="17">
        <f>IF(I26=0,0,M26/I26)</f>
        <v>0</v>
      </c>
      <c r="Q26" s="49">
        <v>9</v>
      </c>
      <c r="R26" s="28"/>
      <c r="S26" s="94">
        <f t="shared" si="7"/>
        <v>0</v>
      </c>
      <c r="T26" s="90"/>
      <c r="U26" s="94">
        <v>1377</v>
      </c>
      <c r="V26" s="90"/>
      <c r="W26" s="90"/>
      <c r="X26" s="90"/>
      <c r="Y26" s="90"/>
      <c r="Z26" s="10">
        <f>IF(I26=0,0,(U26+T26)/I26)</f>
        <v>36.236842105263158</v>
      </c>
      <c r="AA26" s="12">
        <f>IF(OR(Q26=0,I26=0),"",Z26/Q26*100)</f>
        <v>402.63157894736838</v>
      </c>
      <c r="AB26" s="91"/>
      <c r="AC26" s="91"/>
      <c r="AD26" s="91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90" t="s">
        <v>89</v>
      </c>
      <c r="E27" s="91">
        <v>0</v>
      </c>
      <c r="F27" s="91">
        <v>0</v>
      </c>
      <c r="G27" s="91">
        <v>0</v>
      </c>
      <c r="H27" s="91">
        <v>0</v>
      </c>
      <c r="I27" s="84">
        <f>IFERROR(VLOOKUP(D27,Pieces!A:C,3,0),"Entrer la cadence")</f>
        <v>1</v>
      </c>
      <c r="J27" s="90">
        <v>1</v>
      </c>
      <c r="K27" s="90">
        <f>(F27-E27)*J27</f>
        <v>0</v>
      </c>
      <c r="L27" s="90">
        <f>(G27-F27)*J27</f>
        <v>0</v>
      </c>
      <c r="M27" s="90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90"/>
      <c r="S27" s="94">
        <f t="shared" si="7"/>
        <v>0</v>
      </c>
      <c r="T27" s="90"/>
      <c r="U27" s="94">
        <v>0</v>
      </c>
      <c r="V27" s="90"/>
      <c r="W27" s="90"/>
      <c r="X27" s="90"/>
      <c r="Y27" s="90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90" t="s">
        <v>93</v>
      </c>
      <c r="E28" s="90">
        <v>180777</v>
      </c>
      <c r="F28" s="90">
        <v>180777</v>
      </c>
      <c r="G28" s="90">
        <v>180777</v>
      </c>
      <c r="H28" s="90">
        <v>180777</v>
      </c>
      <c r="I28" s="84">
        <f>IFERROR(VLOOKUP(D28,Pieces!A:C,3,0),"Entrer la cadence")</f>
        <v>454</v>
      </c>
      <c r="J28" s="90">
        <v>1</v>
      </c>
      <c r="K28" s="90">
        <f t="shared" si="1"/>
        <v>0</v>
      </c>
      <c r="L28" s="90">
        <f t="shared" si="2"/>
        <v>0</v>
      </c>
      <c r="M28" s="90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9</v>
      </c>
      <c r="R28" s="90"/>
      <c r="S28" s="94">
        <f t="shared" si="7"/>
        <v>0</v>
      </c>
      <c r="T28" s="90"/>
      <c r="U28" s="94">
        <v>0</v>
      </c>
      <c r="V28" s="90"/>
      <c r="W28" s="90"/>
      <c r="X28" s="90"/>
      <c r="Y28" s="90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IFERROR(VLOOKUP(D29,Pieces!A:B,2,E290)," ")</f>
        <v>MI018</v>
      </c>
      <c r="D29" s="94" t="s">
        <v>1049</v>
      </c>
      <c r="E29" s="91">
        <v>0</v>
      </c>
      <c r="F29" s="91">
        <v>0</v>
      </c>
      <c r="G29" s="91">
        <v>0</v>
      </c>
      <c r="H29" s="91">
        <v>0</v>
      </c>
      <c r="I29" s="84">
        <f>IFERROR(VLOOKUP(D29,Pieces!A:C,3,0),"Entrer la cadence")</f>
        <v>30</v>
      </c>
      <c r="J29" s="90">
        <v>1</v>
      </c>
      <c r="K29" s="90">
        <f t="shared" si="1"/>
        <v>0</v>
      </c>
      <c r="L29" s="90">
        <f t="shared" si="2"/>
        <v>0</v>
      </c>
      <c r="M29" s="90">
        <f>(H29-G29)*J29</f>
        <v>0</v>
      </c>
      <c r="N29" s="17">
        <f>IF(I29=0,0,K29/I29)</f>
        <v>0</v>
      </c>
      <c r="O29" s="17">
        <f>IF(I29=0,0,L29/I29)</f>
        <v>0</v>
      </c>
      <c r="P29" s="17">
        <f>IF(I29=0,0,M29/I29)</f>
        <v>0</v>
      </c>
      <c r="Q29" s="49">
        <v>9</v>
      </c>
      <c r="R29" s="90" t="s">
        <v>1037</v>
      </c>
      <c r="S29" s="94">
        <f t="shared" si="7"/>
        <v>0</v>
      </c>
      <c r="T29" s="90"/>
      <c r="U29" s="94">
        <v>0</v>
      </c>
      <c r="V29" s="90"/>
      <c r="W29" s="90"/>
      <c r="X29" s="90"/>
      <c r="Y29" s="90"/>
      <c r="Z29" s="10">
        <f>IF(I29=0,0,(U29+T29)/I29)</f>
        <v>0</v>
      </c>
      <c r="AA29" s="12">
        <f>IF(OR(Q29=0,I29=0),"",Z29/Q29*100)</f>
        <v>0</v>
      </c>
      <c r="AB29" s="12"/>
      <c r="AC29" s="12"/>
      <c r="AD29" s="12"/>
      <c r="AE29" s="11" t="str">
        <f>IF(AA29&gt;85," ","WARNING")</f>
        <v>WARNING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90" t="s">
        <v>1022</v>
      </c>
      <c r="E30" s="91">
        <v>1661</v>
      </c>
      <c r="F30" s="91">
        <v>1913</v>
      </c>
      <c r="G30" s="91">
        <v>1913</v>
      </c>
      <c r="H30" s="91">
        <v>1913</v>
      </c>
      <c r="I30" s="84">
        <f>IFERROR(VLOOKUP(D30,Pieces!A:C,3,0),"Entrer la cadence")</f>
        <v>20</v>
      </c>
      <c r="J30" s="90">
        <v>1</v>
      </c>
      <c r="K30" s="90">
        <f t="shared" si="1"/>
        <v>252</v>
      </c>
      <c r="L30" s="90">
        <f t="shared" si="2"/>
        <v>0</v>
      </c>
      <c r="M30" s="90">
        <f t="shared" si="4"/>
        <v>0</v>
      </c>
      <c r="N30" s="26">
        <f>IF(I30=0,0,K30/I30)</f>
        <v>12.6</v>
      </c>
      <c r="O30" s="26">
        <f>IF(I30=0,0,L30/I30)</f>
        <v>0</v>
      </c>
      <c r="P30" s="26">
        <f>IF(I30=0,0,M30/I30)</f>
        <v>0</v>
      </c>
      <c r="Q30" s="49">
        <v>9</v>
      </c>
      <c r="R30" s="90"/>
      <c r="S30" s="94">
        <f t="shared" si="7"/>
        <v>0</v>
      </c>
      <c r="T30" s="30"/>
      <c r="U30" s="94">
        <v>252</v>
      </c>
      <c r="V30" s="30"/>
      <c r="W30" s="30"/>
      <c r="X30" s="30"/>
      <c r="Y30" s="30"/>
      <c r="Z30" s="10">
        <f t="shared" si="8"/>
        <v>12.6</v>
      </c>
      <c r="AA30" s="12">
        <f t="shared" si="9"/>
        <v>140</v>
      </c>
      <c r="AB30" s="29"/>
      <c r="AC30" s="29"/>
      <c r="AD30" s="29"/>
      <c r="AE30" s="11" t="str">
        <f t="shared" si="0"/>
        <v xml:space="preserve"> </v>
      </c>
    </row>
    <row r="31" spans="1:31" ht="46.5">
      <c r="A31" s="92"/>
      <c r="B31" s="92"/>
      <c r="D31" s="39"/>
      <c r="I31" s="86"/>
      <c r="Q31" s="106" t="s">
        <v>1050</v>
      </c>
      <c r="R31" s="49">
        <v>9</v>
      </c>
      <c r="Z31" s="3"/>
    </row>
    <row r="32" spans="1:31" ht="20.25">
      <c r="A32" s="92"/>
      <c r="B32" s="92"/>
      <c r="D32" s="39"/>
      <c r="Z32" s="3"/>
    </row>
    <row r="33" spans="1:26" ht="20.25">
      <c r="A33" s="92"/>
      <c r="B33" s="92"/>
      <c r="D33" s="39"/>
      <c r="Z33" s="3"/>
    </row>
    <row r="34" spans="1:26" ht="20.25">
      <c r="A34" s="92"/>
      <c r="B34" s="92"/>
      <c r="D34" s="39"/>
      <c r="Z34" s="3"/>
    </row>
    <row r="35" spans="1:26" ht="20.25">
      <c r="A35" s="92"/>
      <c r="B35" s="92"/>
      <c r="D35" s="39"/>
      <c r="Z35" s="3"/>
    </row>
    <row r="36" spans="1:26" ht="20.25">
      <c r="A36" s="92"/>
      <c r="B36" s="92"/>
      <c r="D36" s="39"/>
      <c r="Z36" s="3"/>
    </row>
    <row r="37" spans="1:26" ht="20.25">
      <c r="A37" s="92"/>
      <c r="B37" s="92"/>
      <c r="D37" s="39"/>
      <c r="Z37" s="3"/>
    </row>
    <row r="38" spans="1:26" ht="20.25">
      <c r="A38" s="92"/>
      <c r="B38" s="92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92"/>
      <c r="B39" s="92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92"/>
      <c r="B40" s="92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A1:B4"/>
    <mergeCell ref="C1:Y4"/>
    <mergeCell ref="Z1:AE1"/>
    <mergeCell ref="Z2:AE2"/>
    <mergeCell ref="Z3:AE3"/>
    <mergeCell ref="Z4:AE4"/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</mergeCells>
  <conditionalFormatting sqref="AE9:AE16">
    <cfRule type="containsText" dxfId="64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63" priority="7" operator="containsText" text="WARNING">
      <formula>NOT(ISERROR(SEARCH("WARNING",AE18)))</formula>
    </cfRule>
  </conditionalFormatting>
  <conditionalFormatting sqref="AE18">
    <cfRule type="containsText" dxfId="62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61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60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E48"/>
  <sheetViews>
    <sheetView topLeftCell="D18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90"/>
      <c r="E9" s="91"/>
      <c r="F9" s="91"/>
      <c r="G9" s="91"/>
      <c r="H9" s="91"/>
      <c r="I9" s="90"/>
      <c r="J9" s="91"/>
      <c r="K9" s="91">
        <f>(F9-E9)*J9</f>
        <v>0</v>
      </c>
      <c r="L9" s="90">
        <f>(G9-F9)*J9</f>
        <v>0</v>
      </c>
      <c r="M9" s="90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90"/>
      <c r="S9" s="90"/>
      <c r="T9" s="90"/>
      <c r="U9" s="90"/>
      <c r="V9" s="90"/>
      <c r="W9" s="90"/>
      <c r="X9" s="90"/>
      <c r="Y9" s="90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90"/>
      <c r="E10" s="91"/>
      <c r="F10" s="91"/>
      <c r="G10" s="91"/>
      <c r="H10" s="91"/>
      <c r="I10" s="90"/>
      <c r="J10" s="91"/>
      <c r="K10" s="91">
        <f>(F10-E10)*J10</f>
        <v>0</v>
      </c>
      <c r="L10" s="90">
        <f>(G10-F10)*J10</f>
        <v>0</v>
      </c>
      <c r="M10" s="90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90"/>
      <c r="S10" s="90"/>
      <c r="T10" s="90"/>
      <c r="U10" s="90"/>
      <c r="V10" s="90"/>
      <c r="W10" s="90"/>
      <c r="X10" s="90"/>
      <c r="Y10" s="90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90"/>
      <c r="E11" s="91"/>
      <c r="F11" s="91"/>
      <c r="G11" s="91"/>
      <c r="H11" s="91"/>
      <c r="I11" s="90"/>
      <c r="J11" s="91"/>
      <c r="K11" s="91">
        <f>(F11-E11)*J11</f>
        <v>0</v>
      </c>
      <c r="L11" s="90">
        <f>(G11-F11)*J11</f>
        <v>0</v>
      </c>
      <c r="M11" s="90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90"/>
      <c r="S11" s="90"/>
      <c r="T11" s="90"/>
      <c r="U11" s="90"/>
      <c r="V11" s="90"/>
      <c r="W11" s="90"/>
      <c r="X11" s="90"/>
      <c r="Y11" s="90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90"/>
      <c r="E12" s="91"/>
      <c r="F12" s="91"/>
      <c r="G12" s="91"/>
      <c r="H12" s="91"/>
      <c r="I12" s="90"/>
      <c r="J12" s="91"/>
      <c r="K12" s="91">
        <f>(F12-E12)*J12</f>
        <v>0</v>
      </c>
      <c r="L12" s="90">
        <f>(G12-F12)*J12</f>
        <v>0</v>
      </c>
      <c r="M12" s="90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90"/>
      <c r="S12" s="90"/>
      <c r="T12" s="90"/>
      <c r="U12" s="90"/>
      <c r="V12" s="90"/>
      <c r="W12" s="90"/>
      <c r="X12" s="90"/>
      <c r="Y12" s="90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90"/>
      <c r="E13" s="91"/>
      <c r="F13" s="91"/>
      <c r="G13" s="91"/>
      <c r="H13" s="91"/>
      <c r="I13" s="90"/>
      <c r="J13" s="91"/>
      <c r="K13" s="91">
        <f>(F13-E13)*J13</f>
        <v>0</v>
      </c>
      <c r="L13" s="90">
        <f>(G13-F13)*J13</f>
        <v>0</v>
      </c>
      <c r="M13" s="90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90"/>
      <c r="S13" s="90"/>
      <c r="T13" s="90"/>
      <c r="U13" s="90"/>
      <c r="V13" s="90"/>
      <c r="W13" s="90"/>
      <c r="X13" s="90"/>
      <c r="Y13" s="90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90"/>
      <c r="E14" s="91"/>
      <c r="F14" s="91"/>
      <c r="G14" s="91"/>
      <c r="H14" s="91"/>
      <c r="I14" s="90"/>
      <c r="J14" s="91"/>
      <c r="K14" s="91"/>
      <c r="L14" s="90"/>
      <c r="M14" s="90"/>
      <c r="N14" s="10"/>
      <c r="O14" s="10"/>
      <c r="P14" s="10"/>
      <c r="Q14" s="11"/>
      <c r="R14" s="90"/>
      <c r="S14" s="90"/>
      <c r="T14" s="90"/>
      <c r="U14" s="90"/>
      <c r="V14" s="90"/>
      <c r="W14" s="90"/>
      <c r="X14" s="90"/>
      <c r="Y14" s="90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90"/>
      <c r="E15" s="91"/>
      <c r="F15" s="91"/>
      <c r="G15" s="91"/>
      <c r="H15" s="91"/>
      <c r="I15" s="90"/>
      <c r="J15" s="91"/>
      <c r="K15" s="91"/>
      <c r="L15" s="90"/>
      <c r="M15" s="90"/>
      <c r="N15" s="10"/>
      <c r="O15" s="10"/>
      <c r="P15" s="10"/>
      <c r="Q15" s="11"/>
      <c r="R15" s="90"/>
      <c r="S15" s="90"/>
      <c r="T15" s="90"/>
      <c r="U15" s="90"/>
      <c r="V15" s="90"/>
      <c r="W15" s="90"/>
      <c r="X15" s="90"/>
      <c r="Y15" s="90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90"/>
      <c r="E16" s="91"/>
      <c r="F16" s="91"/>
      <c r="G16" s="91"/>
      <c r="H16" s="91"/>
      <c r="I16" s="90"/>
      <c r="J16" s="91"/>
      <c r="K16" s="91">
        <f>(F16-E16)*J16</f>
        <v>0</v>
      </c>
      <c r="L16" s="90">
        <f>(G16-F16)*J16</f>
        <v>0</v>
      </c>
      <c r="M16" s="90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90"/>
      <c r="S16" s="90"/>
      <c r="T16" s="90"/>
      <c r="U16" s="90"/>
      <c r="V16" s="90"/>
      <c r="W16" s="90"/>
      <c r="X16" s="90"/>
      <c r="Y16" s="90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90">
        <v>33600</v>
      </c>
      <c r="F18" s="90">
        <v>34052</v>
      </c>
      <c r="G18" s="90">
        <v>34052</v>
      </c>
      <c r="H18" s="90">
        <v>34052</v>
      </c>
      <c r="I18" s="84">
        <f>IFERROR(VLOOKUP(D18,Pieces!A:C,3,0),"Entrer la cadence")</f>
        <v>75</v>
      </c>
      <c r="J18" s="90">
        <v>1</v>
      </c>
      <c r="K18" s="90">
        <f t="shared" ref="K18:K30" si="1">(F18-E18)*J18</f>
        <v>452</v>
      </c>
      <c r="L18" s="90">
        <f t="shared" ref="L18:L30" si="2">(G18-F18)*J18</f>
        <v>0</v>
      </c>
      <c r="M18" s="90">
        <f>(H18-G18)*J18</f>
        <v>0</v>
      </c>
      <c r="N18" s="17">
        <f>IF(I18=0,0,K18/I18)</f>
        <v>6.0266666666666664</v>
      </c>
      <c r="O18" s="17">
        <f t="shared" ref="O18:O25" si="3">IF(I18=0,0,L18/I18)</f>
        <v>0</v>
      </c>
      <c r="P18" s="17">
        <f>IF(I18=0,0,M18/I18)</f>
        <v>0</v>
      </c>
      <c r="Q18" s="49">
        <v>9</v>
      </c>
      <c r="R18" s="90"/>
      <c r="S18" s="90">
        <f>U18+T18-K18-L18-M18</f>
        <v>0</v>
      </c>
      <c r="T18" s="90"/>
      <c r="U18" s="90">
        <v>452</v>
      </c>
      <c r="V18" s="90"/>
      <c r="W18" s="90"/>
      <c r="X18" s="90"/>
      <c r="Y18" s="90"/>
      <c r="Z18" s="10">
        <f>IF(I18=0,0,(U18+T18)/I18)</f>
        <v>6.0266666666666664</v>
      </c>
      <c r="AA18" s="12">
        <f>IF(OR(Q18=0,I18=0),"",Z18/Q18*100)</f>
        <v>66.962962962962962</v>
      </c>
      <c r="AB18" s="12"/>
      <c r="AC18" s="12"/>
      <c r="AD18" s="12"/>
      <c r="AE18" s="11" t="str">
        <f>IF(AA18&gt;85," ","WARNING")</f>
        <v>WARNING</v>
      </c>
    </row>
    <row r="19" spans="1:31" ht="53.25" customHeight="1">
      <c r="A19" s="5" t="s">
        <v>38</v>
      </c>
      <c r="B19" s="6" t="s">
        <v>53</v>
      </c>
      <c r="C19" s="14">
        <f>IFERROR(VLOOKUP(D19,Pieces!A:B,2,0)," ")</f>
        <v>199400</v>
      </c>
      <c r="D19" s="50" t="s">
        <v>1003</v>
      </c>
      <c r="E19" s="90">
        <v>10200</v>
      </c>
      <c r="F19" s="90">
        <v>11430</v>
      </c>
      <c r="G19" s="90">
        <v>11430</v>
      </c>
      <c r="H19" s="90">
        <v>11430</v>
      </c>
      <c r="I19" s="84">
        <f>IFERROR(VLOOKUP(D19,Pieces!A:C,3,0),"Entrer la cadence")</f>
        <v>150</v>
      </c>
      <c r="J19" s="90">
        <v>1</v>
      </c>
      <c r="K19" s="90">
        <f t="shared" si="1"/>
        <v>1230</v>
      </c>
      <c r="L19" s="90">
        <f t="shared" si="2"/>
        <v>0</v>
      </c>
      <c r="M19" s="90">
        <f t="shared" ref="M19:M30" si="4">(H19-G19)*J19</f>
        <v>0</v>
      </c>
      <c r="N19" s="17">
        <f t="shared" ref="N19:N25" si="5">IF(I19=0,0,K19/I19)</f>
        <v>8.1999999999999993</v>
      </c>
      <c r="O19" s="17">
        <f t="shared" si="3"/>
        <v>0</v>
      </c>
      <c r="P19" s="17">
        <f t="shared" ref="P19:P25" si="6">IF(I19=0,0,M19/I19)</f>
        <v>0</v>
      </c>
      <c r="Q19" s="49">
        <v>9</v>
      </c>
      <c r="R19" s="90"/>
      <c r="S19" s="90">
        <f>U19+T19-K19-L19-M19</f>
        <v>0</v>
      </c>
      <c r="T19" s="90"/>
      <c r="U19" s="90">
        <v>1230</v>
      </c>
      <c r="V19" s="90"/>
      <c r="W19" s="90"/>
      <c r="X19" s="90"/>
      <c r="Y19" s="90"/>
      <c r="Z19" s="10">
        <f t="shared" ref="Z19:Z30" si="7">IF(I19=0,0,(U19+T19)/I19)</f>
        <v>8.1999999999999993</v>
      </c>
      <c r="AA19" s="12">
        <f t="shared" ref="AA19:AA30" si="8">IF(OR(Q19=0,I19=0),"",Z19/Q19*100)</f>
        <v>91.1111111111111</v>
      </c>
      <c r="AB19" s="12"/>
      <c r="AC19" s="12"/>
      <c r="AD19" s="12"/>
      <c r="AE19" s="11" t="str">
        <f t="shared" si="0"/>
        <v xml:space="preserve"> 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90" t="s">
        <v>878</v>
      </c>
      <c r="E20" s="90">
        <v>1800</v>
      </c>
      <c r="F20" s="90">
        <v>2095</v>
      </c>
      <c r="G20" s="90">
        <v>2095</v>
      </c>
      <c r="H20" s="90">
        <v>2095</v>
      </c>
      <c r="I20" s="84">
        <f>IFERROR(VLOOKUP(D20,Pieces!A:C,3,0),"Entrer la cadence")</f>
        <v>50</v>
      </c>
      <c r="J20" s="16">
        <v>1</v>
      </c>
      <c r="K20" s="90">
        <f t="shared" si="1"/>
        <v>295</v>
      </c>
      <c r="L20" s="90">
        <f t="shared" si="2"/>
        <v>0</v>
      </c>
      <c r="M20" s="90">
        <f t="shared" si="4"/>
        <v>0</v>
      </c>
      <c r="N20" s="17">
        <f t="shared" si="5"/>
        <v>5.9</v>
      </c>
      <c r="O20" s="17">
        <f t="shared" si="3"/>
        <v>0</v>
      </c>
      <c r="P20" s="17">
        <f t="shared" si="6"/>
        <v>0</v>
      </c>
      <c r="Q20" s="49">
        <v>9</v>
      </c>
      <c r="R20" s="51"/>
      <c r="S20" s="90"/>
      <c r="T20" s="90"/>
      <c r="U20" s="90"/>
      <c r="V20" s="90"/>
      <c r="W20" s="90"/>
      <c r="X20" s="90"/>
      <c r="Y20" s="90"/>
      <c r="Z20" s="10">
        <f t="shared" si="7"/>
        <v>0</v>
      </c>
      <c r="AA20" s="12">
        <f t="shared" si="8"/>
        <v>0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F045-CP2</v>
      </c>
      <c r="D21" s="90" t="s">
        <v>1032</v>
      </c>
      <c r="E21" s="90">
        <v>300</v>
      </c>
      <c r="F21" s="90">
        <v>415</v>
      </c>
      <c r="G21" s="90">
        <v>415</v>
      </c>
      <c r="H21" s="90">
        <v>415</v>
      </c>
      <c r="I21" s="84">
        <f>IFERROR(VLOOKUP(D21,Pieces!A:C,3,0),"Entrer la cadence")</f>
        <v>30</v>
      </c>
      <c r="J21" s="90">
        <v>1</v>
      </c>
      <c r="K21" s="90">
        <f t="shared" si="1"/>
        <v>115</v>
      </c>
      <c r="L21" s="90">
        <f t="shared" si="2"/>
        <v>0</v>
      </c>
      <c r="M21" s="90">
        <f t="shared" si="4"/>
        <v>0</v>
      </c>
      <c r="N21" s="17">
        <f t="shared" si="5"/>
        <v>3.8333333333333335</v>
      </c>
      <c r="O21" s="17">
        <f t="shared" si="3"/>
        <v>0</v>
      </c>
      <c r="P21" s="17">
        <f t="shared" si="6"/>
        <v>0</v>
      </c>
      <c r="Q21" s="49">
        <v>9</v>
      </c>
      <c r="R21" s="90"/>
      <c r="S21" s="90">
        <f t="shared" ref="S21:S30" si="9">U21+T21-K21-L21-M21</f>
        <v>0</v>
      </c>
      <c r="T21" s="90"/>
      <c r="U21" s="90">
        <v>115</v>
      </c>
      <c r="V21" s="90"/>
      <c r="W21" s="90"/>
      <c r="X21" s="90"/>
      <c r="Y21" s="90"/>
      <c r="Z21" s="10">
        <f t="shared" si="7"/>
        <v>3.8333333333333335</v>
      </c>
      <c r="AA21" s="12">
        <f t="shared" si="8"/>
        <v>42.592592592592595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200200</v>
      </c>
      <c r="D22" s="90" t="s">
        <v>1035</v>
      </c>
      <c r="E22" s="90">
        <v>96</v>
      </c>
      <c r="F22" s="90">
        <v>303</v>
      </c>
      <c r="G22" s="90">
        <v>303</v>
      </c>
      <c r="H22" s="90">
        <v>303</v>
      </c>
      <c r="I22" s="84">
        <f>IFERROR(VLOOKUP(D22,Pieces!A:C,3,0),"Entrer la cadence")</f>
        <v>60</v>
      </c>
      <c r="J22" s="90">
        <v>1</v>
      </c>
      <c r="K22" s="90">
        <f t="shared" si="1"/>
        <v>207</v>
      </c>
      <c r="L22" s="90">
        <f t="shared" si="2"/>
        <v>0</v>
      </c>
      <c r="M22" s="90">
        <f t="shared" si="4"/>
        <v>0</v>
      </c>
      <c r="N22" s="17">
        <f t="shared" si="5"/>
        <v>3.45</v>
      </c>
      <c r="O22" s="17">
        <f t="shared" si="3"/>
        <v>0</v>
      </c>
      <c r="P22" s="17">
        <f t="shared" si="6"/>
        <v>0</v>
      </c>
      <c r="Q22" s="49">
        <v>9</v>
      </c>
      <c r="R22" s="90" t="s">
        <v>1036</v>
      </c>
      <c r="S22" s="90">
        <f t="shared" si="9"/>
        <v>0</v>
      </c>
      <c r="T22" s="90"/>
      <c r="U22" s="90">
        <v>207</v>
      </c>
      <c r="V22" s="90"/>
      <c r="W22" s="90"/>
      <c r="X22" s="90"/>
      <c r="Y22" s="90"/>
      <c r="Z22" s="10">
        <f t="shared" si="7"/>
        <v>3.45</v>
      </c>
      <c r="AA22" s="12">
        <f t="shared" si="8"/>
        <v>38.333333333333336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90" t="s">
        <v>89</v>
      </c>
      <c r="E23" s="91">
        <v>0</v>
      </c>
      <c r="F23" s="91">
        <v>0</v>
      </c>
      <c r="G23" s="91">
        <v>0</v>
      </c>
      <c r="H23" s="91">
        <v>0</v>
      </c>
      <c r="I23" s="84">
        <f>IFERROR(VLOOKUP(D23,Pieces!A:C,3,0),"Entrer la cadence")</f>
        <v>1</v>
      </c>
      <c r="J23" s="90">
        <v>1</v>
      </c>
      <c r="K23" s="90">
        <f t="shared" si="1"/>
        <v>0</v>
      </c>
      <c r="L23" s="90">
        <f t="shared" si="2"/>
        <v>0</v>
      </c>
      <c r="M23" s="90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90">
        <f t="shared" si="9"/>
        <v>0</v>
      </c>
      <c r="T23" s="90"/>
      <c r="U23" s="90">
        <v>0</v>
      </c>
      <c r="V23" s="90"/>
      <c r="W23" s="90"/>
      <c r="X23" s="90"/>
      <c r="Y23" s="90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90" t="s">
        <v>90</v>
      </c>
      <c r="E24" s="90">
        <v>0</v>
      </c>
      <c r="F24" s="90">
        <v>0</v>
      </c>
      <c r="G24" s="90">
        <v>0</v>
      </c>
      <c r="H24" s="90">
        <v>0</v>
      </c>
      <c r="I24" s="84">
        <f>IFERROR(VLOOKUP(D24,Pieces!A:C,3,0),"Entrer la cadence")</f>
        <v>28</v>
      </c>
      <c r="J24" s="90">
        <v>7</v>
      </c>
      <c r="K24" s="90">
        <f t="shared" si="1"/>
        <v>0</v>
      </c>
      <c r="L24" s="90">
        <f t="shared" si="2"/>
        <v>0</v>
      </c>
      <c r="M24" s="90">
        <f t="shared" si="4"/>
        <v>0</v>
      </c>
      <c r="N24" s="17">
        <f>IF(I24=0,0,K24/I24)</f>
        <v>0</v>
      </c>
      <c r="O24" s="17">
        <f t="shared" si="3"/>
        <v>0</v>
      </c>
      <c r="P24" s="17">
        <f t="shared" si="6"/>
        <v>0</v>
      </c>
      <c r="Q24" s="49">
        <v>9</v>
      </c>
      <c r="R24" s="90"/>
      <c r="S24" s="90">
        <f t="shared" si="9"/>
        <v>0</v>
      </c>
      <c r="T24" s="90"/>
      <c r="U24" s="90">
        <v>0</v>
      </c>
      <c r="V24" s="90"/>
      <c r="W24" s="90"/>
      <c r="X24" s="90"/>
      <c r="Y24" s="90"/>
      <c r="Z24" s="10">
        <f t="shared" si="7"/>
        <v>0</v>
      </c>
      <c r="AA24" s="12">
        <f t="shared" si="8"/>
        <v>0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90" t="s">
        <v>91</v>
      </c>
      <c r="E25" s="91">
        <v>80</v>
      </c>
      <c r="F25" s="91">
        <v>80</v>
      </c>
      <c r="G25" s="91">
        <v>80</v>
      </c>
      <c r="H25" s="91">
        <v>80</v>
      </c>
      <c r="I25" s="84">
        <f>IFERROR(VLOOKUP(D25,Pieces!A:C,3,0),"Entrer la cadence")</f>
        <v>60</v>
      </c>
      <c r="J25" s="90">
        <v>20</v>
      </c>
      <c r="K25" s="90">
        <f t="shared" si="1"/>
        <v>0</v>
      </c>
      <c r="L25" s="90">
        <f t="shared" si="2"/>
        <v>0</v>
      </c>
      <c r="M25" s="90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9</v>
      </c>
      <c r="R25" s="90"/>
      <c r="S25" s="90">
        <f t="shared" si="9"/>
        <v>0</v>
      </c>
      <c r="T25" s="90"/>
      <c r="U25" s="90">
        <v>0</v>
      </c>
      <c r="V25" s="90"/>
      <c r="W25" s="90"/>
      <c r="X25" s="90"/>
      <c r="Y25" s="90"/>
      <c r="Z25" s="10">
        <f t="shared" si="7"/>
        <v>0</v>
      </c>
      <c r="AA25" s="12">
        <f t="shared" si="8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91">
        <v>75</v>
      </c>
      <c r="F26" s="91">
        <v>102</v>
      </c>
      <c r="G26" s="91">
        <v>102</v>
      </c>
      <c r="H26" s="91">
        <v>102</v>
      </c>
      <c r="I26" s="84">
        <f>IFERROR(VLOOKUP(D26,Pieces!A:C,3,0),"Entrer la cadence")</f>
        <v>38</v>
      </c>
      <c r="J26" s="90">
        <v>51</v>
      </c>
      <c r="K26" s="90">
        <f t="shared" si="1"/>
        <v>1377</v>
      </c>
      <c r="L26" s="90">
        <f t="shared" si="2"/>
        <v>0</v>
      </c>
      <c r="M26" s="90">
        <f t="shared" si="4"/>
        <v>0</v>
      </c>
      <c r="N26" s="17">
        <f>IF(I26=0,0,K26/I26)</f>
        <v>36.236842105263158</v>
      </c>
      <c r="O26" s="17">
        <f>IF(I26=0,0,L26/I26)</f>
        <v>0</v>
      </c>
      <c r="P26" s="17">
        <f>IF(I26=0,0,M26/I26)</f>
        <v>0</v>
      </c>
      <c r="Q26" s="49">
        <v>9</v>
      </c>
      <c r="R26" s="28"/>
      <c r="S26" s="90">
        <f t="shared" si="9"/>
        <v>0</v>
      </c>
      <c r="T26" s="90"/>
      <c r="U26" s="90">
        <v>1377</v>
      </c>
      <c r="V26" s="90"/>
      <c r="W26" s="90"/>
      <c r="X26" s="90"/>
      <c r="Y26" s="90"/>
      <c r="Z26" s="10">
        <f>IF(I26=0,0,(U26+T26)/I26)</f>
        <v>36.236842105263158</v>
      </c>
      <c r="AA26" s="12">
        <f>IF(OR(Q26=0,I26=0),"",Z26/Q26*100)</f>
        <v>402.63157894736838</v>
      </c>
      <c r="AB26" s="91"/>
      <c r="AC26" s="91"/>
      <c r="AD26" s="91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90" t="s">
        <v>89</v>
      </c>
      <c r="E27" s="91">
        <v>0</v>
      </c>
      <c r="F27" s="91">
        <v>0</v>
      </c>
      <c r="G27" s="91">
        <v>0</v>
      </c>
      <c r="H27" s="91">
        <v>0</v>
      </c>
      <c r="I27" s="84">
        <f>IFERROR(VLOOKUP(D27,Pieces!A:C,3,0),"Entrer la cadence")</f>
        <v>1</v>
      </c>
      <c r="J27" s="90">
        <v>1</v>
      </c>
      <c r="K27" s="90">
        <f>(F27-E27)*J27</f>
        <v>0</v>
      </c>
      <c r="L27" s="90">
        <f>(G27-F27)*J27</f>
        <v>0</v>
      </c>
      <c r="M27" s="90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90"/>
      <c r="S27" s="90">
        <f t="shared" si="9"/>
        <v>0</v>
      </c>
      <c r="T27" s="90"/>
      <c r="U27" s="90">
        <v>0</v>
      </c>
      <c r="V27" s="90"/>
      <c r="W27" s="90"/>
      <c r="X27" s="90"/>
      <c r="Y27" s="90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90" t="s">
        <v>93</v>
      </c>
      <c r="E28" s="90">
        <v>180777</v>
      </c>
      <c r="F28" s="90">
        <v>180777</v>
      </c>
      <c r="G28" s="90">
        <v>180777</v>
      </c>
      <c r="H28" s="90">
        <v>180777</v>
      </c>
      <c r="I28" s="84">
        <f>IFERROR(VLOOKUP(D28,Pieces!A:C,3,0),"Entrer la cadence")</f>
        <v>454</v>
      </c>
      <c r="J28" s="90">
        <v>1</v>
      </c>
      <c r="K28" s="90">
        <f t="shared" si="1"/>
        <v>0</v>
      </c>
      <c r="L28" s="90">
        <f t="shared" si="2"/>
        <v>0</v>
      </c>
      <c r="M28" s="90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9</v>
      </c>
      <c r="R28" s="90"/>
      <c r="S28" s="90">
        <f t="shared" si="9"/>
        <v>0</v>
      </c>
      <c r="T28" s="90"/>
      <c r="U28" s="90">
        <v>0</v>
      </c>
      <c r="V28" s="90"/>
      <c r="W28" s="90"/>
      <c r="X28" s="90"/>
      <c r="Y28" s="90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18X27X43</v>
      </c>
      <c r="D29" s="90" t="s">
        <v>237</v>
      </c>
      <c r="E29" s="91">
        <v>384</v>
      </c>
      <c r="F29" s="91">
        <v>384</v>
      </c>
      <c r="G29" s="91">
        <v>384</v>
      </c>
      <c r="H29" s="91">
        <v>384</v>
      </c>
      <c r="I29" s="84">
        <f>IFERROR(VLOOKUP(D29,Pieces!A:C,3,0),"Entrer la cadence")</f>
        <v>90</v>
      </c>
      <c r="J29" s="90">
        <v>1</v>
      </c>
      <c r="K29" s="90">
        <f t="shared" si="1"/>
        <v>0</v>
      </c>
      <c r="L29" s="90">
        <f t="shared" si="2"/>
        <v>0</v>
      </c>
      <c r="M29" s="90">
        <f>(H29-G29)*J29</f>
        <v>0</v>
      </c>
      <c r="N29" s="17">
        <f>IF(I29=0,0,K29/I29)</f>
        <v>0</v>
      </c>
      <c r="O29" s="17">
        <f>IF(I29=0,0,L29/I29)</f>
        <v>0</v>
      </c>
      <c r="P29" s="17">
        <f>IF(I29=0,0,M29/I29)</f>
        <v>0</v>
      </c>
      <c r="Q29" s="49">
        <v>9</v>
      </c>
      <c r="R29" s="90" t="s">
        <v>1037</v>
      </c>
      <c r="S29" s="90">
        <f t="shared" si="9"/>
        <v>0</v>
      </c>
      <c r="T29" s="90"/>
      <c r="U29" s="90">
        <v>0</v>
      </c>
      <c r="V29" s="90"/>
      <c r="W29" s="90"/>
      <c r="X29" s="90"/>
      <c r="Y29" s="90"/>
      <c r="Z29" s="10">
        <f>IF(I29=0,0,(U29+T29)/I29)</f>
        <v>0</v>
      </c>
      <c r="AA29" s="12">
        <f>IF(OR(Q29=0,I29=0),"",Z29/Q29*100)</f>
        <v>0</v>
      </c>
      <c r="AB29" s="12"/>
      <c r="AC29" s="12"/>
      <c r="AD29" s="12"/>
      <c r="AE29" s="11" t="str">
        <f>IF(AA29&gt;85," ","WARNING")</f>
        <v>WARNING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90" t="s">
        <v>1022</v>
      </c>
      <c r="E30" s="91">
        <v>1441</v>
      </c>
      <c r="F30" s="91">
        <v>1661</v>
      </c>
      <c r="G30" s="91">
        <v>1661</v>
      </c>
      <c r="H30" s="91">
        <v>1661</v>
      </c>
      <c r="I30" s="84">
        <f>IFERROR(VLOOKUP(D30,Pieces!A:C,3,0),"Entrer la cadence")</f>
        <v>20</v>
      </c>
      <c r="J30" s="90">
        <v>1</v>
      </c>
      <c r="K30" s="90">
        <f t="shared" si="1"/>
        <v>220</v>
      </c>
      <c r="L30" s="90">
        <f t="shared" si="2"/>
        <v>0</v>
      </c>
      <c r="M30" s="90">
        <f t="shared" si="4"/>
        <v>0</v>
      </c>
      <c r="N30" s="26">
        <f>IF(I30=0,0,K30/I30)</f>
        <v>11</v>
      </c>
      <c r="O30" s="26">
        <f>IF(I30=0,0,L30/I30)</f>
        <v>0</v>
      </c>
      <c r="P30" s="26">
        <f>IF(I30=0,0,M30/I30)</f>
        <v>0</v>
      </c>
      <c r="Q30" s="49">
        <v>9</v>
      </c>
      <c r="R30" s="90"/>
      <c r="S30" s="90">
        <f t="shared" si="9"/>
        <v>0</v>
      </c>
      <c r="T30" s="30"/>
      <c r="U30" s="90">
        <v>220</v>
      </c>
      <c r="V30" s="30"/>
      <c r="W30" s="30"/>
      <c r="X30" s="30"/>
      <c r="Y30" s="30"/>
      <c r="Z30" s="10">
        <f t="shared" si="7"/>
        <v>11</v>
      </c>
      <c r="AA30" s="12">
        <f t="shared" si="8"/>
        <v>122.22222222222223</v>
      </c>
      <c r="AB30" s="29"/>
      <c r="AC30" s="29"/>
      <c r="AD30" s="29"/>
      <c r="AE30" s="11" t="str">
        <f t="shared" si="0"/>
        <v xml:space="preserve"> </v>
      </c>
    </row>
    <row r="31" spans="1:31" ht="46.5">
      <c r="A31" s="92"/>
      <c r="B31" s="92"/>
      <c r="D31" s="39"/>
      <c r="I31" s="86"/>
      <c r="Q31" s="106" t="s">
        <v>1050</v>
      </c>
      <c r="R31" s="49">
        <v>9</v>
      </c>
      <c r="Z31" s="3"/>
    </row>
    <row r="32" spans="1:31" ht="20.25">
      <c r="A32" s="92"/>
      <c r="B32" s="92"/>
      <c r="D32" s="39"/>
      <c r="Z32" s="3"/>
    </row>
    <row r="33" spans="1:26" ht="20.25">
      <c r="A33" s="92"/>
      <c r="B33" s="92"/>
      <c r="D33" s="39"/>
      <c r="Z33" s="3"/>
    </row>
    <row r="34" spans="1:26" ht="20.25">
      <c r="A34" s="92"/>
      <c r="B34" s="92"/>
      <c r="D34" s="39"/>
      <c r="Z34" s="3"/>
    </row>
    <row r="35" spans="1:26" ht="20.25">
      <c r="A35" s="92"/>
      <c r="B35" s="92"/>
      <c r="D35" s="39"/>
      <c r="Z35" s="3"/>
    </row>
    <row r="36" spans="1:26" ht="20.25">
      <c r="A36" s="92"/>
      <c r="B36" s="92"/>
      <c r="D36" s="39"/>
      <c r="Z36" s="3"/>
    </row>
    <row r="37" spans="1:26" ht="20.25">
      <c r="A37" s="92"/>
      <c r="B37" s="92"/>
      <c r="D37" s="39"/>
      <c r="Z37" s="3"/>
    </row>
    <row r="38" spans="1:26" ht="20.25">
      <c r="A38" s="92"/>
      <c r="B38" s="92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92"/>
      <c r="B39" s="92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92"/>
      <c r="B40" s="92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A1:B4"/>
    <mergeCell ref="C1:Y4"/>
    <mergeCell ref="Z1:AE1"/>
    <mergeCell ref="Z2:AE2"/>
    <mergeCell ref="Z3:AE3"/>
    <mergeCell ref="Z4:AE4"/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</mergeCells>
  <conditionalFormatting sqref="AE9:AE16">
    <cfRule type="containsText" dxfId="59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58" priority="7" operator="containsText" text="WARNING">
      <formula>NOT(ISERROR(SEARCH("WARNING",AE18)))</formula>
    </cfRule>
  </conditionalFormatting>
  <conditionalFormatting sqref="AE18">
    <cfRule type="containsText" dxfId="57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56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55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E48"/>
  <sheetViews>
    <sheetView topLeftCell="E7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90"/>
      <c r="E9" s="91"/>
      <c r="F9" s="91"/>
      <c r="G9" s="91"/>
      <c r="H9" s="91"/>
      <c r="I9" s="90"/>
      <c r="J9" s="91"/>
      <c r="K9" s="91">
        <f>(F9-E9)*J9</f>
        <v>0</v>
      </c>
      <c r="L9" s="90">
        <f>(G9-F9)*J9</f>
        <v>0</v>
      </c>
      <c r="M9" s="90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90"/>
      <c r="S9" s="90"/>
      <c r="T9" s="90"/>
      <c r="U9" s="90"/>
      <c r="V9" s="90"/>
      <c r="W9" s="90"/>
      <c r="X9" s="90"/>
      <c r="Y9" s="90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90"/>
      <c r="E10" s="91"/>
      <c r="F10" s="91"/>
      <c r="G10" s="91"/>
      <c r="H10" s="91"/>
      <c r="I10" s="90"/>
      <c r="J10" s="91"/>
      <c r="K10" s="91">
        <f>(F10-E10)*J10</f>
        <v>0</v>
      </c>
      <c r="L10" s="90">
        <f>(G10-F10)*J10</f>
        <v>0</v>
      </c>
      <c r="M10" s="90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90"/>
      <c r="S10" s="90"/>
      <c r="T10" s="90"/>
      <c r="U10" s="90"/>
      <c r="V10" s="90"/>
      <c r="W10" s="90"/>
      <c r="X10" s="90"/>
      <c r="Y10" s="90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90"/>
      <c r="E11" s="91"/>
      <c r="F11" s="91"/>
      <c r="G11" s="91"/>
      <c r="H11" s="91"/>
      <c r="I11" s="90"/>
      <c r="J11" s="91"/>
      <c r="K11" s="91">
        <f>(F11-E11)*J11</f>
        <v>0</v>
      </c>
      <c r="L11" s="90">
        <f>(G11-F11)*J11</f>
        <v>0</v>
      </c>
      <c r="M11" s="90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90"/>
      <c r="S11" s="90"/>
      <c r="T11" s="90"/>
      <c r="U11" s="90"/>
      <c r="V11" s="90"/>
      <c r="W11" s="90"/>
      <c r="X11" s="90"/>
      <c r="Y11" s="90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90"/>
      <c r="E12" s="91"/>
      <c r="F12" s="91"/>
      <c r="G12" s="91"/>
      <c r="H12" s="91"/>
      <c r="I12" s="90"/>
      <c r="J12" s="91"/>
      <c r="K12" s="91">
        <f>(F12-E12)*J12</f>
        <v>0</v>
      </c>
      <c r="L12" s="90">
        <f>(G12-F12)*J12</f>
        <v>0</v>
      </c>
      <c r="M12" s="90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90"/>
      <c r="S12" s="90"/>
      <c r="T12" s="90"/>
      <c r="U12" s="90"/>
      <c r="V12" s="90"/>
      <c r="W12" s="90"/>
      <c r="X12" s="90"/>
      <c r="Y12" s="90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90"/>
      <c r="E13" s="91"/>
      <c r="F13" s="91"/>
      <c r="G13" s="91"/>
      <c r="H13" s="91"/>
      <c r="I13" s="90"/>
      <c r="J13" s="91"/>
      <c r="K13" s="91">
        <f>(F13-E13)*J13</f>
        <v>0</v>
      </c>
      <c r="L13" s="90">
        <f>(G13-F13)*J13</f>
        <v>0</v>
      </c>
      <c r="M13" s="90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90"/>
      <c r="S13" s="90"/>
      <c r="T13" s="90"/>
      <c r="U13" s="90"/>
      <c r="V13" s="90"/>
      <c r="W13" s="90"/>
      <c r="X13" s="90"/>
      <c r="Y13" s="90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90"/>
      <c r="E14" s="91"/>
      <c r="F14" s="91"/>
      <c r="G14" s="91"/>
      <c r="H14" s="91"/>
      <c r="I14" s="90"/>
      <c r="J14" s="91"/>
      <c r="K14" s="91"/>
      <c r="L14" s="90"/>
      <c r="M14" s="90"/>
      <c r="N14" s="10"/>
      <c r="O14" s="10"/>
      <c r="P14" s="10"/>
      <c r="Q14" s="11"/>
      <c r="R14" s="90"/>
      <c r="S14" s="90"/>
      <c r="T14" s="90"/>
      <c r="U14" s="90"/>
      <c r="V14" s="90"/>
      <c r="W14" s="90"/>
      <c r="X14" s="90"/>
      <c r="Y14" s="90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90"/>
      <c r="E15" s="91"/>
      <c r="F15" s="91"/>
      <c r="G15" s="91"/>
      <c r="H15" s="91"/>
      <c r="I15" s="90"/>
      <c r="J15" s="91"/>
      <c r="K15" s="91"/>
      <c r="L15" s="90"/>
      <c r="M15" s="90"/>
      <c r="N15" s="10"/>
      <c r="O15" s="10"/>
      <c r="P15" s="10"/>
      <c r="Q15" s="11"/>
      <c r="R15" s="90"/>
      <c r="S15" s="90"/>
      <c r="T15" s="90"/>
      <c r="U15" s="90"/>
      <c r="V15" s="90"/>
      <c r="W15" s="90"/>
      <c r="X15" s="90"/>
      <c r="Y15" s="90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90"/>
      <c r="E16" s="91"/>
      <c r="F16" s="91"/>
      <c r="G16" s="91"/>
      <c r="H16" s="91"/>
      <c r="I16" s="90"/>
      <c r="J16" s="91"/>
      <c r="K16" s="91">
        <f>(F16-E16)*J16</f>
        <v>0</v>
      </c>
      <c r="L16" s="90">
        <f>(G16-F16)*J16</f>
        <v>0</v>
      </c>
      <c r="M16" s="90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90"/>
      <c r="S16" s="90"/>
      <c r="T16" s="90"/>
      <c r="U16" s="90"/>
      <c r="V16" s="90"/>
      <c r="W16" s="90"/>
      <c r="X16" s="90"/>
      <c r="Y16" s="90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90">
        <v>33000</v>
      </c>
      <c r="F18" s="90">
        <v>33600</v>
      </c>
      <c r="G18" s="90">
        <v>33600</v>
      </c>
      <c r="H18" s="90">
        <v>33600</v>
      </c>
      <c r="I18" s="84">
        <f>IFERROR(VLOOKUP(D18,Pieces!A:C,3,0),"Entrer la cadence")</f>
        <v>75</v>
      </c>
      <c r="J18" s="90">
        <v>1</v>
      </c>
      <c r="K18" s="90">
        <f t="shared" ref="K18:K30" si="1">(F18-E18)*J18</f>
        <v>600</v>
      </c>
      <c r="L18" s="90">
        <f t="shared" ref="L18:L30" si="2">(G18-F18)*J18</f>
        <v>0</v>
      </c>
      <c r="M18" s="90">
        <f>(H18-G18)*J18</f>
        <v>0</v>
      </c>
      <c r="N18" s="17">
        <f>IF(I18=0,0,K18/I18)</f>
        <v>8</v>
      </c>
      <c r="O18" s="17">
        <f t="shared" ref="O18:O25" si="3">IF(I18=0,0,L18/I18)</f>
        <v>0</v>
      </c>
      <c r="P18" s="17">
        <f>IF(I18=0,0,M18/I18)</f>
        <v>0</v>
      </c>
      <c r="Q18" s="49">
        <v>9</v>
      </c>
      <c r="R18" s="90"/>
      <c r="S18" s="90">
        <f>U18+T18-K18-L18-M18</f>
        <v>0</v>
      </c>
      <c r="T18" s="90"/>
      <c r="U18" s="90">
        <v>600</v>
      </c>
      <c r="V18" s="90"/>
      <c r="W18" s="90"/>
      <c r="X18" s="90"/>
      <c r="Y18" s="90"/>
      <c r="Z18" s="10">
        <f>IF(I18=0,0,(U18+T18)/I18)</f>
        <v>8</v>
      </c>
      <c r="AA18" s="12">
        <f>IF(OR(Q18=0,I18=0),"",Z18/Q18*100)</f>
        <v>88.888888888888886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>
        <f>IFERROR(VLOOKUP(D19,Pieces!A:B,2,0)," ")</f>
        <v>199400</v>
      </c>
      <c r="D19" s="50" t="s">
        <v>1003</v>
      </c>
      <c r="E19" s="90">
        <v>8700</v>
      </c>
      <c r="F19" s="90">
        <v>10200</v>
      </c>
      <c r="G19" s="90">
        <v>10200</v>
      </c>
      <c r="H19" s="90">
        <v>10200</v>
      </c>
      <c r="I19" s="84">
        <f>IFERROR(VLOOKUP(D19,Pieces!A:C,3,0),"Entrer la cadence")</f>
        <v>150</v>
      </c>
      <c r="J19" s="90">
        <v>1</v>
      </c>
      <c r="K19" s="90">
        <f t="shared" si="1"/>
        <v>1500</v>
      </c>
      <c r="L19" s="90">
        <f t="shared" si="2"/>
        <v>0</v>
      </c>
      <c r="M19" s="90">
        <f t="shared" ref="M19:M30" si="4">(H19-G19)*J19</f>
        <v>0</v>
      </c>
      <c r="N19" s="17">
        <f t="shared" ref="N19:N25" si="5">IF(I19=0,0,K19/I19)</f>
        <v>10</v>
      </c>
      <c r="O19" s="17">
        <f t="shared" si="3"/>
        <v>0</v>
      </c>
      <c r="P19" s="17">
        <f t="shared" ref="P19:P25" si="6">IF(I19=0,0,M19/I19)</f>
        <v>0</v>
      </c>
      <c r="Q19" s="49">
        <v>9</v>
      </c>
      <c r="R19" s="90"/>
      <c r="S19" s="90">
        <f>U19+T19-K19-L19-M19</f>
        <v>0</v>
      </c>
      <c r="T19" s="90"/>
      <c r="U19" s="90">
        <v>1500</v>
      </c>
      <c r="V19" s="90"/>
      <c r="W19" s="90"/>
      <c r="X19" s="90"/>
      <c r="Y19" s="90"/>
      <c r="Z19" s="10">
        <f t="shared" ref="Z19:Z30" si="7">IF(I19=0,0,(U19+T19)/I19)</f>
        <v>10</v>
      </c>
      <c r="AA19" s="12">
        <f t="shared" ref="AA19:AA30" si="8">IF(OR(Q19=0,I19=0),"",Z19/Q19*100)</f>
        <v>111.11111111111111</v>
      </c>
      <c r="AB19" s="12"/>
      <c r="AC19" s="12"/>
      <c r="AD19" s="12"/>
      <c r="AE19" s="11" t="str">
        <f t="shared" si="0"/>
        <v xml:space="preserve"> 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90" t="s">
        <v>878</v>
      </c>
      <c r="E20" s="90">
        <v>1480</v>
      </c>
      <c r="F20" s="90">
        <v>1800</v>
      </c>
      <c r="G20" s="90">
        <v>1800</v>
      </c>
      <c r="H20" s="90">
        <v>1800</v>
      </c>
      <c r="I20" s="84">
        <f>IFERROR(VLOOKUP(D20,Pieces!A:C,3,0),"Entrer la cadence")</f>
        <v>50</v>
      </c>
      <c r="J20" s="16">
        <v>1</v>
      </c>
      <c r="K20" s="90">
        <f t="shared" si="1"/>
        <v>320</v>
      </c>
      <c r="L20" s="90">
        <f t="shared" si="2"/>
        <v>0</v>
      </c>
      <c r="M20" s="90">
        <f t="shared" si="4"/>
        <v>0</v>
      </c>
      <c r="N20" s="17">
        <f t="shared" si="5"/>
        <v>6.4</v>
      </c>
      <c r="O20" s="17">
        <f t="shared" si="3"/>
        <v>0</v>
      </c>
      <c r="P20" s="17">
        <f t="shared" si="6"/>
        <v>0</v>
      </c>
      <c r="Q20" s="49">
        <v>9</v>
      </c>
      <c r="R20" s="51"/>
      <c r="S20" s="90"/>
      <c r="T20" s="90"/>
      <c r="U20" s="90"/>
      <c r="V20" s="90"/>
      <c r="W20" s="90"/>
      <c r="X20" s="90"/>
      <c r="Y20" s="90"/>
      <c r="Z20" s="10">
        <f t="shared" si="7"/>
        <v>0</v>
      </c>
      <c r="AA20" s="12">
        <f t="shared" si="8"/>
        <v>0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F045-CP2</v>
      </c>
      <c r="D21" s="90" t="s">
        <v>1032</v>
      </c>
      <c r="E21" s="90">
        <v>123</v>
      </c>
      <c r="F21" s="90">
        <v>300</v>
      </c>
      <c r="G21" s="90">
        <v>300</v>
      </c>
      <c r="H21" s="90">
        <v>300</v>
      </c>
      <c r="I21" s="84">
        <f>IFERROR(VLOOKUP(D21,Pieces!A:C,3,0),"Entrer la cadence")</f>
        <v>30</v>
      </c>
      <c r="J21" s="90">
        <v>1</v>
      </c>
      <c r="K21" s="90">
        <f t="shared" si="1"/>
        <v>177</v>
      </c>
      <c r="L21" s="90">
        <f t="shared" si="2"/>
        <v>0</v>
      </c>
      <c r="M21" s="90">
        <f t="shared" si="4"/>
        <v>0</v>
      </c>
      <c r="N21" s="17">
        <f t="shared" si="5"/>
        <v>5.9</v>
      </c>
      <c r="O21" s="17">
        <f t="shared" si="3"/>
        <v>0</v>
      </c>
      <c r="P21" s="17">
        <f t="shared" si="6"/>
        <v>0</v>
      </c>
      <c r="Q21" s="49">
        <v>9</v>
      </c>
      <c r="R21" s="90"/>
      <c r="S21" s="90">
        <f t="shared" ref="S21:S30" si="9">U21+T21-K21-L21-M21</f>
        <v>0</v>
      </c>
      <c r="T21" s="90"/>
      <c r="U21" s="90">
        <v>177</v>
      </c>
      <c r="V21" s="90"/>
      <c r="W21" s="90"/>
      <c r="X21" s="90"/>
      <c r="Y21" s="90"/>
      <c r="Z21" s="10">
        <f t="shared" si="7"/>
        <v>5.9</v>
      </c>
      <c r="AA21" s="12">
        <f t="shared" si="8"/>
        <v>65.555555555555557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200200</v>
      </c>
      <c r="D22" s="90" t="s">
        <v>1035</v>
      </c>
      <c r="E22" s="90">
        <v>0</v>
      </c>
      <c r="F22" s="90">
        <v>96</v>
      </c>
      <c r="G22" s="90">
        <v>96</v>
      </c>
      <c r="H22" s="90">
        <v>96</v>
      </c>
      <c r="I22" s="84">
        <f>IFERROR(VLOOKUP(D22,Pieces!A:C,3,0),"Entrer la cadence")</f>
        <v>60</v>
      </c>
      <c r="J22" s="90">
        <v>1</v>
      </c>
      <c r="K22" s="90">
        <f t="shared" si="1"/>
        <v>96</v>
      </c>
      <c r="L22" s="90">
        <f t="shared" si="2"/>
        <v>0</v>
      </c>
      <c r="M22" s="90">
        <f t="shared" si="4"/>
        <v>0</v>
      </c>
      <c r="N22" s="17">
        <f t="shared" si="5"/>
        <v>1.6</v>
      </c>
      <c r="O22" s="17">
        <f t="shared" si="3"/>
        <v>0</v>
      </c>
      <c r="P22" s="17">
        <f t="shared" si="6"/>
        <v>0</v>
      </c>
      <c r="Q22" s="49">
        <v>9</v>
      </c>
      <c r="R22" s="90" t="s">
        <v>1036</v>
      </c>
      <c r="S22" s="90">
        <f t="shared" si="9"/>
        <v>0</v>
      </c>
      <c r="T22" s="90"/>
      <c r="U22" s="90">
        <v>96</v>
      </c>
      <c r="V22" s="90"/>
      <c r="W22" s="90"/>
      <c r="X22" s="90"/>
      <c r="Y22" s="90"/>
      <c r="Z22" s="10">
        <f t="shared" si="7"/>
        <v>1.6</v>
      </c>
      <c r="AA22" s="12">
        <f t="shared" si="8"/>
        <v>17.777777777777779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90" t="s">
        <v>89</v>
      </c>
      <c r="E23" s="91">
        <v>0</v>
      </c>
      <c r="F23" s="91">
        <v>0</v>
      </c>
      <c r="G23" s="91">
        <v>0</v>
      </c>
      <c r="H23" s="91">
        <v>0</v>
      </c>
      <c r="I23" s="84">
        <f>IFERROR(VLOOKUP(D23,Pieces!A:C,3,0),"Entrer la cadence")</f>
        <v>1</v>
      </c>
      <c r="J23" s="90">
        <v>1</v>
      </c>
      <c r="K23" s="90">
        <f t="shared" si="1"/>
        <v>0</v>
      </c>
      <c r="L23" s="90">
        <f t="shared" si="2"/>
        <v>0</v>
      </c>
      <c r="M23" s="90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90">
        <f t="shared" si="9"/>
        <v>0</v>
      </c>
      <c r="T23" s="90"/>
      <c r="U23" s="90">
        <v>0</v>
      </c>
      <c r="V23" s="90"/>
      <c r="W23" s="90"/>
      <c r="X23" s="90"/>
      <c r="Y23" s="90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90" t="s">
        <v>90</v>
      </c>
      <c r="E24" s="90">
        <v>887</v>
      </c>
      <c r="F24" s="90">
        <v>887</v>
      </c>
      <c r="G24" s="90">
        <v>887</v>
      </c>
      <c r="H24" s="90">
        <v>887</v>
      </c>
      <c r="I24" s="84">
        <f>IFERROR(VLOOKUP(D24,Pieces!A:C,3,0),"Entrer la cadence")</f>
        <v>28</v>
      </c>
      <c r="J24" s="90">
        <v>7</v>
      </c>
      <c r="K24" s="90">
        <f t="shared" si="1"/>
        <v>0</v>
      </c>
      <c r="L24" s="90">
        <f t="shared" si="2"/>
        <v>0</v>
      </c>
      <c r="M24" s="90">
        <f t="shared" si="4"/>
        <v>0</v>
      </c>
      <c r="N24" s="17">
        <f>IF(I24=0,0,K24/I24)</f>
        <v>0</v>
      </c>
      <c r="O24" s="17">
        <f t="shared" si="3"/>
        <v>0</v>
      </c>
      <c r="P24" s="17">
        <f t="shared" si="6"/>
        <v>0</v>
      </c>
      <c r="Q24" s="49">
        <v>9</v>
      </c>
      <c r="R24" s="90"/>
      <c r="S24" s="90">
        <f t="shared" si="9"/>
        <v>0</v>
      </c>
      <c r="T24" s="90"/>
      <c r="U24" s="90">
        <v>0</v>
      </c>
      <c r="V24" s="90"/>
      <c r="W24" s="90"/>
      <c r="X24" s="90"/>
      <c r="Y24" s="90"/>
      <c r="Z24" s="10">
        <f t="shared" si="7"/>
        <v>0</v>
      </c>
      <c r="AA24" s="12">
        <f t="shared" si="8"/>
        <v>0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90" t="s">
        <v>91</v>
      </c>
      <c r="E25" s="91">
        <v>80</v>
      </c>
      <c r="F25" s="91">
        <v>80</v>
      </c>
      <c r="G25" s="91">
        <v>80</v>
      </c>
      <c r="H25" s="91">
        <v>80</v>
      </c>
      <c r="I25" s="84">
        <f>IFERROR(VLOOKUP(D25,Pieces!A:C,3,0),"Entrer la cadence")</f>
        <v>60</v>
      </c>
      <c r="J25" s="90">
        <v>20</v>
      </c>
      <c r="K25" s="90">
        <f t="shared" si="1"/>
        <v>0</v>
      </c>
      <c r="L25" s="90">
        <f t="shared" si="2"/>
        <v>0</v>
      </c>
      <c r="M25" s="90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9</v>
      </c>
      <c r="R25" s="90"/>
      <c r="S25" s="90">
        <f t="shared" si="9"/>
        <v>0</v>
      </c>
      <c r="T25" s="90"/>
      <c r="U25" s="90">
        <v>0</v>
      </c>
      <c r="V25" s="90"/>
      <c r="W25" s="90"/>
      <c r="X25" s="90"/>
      <c r="Y25" s="90"/>
      <c r="Z25" s="10">
        <f t="shared" si="7"/>
        <v>0</v>
      </c>
      <c r="AA25" s="12">
        <f t="shared" si="8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91">
        <v>54</v>
      </c>
      <c r="F26" s="91">
        <v>75</v>
      </c>
      <c r="G26" s="91">
        <v>75</v>
      </c>
      <c r="H26" s="91">
        <v>75</v>
      </c>
      <c r="I26" s="84">
        <f>IFERROR(VLOOKUP(D26,Pieces!A:C,3,0),"Entrer la cadence")</f>
        <v>38</v>
      </c>
      <c r="J26" s="90">
        <v>51</v>
      </c>
      <c r="K26" s="90">
        <f t="shared" si="1"/>
        <v>1071</v>
      </c>
      <c r="L26" s="90">
        <f t="shared" si="2"/>
        <v>0</v>
      </c>
      <c r="M26" s="90">
        <f t="shared" si="4"/>
        <v>0</v>
      </c>
      <c r="N26" s="17">
        <f>IF(I26=0,0,K26/I26)</f>
        <v>28.184210526315791</v>
      </c>
      <c r="O26" s="17">
        <f>IF(I26=0,0,L26/I26)</f>
        <v>0</v>
      </c>
      <c r="P26" s="17">
        <f>IF(I26=0,0,M26/I26)</f>
        <v>0</v>
      </c>
      <c r="Q26" s="49">
        <v>9</v>
      </c>
      <c r="R26" s="28"/>
      <c r="S26" s="90">
        <f t="shared" si="9"/>
        <v>0</v>
      </c>
      <c r="T26" s="90"/>
      <c r="U26" s="90">
        <v>1071</v>
      </c>
      <c r="V26" s="90"/>
      <c r="W26" s="90"/>
      <c r="X26" s="90"/>
      <c r="Y26" s="90"/>
      <c r="Z26" s="10">
        <f>IF(I26=0,0,(U26+T26)/I26)</f>
        <v>28.184210526315791</v>
      </c>
      <c r="AA26" s="12">
        <f>IF(OR(Q26=0,I26=0),"",Z26/Q26*100)</f>
        <v>313.15789473684214</v>
      </c>
      <c r="AB26" s="91"/>
      <c r="AC26" s="91"/>
      <c r="AD26" s="91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90" t="s">
        <v>89</v>
      </c>
      <c r="E27" s="91">
        <v>0</v>
      </c>
      <c r="F27" s="91">
        <v>0</v>
      </c>
      <c r="G27" s="91">
        <v>0</v>
      </c>
      <c r="H27" s="91">
        <v>0</v>
      </c>
      <c r="I27" s="84">
        <f>IFERROR(VLOOKUP(D27,Pieces!A:C,3,0),"Entrer la cadence")</f>
        <v>1</v>
      </c>
      <c r="J27" s="90">
        <v>1</v>
      </c>
      <c r="K27" s="90">
        <f>(F27-E27)*J27</f>
        <v>0</v>
      </c>
      <c r="L27" s="90">
        <f>(G27-F27)*J27</f>
        <v>0</v>
      </c>
      <c r="M27" s="90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90"/>
      <c r="S27" s="90">
        <f t="shared" si="9"/>
        <v>0</v>
      </c>
      <c r="T27" s="90"/>
      <c r="U27" s="90">
        <v>0</v>
      </c>
      <c r="V27" s="90"/>
      <c r="W27" s="90"/>
      <c r="X27" s="90"/>
      <c r="Y27" s="90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90" t="s">
        <v>93</v>
      </c>
      <c r="E28" s="90">
        <v>180777</v>
      </c>
      <c r="F28" s="90">
        <v>180777</v>
      </c>
      <c r="G28" s="90">
        <v>180777</v>
      </c>
      <c r="H28" s="90">
        <v>180777</v>
      </c>
      <c r="I28" s="84">
        <f>IFERROR(VLOOKUP(D28,Pieces!A:C,3,0),"Entrer la cadence")</f>
        <v>454</v>
      </c>
      <c r="J28" s="90">
        <v>1</v>
      </c>
      <c r="K28" s="90">
        <f t="shared" si="1"/>
        <v>0</v>
      </c>
      <c r="L28" s="90">
        <f t="shared" si="2"/>
        <v>0</v>
      </c>
      <c r="M28" s="90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9</v>
      </c>
      <c r="R28" s="90"/>
      <c r="S28" s="90">
        <f t="shared" si="9"/>
        <v>0</v>
      </c>
      <c r="T28" s="90"/>
      <c r="U28" s="90">
        <v>0</v>
      </c>
      <c r="V28" s="90"/>
      <c r="W28" s="90"/>
      <c r="X28" s="90"/>
      <c r="Y28" s="90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18X27X43</v>
      </c>
      <c r="D29" s="90" t="s">
        <v>237</v>
      </c>
      <c r="E29" s="91">
        <v>0</v>
      </c>
      <c r="F29" s="91">
        <v>384</v>
      </c>
      <c r="G29" s="91">
        <v>384</v>
      </c>
      <c r="H29" s="91">
        <v>384</v>
      </c>
      <c r="I29" s="84">
        <f>IFERROR(VLOOKUP(D29,Pieces!A:C,3,0),"Entrer la cadence")</f>
        <v>90</v>
      </c>
      <c r="J29" s="90">
        <v>1</v>
      </c>
      <c r="K29" s="90">
        <f t="shared" si="1"/>
        <v>384</v>
      </c>
      <c r="L29" s="90">
        <f t="shared" si="2"/>
        <v>0</v>
      </c>
      <c r="M29" s="90">
        <f>(H29-G29)*J29</f>
        <v>0</v>
      </c>
      <c r="N29" s="17">
        <f>IF(I29=0,0,K29/I29)</f>
        <v>4.2666666666666666</v>
      </c>
      <c r="O29" s="17">
        <f>IF(I29=0,0,L29/I29)</f>
        <v>0</v>
      </c>
      <c r="P29" s="17">
        <f>IF(I29=0,0,M29/I29)</f>
        <v>0</v>
      </c>
      <c r="Q29" s="49">
        <v>9</v>
      </c>
      <c r="R29" s="90" t="s">
        <v>1037</v>
      </c>
      <c r="S29" s="90">
        <f t="shared" si="9"/>
        <v>0</v>
      </c>
      <c r="T29" s="90"/>
      <c r="U29" s="90">
        <v>384</v>
      </c>
      <c r="V29" s="90"/>
      <c r="W29" s="90"/>
      <c r="X29" s="90"/>
      <c r="Y29" s="90"/>
      <c r="Z29" s="10">
        <f>IF(I29=0,0,(U29+T29)/I29)</f>
        <v>4.2666666666666666</v>
      </c>
      <c r="AA29" s="12">
        <f>IF(OR(Q29=0,I29=0),"",Z29/Q29*100)</f>
        <v>47.407407407407412</v>
      </c>
      <c r="AB29" s="12"/>
      <c r="AC29" s="12"/>
      <c r="AD29" s="12"/>
      <c r="AE29" s="11" t="str">
        <f>IF(AA29&gt;85," ","WARNING")</f>
        <v>WARNING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90" t="s">
        <v>1022</v>
      </c>
      <c r="E30" s="91">
        <v>1212</v>
      </c>
      <c r="F30" s="91">
        <v>1441</v>
      </c>
      <c r="G30" s="91">
        <v>1441</v>
      </c>
      <c r="H30" s="91">
        <v>1441</v>
      </c>
      <c r="I30" s="84">
        <f>IFERROR(VLOOKUP(D30,Pieces!A:C,3,0),"Entrer la cadence")</f>
        <v>20</v>
      </c>
      <c r="J30" s="90">
        <v>1</v>
      </c>
      <c r="K30" s="90">
        <f t="shared" si="1"/>
        <v>229</v>
      </c>
      <c r="L30" s="90">
        <f t="shared" si="2"/>
        <v>0</v>
      </c>
      <c r="M30" s="90">
        <f t="shared" si="4"/>
        <v>0</v>
      </c>
      <c r="N30" s="26">
        <f>IF(I30=0,0,K30/I30)</f>
        <v>11.45</v>
      </c>
      <c r="O30" s="26">
        <f>IF(I30=0,0,L30/I30)</f>
        <v>0</v>
      </c>
      <c r="P30" s="26">
        <f>IF(I30=0,0,M30/I30)</f>
        <v>0</v>
      </c>
      <c r="Q30" s="49">
        <v>9</v>
      </c>
      <c r="R30" s="90"/>
      <c r="S30" s="90">
        <f t="shared" si="9"/>
        <v>0</v>
      </c>
      <c r="T30" s="30"/>
      <c r="U30" s="90">
        <v>229</v>
      </c>
      <c r="V30" s="30"/>
      <c r="W30" s="30"/>
      <c r="X30" s="30"/>
      <c r="Y30" s="30"/>
      <c r="Z30" s="10">
        <f t="shared" si="7"/>
        <v>11.45</v>
      </c>
      <c r="AA30" s="12">
        <f t="shared" si="8"/>
        <v>127.22222222222221</v>
      </c>
      <c r="AB30" s="29"/>
      <c r="AC30" s="29"/>
      <c r="AD30" s="29"/>
      <c r="AE30" s="11" t="str">
        <f t="shared" si="0"/>
        <v xml:space="preserve"> </v>
      </c>
    </row>
    <row r="31" spans="1:31" ht="46.5">
      <c r="A31" s="92"/>
      <c r="B31" s="92"/>
      <c r="D31" s="39"/>
      <c r="I31" s="86"/>
      <c r="Q31" s="106" t="s">
        <v>1050</v>
      </c>
      <c r="R31" s="49">
        <v>9</v>
      </c>
      <c r="Z31" s="3"/>
    </row>
    <row r="32" spans="1:31" ht="20.25">
      <c r="A32" s="92"/>
      <c r="B32" s="92"/>
      <c r="D32" s="39"/>
      <c r="Z32" s="3"/>
    </row>
    <row r="33" spans="1:26" ht="20.25">
      <c r="A33" s="92"/>
      <c r="B33" s="92"/>
      <c r="D33" s="39"/>
      <c r="Z33" s="3"/>
    </row>
    <row r="34" spans="1:26" ht="20.25">
      <c r="A34" s="92"/>
      <c r="B34" s="92"/>
      <c r="D34" s="39"/>
      <c r="Z34" s="3"/>
    </row>
    <row r="35" spans="1:26" ht="20.25">
      <c r="A35" s="92"/>
      <c r="B35" s="92"/>
      <c r="D35" s="39"/>
      <c r="Z35" s="3"/>
    </row>
    <row r="36" spans="1:26" ht="20.25">
      <c r="A36" s="92"/>
      <c r="B36" s="92"/>
      <c r="D36" s="39"/>
      <c r="Z36" s="3"/>
    </row>
    <row r="37" spans="1:26" ht="20.25">
      <c r="A37" s="92"/>
      <c r="B37" s="92"/>
      <c r="D37" s="39"/>
      <c r="Z37" s="3"/>
    </row>
    <row r="38" spans="1:26" ht="20.25">
      <c r="A38" s="92"/>
      <c r="B38" s="92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92"/>
      <c r="B39" s="92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92"/>
      <c r="B40" s="92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A1:B4"/>
    <mergeCell ref="C1:Y4"/>
    <mergeCell ref="Z1:AE1"/>
    <mergeCell ref="Z2:AE2"/>
    <mergeCell ref="Z3:AE3"/>
    <mergeCell ref="Z4:AE4"/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</mergeCells>
  <conditionalFormatting sqref="AE9:AE16">
    <cfRule type="containsText" dxfId="54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53" priority="7" operator="containsText" text="WARNING">
      <formula>NOT(ISERROR(SEARCH("WARNING",AE18)))</formula>
    </cfRule>
  </conditionalFormatting>
  <conditionalFormatting sqref="AE18">
    <cfRule type="containsText" dxfId="52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51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50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E48"/>
  <sheetViews>
    <sheetView topLeftCell="E19" zoomScale="40" zoomScaleNormal="40" workbookViewId="0">
      <selection activeCell="R33" sqref="R33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90"/>
      <c r="E9" s="91"/>
      <c r="F9" s="91"/>
      <c r="G9" s="91"/>
      <c r="H9" s="91"/>
      <c r="I9" s="90"/>
      <c r="J9" s="91"/>
      <c r="K9" s="91">
        <f>(F9-E9)*J9</f>
        <v>0</v>
      </c>
      <c r="L9" s="90">
        <f>(G9-F9)*J9</f>
        <v>0</v>
      </c>
      <c r="M9" s="90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90"/>
      <c r="S9" s="90"/>
      <c r="T9" s="90"/>
      <c r="U9" s="90"/>
      <c r="V9" s="90"/>
      <c r="W9" s="90"/>
      <c r="X9" s="90"/>
      <c r="Y9" s="90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90"/>
      <c r="E10" s="91"/>
      <c r="F10" s="91"/>
      <c r="G10" s="91"/>
      <c r="H10" s="91"/>
      <c r="I10" s="90"/>
      <c r="J10" s="91"/>
      <c r="K10" s="91">
        <f>(F10-E10)*J10</f>
        <v>0</v>
      </c>
      <c r="L10" s="90">
        <f>(G10-F10)*J10</f>
        <v>0</v>
      </c>
      <c r="M10" s="90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90"/>
      <c r="S10" s="90"/>
      <c r="T10" s="90"/>
      <c r="U10" s="90"/>
      <c r="V10" s="90"/>
      <c r="W10" s="90"/>
      <c r="X10" s="90"/>
      <c r="Y10" s="90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90"/>
      <c r="E11" s="91"/>
      <c r="F11" s="91"/>
      <c r="G11" s="91"/>
      <c r="H11" s="91"/>
      <c r="I11" s="90"/>
      <c r="J11" s="91"/>
      <c r="K11" s="91">
        <f>(F11-E11)*J11</f>
        <v>0</v>
      </c>
      <c r="L11" s="90">
        <f>(G11-F11)*J11</f>
        <v>0</v>
      </c>
      <c r="M11" s="90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90"/>
      <c r="S11" s="90"/>
      <c r="T11" s="90"/>
      <c r="U11" s="90"/>
      <c r="V11" s="90"/>
      <c r="W11" s="90"/>
      <c r="X11" s="90"/>
      <c r="Y11" s="90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90"/>
      <c r="E12" s="91"/>
      <c r="F12" s="91"/>
      <c r="G12" s="91"/>
      <c r="H12" s="91"/>
      <c r="I12" s="90"/>
      <c r="J12" s="91"/>
      <c r="K12" s="91">
        <f>(F12-E12)*J12</f>
        <v>0</v>
      </c>
      <c r="L12" s="90">
        <f>(G12-F12)*J12</f>
        <v>0</v>
      </c>
      <c r="M12" s="90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90"/>
      <c r="S12" s="90"/>
      <c r="T12" s="90"/>
      <c r="U12" s="90"/>
      <c r="V12" s="90"/>
      <c r="W12" s="90"/>
      <c r="X12" s="90"/>
      <c r="Y12" s="90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90"/>
      <c r="E13" s="91"/>
      <c r="F13" s="91"/>
      <c r="G13" s="91"/>
      <c r="H13" s="91"/>
      <c r="I13" s="90"/>
      <c r="J13" s="91"/>
      <c r="K13" s="91">
        <f>(F13-E13)*J13</f>
        <v>0</v>
      </c>
      <c r="L13" s="90">
        <f>(G13-F13)*J13</f>
        <v>0</v>
      </c>
      <c r="M13" s="90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90"/>
      <c r="S13" s="90"/>
      <c r="T13" s="90"/>
      <c r="U13" s="90"/>
      <c r="V13" s="90"/>
      <c r="W13" s="90"/>
      <c r="X13" s="90"/>
      <c r="Y13" s="90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90"/>
      <c r="E14" s="91"/>
      <c r="F14" s="91"/>
      <c r="G14" s="91"/>
      <c r="H14" s="91"/>
      <c r="I14" s="90"/>
      <c r="J14" s="91"/>
      <c r="K14" s="91"/>
      <c r="L14" s="90"/>
      <c r="M14" s="90"/>
      <c r="N14" s="10"/>
      <c r="O14" s="10"/>
      <c r="P14" s="10"/>
      <c r="Q14" s="11"/>
      <c r="R14" s="90"/>
      <c r="S14" s="90"/>
      <c r="T14" s="90"/>
      <c r="U14" s="90"/>
      <c r="V14" s="90"/>
      <c r="W14" s="90"/>
      <c r="X14" s="90"/>
      <c r="Y14" s="90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90"/>
      <c r="E15" s="91"/>
      <c r="F15" s="91"/>
      <c r="G15" s="91"/>
      <c r="H15" s="91"/>
      <c r="I15" s="90"/>
      <c r="J15" s="91"/>
      <c r="K15" s="91"/>
      <c r="L15" s="90"/>
      <c r="M15" s="90"/>
      <c r="N15" s="10"/>
      <c r="O15" s="10"/>
      <c r="P15" s="10"/>
      <c r="Q15" s="11"/>
      <c r="R15" s="90"/>
      <c r="S15" s="90"/>
      <c r="T15" s="90"/>
      <c r="U15" s="90"/>
      <c r="V15" s="90"/>
      <c r="W15" s="90"/>
      <c r="X15" s="90"/>
      <c r="Y15" s="90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90"/>
      <c r="E16" s="91"/>
      <c r="F16" s="91"/>
      <c r="G16" s="91"/>
      <c r="H16" s="91"/>
      <c r="I16" s="90"/>
      <c r="J16" s="91"/>
      <c r="K16" s="91">
        <f>(F16-E16)*J16</f>
        <v>0</v>
      </c>
      <c r="L16" s="90">
        <f>(G16-F16)*J16</f>
        <v>0</v>
      </c>
      <c r="M16" s="90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90"/>
      <c r="S16" s="90"/>
      <c r="T16" s="90"/>
      <c r="U16" s="90"/>
      <c r="V16" s="90"/>
      <c r="W16" s="90"/>
      <c r="X16" s="90"/>
      <c r="Y16" s="90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90">
        <v>32075</v>
      </c>
      <c r="F18" s="90">
        <v>33000</v>
      </c>
      <c r="G18" s="90">
        <v>33000</v>
      </c>
      <c r="H18" s="90">
        <v>33000</v>
      </c>
      <c r="I18" s="84">
        <f>IFERROR(VLOOKUP(D18,Pieces!A:C,3,0),"Entrer la cadence")</f>
        <v>75</v>
      </c>
      <c r="J18" s="90">
        <v>1</v>
      </c>
      <c r="K18" s="90">
        <f t="shared" ref="K18:K30" si="1">(F18-E18)*J18</f>
        <v>925</v>
      </c>
      <c r="L18" s="90">
        <f t="shared" ref="L18:L30" si="2">(G18-F18)*J18</f>
        <v>0</v>
      </c>
      <c r="M18" s="90">
        <f>(H18-G18)*J18</f>
        <v>0</v>
      </c>
      <c r="N18" s="17">
        <f>IF(I18=0,0,K18/I18)</f>
        <v>12.333333333333334</v>
      </c>
      <c r="O18" s="17">
        <f t="shared" ref="O18:O25" si="3">IF(I18=0,0,L18/I18)</f>
        <v>0</v>
      </c>
      <c r="P18" s="17">
        <f>IF(I18=0,0,M18/I18)</f>
        <v>0</v>
      </c>
      <c r="Q18" s="49">
        <v>5</v>
      </c>
      <c r="R18" s="90"/>
      <c r="S18" s="90">
        <f>U18+T18-K18-L18-M18</f>
        <v>0</v>
      </c>
      <c r="T18" s="90"/>
      <c r="U18" s="90">
        <v>925</v>
      </c>
      <c r="V18" s="90"/>
      <c r="W18" s="90"/>
      <c r="X18" s="90"/>
      <c r="Y18" s="90"/>
      <c r="Z18" s="10">
        <f>IF(I18=0,0,(U18+T18)/I18)</f>
        <v>12.333333333333334</v>
      </c>
      <c r="AA18" s="12">
        <f>IF(OR(Q18=0,I18=0),"",Z18/Q18*100)</f>
        <v>246.66666666666669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>
        <f>IFERROR(VLOOKUP(D19,Pieces!A:B,2,0)," ")</f>
        <v>199400</v>
      </c>
      <c r="D19" s="50" t="s">
        <v>1003</v>
      </c>
      <c r="E19" s="90">
        <v>6250</v>
      </c>
      <c r="F19" s="90">
        <v>8700</v>
      </c>
      <c r="G19" s="90">
        <v>8700</v>
      </c>
      <c r="H19" s="90">
        <v>8700</v>
      </c>
      <c r="I19" s="84">
        <f>IFERROR(VLOOKUP(D19,Pieces!A:C,3,0),"Entrer la cadence")</f>
        <v>150</v>
      </c>
      <c r="J19" s="90">
        <v>1</v>
      </c>
      <c r="K19" s="90">
        <f t="shared" si="1"/>
        <v>2450</v>
      </c>
      <c r="L19" s="90">
        <f t="shared" si="2"/>
        <v>0</v>
      </c>
      <c r="M19" s="90">
        <f t="shared" ref="M19:M30" si="4">(H19-G19)*J19</f>
        <v>0</v>
      </c>
      <c r="N19" s="17">
        <f t="shared" ref="N19:N25" si="5">IF(I19=0,0,K19/I19)</f>
        <v>16.333333333333332</v>
      </c>
      <c r="O19" s="17">
        <f t="shared" si="3"/>
        <v>0</v>
      </c>
      <c r="P19" s="17">
        <f t="shared" ref="P19:P25" si="6">IF(I19=0,0,M19/I19)</f>
        <v>0</v>
      </c>
      <c r="Q19" s="49">
        <v>5</v>
      </c>
      <c r="R19" s="90"/>
      <c r="S19" s="90">
        <f>U19+T19-K19-L19-M19</f>
        <v>0</v>
      </c>
      <c r="T19" s="90"/>
      <c r="U19" s="90">
        <v>2450</v>
      </c>
      <c r="V19" s="90"/>
      <c r="W19" s="90"/>
      <c r="X19" s="90"/>
      <c r="Y19" s="90"/>
      <c r="Z19" s="10">
        <f t="shared" ref="Z19:Z30" si="7">IF(I19=0,0,(U19+T19)/I19)</f>
        <v>16.333333333333332</v>
      </c>
      <c r="AA19" s="12">
        <f t="shared" ref="AA19:AA30" si="8">IF(OR(Q19=0,I19=0),"",Z19/Q19*100)</f>
        <v>326.66666666666669</v>
      </c>
      <c r="AB19" s="12"/>
      <c r="AC19" s="12"/>
      <c r="AD19" s="12"/>
      <c r="AE19" s="11" t="str">
        <f t="shared" si="0"/>
        <v xml:space="preserve"> 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90" t="s">
        <v>878</v>
      </c>
      <c r="E20" s="90">
        <v>1026</v>
      </c>
      <c r="F20" s="90">
        <v>1480</v>
      </c>
      <c r="G20" s="90">
        <v>1480</v>
      </c>
      <c r="H20" s="90">
        <v>1480</v>
      </c>
      <c r="I20" s="84">
        <f>IFERROR(VLOOKUP(D20,Pieces!A:C,3,0),"Entrer la cadence")</f>
        <v>50</v>
      </c>
      <c r="J20" s="16">
        <v>1</v>
      </c>
      <c r="K20" s="90">
        <f t="shared" si="1"/>
        <v>454</v>
      </c>
      <c r="L20" s="90">
        <f t="shared" si="2"/>
        <v>0</v>
      </c>
      <c r="M20" s="90">
        <f t="shared" si="4"/>
        <v>0</v>
      </c>
      <c r="N20" s="17">
        <f t="shared" si="5"/>
        <v>9.08</v>
      </c>
      <c r="O20" s="17">
        <f t="shared" si="3"/>
        <v>0</v>
      </c>
      <c r="P20" s="17">
        <f t="shared" si="6"/>
        <v>0</v>
      </c>
      <c r="Q20" s="49">
        <v>5</v>
      </c>
      <c r="R20" s="51"/>
      <c r="S20" s="90"/>
      <c r="T20" s="90"/>
      <c r="U20" s="90"/>
      <c r="V20" s="90"/>
      <c r="W20" s="90"/>
      <c r="X20" s="90"/>
      <c r="Y20" s="90"/>
      <c r="Z20" s="10">
        <f t="shared" si="7"/>
        <v>0</v>
      </c>
      <c r="AA20" s="12">
        <f t="shared" si="8"/>
        <v>0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F045-CP2</v>
      </c>
      <c r="D21" s="90" t="s">
        <v>1032</v>
      </c>
      <c r="E21" s="90">
        <v>0</v>
      </c>
      <c r="F21" s="90">
        <v>123</v>
      </c>
      <c r="G21" s="90">
        <v>123</v>
      </c>
      <c r="H21" s="90">
        <v>123</v>
      </c>
      <c r="I21" s="84">
        <f>IFERROR(VLOOKUP(D21,Pieces!A:C,3,0),"Entrer la cadence")</f>
        <v>30</v>
      </c>
      <c r="J21" s="90">
        <v>1</v>
      </c>
      <c r="K21" s="90">
        <f t="shared" si="1"/>
        <v>123</v>
      </c>
      <c r="L21" s="90">
        <f t="shared" si="2"/>
        <v>0</v>
      </c>
      <c r="M21" s="90">
        <f t="shared" si="4"/>
        <v>0</v>
      </c>
      <c r="N21" s="17">
        <f t="shared" si="5"/>
        <v>4.0999999999999996</v>
      </c>
      <c r="O21" s="17">
        <f t="shared" si="3"/>
        <v>0</v>
      </c>
      <c r="P21" s="17">
        <f t="shared" si="6"/>
        <v>0</v>
      </c>
      <c r="Q21" s="49">
        <v>5</v>
      </c>
      <c r="R21" s="90" t="s">
        <v>1034</v>
      </c>
      <c r="S21" s="90">
        <f t="shared" ref="S21:S30" si="9">U21+T21-K21-L21-M21</f>
        <v>0</v>
      </c>
      <c r="T21" s="90"/>
      <c r="U21" s="90">
        <v>123</v>
      </c>
      <c r="V21" s="90"/>
      <c r="W21" s="90"/>
      <c r="X21" s="90"/>
      <c r="Y21" s="90"/>
      <c r="Z21" s="10">
        <f t="shared" si="7"/>
        <v>4.0999999999999996</v>
      </c>
      <c r="AA21" s="12">
        <f t="shared" si="8"/>
        <v>82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480387</v>
      </c>
      <c r="D22" s="90" t="s">
        <v>88</v>
      </c>
      <c r="E22" s="90">
        <v>0</v>
      </c>
      <c r="F22" s="90">
        <v>0</v>
      </c>
      <c r="G22" s="90">
        <v>0</v>
      </c>
      <c r="H22" s="90">
        <v>0</v>
      </c>
      <c r="I22" s="84">
        <f>IFERROR(VLOOKUP(D22,Pieces!A:C,3,0),"Entrer la cadence")</f>
        <v>20</v>
      </c>
      <c r="J22" s="90">
        <v>1</v>
      </c>
      <c r="K22" s="90">
        <f t="shared" si="1"/>
        <v>0</v>
      </c>
      <c r="L22" s="90">
        <f t="shared" si="2"/>
        <v>0</v>
      </c>
      <c r="M22" s="90">
        <f t="shared" si="4"/>
        <v>0</v>
      </c>
      <c r="N22" s="17">
        <f t="shared" si="5"/>
        <v>0</v>
      </c>
      <c r="O22" s="17">
        <f t="shared" si="3"/>
        <v>0</v>
      </c>
      <c r="P22" s="17">
        <f t="shared" si="6"/>
        <v>0</v>
      </c>
      <c r="Q22" s="49">
        <v>5</v>
      </c>
      <c r="R22" s="90"/>
      <c r="S22" s="90">
        <f t="shared" si="9"/>
        <v>0</v>
      </c>
      <c r="T22" s="90"/>
      <c r="U22" s="90">
        <v>0</v>
      </c>
      <c r="V22" s="90"/>
      <c r="W22" s="90"/>
      <c r="X22" s="90"/>
      <c r="Y22" s="90"/>
      <c r="Z22" s="10">
        <f t="shared" si="7"/>
        <v>0</v>
      </c>
      <c r="AA22" s="12">
        <f t="shared" si="8"/>
        <v>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90" t="s">
        <v>89</v>
      </c>
      <c r="E23" s="91">
        <v>0</v>
      </c>
      <c r="F23" s="91">
        <v>0</v>
      </c>
      <c r="G23" s="91">
        <v>0</v>
      </c>
      <c r="H23" s="91">
        <v>0</v>
      </c>
      <c r="I23" s="84">
        <f>IFERROR(VLOOKUP(D23,Pieces!A:C,3,0),"Entrer la cadence")</f>
        <v>1</v>
      </c>
      <c r="J23" s="90">
        <v>1</v>
      </c>
      <c r="K23" s="90">
        <f t="shared" si="1"/>
        <v>0</v>
      </c>
      <c r="L23" s="90">
        <f t="shared" si="2"/>
        <v>0</v>
      </c>
      <c r="M23" s="90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5</v>
      </c>
      <c r="R23" s="52"/>
      <c r="S23" s="90">
        <f t="shared" si="9"/>
        <v>0</v>
      </c>
      <c r="T23" s="90"/>
      <c r="U23" s="90">
        <v>0</v>
      </c>
      <c r="V23" s="90"/>
      <c r="W23" s="90"/>
      <c r="X23" s="90"/>
      <c r="Y23" s="90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90" t="s">
        <v>90</v>
      </c>
      <c r="E24" s="90">
        <v>887</v>
      </c>
      <c r="F24" s="90">
        <v>887</v>
      </c>
      <c r="G24" s="90">
        <v>887</v>
      </c>
      <c r="H24" s="90">
        <v>887</v>
      </c>
      <c r="I24" s="84">
        <f>IFERROR(VLOOKUP(D24,Pieces!A:C,3,0),"Entrer la cadence")</f>
        <v>28</v>
      </c>
      <c r="J24" s="90">
        <v>7</v>
      </c>
      <c r="K24" s="90">
        <f t="shared" si="1"/>
        <v>0</v>
      </c>
      <c r="L24" s="90">
        <f t="shared" si="2"/>
        <v>0</v>
      </c>
      <c r="M24" s="90">
        <f t="shared" si="4"/>
        <v>0</v>
      </c>
      <c r="N24" s="17">
        <f>IF(I24=0,0,K24/I24)</f>
        <v>0</v>
      </c>
      <c r="O24" s="17">
        <f t="shared" si="3"/>
        <v>0</v>
      </c>
      <c r="P24" s="17">
        <f t="shared" si="6"/>
        <v>0</v>
      </c>
      <c r="Q24" s="49">
        <v>5</v>
      </c>
      <c r="R24" s="90"/>
      <c r="S24" s="90">
        <f t="shared" si="9"/>
        <v>0</v>
      </c>
      <c r="T24" s="90"/>
      <c r="U24" s="90">
        <v>0</v>
      </c>
      <c r="V24" s="90"/>
      <c r="W24" s="90"/>
      <c r="X24" s="90"/>
      <c r="Y24" s="90"/>
      <c r="Z24" s="10">
        <f t="shared" si="7"/>
        <v>0</v>
      </c>
      <c r="AA24" s="12">
        <f t="shared" si="8"/>
        <v>0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90" t="s">
        <v>91</v>
      </c>
      <c r="E25" s="91">
        <v>80</v>
      </c>
      <c r="F25" s="91">
        <v>80</v>
      </c>
      <c r="G25" s="91">
        <v>80</v>
      </c>
      <c r="H25" s="91">
        <v>80</v>
      </c>
      <c r="I25" s="84">
        <f>IFERROR(VLOOKUP(D25,Pieces!A:C,3,0),"Entrer la cadence")</f>
        <v>60</v>
      </c>
      <c r="J25" s="90">
        <v>20</v>
      </c>
      <c r="K25" s="90">
        <f t="shared" si="1"/>
        <v>0</v>
      </c>
      <c r="L25" s="90">
        <f t="shared" si="2"/>
        <v>0</v>
      </c>
      <c r="M25" s="90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5</v>
      </c>
      <c r="R25" s="90"/>
      <c r="S25" s="90">
        <f t="shared" si="9"/>
        <v>0</v>
      </c>
      <c r="T25" s="90"/>
      <c r="U25" s="90">
        <v>0</v>
      </c>
      <c r="V25" s="90"/>
      <c r="W25" s="90"/>
      <c r="X25" s="90"/>
      <c r="Y25" s="90"/>
      <c r="Z25" s="10">
        <f t="shared" si="7"/>
        <v>0</v>
      </c>
      <c r="AA25" s="12">
        <f t="shared" si="8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91">
        <v>12</v>
      </c>
      <c r="F26" s="91">
        <v>54</v>
      </c>
      <c r="G26" s="91">
        <v>54</v>
      </c>
      <c r="H26" s="91">
        <v>54</v>
      </c>
      <c r="I26" s="84">
        <f>IFERROR(VLOOKUP(D26,Pieces!A:C,3,0),"Entrer la cadence")</f>
        <v>38</v>
      </c>
      <c r="J26" s="90">
        <v>51</v>
      </c>
      <c r="K26" s="90">
        <f t="shared" si="1"/>
        <v>2142</v>
      </c>
      <c r="L26" s="90">
        <f t="shared" si="2"/>
        <v>0</v>
      </c>
      <c r="M26" s="90">
        <f t="shared" si="4"/>
        <v>0</v>
      </c>
      <c r="N26" s="17">
        <f>IF(I26=0,0,K26/I26)</f>
        <v>56.368421052631582</v>
      </c>
      <c r="O26" s="17">
        <f>IF(I26=0,0,L26/I26)</f>
        <v>0</v>
      </c>
      <c r="P26" s="17">
        <f>IF(I26=0,0,M26/I26)</f>
        <v>0</v>
      </c>
      <c r="Q26" s="49">
        <v>5</v>
      </c>
      <c r="R26" s="28"/>
      <c r="S26" s="90">
        <f t="shared" si="9"/>
        <v>0</v>
      </c>
      <c r="T26" s="90"/>
      <c r="U26" s="90">
        <v>2142</v>
      </c>
      <c r="V26" s="90"/>
      <c r="W26" s="90"/>
      <c r="X26" s="90"/>
      <c r="Y26" s="90"/>
      <c r="Z26" s="10">
        <f>IF(I26=0,0,(U26+T26)/I26)</f>
        <v>56.368421052631582</v>
      </c>
      <c r="AA26" s="12">
        <f>IF(OR(Q26=0,I26=0),"",Z26/Q26*100)</f>
        <v>1127.3684210526317</v>
      </c>
      <c r="AB26" s="91"/>
      <c r="AC26" s="91"/>
      <c r="AD26" s="91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90" t="s">
        <v>89</v>
      </c>
      <c r="E27" s="91">
        <v>0</v>
      </c>
      <c r="F27" s="91">
        <v>0</v>
      </c>
      <c r="G27" s="91">
        <v>0</v>
      </c>
      <c r="H27" s="91">
        <v>0</v>
      </c>
      <c r="I27" s="84">
        <f>IFERROR(VLOOKUP(D27,Pieces!A:C,3,0),"Entrer la cadence")</f>
        <v>1</v>
      </c>
      <c r="J27" s="90">
        <v>1</v>
      </c>
      <c r="K27" s="90">
        <f>(F27-E27)*J27</f>
        <v>0</v>
      </c>
      <c r="L27" s="90">
        <f>(G27-F27)*J27</f>
        <v>0</v>
      </c>
      <c r="M27" s="90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5</v>
      </c>
      <c r="R27" s="90"/>
      <c r="S27" s="90">
        <f t="shared" si="9"/>
        <v>0</v>
      </c>
      <c r="T27" s="90"/>
      <c r="U27" s="90">
        <v>0</v>
      </c>
      <c r="V27" s="90"/>
      <c r="W27" s="90"/>
      <c r="X27" s="90"/>
      <c r="Y27" s="90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90" t="s">
        <v>93</v>
      </c>
      <c r="E28" s="90">
        <v>180777</v>
      </c>
      <c r="F28" s="90">
        <v>180777</v>
      </c>
      <c r="G28" s="90">
        <v>180777</v>
      </c>
      <c r="H28" s="90">
        <v>180777</v>
      </c>
      <c r="I28" s="84">
        <f>IFERROR(VLOOKUP(D28,Pieces!A:C,3,0),"Entrer la cadence")</f>
        <v>454</v>
      </c>
      <c r="J28" s="90">
        <v>1</v>
      </c>
      <c r="K28" s="90">
        <f t="shared" si="1"/>
        <v>0</v>
      </c>
      <c r="L28" s="90">
        <f t="shared" si="2"/>
        <v>0</v>
      </c>
      <c r="M28" s="90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5</v>
      </c>
      <c r="R28" s="90"/>
      <c r="S28" s="90">
        <f t="shared" si="9"/>
        <v>0</v>
      </c>
      <c r="T28" s="90"/>
      <c r="U28" s="90">
        <v>0</v>
      </c>
      <c r="V28" s="90"/>
      <c r="W28" s="90"/>
      <c r="X28" s="90"/>
      <c r="Y28" s="90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I143-CP1</v>
      </c>
      <c r="D29" s="90" t="s">
        <v>94</v>
      </c>
      <c r="E29" s="91">
        <v>960</v>
      </c>
      <c r="F29" s="91">
        <v>1224</v>
      </c>
      <c r="G29" s="91">
        <v>1224</v>
      </c>
      <c r="H29" s="91">
        <v>1224</v>
      </c>
      <c r="I29" s="84">
        <f>IFERROR(VLOOKUP(D29,Pieces!A:C,3,0),"Entrer la cadence")</f>
        <v>50</v>
      </c>
      <c r="J29" s="90">
        <v>1</v>
      </c>
      <c r="K29" s="90">
        <f t="shared" si="1"/>
        <v>264</v>
      </c>
      <c r="L29" s="90">
        <f t="shared" si="2"/>
        <v>0</v>
      </c>
      <c r="M29" s="90">
        <f>(H29-G29)*J29</f>
        <v>0</v>
      </c>
      <c r="N29" s="17">
        <f>IF(I29=0,0,K29/I29)</f>
        <v>5.28</v>
      </c>
      <c r="O29" s="17">
        <f>IF(I29=0,0,L29/I29)</f>
        <v>0</v>
      </c>
      <c r="P29" s="17">
        <f>IF(I29=0,0,M29/I29)</f>
        <v>0</v>
      </c>
      <c r="Q29" s="49">
        <v>5</v>
      </c>
      <c r="R29" s="90"/>
      <c r="S29" s="90">
        <f t="shared" si="9"/>
        <v>0</v>
      </c>
      <c r="T29" s="90"/>
      <c r="U29" s="90">
        <v>264</v>
      </c>
      <c r="V29" s="90"/>
      <c r="W29" s="90"/>
      <c r="X29" s="90"/>
      <c r="Y29" s="90"/>
      <c r="Z29" s="10">
        <f>IF(I29=0,0,(U29+T29)/I29)</f>
        <v>5.28</v>
      </c>
      <c r="AA29" s="12">
        <f>IF(OR(Q29=0,I29=0),"",Z29/Q29*100)</f>
        <v>105.60000000000001</v>
      </c>
      <c r="AB29" s="12"/>
      <c r="AC29" s="12"/>
      <c r="AD29" s="12"/>
      <c r="AE29" s="11" t="str">
        <f>IF(AA29&gt;85," ","WARNING")</f>
        <v xml:space="preserve"> 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90" t="s">
        <v>1022</v>
      </c>
      <c r="E30" s="91">
        <v>851</v>
      </c>
      <c r="F30" s="91">
        <v>1212</v>
      </c>
      <c r="G30" s="91">
        <v>1212</v>
      </c>
      <c r="H30" s="91">
        <v>1212</v>
      </c>
      <c r="I30" s="84">
        <f>IFERROR(VLOOKUP(D30,Pieces!A:C,3,0),"Entrer la cadence")</f>
        <v>20</v>
      </c>
      <c r="J30" s="90">
        <v>1</v>
      </c>
      <c r="K30" s="90">
        <f t="shared" si="1"/>
        <v>361</v>
      </c>
      <c r="L30" s="90">
        <f t="shared" si="2"/>
        <v>0</v>
      </c>
      <c r="M30" s="90">
        <f t="shared" si="4"/>
        <v>0</v>
      </c>
      <c r="N30" s="26">
        <f>IF(I30=0,0,K30/I30)</f>
        <v>18.05</v>
      </c>
      <c r="O30" s="26">
        <f>IF(I30=0,0,L30/I30)</f>
        <v>0</v>
      </c>
      <c r="P30" s="26">
        <f>IF(I30=0,0,M30/I30)</f>
        <v>0</v>
      </c>
      <c r="Q30" s="49">
        <v>5</v>
      </c>
      <c r="R30" s="90"/>
      <c r="S30" s="90">
        <f t="shared" si="9"/>
        <v>0</v>
      </c>
      <c r="T30" s="30"/>
      <c r="U30" s="90">
        <v>361</v>
      </c>
      <c r="V30" s="30"/>
      <c r="W30" s="30"/>
      <c r="X30" s="30"/>
      <c r="Y30" s="30"/>
      <c r="Z30" s="10">
        <f t="shared" si="7"/>
        <v>18.05</v>
      </c>
      <c r="AA30" s="12">
        <f t="shared" si="8"/>
        <v>361.00000000000006</v>
      </c>
      <c r="AB30" s="29"/>
      <c r="AC30" s="29"/>
      <c r="AD30" s="29"/>
      <c r="AE30" s="11" t="str">
        <f t="shared" si="0"/>
        <v xml:space="preserve"> </v>
      </c>
    </row>
    <row r="31" spans="1:31" ht="46.5">
      <c r="A31" s="92"/>
      <c r="B31" s="92"/>
      <c r="D31" s="39"/>
      <c r="I31" s="86"/>
      <c r="Q31" s="106" t="s">
        <v>1050</v>
      </c>
      <c r="R31" s="49">
        <v>5</v>
      </c>
      <c r="Z31" s="3"/>
    </row>
    <row r="32" spans="1:31" ht="20.25">
      <c r="A32" s="92"/>
      <c r="B32" s="92"/>
      <c r="D32" s="39"/>
      <c r="Z32" s="3"/>
    </row>
    <row r="33" spans="1:26" ht="20.25">
      <c r="A33" s="92"/>
      <c r="B33" s="92"/>
      <c r="D33" s="39"/>
      <c r="Z33" s="3"/>
    </row>
    <row r="34" spans="1:26" ht="20.25">
      <c r="A34" s="92"/>
      <c r="B34" s="92"/>
      <c r="D34" s="39"/>
      <c r="Z34" s="3"/>
    </row>
    <row r="35" spans="1:26" ht="20.25">
      <c r="A35" s="92"/>
      <c r="B35" s="92"/>
      <c r="D35" s="39"/>
      <c r="Z35" s="3"/>
    </row>
    <row r="36" spans="1:26" ht="20.25">
      <c r="A36" s="92"/>
      <c r="B36" s="92"/>
      <c r="D36" s="39"/>
      <c r="Z36" s="3"/>
    </row>
    <row r="37" spans="1:26" ht="20.25">
      <c r="A37" s="92"/>
      <c r="B37" s="92"/>
      <c r="D37" s="39"/>
      <c r="Z37" s="3"/>
    </row>
    <row r="38" spans="1:26" ht="20.25">
      <c r="A38" s="92"/>
      <c r="B38" s="92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92"/>
      <c r="B39" s="92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92"/>
      <c r="B40" s="92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A1:B4"/>
    <mergeCell ref="C1:Y4"/>
    <mergeCell ref="Z1:AE1"/>
    <mergeCell ref="Z2:AE2"/>
    <mergeCell ref="Z3:AE3"/>
    <mergeCell ref="Z4:AE4"/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</mergeCells>
  <conditionalFormatting sqref="AE9:AE16">
    <cfRule type="containsText" dxfId="49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48" priority="7" operator="containsText" text="WARNING">
      <formula>NOT(ISERROR(SEARCH("WARNING",AE18)))</formula>
    </cfRule>
  </conditionalFormatting>
  <conditionalFormatting sqref="AE18">
    <cfRule type="containsText" dxfId="47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46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45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E48"/>
  <sheetViews>
    <sheetView topLeftCell="F21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87"/>
      <c r="E9" s="88"/>
      <c r="F9" s="88"/>
      <c r="G9" s="88"/>
      <c r="H9" s="88"/>
      <c r="I9" s="87"/>
      <c r="J9" s="88"/>
      <c r="K9" s="88">
        <f>(F9-E9)*J9</f>
        <v>0</v>
      </c>
      <c r="L9" s="87">
        <f>(G9-F9)*J9</f>
        <v>0</v>
      </c>
      <c r="M9" s="87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87"/>
      <c r="S9" s="87"/>
      <c r="T9" s="87"/>
      <c r="U9" s="87"/>
      <c r="V9" s="87"/>
      <c r="W9" s="87"/>
      <c r="X9" s="87"/>
      <c r="Y9" s="87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87"/>
      <c r="E10" s="88"/>
      <c r="F10" s="88"/>
      <c r="G10" s="88"/>
      <c r="H10" s="88"/>
      <c r="I10" s="87"/>
      <c r="J10" s="88"/>
      <c r="K10" s="88">
        <f>(F10-E10)*J10</f>
        <v>0</v>
      </c>
      <c r="L10" s="87">
        <f>(G10-F10)*J10</f>
        <v>0</v>
      </c>
      <c r="M10" s="87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87"/>
      <c r="S10" s="87"/>
      <c r="T10" s="87"/>
      <c r="U10" s="87"/>
      <c r="V10" s="87"/>
      <c r="W10" s="87"/>
      <c r="X10" s="87"/>
      <c r="Y10" s="87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87"/>
      <c r="E11" s="88"/>
      <c r="F11" s="88"/>
      <c r="G11" s="88"/>
      <c r="H11" s="88"/>
      <c r="I11" s="87"/>
      <c r="J11" s="88"/>
      <c r="K11" s="88">
        <f>(F11-E11)*J11</f>
        <v>0</v>
      </c>
      <c r="L11" s="87">
        <f>(G11-F11)*J11</f>
        <v>0</v>
      </c>
      <c r="M11" s="87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87"/>
      <c r="S11" s="87"/>
      <c r="T11" s="87"/>
      <c r="U11" s="87"/>
      <c r="V11" s="87"/>
      <c r="W11" s="87"/>
      <c r="X11" s="87"/>
      <c r="Y11" s="87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87"/>
      <c r="E12" s="88"/>
      <c r="F12" s="88"/>
      <c r="G12" s="88"/>
      <c r="H12" s="88"/>
      <c r="I12" s="87"/>
      <c r="J12" s="88"/>
      <c r="K12" s="88">
        <f>(F12-E12)*J12</f>
        <v>0</v>
      </c>
      <c r="L12" s="87">
        <f>(G12-F12)*J12</f>
        <v>0</v>
      </c>
      <c r="M12" s="87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87"/>
      <c r="S12" s="87"/>
      <c r="T12" s="87"/>
      <c r="U12" s="87"/>
      <c r="V12" s="87"/>
      <c r="W12" s="87"/>
      <c r="X12" s="87"/>
      <c r="Y12" s="87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87"/>
      <c r="E13" s="88"/>
      <c r="F13" s="88"/>
      <c r="G13" s="88"/>
      <c r="H13" s="88"/>
      <c r="I13" s="87"/>
      <c r="J13" s="88"/>
      <c r="K13" s="88">
        <f>(F13-E13)*J13</f>
        <v>0</v>
      </c>
      <c r="L13" s="87">
        <f>(G13-F13)*J13</f>
        <v>0</v>
      </c>
      <c r="M13" s="87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87"/>
      <c r="S13" s="87"/>
      <c r="T13" s="87"/>
      <c r="U13" s="87"/>
      <c r="V13" s="87"/>
      <c r="W13" s="87"/>
      <c r="X13" s="87"/>
      <c r="Y13" s="87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87"/>
      <c r="E14" s="88"/>
      <c r="F14" s="88"/>
      <c r="G14" s="88"/>
      <c r="H14" s="88"/>
      <c r="I14" s="87"/>
      <c r="J14" s="88"/>
      <c r="K14" s="88"/>
      <c r="L14" s="87"/>
      <c r="M14" s="87"/>
      <c r="N14" s="10"/>
      <c r="O14" s="10"/>
      <c r="P14" s="10"/>
      <c r="Q14" s="11"/>
      <c r="R14" s="87"/>
      <c r="S14" s="87"/>
      <c r="T14" s="87"/>
      <c r="U14" s="87"/>
      <c r="V14" s="87"/>
      <c r="W14" s="87"/>
      <c r="X14" s="87"/>
      <c r="Y14" s="87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87"/>
      <c r="E15" s="88"/>
      <c r="F15" s="88"/>
      <c r="G15" s="88"/>
      <c r="H15" s="88"/>
      <c r="I15" s="87"/>
      <c r="J15" s="88"/>
      <c r="K15" s="88"/>
      <c r="L15" s="87"/>
      <c r="M15" s="87"/>
      <c r="N15" s="10"/>
      <c r="O15" s="10"/>
      <c r="P15" s="10"/>
      <c r="Q15" s="11"/>
      <c r="R15" s="87"/>
      <c r="S15" s="87"/>
      <c r="T15" s="87"/>
      <c r="U15" s="87"/>
      <c r="V15" s="87"/>
      <c r="W15" s="87"/>
      <c r="X15" s="87"/>
      <c r="Y15" s="87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87"/>
      <c r="E16" s="88"/>
      <c r="F16" s="88"/>
      <c r="G16" s="88"/>
      <c r="H16" s="88"/>
      <c r="I16" s="87"/>
      <c r="J16" s="88"/>
      <c r="K16" s="88">
        <f>(F16-E16)*J16</f>
        <v>0</v>
      </c>
      <c r="L16" s="87">
        <f>(G16-F16)*J16</f>
        <v>0</v>
      </c>
      <c r="M16" s="87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87"/>
      <c r="S16" s="87"/>
      <c r="T16" s="87"/>
      <c r="U16" s="87"/>
      <c r="V16" s="87"/>
      <c r="W16" s="87"/>
      <c r="X16" s="87"/>
      <c r="Y16" s="87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87">
        <v>31325</v>
      </c>
      <c r="F18" s="87">
        <v>32075</v>
      </c>
      <c r="G18" s="87">
        <v>32075</v>
      </c>
      <c r="H18" s="87">
        <v>32075</v>
      </c>
      <c r="I18" s="84">
        <f>IFERROR(VLOOKUP(D18,Pieces!A:C,3,0),"Entrer la cadence")</f>
        <v>75</v>
      </c>
      <c r="J18" s="87">
        <v>1</v>
      </c>
      <c r="K18" s="87">
        <f t="shared" ref="K18:K30" si="1">(F18-E18)*J18</f>
        <v>750</v>
      </c>
      <c r="L18" s="87">
        <f t="shared" ref="L18:L30" si="2">(G18-F18)*J18</f>
        <v>0</v>
      </c>
      <c r="M18" s="87">
        <f>(H18-G18)*J18</f>
        <v>0</v>
      </c>
      <c r="N18" s="17">
        <f>IF(I18=0,0,K18/I18)</f>
        <v>10</v>
      </c>
      <c r="O18" s="17">
        <f t="shared" ref="O18:O25" si="3">IF(I18=0,0,L18/I18)</f>
        <v>0</v>
      </c>
      <c r="P18" s="17">
        <f>IF(I18=0,0,M18/I18)</f>
        <v>0</v>
      </c>
      <c r="Q18" s="49">
        <v>9</v>
      </c>
      <c r="R18" s="87"/>
      <c r="S18" s="87">
        <f>U18+T18-K18-L18-M18</f>
        <v>0</v>
      </c>
      <c r="T18" s="87"/>
      <c r="U18" s="87">
        <v>750</v>
      </c>
      <c r="V18" s="87"/>
      <c r="W18" s="87"/>
      <c r="X18" s="87"/>
      <c r="Y18" s="87"/>
      <c r="Z18" s="10">
        <f>IF(I18=0,0,(U18+T18)/I18)</f>
        <v>10</v>
      </c>
      <c r="AA18" s="12">
        <f>IF(OR(Q18=0,I18=0),"",Z18/Q18*100)</f>
        <v>111.11111111111111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>
        <f>IFERROR(VLOOKUP(D19,Pieces!A:B,2,0)," ")</f>
        <v>199400</v>
      </c>
      <c r="D19" s="50" t="s">
        <v>1003</v>
      </c>
      <c r="E19" s="87">
        <v>4751</v>
      </c>
      <c r="F19" s="87">
        <v>6250</v>
      </c>
      <c r="G19" s="87">
        <v>6250</v>
      </c>
      <c r="H19" s="87">
        <v>6250</v>
      </c>
      <c r="I19" s="84">
        <f>IFERROR(VLOOKUP(D19,Pieces!A:C,3,0),"Entrer la cadence")</f>
        <v>150</v>
      </c>
      <c r="J19" s="87">
        <v>1</v>
      </c>
      <c r="K19" s="87">
        <f t="shared" si="1"/>
        <v>1499</v>
      </c>
      <c r="L19" s="87">
        <f t="shared" si="2"/>
        <v>0</v>
      </c>
      <c r="M19" s="87">
        <f t="shared" ref="M19:M30" si="4">(H19-G19)*J19</f>
        <v>0</v>
      </c>
      <c r="N19" s="17">
        <f t="shared" ref="N19:N25" si="5">IF(I19=0,0,K19/I19)</f>
        <v>9.9933333333333341</v>
      </c>
      <c r="O19" s="17">
        <f t="shared" si="3"/>
        <v>0</v>
      </c>
      <c r="P19" s="17">
        <f t="shared" ref="P19:P25" si="6">IF(I19=0,0,M19/I19)</f>
        <v>0</v>
      </c>
      <c r="Q19" s="49">
        <v>9</v>
      </c>
      <c r="R19" s="87"/>
      <c r="S19" s="87">
        <f>U19+T19-K19-L19-M19</f>
        <v>0</v>
      </c>
      <c r="T19" s="87"/>
      <c r="U19" s="87">
        <v>1499</v>
      </c>
      <c r="V19" s="87"/>
      <c r="W19" s="87"/>
      <c r="X19" s="87"/>
      <c r="Y19" s="87"/>
      <c r="Z19" s="10">
        <f t="shared" ref="Z19:Z30" si="7">IF(I19=0,0,(U19+T19)/I19)</f>
        <v>9.9933333333333341</v>
      </c>
      <c r="AA19" s="12">
        <f t="shared" ref="AA19:AA30" si="8">IF(OR(Q19=0,I19=0),"",Z19/Q19*100)</f>
        <v>111.03703703703704</v>
      </c>
      <c r="AB19" s="12"/>
      <c r="AC19" s="12"/>
      <c r="AD19" s="12"/>
      <c r="AE19" s="11" t="str">
        <f t="shared" si="0"/>
        <v xml:space="preserve"> 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87" t="s">
        <v>878</v>
      </c>
      <c r="E20" s="87">
        <v>955</v>
      </c>
      <c r="F20" s="87">
        <v>1026</v>
      </c>
      <c r="G20" s="87">
        <v>1026</v>
      </c>
      <c r="H20" s="87">
        <v>1026</v>
      </c>
      <c r="I20" s="84">
        <f>IFERROR(VLOOKUP(D20,Pieces!A:C,3,0),"Entrer la cadence")</f>
        <v>50</v>
      </c>
      <c r="J20" s="16">
        <v>1</v>
      </c>
      <c r="K20" s="87">
        <f t="shared" si="1"/>
        <v>71</v>
      </c>
      <c r="L20" s="87">
        <f t="shared" si="2"/>
        <v>0</v>
      </c>
      <c r="M20" s="87">
        <f t="shared" si="4"/>
        <v>0</v>
      </c>
      <c r="N20" s="17">
        <f t="shared" si="5"/>
        <v>1.42</v>
      </c>
      <c r="O20" s="17">
        <f t="shared" si="3"/>
        <v>0</v>
      </c>
      <c r="P20" s="17">
        <f t="shared" si="6"/>
        <v>0</v>
      </c>
      <c r="Q20" s="49">
        <v>9</v>
      </c>
      <c r="R20" s="51"/>
      <c r="S20" s="87"/>
      <c r="T20" s="87"/>
      <c r="U20" s="87"/>
      <c r="V20" s="87"/>
      <c r="W20" s="87"/>
      <c r="X20" s="87"/>
      <c r="Y20" s="87"/>
      <c r="Z20" s="10">
        <f t="shared" si="7"/>
        <v>0</v>
      </c>
      <c r="AA20" s="12">
        <f t="shared" si="8"/>
        <v>0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I081-95-CP8</v>
      </c>
      <c r="D21" s="87" t="s">
        <v>87</v>
      </c>
      <c r="E21" s="87">
        <v>820</v>
      </c>
      <c r="F21" s="87">
        <v>898</v>
      </c>
      <c r="G21" s="87">
        <v>898</v>
      </c>
      <c r="H21" s="87">
        <v>898</v>
      </c>
      <c r="I21" s="84">
        <f>IFERROR(VLOOKUP(D21,Pieces!A:C,3,0),"Entrer la cadence")</f>
        <v>28</v>
      </c>
      <c r="J21" s="87">
        <v>1</v>
      </c>
      <c r="K21" s="87">
        <f t="shared" si="1"/>
        <v>78</v>
      </c>
      <c r="L21" s="87">
        <f t="shared" si="2"/>
        <v>0</v>
      </c>
      <c r="M21" s="87">
        <f t="shared" si="4"/>
        <v>0</v>
      </c>
      <c r="N21" s="17">
        <f t="shared" si="5"/>
        <v>2.7857142857142856</v>
      </c>
      <c r="O21" s="17">
        <f t="shared" si="3"/>
        <v>0</v>
      </c>
      <c r="P21" s="17">
        <f t="shared" si="6"/>
        <v>0</v>
      </c>
      <c r="Q21" s="49">
        <v>9</v>
      </c>
      <c r="R21" s="51"/>
      <c r="S21" s="87">
        <f t="shared" ref="S21:S30" si="9">U21+T21-K21-L21-M21</f>
        <v>0</v>
      </c>
      <c r="T21" s="87"/>
      <c r="U21" s="87">
        <v>78</v>
      </c>
      <c r="V21" s="87"/>
      <c r="W21" s="87"/>
      <c r="X21" s="87"/>
      <c r="Y21" s="87"/>
      <c r="Z21" s="10">
        <f t="shared" si="7"/>
        <v>2.7857142857142856</v>
      </c>
      <c r="AA21" s="12">
        <f t="shared" si="8"/>
        <v>30.952380952380953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480387</v>
      </c>
      <c r="D22" s="87" t="s">
        <v>88</v>
      </c>
      <c r="E22" s="87">
        <v>0</v>
      </c>
      <c r="F22" s="87">
        <v>0</v>
      </c>
      <c r="G22" s="87">
        <v>0</v>
      </c>
      <c r="H22" s="87">
        <v>0</v>
      </c>
      <c r="I22" s="84">
        <f>IFERROR(VLOOKUP(D22,Pieces!A:C,3,0),"Entrer la cadence")</f>
        <v>20</v>
      </c>
      <c r="J22" s="87">
        <v>1</v>
      </c>
      <c r="K22" s="87">
        <f t="shared" si="1"/>
        <v>0</v>
      </c>
      <c r="L22" s="87">
        <f t="shared" si="2"/>
        <v>0</v>
      </c>
      <c r="M22" s="87">
        <f t="shared" si="4"/>
        <v>0</v>
      </c>
      <c r="N22" s="17">
        <f t="shared" si="5"/>
        <v>0</v>
      </c>
      <c r="O22" s="17">
        <f t="shared" si="3"/>
        <v>0</v>
      </c>
      <c r="P22" s="17">
        <f t="shared" si="6"/>
        <v>0</v>
      </c>
      <c r="Q22" s="49">
        <v>9</v>
      </c>
      <c r="R22" s="87"/>
      <c r="S22" s="87">
        <f t="shared" si="9"/>
        <v>0</v>
      </c>
      <c r="T22" s="87"/>
      <c r="U22" s="87">
        <v>0</v>
      </c>
      <c r="V22" s="87"/>
      <c r="W22" s="87"/>
      <c r="X22" s="87"/>
      <c r="Y22" s="87"/>
      <c r="Z22" s="10">
        <f t="shared" si="7"/>
        <v>0</v>
      </c>
      <c r="AA22" s="12">
        <f t="shared" si="8"/>
        <v>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87" t="s">
        <v>89</v>
      </c>
      <c r="E23" s="88">
        <v>0</v>
      </c>
      <c r="F23" s="88">
        <v>0</v>
      </c>
      <c r="G23" s="88">
        <v>0</v>
      </c>
      <c r="H23" s="88">
        <v>0</v>
      </c>
      <c r="I23" s="84">
        <f>IFERROR(VLOOKUP(D23,Pieces!A:C,3,0),"Entrer la cadence")</f>
        <v>1</v>
      </c>
      <c r="J23" s="87">
        <v>1</v>
      </c>
      <c r="K23" s="87">
        <f t="shared" si="1"/>
        <v>0</v>
      </c>
      <c r="L23" s="87">
        <f t="shared" si="2"/>
        <v>0</v>
      </c>
      <c r="M23" s="87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87">
        <f t="shared" si="9"/>
        <v>0</v>
      </c>
      <c r="T23" s="87"/>
      <c r="U23" s="87">
        <v>0</v>
      </c>
      <c r="V23" s="87"/>
      <c r="W23" s="87"/>
      <c r="X23" s="87"/>
      <c r="Y23" s="87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87" t="s">
        <v>90</v>
      </c>
      <c r="E24" s="87">
        <v>887</v>
      </c>
      <c r="F24" s="87">
        <v>887</v>
      </c>
      <c r="G24" s="87">
        <v>887</v>
      </c>
      <c r="H24" s="87">
        <v>887</v>
      </c>
      <c r="I24" s="84">
        <f>IFERROR(VLOOKUP(D24,Pieces!A:C,3,0),"Entrer la cadence")</f>
        <v>28</v>
      </c>
      <c r="J24" s="87">
        <v>7</v>
      </c>
      <c r="K24" s="87">
        <f t="shared" si="1"/>
        <v>0</v>
      </c>
      <c r="L24" s="87">
        <f t="shared" si="2"/>
        <v>0</v>
      </c>
      <c r="M24" s="87">
        <f t="shared" si="4"/>
        <v>0</v>
      </c>
      <c r="N24" s="17">
        <f>IF(I24=0,0,K24/I24)</f>
        <v>0</v>
      </c>
      <c r="O24" s="17">
        <f t="shared" si="3"/>
        <v>0</v>
      </c>
      <c r="P24" s="17">
        <f t="shared" si="6"/>
        <v>0</v>
      </c>
      <c r="Q24" s="49">
        <v>9</v>
      </c>
      <c r="R24" s="87"/>
      <c r="S24" s="87">
        <f t="shared" si="9"/>
        <v>0</v>
      </c>
      <c r="T24" s="87"/>
      <c r="U24" s="87">
        <v>0</v>
      </c>
      <c r="V24" s="87"/>
      <c r="W24" s="87"/>
      <c r="X24" s="87"/>
      <c r="Y24" s="87"/>
      <c r="Z24" s="10">
        <f t="shared" si="7"/>
        <v>0</v>
      </c>
      <c r="AA24" s="12">
        <f t="shared" si="8"/>
        <v>0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87" t="s">
        <v>91</v>
      </c>
      <c r="E25" s="88">
        <v>80</v>
      </c>
      <c r="F25" s="88">
        <v>80</v>
      </c>
      <c r="G25" s="88">
        <v>80</v>
      </c>
      <c r="H25" s="88">
        <v>80</v>
      </c>
      <c r="I25" s="84">
        <f>IFERROR(VLOOKUP(D25,Pieces!A:C,3,0),"Entrer la cadence")</f>
        <v>60</v>
      </c>
      <c r="J25" s="87">
        <v>20</v>
      </c>
      <c r="K25" s="87">
        <f t="shared" si="1"/>
        <v>0</v>
      </c>
      <c r="L25" s="87">
        <f t="shared" si="2"/>
        <v>0</v>
      </c>
      <c r="M25" s="87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9</v>
      </c>
      <c r="R25" s="87"/>
      <c r="S25" s="87">
        <f t="shared" si="9"/>
        <v>0</v>
      </c>
      <c r="T25" s="87"/>
      <c r="U25" s="87">
        <v>0</v>
      </c>
      <c r="V25" s="87"/>
      <c r="W25" s="87"/>
      <c r="X25" s="87"/>
      <c r="Y25" s="87"/>
      <c r="Z25" s="10">
        <f t="shared" si="7"/>
        <v>0</v>
      </c>
      <c r="AA25" s="12">
        <f t="shared" si="8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88">
        <v>0</v>
      </c>
      <c r="F26" s="88">
        <v>12</v>
      </c>
      <c r="G26" s="88">
        <v>12</v>
      </c>
      <c r="H26" s="88">
        <v>12</v>
      </c>
      <c r="I26" s="84">
        <f>IFERROR(VLOOKUP(D26,Pieces!A:C,3,0),"Entrer la cadence")</f>
        <v>38</v>
      </c>
      <c r="J26" s="87">
        <v>51</v>
      </c>
      <c r="K26" s="87">
        <f t="shared" si="1"/>
        <v>612</v>
      </c>
      <c r="L26" s="87">
        <f t="shared" si="2"/>
        <v>0</v>
      </c>
      <c r="M26" s="87">
        <f t="shared" si="4"/>
        <v>0</v>
      </c>
      <c r="N26" s="17">
        <f>IF(I26=0,0,K26/I26)</f>
        <v>16.105263157894736</v>
      </c>
      <c r="O26" s="17">
        <f>IF(I26=0,0,L26/I26)</f>
        <v>0</v>
      </c>
      <c r="P26" s="17">
        <f>IF(I26=0,0,M26/I26)</f>
        <v>0</v>
      </c>
      <c r="Q26" s="49">
        <v>9</v>
      </c>
      <c r="R26" s="28" t="s">
        <v>1029</v>
      </c>
      <c r="S26" s="87">
        <f t="shared" si="9"/>
        <v>0</v>
      </c>
      <c r="T26" s="87"/>
      <c r="U26" s="87">
        <v>612</v>
      </c>
      <c r="V26" s="87"/>
      <c r="W26" s="87"/>
      <c r="X26" s="87"/>
      <c r="Y26" s="87"/>
      <c r="Z26" s="10">
        <f>IF(I26=0,0,(U26+T26)/I26)</f>
        <v>16.105263157894736</v>
      </c>
      <c r="AA26" s="12">
        <f>IF(OR(Q26=0,I26=0),"",Z26/Q26*100)</f>
        <v>178.94736842105263</v>
      </c>
      <c r="AB26" s="88"/>
      <c r="AC26" s="88"/>
      <c r="AD26" s="88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87" t="s">
        <v>89</v>
      </c>
      <c r="E27" s="88">
        <v>0</v>
      </c>
      <c r="F27" s="88">
        <v>0</v>
      </c>
      <c r="G27" s="88">
        <v>0</v>
      </c>
      <c r="H27" s="88">
        <v>0</v>
      </c>
      <c r="I27" s="84">
        <f>IFERROR(VLOOKUP(D27,Pieces!A:C,3,0),"Entrer la cadence")</f>
        <v>1</v>
      </c>
      <c r="J27" s="87">
        <v>1</v>
      </c>
      <c r="K27" s="87">
        <f>(F27-E27)*J27</f>
        <v>0</v>
      </c>
      <c r="L27" s="87">
        <f>(G27-F27)*J27</f>
        <v>0</v>
      </c>
      <c r="M27" s="87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87"/>
      <c r="S27" s="87">
        <f t="shared" si="9"/>
        <v>0</v>
      </c>
      <c r="T27" s="87"/>
      <c r="U27" s="87">
        <v>0</v>
      </c>
      <c r="V27" s="87"/>
      <c r="W27" s="87"/>
      <c r="X27" s="87"/>
      <c r="Y27" s="87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87" t="s">
        <v>93</v>
      </c>
      <c r="E28" s="87">
        <v>180777</v>
      </c>
      <c r="F28" s="87">
        <v>180777</v>
      </c>
      <c r="G28" s="87">
        <v>180777</v>
      </c>
      <c r="H28" s="87">
        <v>180777</v>
      </c>
      <c r="I28" s="84">
        <f>IFERROR(VLOOKUP(D28,Pieces!A:C,3,0),"Entrer la cadence")</f>
        <v>454</v>
      </c>
      <c r="J28" s="87">
        <v>1</v>
      </c>
      <c r="K28" s="87">
        <f t="shared" si="1"/>
        <v>0</v>
      </c>
      <c r="L28" s="87">
        <f t="shared" si="2"/>
        <v>0</v>
      </c>
      <c r="M28" s="87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9</v>
      </c>
      <c r="R28" s="87"/>
      <c r="S28" s="87">
        <f t="shared" si="9"/>
        <v>0</v>
      </c>
      <c r="T28" s="87"/>
      <c r="U28" s="87">
        <v>0</v>
      </c>
      <c r="V28" s="87"/>
      <c r="W28" s="87"/>
      <c r="X28" s="87"/>
      <c r="Y28" s="87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I143-CP1</v>
      </c>
      <c r="D29" s="87" t="s">
        <v>94</v>
      </c>
      <c r="E29" s="88">
        <v>671</v>
      </c>
      <c r="F29" s="88">
        <v>960</v>
      </c>
      <c r="G29" s="88">
        <v>960</v>
      </c>
      <c r="H29" s="88">
        <v>960</v>
      </c>
      <c r="I29" s="84">
        <f>IFERROR(VLOOKUP(D29,Pieces!A:C,3,0),"Entrer la cadence")</f>
        <v>50</v>
      </c>
      <c r="J29" s="87">
        <v>1</v>
      </c>
      <c r="K29" s="87">
        <f t="shared" si="1"/>
        <v>289</v>
      </c>
      <c r="L29" s="87">
        <f t="shared" si="2"/>
        <v>0</v>
      </c>
      <c r="M29" s="87">
        <f>(H29-G29)*J29</f>
        <v>0</v>
      </c>
      <c r="N29" s="17">
        <f>IF(I29=0,0,K29/I29)</f>
        <v>5.78</v>
      </c>
      <c r="O29" s="17">
        <f>IF(I29=0,0,L29/I29)</f>
        <v>0</v>
      </c>
      <c r="P29" s="17">
        <f>IF(I29=0,0,M29/I29)</f>
        <v>0</v>
      </c>
      <c r="Q29" s="49">
        <v>9</v>
      </c>
      <c r="R29" s="87"/>
      <c r="S29" s="87">
        <f t="shared" si="9"/>
        <v>0</v>
      </c>
      <c r="T29" s="87"/>
      <c r="U29" s="87">
        <v>289</v>
      </c>
      <c r="V29" s="87"/>
      <c r="W29" s="87"/>
      <c r="X29" s="87"/>
      <c r="Y29" s="87"/>
      <c r="Z29" s="10">
        <f>IF(I29=0,0,(U29+T29)/I29)</f>
        <v>5.78</v>
      </c>
      <c r="AA29" s="12">
        <f>IF(OR(Q29=0,I29=0),"",Z29/Q29*100)</f>
        <v>64.222222222222229</v>
      </c>
      <c r="AB29" s="12"/>
      <c r="AC29" s="12"/>
      <c r="AD29" s="12"/>
      <c r="AE29" s="11" t="str">
        <f>IF(AA29&gt;85," ","WARNING")</f>
        <v>WARNING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87" t="s">
        <v>1022</v>
      </c>
      <c r="E30" s="88">
        <v>656</v>
      </c>
      <c r="F30" s="88">
        <v>851</v>
      </c>
      <c r="G30" s="88">
        <v>851</v>
      </c>
      <c r="H30" s="88">
        <v>851</v>
      </c>
      <c r="I30" s="84">
        <f>IFERROR(VLOOKUP(D30,Pieces!A:C,3,0),"Entrer la cadence")</f>
        <v>20</v>
      </c>
      <c r="J30" s="87">
        <v>1</v>
      </c>
      <c r="K30" s="87">
        <f t="shared" si="1"/>
        <v>195</v>
      </c>
      <c r="L30" s="87">
        <f t="shared" si="2"/>
        <v>0</v>
      </c>
      <c r="M30" s="87">
        <f t="shared" si="4"/>
        <v>0</v>
      </c>
      <c r="N30" s="26">
        <f>IF(I30=0,0,K30/I30)</f>
        <v>9.75</v>
      </c>
      <c r="O30" s="26">
        <f>IF(I30=0,0,L30/I30)</f>
        <v>0</v>
      </c>
      <c r="P30" s="26">
        <f>IF(I30=0,0,M30/I30)</f>
        <v>0</v>
      </c>
      <c r="Q30" s="49">
        <v>9</v>
      </c>
      <c r="R30" s="87"/>
      <c r="S30" s="87">
        <f t="shared" si="9"/>
        <v>0</v>
      </c>
      <c r="T30" s="30"/>
      <c r="U30" s="87">
        <v>195</v>
      </c>
      <c r="V30" s="30"/>
      <c r="W30" s="30"/>
      <c r="X30" s="30"/>
      <c r="Y30" s="30"/>
      <c r="Z30" s="10">
        <f t="shared" si="7"/>
        <v>9.75</v>
      </c>
      <c r="AA30" s="12">
        <f t="shared" si="8"/>
        <v>108.33333333333333</v>
      </c>
      <c r="AB30" s="29"/>
      <c r="AC30" s="29"/>
      <c r="AD30" s="29"/>
      <c r="AE30" s="11" t="str">
        <f t="shared" si="0"/>
        <v xml:space="preserve"> </v>
      </c>
    </row>
    <row r="31" spans="1:31" ht="46.5">
      <c r="A31" s="89"/>
      <c r="B31" s="89"/>
      <c r="D31" s="39"/>
      <c r="I31" s="86"/>
      <c r="Q31" s="106" t="s">
        <v>1050</v>
      </c>
      <c r="R31" s="49">
        <v>9</v>
      </c>
      <c r="Z31" s="3"/>
    </row>
    <row r="32" spans="1:31" ht="20.25">
      <c r="A32" s="89"/>
      <c r="B32" s="89"/>
      <c r="D32" s="39"/>
      <c r="Z32" s="3"/>
    </row>
    <row r="33" spans="1:26" ht="20.25">
      <c r="A33" s="89"/>
      <c r="B33" s="89"/>
      <c r="D33" s="39"/>
      <c r="Z33" s="3"/>
    </row>
    <row r="34" spans="1:26" ht="20.25">
      <c r="A34" s="89"/>
      <c r="B34" s="89"/>
      <c r="D34" s="39"/>
      <c r="Z34" s="3"/>
    </row>
    <row r="35" spans="1:26" ht="20.25">
      <c r="A35" s="89"/>
      <c r="B35" s="89"/>
      <c r="D35" s="39"/>
      <c r="Z35" s="3"/>
    </row>
    <row r="36" spans="1:26" ht="20.25">
      <c r="A36" s="89"/>
      <c r="B36" s="89"/>
      <c r="D36" s="39"/>
      <c r="Z36" s="3"/>
    </row>
    <row r="37" spans="1:26" ht="20.25">
      <c r="A37" s="89"/>
      <c r="B37" s="89"/>
      <c r="D37" s="39"/>
      <c r="Z37" s="3"/>
    </row>
    <row r="38" spans="1:26" ht="20.25">
      <c r="A38" s="89"/>
      <c r="B38" s="89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89"/>
      <c r="B39" s="89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89"/>
      <c r="B40" s="89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  <mergeCell ref="A1:B4"/>
    <mergeCell ref="C1:Y4"/>
    <mergeCell ref="Z1:AE1"/>
    <mergeCell ref="Z2:AE2"/>
    <mergeCell ref="Z3:AE3"/>
    <mergeCell ref="Z4:AE4"/>
  </mergeCells>
  <conditionalFormatting sqref="AE9:AE16">
    <cfRule type="containsText" dxfId="44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43" priority="7" operator="containsText" text="WARNING">
      <formula>NOT(ISERROR(SEARCH("WARNING",AE18)))</formula>
    </cfRule>
  </conditionalFormatting>
  <conditionalFormatting sqref="AE18">
    <cfRule type="containsText" dxfId="42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41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40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E48"/>
  <sheetViews>
    <sheetView topLeftCell="E20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87"/>
      <c r="E9" s="88"/>
      <c r="F9" s="88"/>
      <c r="G9" s="88"/>
      <c r="H9" s="88"/>
      <c r="I9" s="87"/>
      <c r="J9" s="88"/>
      <c r="K9" s="88">
        <f>(F9-E9)*J9</f>
        <v>0</v>
      </c>
      <c r="L9" s="87">
        <f>(G9-F9)*J9</f>
        <v>0</v>
      </c>
      <c r="M9" s="87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87"/>
      <c r="S9" s="87"/>
      <c r="T9" s="87"/>
      <c r="U9" s="87"/>
      <c r="V9" s="87"/>
      <c r="W9" s="87"/>
      <c r="X9" s="87"/>
      <c r="Y9" s="87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87"/>
      <c r="E10" s="88"/>
      <c r="F10" s="88"/>
      <c r="G10" s="88"/>
      <c r="H10" s="88"/>
      <c r="I10" s="87"/>
      <c r="J10" s="88"/>
      <c r="K10" s="88">
        <f>(F10-E10)*J10</f>
        <v>0</v>
      </c>
      <c r="L10" s="87">
        <f>(G10-F10)*J10</f>
        <v>0</v>
      </c>
      <c r="M10" s="87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87"/>
      <c r="S10" s="87"/>
      <c r="T10" s="87"/>
      <c r="U10" s="87"/>
      <c r="V10" s="87"/>
      <c r="W10" s="87"/>
      <c r="X10" s="87"/>
      <c r="Y10" s="87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87"/>
      <c r="E11" s="88"/>
      <c r="F11" s="88"/>
      <c r="G11" s="88"/>
      <c r="H11" s="88"/>
      <c r="I11" s="87"/>
      <c r="J11" s="88"/>
      <c r="K11" s="88">
        <f>(F11-E11)*J11</f>
        <v>0</v>
      </c>
      <c r="L11" s="87">
        <f>(G11-F11)*J11</f>
        <v>0</v>
      </c>
      <c r="M11" s="87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87"/>
      <c r="S11" s="87"/>
      <c r="T11" s="87"/>
      <c r="U11" s="87"/>
      <c r="V11" s="87"/>
      <c r="W11" s="87"/>
      <c r="X11" s="87"/>
      <c r="Y11" s="87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87"/>
      <c r="E12" s="88"/>
      <c r="F12" s="88"/>
      <c r="G12" s="88"/>
      <c r="H12" s="88"/>
      <c r="I12" s="87"/>
      <c r="J12" s="88"/>
      <c r="K12" s="88">
        <f>(F12-E12)*J12</f>
        <v>0</v>
      </c>
      <c r="L12" s="87">
        <f>(G12-F12)*J12</f>
        <v>0</v>
      </c>
      <c r="M12" s="87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87"/>
      <c r="S12" s="87"/>
      <c r="T12" s="87"/>
      <c r="U12" s="87"/>
      <c r="V12" s="87"/>
      <c r="W12" s="87"/>
      <c r="X12" s="87"/>
      <c r="Y12" s="87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87"/>
      <c r="E13" s="88"/>
      <c r="F13" s="88"/>
      <c r="G13" s="88"/>
      <c r="H13" s="88"/>
      <c r="I13" s="87"/>
      <c r="J13" s="88"/>
      <c r="K13" s="88">
        <f>(F13-E13)*J13</f>
        <v>0</v>
      </c>
      <c r="L13" s="87">
        <f>(G13-F13)*J13</f>
        <v>0</v>
      </c>
      <c r="M13" s="87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87"/>
      <c r="S13" s="87"/>
      <c r="T13" s="87"/>
      <c r="U13" s="87"/>
      <c r="V13" s="87"/>
      <c r="W13" s="87"/>
      <c r="X13" s="87"/>
      <c r="Y13" s="87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87"/>
      <c r="E14" s="88"/>
      <c r="F14" s="88"/>
      <c r="G14" s="88"/>
      <c r="H14" s="88"/>
      <c r="I14" s="87"/>
      <c r="J14" s="88"/>
      <c r="K14" s="88"/>
      <c r="L14" s="87"/>
      <c r="M14" s="87"/>
      <c r="N14" s="10"/>
      <c r="O14" s="10"/>
      <c r="P14" s="10"/>
      <c r="Q14" s="11"/>
      <c r="R14" s="87"/>
      <c r="S14" s="87"/>
      <c r="T14" s="87"/>
      <c r="U14" s="87"/>
      <c r="V14" s="87"/>
      <c r="W14" s="87"/>
      <c r="X14" s="87"/>
      <c r="Y14" s="87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87"/>
      <c r="E15" s="88"/>
      <c r="F15" s="88"/>
      <c r="G15" s="88"/>
      <c r="H15" s="88"/>
      <c r="I15" s="87"/>
      <c r="J15" s="88"/>
      <c r="K15" s="88"/>
      <c r="L15" s="87"/>
      <c r="M15" s="87"/>
      <c r="N15" s="10"/>
      <c r="O15" s="10"/>
      <c r="P15" s="10"/>
      <c r="Q15" s="11"/>
      <c r="R15" s="87"/>
      <c r="S15" s="87"/>
      <c r="T15" s="87"/>
      <c r="U15" s="87"/>
      <c r="V15" s="87"/>
      <c r="W15" s="87"/>
      <c r="X15" s="87"/>
      <c r="Y15" s="87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87"/>
      <c r="E16" s="88"/>
      <c r="F16" s="88"/>
      <c r="G16" s="88"/>
      <c r="H16" s="88"/>
      <c r="I16" s="87"/>
      <c r="J16" s="88"/>
      <c r="K16" s="88">
        <f>(F16-E16)*J16</f>
        <v>0</v>
      </c>
      <c r="L16" s="87">
        <f>(G16-F16)*J16</f>
        <v>0</v>
      </c>
      <c r="M16" s="87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87"/>
      <c r="S16" s="87"/>
      <c r="T16" s="87"/>
      <c r="U16" s="87"/>
      <c r="V16" s="87"/>
      <c r="W16" s="87"/>
      <c r="X16" s="87"/>
      <c r="Y16" s="87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87">
        <v>30685</v>
      </c>
      <c r="F18" s="87">
        <v>31325</v>
      </c>
      <c r="G18" s="87">
        <v>31325</v>
      </c>
      <c r="H18" s="87">
        <v>31325</v>
      </c>
      <c r="I18" s="84">
        <f>IFERROR(VLOOKUP(D18,Pieces!A:C,3,0),"Entrer la cadence")</f>
        <v>75</v>
      </c>
      <c r="J18" s="87">
        <v>1</v>
      </c>
      <c r="K18" s="87">
        <f t="shared" ref="K18:K30" si="1">(F18-E18)*J18</f>
        <v>640</v>
      </c>
      <c r="L18" s="87">
        <f t="shared" ref="L18:L30" si="2">(G18-F18)*J18</f>
        <v>0</v>
      </c>
      <c r="M18" s="87">
        <f>(H18-G18)*J18</f>
        <v>0</v>
      </c>
      <c r="N18" s="17">
        <f>IF(I18=0,0,K18/I18)</f>
        <v>8.5333333333333332</v>
      </c>
      <c r="O18" s="17">
        <f t="shared" ref="O18:O25" si="3">IF(I18=0,0,L18/I18)</f>
        <v>0</v>
      </c>
      <c r="P18" s="17">
        <f>IF(I18=0,0,M18/I18)</f>
        <v>0</v>
      </c>
      <c r="Q18" s="49">
        <v>9</v>
      </c>
      <c r="R18" s="87"/>
      <c r="S18" s="87">
        <f>U18+T18-K18-L18-M18</f>
        <v>0</v>
      </c>
      <c r="T18" s="87"/>
      <c r="U18" s="87">
        <v>640</v>
      </c>
      <c r="V18" s="87"/>
      <c r="W18" s="87"/>
      <c r="X18" s="87"/>
      <c r="Y18" s="87"/>
      <c r="Z18" s="10">
        <f>IF(I18=0,0,(U18+T18)/I18)</f>
        <v>8.5333333333333332</v>
      </c>
      <c r="AA18" s="12">
        <f>IF(OR(Q18=0,I18=0),"",Z18/Q18*100)</f>
        <v>94.814814814814824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>
        <f>IFERROR(VLOOKUP(D19,Pieces!A:B,2,0)," ")</f>
        <v>199400</v>
      </c>
      <c r="D19" s="50" t="s">
        <v>1003</v>
      </c>
      <c r="E19" s="87">
        <v>3290</v>
      </c>
      <c r="F19" s="87">
        <v>4751</v>
      </c>
      <c r="G19" s="87">
        <v>4751</v>
      </c>
      <c r="H19" s="87">
        <v>4751</v>
      </c>
      <c r="I19" s="84">
        <f>IFERROR(VLOOKUP(D19,Pieces!A:C,3,0),"Entrer la cadence")</f>
        <v>150</v>
      </c>
      <c r="J19" s="87">
        <v>1</v>
      </c>
      <c r="K19" s="87">
        <f t="shared" si="1"/>
        <v>1461</v>
      </c>
      <c r="L19" s="87">
        <f t="shared" si="2"/>
        <v>0</v>
      </c>
      <c r="M19" s="87">
        <f t="shared" ref="M19:M30" si="4">(H19-G19)*J19</f>
        <v>0</v>
      </c>
      <c r="N19" s="17">
        <f t="shared" ref="N19:N25" si="5">IF(I19=0,0,K19/I19)</f>
        <v>9.74</v>
      </c>
      <c r="O19" s="17">
        <f t="shared" si="3"/>
        <v>0</v>
      </c>
      <c r="P19" s="17">
        <f t="shared" ref="P19:P25" si="6">IF(I19=0,0,M19/I19)</f>
        <v>0</v>
      </c>
      <c r="Q19" s="49">
        <v>9</v>
      </c>
      <c r="R19" s="87"/>
      <c r="S19" s="87">
        <f>U19+T19-K19-L19-M19</f>
        <v>0</v>
      </c>
      <c r="T19" s="87"/>
      <c r="U19" s="87">
        <v>1461</v>
      </c>
      <c r="V19" s="87"/>
      <c r="W19" s="87"/>
      <c r="X19" s="87"/>
      <c r="Y19" s="87"/>
      <c r="Z19" s="10">
        <f t="shared" ref="Z19:Z30" si="7">IF(I19=0,0,(U19+T19)/I19)</f>
        <v>9.74</v>
      </c>
      <c r="AA19" s="12">
        <f t="shared" ref="AA19:AA30" si="8">IF(OR(Q19=0,I19=0),"",Z19/Q19*100)</f>
        <v>108.22222222222221</v>
      </c>
      <c r="AB19" s="12"/>
      <c r="AC19" s="12"/>
      <c r="AD19" s="12"/>
      <c r="AE19" s="11" t="str">
        <f t="shared" si="0"/>
        <v xml:space="preserve"> 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87" t="s">
        <v>878</v>
      </c>
      <c r="E20" s="87">
        <v>732</v>
      </c>
      <c r="F20" s="87">
        <v>955</v>
      </c>
      <c r="G20" s="87">
        <v>955</v>
      </c>
      <c r="H20" s="87">
        <v>955</v>
      </c>
      <c r="I20" s="84">
        <f>IFERROR(VLOOKUP(D20,Pieces!A:C,3,0),"Entrer la cadence")</f>
        <v>50</v>
      </c>
      <c r="J20" s="16">
        <v>1</v>
      </c>
      <c r="K20" s="87">
        <f t="shared" si="1"/>
        <v>223</v>
      </c>
      <c r="L20" s="87">
        <f t="shared" si="2"/>
        <v>0</v>
      </c>
      <c r="M20" s="87">
        <f t="shared" si="4"/>
        <v>0</v>
      </c>
      <c r="N20" s="17">
        <f t="shared" si="5"/>
        <v>4.46</v>
      </c>
      <c r="O20" s="17">
        <f t="shared" si="3"/>
        <v>0</v>
      </c>
      <c r="P20" s="17">
        <f t="shared" si="6"/>
        <v>0</v>
      </c>
      <c r="Q20" s="49">
        <v>9</v>
      </c>
      <c r="R20" s="51"/>
      <c r="S20" s="87"/>
      <c r="T20" s="87"/>
      <c r="U20" s="87"/>
      <c r="V20" s="87"/>
      <c r="W20" s="87"/>
      <c r="X20" s="87"/>
      <c r="Y20" s="87"/>
      <c r="Z20" s="10">
        <f t="shared" si="7"/>
        <v>0</v>
      </c>
      <c r="AA20" s="12">
        <f t="shared" si="8"/>
        <v>0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I081-95-CP8</v>
      </c>
      <c r="D21" s="87" t="s">
        <v>87</v>
      </c>
      <c r="E21" s="87">
        <v>708</v>
      </c>
      <c r="F21" s="87">
        <v>820</v>
      </c>
      <c r="G21" s="87">
        <v>820</v>
      </c>
      <c r="H21" s="87">
        <v>820</v>
      </c>
      <c r="I21" s="84">
        <f>IFERROR(VLOOKUP(D21,Pieces!A:C,3,0),"Entrer la cadence")</f>
        <v>28</v>
      </c>
      <c r="J21" s="87">
        <v>1</v>
      </c>
      <c r="K21" s="87">
        <f t="shared" si="1"/>
        <v>112</v>
      </c>
      <c r="L21" s="87">
        <f t="shared" si="2"/>
        <v>0</v>
      </c>
      <c r="M21" s="87">
        <f t="shared" si="4"/>
        <v>0</v>
      </c>
      <c r="N21" s="17">
        <f t="shared" si="5"/>
        <v>4</v>
      </c>
      <c r="O21" s="17">
        <f t="shared" si="3"/>
        <v>0</v>
      </c>
      <c r="P21" s="17">
        <f t="shared" si="6"/>
        <v>0</v>
      </c>
      <c r="Q21" s="49">
        <v>9</v>
      </c>
      <c r="R21" s="51"/>
      <c r="S21" s="87">
        <f t="shared" ref="S21:S30" si="9">U21+T21-K21-L21-M21</f>
        <v>0</v>
      </c>
      <c r="T21" s="87"/>
      <c r="U21" s="87">
        <v>112</v>
      </c>
      <c r="V21" s="87"/>
      <c r="W21" s="87"/>
      <c r="X21" s="87"/>
      <c r="Y21" s="87"/>
      <c r="Z21" s="10">
        <f t="shared" si="7"/>
        <v>4</v>
      </c>
      <c r="AA21" s="12">
        <f t="shared" si="8"/>
        <v>44.444444444444443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480387</v>
      </c>
      <c r="D22" s="87" t="s">
        <v>88</v>
      </c>
      <c r="E22" s="87">
        <v>0</v>
      </c>
      <c r="F22" s="87">
        <v>0</v>
      </c>
      <c r="G22" s="87">
        <v>0</v>
      </c>
      <c r="H22" s="87">
        <v>0</v>
      </c>
      <c r="I22" s="84">
        <f>IFERROR(VLOOKUP(D22,Pieces!A:C,3,0),"Entrer la cadence")</f>
        <v>20</v>
      </c>
      <c r="J22" s="87">
        <v>1</v>
      </c>
      <c r="K22" s="87">
        <f t="shared" si="1"/>
        <v>0</v>
      </c>
      <c r="L22" s="87">
        <f t="shared" si="2"/>
        <v>0</v>
      </c>
      <c r="M22" s="87">
        <f t="shared" si="4"/>
        <v>0</v>
      </c>
      <c r="N22" s="17">
        <f t="shared" si="5"/>
        <v>0</v>
      </c>
      <c r="O22" s="17">
        <f t="shared" si="3"/>
        <v>0</v>
      </c>
      <c r="P22" s="17">
        <f t="shared" si="6"/>
        <v>0</v>
      </c>
      <c r="Q22" s="49">
        <v>9</v>
      </c>
      <c r="R22" s="87"/>
      <c r="S22" s="87">
        <f t="shared" si="9"/>
        <v>0</v>
      </c>
      <c r="T22" s="87"/>
      <c r="U22" s="87">
        <v>0</v>
      </c>
      <c r="V22" s="87"/>
      <c r="W22" s="87"/>
      <c r="X22" s="87"/>
      <c r="Y22" s="87"/>
      <c r="Z22" s="10">
        <f t="shared" si="7"/>
        <v>0</v>
      </c>
      <c r="AA22" s="12">
        <f t="shared" si="8"/>
        <v>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87" t="s">
        <v>89</v>
      </c>
      <c r="E23" s="88">
        <v>0</v>
      </c>
      <c r="F23" s="88">
        <v>0</v>
      </c>
      <c r="G23" s="88">
        <v>0</v>
      </c>
      <c r="H23" s="88">
        <v>0</v>
      </c>
      <c r="I23" s="84">
        <f>IFERROR(VLOOKUP(D23,Pieces!A:C,3,0),"Entrer la cadence")</f>
        <v>1</v>
      </c>
      <c r="J23" s="87">
        <v>1</v>
      </c>
      <c r="K23" s="87">
        <f t="shared" si="1"/>
        <v>0</v>
      </c>
      <c r="L23" s="87">
        <f t="shared" si="2"/>
        <v>0</v>
      </c>
      <c r="M23" s="87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87">
        <f t="shared" si="9"/>
        <v>0</v>
      </c>
      <c r="T23" s="87"/>
      <c r="U23" s="87">
        <v>0</v>
      </c>
      <c r="V23" s="87"/>
      <c r="W23" s="87"/>
      <c r="X23" s="87"/>
      <c r="Y23" s="87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87" t="s">
        <v>90</v>
      </c>
      <c r="E24" s="87">
        <v>887</v>
      </c>
      <c r="F24" s="87">
        <v>887</v>
      </c>
      <c r="G24" s="87">
        <v>887</v>
      </c>
      <c r="H24" s="87">
        <v>887</v>
      </c>
      <c r="I24" s="84">
        <f>IFERROR(VLOOKUP(D24,Pieces!A:C,3,0),"Entrer la cadence")</f>
        <v>28</v>
      </c>
      <c r="J24" s="87">
        <v>7</v>
      </c>
      <c r="K24" s="87">
        <f t="shared" si="1"/>
        <v>0</v>
      </c>
      <c r="L24" s="87">
        <f t="shared" si="2"/>
        <v>0</v>
      </c>
      <c r="M24" s="87">
        <f t="shared" si="4"/>
        <v>0</v>
      </c>
      <c r="N24" s="17">
        <f>IF(I24=0,0,K24/I24)</f>
        <v>0</v>
      </c>
      <c r="O24" s="17">
        <f t="shared" si="3"/>
        <v>0</v>
      </c>
      <c r="P24" s="17">
        <f t="shared" si="6"/>
        <v>0</v>
      </c>
      <c r="Q24" s="49">
        <v>9</v>
      </c>
      <c r="R24" s="87"/>
      <c r="S24" s="87">
        <f t="shared" si="9"/>
        <v>0</v>
      </c>
      <c r="T24" s="87"/>
      <c r="U24" s="87">
        <v>0</v>
      </c>
      <c r="V24" s="87"/>
      <c r="W24" s="87"/>
      <c r="X24" s="87"/>
      <c r="Y24" s="87"/>
      <c r="Z24" s="10">
        <f t="shared" si="7"/>
        <v>0</v>
      </c>
      <c r="AA24" s="12">
        <f t="shared" si="8"/>
        <v>0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87" t="s">
        <v>91</v>
      </c>
      <c r="E25" s="88">
        <v>80</v>
      </c>
      <c r="F25" s="88">
        <v>80</v>
      </c>
      <c r="G25" s="88">
        <v>80</v>
      </c>
      <c r="H25" s="88">
        <v>80</v>
      </c>
      <c r="I25" s="84">
        <f>IFERROR(VLOOKUP(D25,Pieces!A:C,3,0),"Entrer la cadence")</f>
        <v>60</v>
      </c>
      <c r="J25" s="87">
        <v>20</v>
      </c>
      <c r="K25" s="87">
        <f t="shared" si="1"/>
        <v>0</v>
      </c>
      <c r="L25" s="87">
        <f t="shared" si="2"/>
        <v>0</v>
      </c>
      <c r="M25" s="87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9</v>
      </c>
      <c r="R25" s="87"/>
      <c r="S25" s="87">
        <f t="shared" si="9"/>
        <v>0</v>
      </c>
      <c r="T25" s="87"/>
      <c r="U25" s="87">
        <v>0</v>
      </c>
      <c r="V25" s="87"/>
      <c r="W25" s="87"/>
      <c r="X25" s="87"/>
      <c r="Y25" s="87"/>
      <c r="Z25" s="10">
        <f t="shared" si="7"/>
        <v>0</v>
      </c>
      <c r="AA25" s="12">
        <f t="shared" si="8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88">
        <v>31</v>
      </c>
      <c r="F26" s="88">
        <v>31</v>
      </c>
      <c r="G26" s="88">
        <v>31</v>
      </c>
      <c r="H26" s="88">
        <v>31</v>
      </c>
      <c r="I26" s="84">
        <f>IFERROR(VLOOKUP(D26,Pieces!A:C,3,0),"Entrer la cadence")</f>
        <v>38</v>
      </c>
      <c r="J26" s="87">
        <v>51</v>
      </c>
      <c r="K26" s="87">
        <f t="shared" si="1"/>
        <v>0</v>
      </c>
      <c r="L26" s="87">
        <f t="shared" si="2"/>
        <v>0</v>
      </c>
      <c r="M26" s="87">
        <f t="shared" si="4"/>
        <v>0</v>
      </c>
      <c r="N26" s="17">
        <f>IF(I26=0,0,K26/I26)</f>
        <v>0</v>
      </c>
      <c r="O26" s="17">
        <f>IF(I26=0,0,L26/I26)</f>
        <v>0</v>
      </c>
      <c r="P26" s="17">
        <f>IF(I26=0,0,M26/I26)</f>
        <v>0</v>
      </c>
      <c r="Q26" s="49">
        <v>9</v>
      </c>
      <c r="R26" s="28"/>
      <c r="S26" s="87">
        <f t="shared" si="9"/>
        <v>0</v>
      </c>
      <c r="T26" s="87"/>
      <c r="U26" s="87">
        <v>0</v>
      </c>
      <c r="V26" s="87"/>
      <c r="W26" s="87"/>
      <c r="X26" s="87"/>
      <c r="Y26" s="87"/>
      <c r="Z26" s="10">
        <f>IF(I26=0,0,(U26+T26)/I26)</f>
        <v>0</v>
      </c>
      <c r="AA26" s="12">
        <f>IF(OR(Q26=0,I26=0),"",Z26/Q26*100)</f>
        <v>0</v>
      </c>
      <c r="AB26" s="88"/>
      <c r="AC26" s="88"/>
      <c r="AD26" s="88"/>
      <c r="AE26" s="11" t="str">
        <f>IF(AA26&gt;85," ","WARNING")</f>
        <v>WARNING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87" t="s">
        <v>89</v>
      </c>
      <c r="E27" s="88">
        <v>0</v>
      </c>
      <c r="F27" s="88">
        <v>0</v>
      </c>
      <c r="G27" s="88">
        <v>0</v>
      </c>
      <c r="H27" s="88">
        <v>0</v>
      </c>
      <c r="I27" s="84">
        <f>IFERROR(VLOOKUP(D27,Pieces!A:C,3,0),"Entrer la cadence")</f>
        <v>1</v>
      </c>
      <c r="J27" s="87">
        <v>1</v>
      </c>
      <c r="K27" s="87">
        <f>(F27-E27)*J27</f>
        <v>0</v>
      </c>
      <c r="L27" s="87">
        <f>(G27-F27)*J27</f>
        <v>0</v>
      </c>
      <c r="M27" s="87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87"/>
      <c r="S27" s="87">
        <f t="shared" si="9"/>
        <v>0</v>
      </c>
      <c r="T27" s="87"/>
      <c r="U27" s="87">
        <v>0</v>
      </c>
      <c r="V27" s="87"/>
      <c r="W27" s="87"/>
      <c r="X27" s="87"/>
      <c r="Y27" s="87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87" t="s">
        <v>93</v>
      </c>
      <c r="E28" s="87">
        <v>180777</v>
      </c>
      <c r="F28" s="87">
        <v>180777</v>
      </c>
      <c r="G28" s="87">
        <v>180777</v>
      </c>
      <c r="H28" s="87">
        <v>180777</v>
      </c>
      <c r="I28" s="84">
        <f>IFERROR(VLOOKUP(D28,Pieces!A:C,3,0),"Entrer la cadence")</f>
        <v>454</v>
      </c>
      <c r="J28" s="87">
        <v>1</v>
      </c>
      <c r="K28" s="87">
        <f t="shared" si="1"/>
        <v>0</v>
      </c>
      <c r="L28" s="87">
        <f t="shared" si="2"/>
        <v>0</v>
      </c>
      <c r="M28" s="87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9</v>
      </c>
      <c r="R28" s="87"/>
      <c r="S28" s="87">
        <f t="shared" si="9"/>
        <v>0</v>
      </c>
      <c r="T28" s="87"/>
      <c r="U28" s="87">
        <v>0</v>
      </c>
      <c r="V28" s="87"/>
      <c r="W28" s="87"/>
      <c r="X28" s="87"/>
      <c r="Y28" s="87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I143-CP1</v>
      </c>
      <c r="D29" s="87" t="s">
        <v>94</v>
      </c>
      <c r="E29" s="88">
        <v>370</v>
      </c>
      <c r="F29" s="88">
        <v>671</v>
      </c>
      <c r="G29" s="88">
        <v>671</v>
      </c>
      <c r="H29" s="88">
        <v>671</v>
      </c>
      <c r="I29" s="84">
        <f>IFERROR(VLOOKUP(D29,Pieces!A:C,3,0),"Entrer la cadence")</f>
        <v>50</v>
      </c>
      <c r="J29" s="87">
        <v>1</v>
      </c>
      <c r="K29" s="87">
        <f t="shared" si="1"/>
        <v>301</v>
      </c>
      <c r="L29" s="87">
        <f t="shared" si="2"/>
        <v>0</v>
      </c>
      <c r="M29" s="87">
        <f>(H29-G29)*J29</f>
        <v>0</v>
      </c>
      <c r="N29" s="17">
        <f>IF(I29=0,0,K29/I29)</f>
        <v>6.02</v>
      </c>
      <c r="O29" s="17">
        <f>IF(I29=0,0,L29/I29)</f>
        <v>0</v>
      </c>
      <c r="P29" s="17">
        <f>IF(I29=0,0,M29/I29)</f>
        <v>0</v>
      </c>
      <c r="Q29" s="49">
        <v>9</v>
      </c>
      <c r="R29" s="87"/>
      <c r="S29" s="87">
        <f t="shared" si="9"/>
        <v>0</v>
      </c>
      <c r="T29" s="87"/>
      <c r="U29" s="87">
        <v>301</v>
      </c>
      <c r="V29" s="87"/>
      <c r="W29" s="87"/>
      <c r="X29" s="87"/>
      <c r="Y29" s="87"/>
      <c r="Z29" s="10">
        <f>IF(I29=0,0,(U29+T29)/I29)</f>
        <v>6.02</v>
      </c>
      <c r="AA29" s="12">
        <f>IF(OR(Q29=0,I29=0),"",Z29/Q29*100)</f>
        <v>66.888888888888886</v>
      </c>
      <c r="AB29" s="12"/>
      <c r="AC29" s="12"/>
      <c r="AD29" s="12"/>
      <c r="AE29" s="11" t="str">
        <f>IF(AA29&gt;85," ","WARNING")</f>
        <v>WARNING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87" t="s">
        <v>1022</v>
      </c>
      <c r="E30" s="88">
        <v>454</v>
      </c>
      <c r="F30" s="88">
        <v>656</v>
      </c>
      <c r="G30" s="88">
        <v>656</v>
      </c>
      <c r="H30" s="88">
        <v>656</v>
      </c>
      <c r="I30" s="84">
        <f>IFERROR(VLOOKUP(D30,Pieces!A:C,3,0),"Entrer la cadence")</f>
        <v>20</v>
      </c>
      <c r="J30" s="87">
        <v>1</v>
      </c>
      <c r="K30" s="87">
        <f t="shared" si="1"/>
        <v>202</v>
      </c>
      <c r="L30" s="87">
        <f t="shared" si="2"/>
        <v>0</v>
      </c>
      <c r="M30" s="87">
        <f t="shared" si="4"/>
        <v>0</v>
      </c>
      <c r="N30" s="26">
        <f>IF(I30=0,0,K30/I30)</f>
        <v>10.1</v>
      </c>
      <c r="O30" s="26">
        <f>IF(I30=0,0,L30/I30)</f>
        <v>0</v>
      </c>
      <c r="P30" s="26">
        <f>IF(I30=0,0,M30/I30)</f>
        <v>0</v>
      </c>
      <c r="Q30" s="49">
        <v>9</v>
      </c>
      <c r="R30" s="87"/>
      <c r="S30" s="87">
        <f t="shared" si="9"/>
        <v>0</v>
      </c>
      <c r="T30" s="30"/>
      <c r="U30" s="87">
        <v>202</v>
      </c>
      <c r="V30" s="30"/>
      <c r="W30" s="30"/>
      <c r="X30" s="30"/>
      <c r="Y30" s="30"/>
      <c r="Z30" s="10">
        <f t="shared" si="7"/>
        <v>10.1</v>
      </c>
      <c r="AA30" s="12">
        <f t="shared" si="8"/>
        <v>112.22222222222223</v>
      </c>
      <c r="AB30" s="29"/>
      <c r="AC30" s="29"/>
      <c r="AD30" s="29"/>
      <c r="AE30" s="11" t="str">
        <f t="shared" si="0"/>
        <v xml:space="preserve"> </v>
      </c>
    </row>
    <row r="31" spans="1:31" ht="46.5">
      <c r="A31" s="89"/>
      <c r="B31" s="89"/>
      <c r="D31" s="39"/>
      <c r="I31" s="86"/>
      <c r="Q31" s="106" t="s">
        <v>1050</v>
      </c>
      <c r="R31" s="49">
        <v>9</v>
      </c>
      <c r="Z31" s="3"/>
    </row>
    <row r="32" spans="1:31" ht="20.25">
      <c r="A32" s="89"/>
      <c r="B32" s="89"/>
      <c r="D32" s="39"/>
      <c r="Z32" s="3"/>
    </row>
    <row r="33" spans="1:26" ht="20.25">
      <c r="A33" s="89"/>
      <c r="B33" s="89"/>
      <c r="D33" s="39"/>
      <c r="Z33" s="3"/>
    </row>
    <row r="34" spans="1:26" ht="20.25">
      <c r="A34" s="89"/>
      <c r="B34" s="89"/>
      <c r="D34" s="39"/>
      <c r="Z34" s="3"/>
    </row>
    <row r="35" spans="1:26" ht="20.25">
      <c r="A35" s="89"/>
      <c r="B35" s="89"/>
      <c r="D35" s="39"/>
      <c r="Z35" s="3"/>
    </row>
    <row r="36" spans="1:26" ht="20.25">
      <c r="A36" s="89"/>
      <c r="B36" s="89"/>
      <c r="D36" s="39"/>
      <c r="Z36" s="3"/>
    </row>
    <row r="37" spans="1:26" ht="20.25">
      <c r="A37" s="89"/>
      <c r="B37" s="89"/>
      <c r="D37" s="39"/>
      <c r="Z37" s="3"/>
    </row>
    <row r="38" spans="1:26" ht="20.25">
      <c r="A38" s="89"/>
      <c r="B38" s="89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89"/>
      <c r="B39" s="89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89"/>
      <c r="B40" s="89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  <mergeCell ref="A1:B4"/>
    <mergeCell ref="C1:Y4"/>
    <mergeCell ref="Z1:AE1"/>
    <mergeCell ref="Z2:AE2"/>
    <mergeCell ref="Z3:AE3"/>
    <mergeCell ref="Z4:AE4"/>
  </mergeCells>
  <conditionalFormatting sqref="AE9:AE16">
    <cfRule type="containsText" dxfId="39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38" priority="7" operator="containsText" text="WARNING">
      <formula>NOT(ISERROR(SEARCH("WARNING",AE18)))</formula>
    </cfRule>
  </conditionalFormatting>
  <conditionalFormatting sqref="AE18">
    <cfRule type="containsText" dxfId="37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36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35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E48"/>
  <sheetViews>
    <sheetView topLeftCell="E21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87"/>
      <c r="E9" s="88"/>
      <c r="F9" s="88"/>
      <c r="G9" s="88"/>
      <c r="H9" s="88"/>
      <c r="I9" s="87"/>
      <c r="J9" s="88"/>
      <c r="K9" s="88">
        <f>(F9-E9)*J9</f>
        <v>0</v>
      </c>
      <c r="L9" s="87">
        <f>(G9-F9)*J9</f>
        <v>0</v>
      </c>
      <c r="M9" s="87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87"/>
      <c r="S9" s="87"/>
      <c r="T9" s="87"/>
      <c r="U9" s="87"/>
      <c r="V9" s="87"/>
      <c r="W9" s="87"/>
      <c r="X9" s="87"/>
      <c r="Y9" s="87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87"/>
      <c r="E10" s="88"/>
      <c r="F10" s="88"/>
      <c r="G10" s="88"/>
      <c r="H10" s="88"/>
      <c r="I10" s="87"/>
      <c r="J10" s="88"/>
      <c r="K10" s="88">
        <f>(F10-E10)*J10</f>
        <v>0</v>
      </c>
      <c r="L10" s="87">
        <f>(G10-F10)*J10</f>
        <v>0</v>
      </c>
      <c r="M10" s="87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87"/>
      <c r="S10" s="87"/>
      <c r="T10" s="87"/>
      <c r="U10" s="87"/>
      <c r="V10" s="87"/>
      <c r="W10" s="87"/>
      <c r="X10" s="87"/>
      <c r="Y10" s="87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87"/>
      <c r="E11" s="88"/>
      <c r="F11" s="88"/>
      <c r="G11" s="88"/>
      <c r="H11" s="88"/>
      <c r="I11" s="87"/>
      <c r="J11" s="88"/>
      <c r="K11" s="88">
        <f>(F11-E11)*J11</f>
        <v>0</v>
      </c>
      <c r="L11" s="87">
        <f>(G11-F11)*J11</f>
        <v>0</v>
      </c>
      <c r="M11" s="87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87"/>
      <c r="S11" s="87"/>
      <c r="T11" s="87"/>
      <c r="U11" s="87"/>
      <c r="V11" s="87"/>
      <c r="W11" s="87"/>
      <c r="X11" s="87"/>
      <c r="Y11" s="87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87"/>
      <c r="E12" s="88"/>
      <c r="F12" s="88"/>
      <c r="G12" s="88"/>
      <c r="H12" s="88"/>
      <c r="I12" s="87"/>
      <c r="J12" s="88"/>
      <c r="K12" s="88">
        <f>(F12-E12)*J12</f>
        <v>0</v>
      </c>
      <c r="L12" s="87">
        <f>(G12-F12)*J12</f>
        <v>0</v>
      </c>
      <c r="M12" s="87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87"/>
      <c r="S12" s="87"/>
      <c r="T12" s="87"/>
      <c r="U12" s="87"/>
      <c r="V12" s="87"/>
      <c r="W12" s="87"/>
      <c r="X12" s="87"/>
      <c r="Y12" s="87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87"/>
      <c r="E13" s="88"/>
      <c r="F13" s="88"/>
      <c r="G13" s="88"/>
      <c r="H13" s="88"/>
      <c r="I13" s="87"/>
      <c r="J13" s="88"/>
      <c r="K13" s="88">
        <f>(F13-E13)*J13</f>
        <v>0</v>
      </c>
      <c r="L13" s="87">
        <f>(G13-F13)*J13</f>
        <v>0</v>
      </c>
      <c r="M13" s="87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87"/>
      <c r="S13" s="87"/>
      <c r="T13" s="87"/>
      <c r="U13" s="87"/>
      <c r="V13" s="87"/>
      <c r="W13" s="87"/>
      <c r="X13" s="87"/>
      <c r="Y13" s="87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87"/>
      <c r="E14" s="88"/>
      <c r="F14" s="88"/>
      <c r="G14" s="88"/>
      <c r="H14" s="88"/>
      <c r="I14" s="87"/>
      <c r="J14" s="88"/>
      <c r="K14" s="88"/>
      <c r="L14" s="87"/>
      <c r="M14" s="87"/>
      <c r="N14" s="10"/>
      <c r="O14" s="10"/>
      <c r="P14" s="10"/>
      <c r="Q14" s="11"/>
      <c r="R14" s="87"/>
      <c r="S14" s="87"/>
      <c r="T14" s="87"/>
      <c r="U14" s="87"/>
      <c r="V14" s="87"/>
      <c r="W14" s="87"/>
      <c r="X14" s="87"/>
      <c r="Y14" s="87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87"/>
      <c r="E15" s="88"/>
      <c r="F15" s="88"/>
      <c r="G15" s="88"/>
      <c r="H15" s="88"/>
      <c r="I15" s="87"/>
      <c r="J15" s="88"/>
      <c r="K15" s="88"/>
      <c r="L15" s="87"/>
      <c r="M15" s="87"/>
      <c r="N15" s="10"/>
      <c r="O15" s="10"/>
      <c r="P15" s="10"/>
      <c r="Q15" s="11"/>
      <c r="R15" s="87"/>
      <c r="S15" s="87"/>
      <c r="T15" s="87"/>
      <c r="U15" s="87"/>
      <c r="V15" s="87"/>
      <c r="W15" s="87"/>
      <c r="X15" s="87"/>
      <c r="Y15" s="87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87"/>
      <c r="E16" s="88"/>
      <c r="F16" s="88"/>
      <c r="G16" s="88"/>
      <c r="H16" s="88"/>
      <c r="I16" s="87"/>
      <c r="J16" s="88"/>
      <c r="K16" s="88">
        <f>(F16-E16)*J16</f>
        <v>0</v>
      </c>
      <c r="L16" s="87">
        <f>(G16-F16)*J16</f>
        <v>0</v>
      </c>
      <c r="M16" s="87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87"/>
      <c r="S16" s="87"/>
      <c r="T16" s="87"/>
      <c r="U16" s="87"/>
      <c r="V16" s="87"/>
      <c r="W16" s="87"/>
      <c r="X16" s="87"/>
      <c r="Y16" s="87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87">
        <v>30685</v>
      </c>
      <c r="F18" s="87">
        <v>30685</v>
      </c>
      <c r="G18" s="87">
        <v>30685</v>
      </c>
      <c r="H18" s="87">
        <v>30685</v>
      </c>
      <c r="I18" s="84">
        <f>IFERROR(VLOOKUP(D18,Pieces!A:C,3,0),"Entrer la cadence")</f>
        <v>75</v>
      </c>
      <c r="J18" s="87">
        <v>1</v>
      </c>
      <c r="K18" s="87">
        <f t="shared" ref="K18:K30" si="1">(F18-E18)*J18</f>
        <v>0</v>
      </c>
      <c r="L18" s="87">
        <f t="shared" ref="L18:L30" si="2">(G18-F18)*J18</f>
        <v>0</v>
      </c>
      <c r="M18" s="87">
        <f>(H18-G18)*J18</f>
        <v>0</v>
      </c>
      <c r="N18" s="17">
        <f>IF(I18=0,0,K18/I18)</f>
        <v>0</v>
      </c>
      <c r="O18" s="17">
        <f t="shared" ref="O18:O25" si="3">IF(I18=0,0,L18/I18)</f>
        <v>0</v>
      </c>
      <c r="P18" s="17">
        <f>IF(I18=0,0,M18/I18)</f>
        <v>0</v>
      </c>
      <c r="Q18" s="49">
        <v>9</v>
      </c>
      <c r="R18" s="87"/>
      <c r="S18" s="87">
        <f>U18+T18-K18-L18-M18</f>
        <v>900</v>
      </c>
      <c r="T18" s="87"/>
      <c r="U18" s="87">
        <v>900</v>
      </c>
      <c r="V18" s="87"/>
      <c r="W18" s="87"/>
      <c r="X18" s="87"/>
      <c r="Y18" s="87"/>
      <c r="Z18" s="10">
        <f>IF(I18=0,0,(U18+T18)/I18)</f>
        <v>12</v>
      </c>
      <c r="AA18" s="12">
        <f>IF(OR(Q18=0,I18=0),"",Z18/Q18*100)</f>
        <v>133.33333333333331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>
        <f>IFERROR(VLOOKUP(D19,Pieces!A:B,2,0)," ")</f>
        <v>199400</v>
      </c>
      <c r="D19" s="50" t="s">
        <v>1003</v>
      </c>
      <c r="E19" s="87">
        <v>3290</v>
      </c>
      <c r="F19" s="87">
        <v>3290</v>
      </c>
      <c r="G19" s="87">
        <v>3290</v>
      </c>
      <c r="H19" s="87">
        <v>3290</v>
      </c>
      <c r="I19" s="84">
        <f>IFERROR(VLOOKUP(D19,Pieces!A:C,3,0),"Entrer la cadence")</f>
        <v>150</v>
      </c>
      <c r="J19" s="87">
        <v>1</v>
      </c>
      <c r="K19" s="87">
        <f t="shared" si="1"/>
        <v>0</v>
      </c>
      <c r="L19" s="87">
        <f t="shared" si="2"/>
        <v>0</v>
      </c>
      <c r="M19" s="87">
        <f t="shared" ref="M19:M30" si="4">(H19-G19)*J19</f>
        <v>0</v>
      </c>
      <c r="N19" s="17">
        <f t="shared" ref="N19:N25" si="5">IF(I19=0,0,K19/I19)</f>
        <v>0</v>
      </c>
      <c r="O19" s="17">
        <f t="shared" si="3"/>
        <v>0</v>
      </c>
      <c r="P19" s="17">
        <f t="shared" ref="P19:P25" si="6">IF(I19=0,0,M19/I19)</f>
        <v>0</v>
      </c>
      <c r="Q19" s="49">
        <v>9</v>
      </c>
      <c r="R19" s="87"/>
      <c r="S19" s="87">
        <f>U19+T19-K19-L19-M19</f>
        <v>1048</v>
      </c>
      <c r="T19" s="87"/>
      <c r="U19" s="87">
        <v>1048</v>
      </c>
      <c r="V19" s="87"/>
      <c r="W19" s="87"/>
      <c r="X19" s="87"/>
      <c r="Y19" s="87"/>
      <c r="Z19" s="10">
        <f t="shared" ref="Z19:Z30" si="7">IF(I19=0,0,(U19+T19)/I19)</f>
        <v>6.9866666666666664</v>
      </c>
      <c r="AA19" s="12">
        <f t="shared" ref="AA19:AA30" si="8">IF(OR(Q19=0,I19=0),"",Z19/Q19*100)</f>
        <v>77.629629629629619</v>
      </c>
      <c r="AB19" s="12"/>
      <c r="AC19" s="12"/>
      <c r="AD19" s="12"/>
      <c r="AE19" s="11" t="str">
        <f t="shared" si="0"/>
        <v>WARNING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87" t="s">
        <v>878</v>
      </c>
      <c r="E20" s="87">
        <v>732</v>
      </c>
      <c r="F20" s="87">
        <v>732</v>
      </c>
      <c r="G20" s="87">
        <v>732</v>
      </c>
      <c r="H20" s="87">
        <v>732</v>
      </c>
      <c r="I20" s="84">
        <f>IFERROR(VLOOKUP(D20,Pieces!A:C,3,0),"Entrer la cadence")</f>
        <v>50</v>
      </c>
      <c r="J20" s="16">
        <v>1</v>
      </c>
      <c r="K20" s="87">
        <f t="shared" si="1"/>
        <v>0</v>
      </c>
      <c r="L20" s="87">
        <f t="shared" si="2"/>
        <v>0</v>
      </c>
      <c r="M20" s="87">
        <f t="shared" si="4"/>
        <v>0</v>
      </c>
      <c r="N20" s="17">
        <f t="shared" si="5"/>
        <v>0</v>
      </c>
      <c r="O20" s="17">
        <f t="shared" si="3"/>
        <v>0</v>
      </c>
      <c r="P20" s="17">
        <f t="shared" si="6"/>
        <v>0</v>
      </c>
      <c r="Q20" s="49">
        <v>9</v>
      </c>
      <c r="R20" s="51"/>
      <c r="S20" s="87"/>
      <c r="T20" s="87"/>
      <c r="U20" s="87">
        <v>384</v>
      </c>
      <c r="V20" s="87"/>
      <c r="W20" s="87"/>
      <c r="X20" s="87"/>
      <c r="Y20" s="87"/>
      <c r="Z20" s="10">
        <f t="shared" si="7"/>
        <v>7.68</v>
      </c>
      <c r="AA20" s="12">
        <f t="shared" si="8"/>
        <v>85.333333333333329</v>
      </c>
      <c r="AB20" s="12"/>
      <c r="AC20" s="12"/>
      <c r="AD20" s="12"/>
      <c r="AE20" s="11" t="str">
        <f t="shared" si="0"/>
        <v xml:space="preserve"> 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I081-95-CP8</v>
      </c>
      <c r="D21" s="87" t="s">
        <v>87</v>
      </c>
      <c r="E21" s="87">
        <v>708</v>
      </c>
      <c r="F21" s="87">
        <v>708</v>
      </c>
      <c r="G21" s="87">
        <v>708</v>
      </c>
      <c r="H21" s="87">
        <v>708</v>
      </c>
      <c r="I21" s="84">
        <f>IFERROR(VLOOKUP(D21,Pieces!A:C,3,0),"Entrer la cadence")</f>
        <v>28</v>
      </c>
      <c r="J21" s="87">
        <v>1</v>
      </c>
      <c r="K21" s="87">
        <f t="shared" si="1"/>
        <v>0</v>
      </c>
      <c r="L21" s="87">
        <f t="shared" si="2"/>
        <v>0</v>
      </c>
      <c r="M21" s="87">
        <f t="shared" si="4"/>
        <v>0</v>
      </c>
      <c r="N21" s="17">
        <f t="shared" si="5"/>
        <v>0</v>
      </c>
      <c r="O21" s="17">
        <f t="shared" si="3"/>
        <v>0</v>
      </c>
      <c r="P21" s="17">
        <f t="shared" si="6"/>
        <v>0</v>
      </c>
      <c r="Q21" s="49">
        <v>9</v>
      </c>
      <c r="R21" s="51"/>
      <c r="S21" s="87">
        <f t="shared" ref="S21:S30" si="9">U21+T21-K21-L21-M21</f>
        <v>101</v>
      </c>
      <c r="T21" s="87"/>
      <c r="U21" s="87">
        <v>101</v>
      </c>
      <c r="V21" s="87"/>
      <c r="W21" s="87"/>
      <c r="X21" s="87"/>
      <c r="Y21" s="87"/>
      <c r="Z21" s="10">
        <f t="shared" si="7"/>
        <v>3.6071428571428572</v>
      </c>
      <c r="AA21" s="12">
        <f t="shared" si="8"/>
        <v>40.079365079365083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480387</v>
      </c>
      <c r="D22" s="87" t="s">
        <v>88</v>
      </c>
      <c r="E22" s="87">
        <v>0</v>
      </c>
      <c r="F22" s="87">
        <v>0</v>
      </c>
      <c r="G22" s="87">
        <v>0</v>
      </c>
      <c r="H22" s="87">
        <v>0</v>
      </c>
      <c r="I22" s="84">
        <f>IFERROR(VLOOKUP(D22,Pieces!A:C,3,0),"Entrer la cadence")</f>
        <v>20</v>
      </c>
      <c r="J22" s="87">
        <v>1</v>
      </c>
      <c r="K22" s="87">
        <f t="shared" si="1"/>
        <v>0</v>
      </c>
      <c r="L22" s="87">
        <f t="shared" si="2"/>
        <v>0</v>
      </c>
      <c r="M22" s="87">
        <f t="shared" si="4"/>
        <v>0</v>
      </c>
      <c r="N22" s="17">
        <f t="shared" si="5"/>
        <v>0</v>
      </c>
      <c r="O22" s="17">
        <f t="shared" si="3"/>
        <v>0</v>
      </c>
      <c r="P22" s="17">
        <f t="shared" si="6"/>
        <v>0</v>
      </c>
      <c r="Q22" s="49">
        <v>9</v>
      </c>
      <c r="R22" s="87"/>
      <c r="S22" s="87">
        <f t="shared" si="9"/>
        <v>0</v>
      </c>
      <c r="T22" s="87"/>
      <c r="U22" s="87">
        <v>0</v>
      </c>
      <c r="V22" s="87"/>
      <c r="W22" s="87"/>
      <c r="X22" s="87"/>
      <c r="Y22" s="87"/>
      <c r="Z22" s="10">
        <f t="shared" si="7"/>
        <v>0</v>
      </c>
      <c r="AA22" s="12">
        <f t="shared" si="8"/>
        <v>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87" t="s">
        <v>89</v>
      </c>
      <c r="E23" s="88">
        <v>0</v>
      </c>
      <c r="F23" s="88">
        <v>0</v>
      </c>
      <c r="G23" s="88">
        <v>0</v>
      </c>
      <c r="H23" s="88">
        <v>0</v>
      </c>
      <c r="I23" s="84">
        <f>IFERROR(VLOOKUP(D23,Pieces!A:C,3,0),"Entrer la cadence")</f>
        <v>1</v>
      </c>
      <c r="J23" s="87">
        <v>1</v>
      </c>
      <c r="K23" s="87">
        <f t="shared" si="1"/>
        <v>0</v>
      </c>
      <c r="L23" s="87">
        <f t="shared" si="2"/>
        <v>0</v>
      </c>
      <c r="M23" s="87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87">
        <f t="shared" si="9"/>
        <v>0</v>
      </c>
      <c r="T23" s="87"/>
      <c r="U23" s="87">
        <v>0</v>
      </c>
      <c r="V23" s="87"/>
      <c r="W23" s="87"/>
      <c r="X23" s="87"/>
      <c r="Y23" s="87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87" t="s">
        <v>90</v>
      </c>
      <c r="E24" s="87">
        <v>887</v>
      </c>
      <c r="F24" s="87">
        <v>887</v>
      </c>
      <c r="G24" s="87">
        <v>887</v>
      </c>
      <c r="H24" s="87">
        <v>887</v>
      </c>
      <c r="I24" s="84">
        <f>IFERROR(VLOOKUP(D24,Pieces!A:C,3,0),"Entrer la cadence")</f>
        <v>28</v>
      </c>
      <c r="J24" s="87">
        <v>7</v>
      </c>
      <c r="K24" s="87">
        <f t="shared" si="1"/>
        <v>0</v>
      </c>
      <c r="L24" s="87">
        <f t="shared" si="2"/>
        <v>0</v>
      </c>
      <c r="M24" s="87">
        <f t="shared" si="4"/>
        <v>0</v>
      </c>
      <c r="N24" s="17">
        <f>IF(I24=0,0,K24/I24)</f>
        <v>0</v>
      </c>
      <c r="O24" s="17">
        <f t="shared" si="3"/>
        <v>0</v>
      </c>
      <c r="P24" s="17">
        <f t="shared" si="6"/>
        <v>0</v>
      </c>
      <c r="Q24" s="49">
        <v>9</v>
      </c>
      <c r="R24" s="87"/>
      <c r="S24" s="87">
        <f t="shared" si="9"/>
        <v>0</v>
      </c>
      <c r="T24" s="87"/>
      <c r="U24" s="87">
        <v>0</v>
      </c>
      <c r="V24" s="87"/>
      <c r="W24" s="87"/>
      <c r="X24" s="87"/>
      <c r="Y24" s="87"/>
      <c r="Z24" s="10">
        <f t="shared" si="7"/>
        <v>0</v>
      </c>
      <c r="AA24" s="12">
        <f t="shared" si="8"/>
        <v>0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87" t="s">
        <v>91</v>
      </c>
      <c r="E25" s="88">
        <v>80</v>
      </c>
      <c r="F25" s="88">
        <v>80</v>
      </c>
      <c r="G25" s="88">
        <v>80</v>
      </c>
      <c r="H25" s="88">
        <v>80</v>
      </c>
      <c r="I25" s="84">
        <f>IFERROR(VLOOKUP(D25,Pieces!A:C,3,0),"Entrer la cadence")</f>
        <v>60</v>
      </c>
      <c r="J25" s="87">
        <v>20</v>
      </c>
      <c r="K25" s="87">
        <f t="shared" si="1"/>
        <v>0</v>
      </c>
      <c r="L25" s="87">
        <f t="shared" si="2"/>
        <v>0</v>
      </c>
      <c r="M25" s="87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9</v>
      </c>
      <c r="R25" s="87"/>
      <c r="S25" s="87">
        <f t="shared" si="9"/>
        <v>0</v>
      </c>
      <c r="T25" s="87"/>
      <c r="U25" s="87">
        <v>0</v>
      </c>
      <c r="V25" s="87"/>
      <c r="W25" s="87"/>
      <c r="X25" s="87"/>
      <c r="Y25" s="87"/>
      <c r="Z25" s="10">
        <f t="shared" si="7"/>
        <v>0</v>
      </c>
      <c r="AA25" s="12">
        <f t="shared" si="8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88">
        <v>31</v>
      </c>
      <c r="F26" s="88">
        <v>31</v>
      </c>
      <c r="G26" s="88">
        <v>31</v>
      </c>
      <c r="H26" s="88">
        <v>31</v>
      </c>
      <c r="I26" s="84">
        <f>IFERROR(VLOOKUP(D26,Pieces!A:C,3,0),"Entrer la cadence")</f>
        <v>38</v>
      </c>
      <c r="J26" s="87">
        <v>51</v>
      </c>
      <c r="K26" s="87">
        <f t="shared" si="1"/>
        <v>0</v>
      </c>
      <c r="L26" s="87">
        <f t="shared" si="2"/>
        <v>0</v>
      </c>
      <c r="M26" s="87">
        <f t="shared" si="4"/>
        <v>0</v>
      </c>
      <c r="N26" s="17">
        <f>IF(I26=0,0,K26/I26)</f>
        <v>0</v>
      </c>
      <c r="O26" s="17">
        <f>IF(I26=0,0,L26/I26)</f>
        <v>0</v>
      </c>
      <c r="P26" s="17">
        <f>IF(I26=0,0,M26/I26)</f>
        <v>0</v>
      </c>
      <c r="Q26" s="49">
        <v>9</v>
      </c>
      <c r="R26" s="28"/>
      <c r="S26" s="87">
        <f t="shared" si="9"/>
        <v>408</v>
      </c>
      <c r="T26" s="87"/>
      <c r="U26" s="87">
        <v>408</v>
      </c>
      <c r="V26" s="87"/>
      <c r="W26" s="87"/>
      <c r="X26" s="87"/>
      <c r="Y26" s="87"/>
      <c r="Z26" s="10">
        <f>IF(I26=0,0,(U26+T26)/I26)</f>
        <v>10.736842105263158</v>
      </c>
      <c r="AA26" s="12">
        <f>IF(OR(Q26=0,I26=0),"",Z26/Q26*100)</f>
        <v>119.29824561403508</v>
      </c>
      <c r="AB26" s="88"/>
      <c r="AC26" s="88"/>
      <c r="AD26" s="88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87" t="s">
        <v>89</v>
      </c>
      <c r="E27" s="88">
        <v>0</v>
      </c>
      <c r="F27" s="88">
        <v>0</v>
      </c>
      <c r="G27" s="88">
        <v>0</v>
      </c>
      <c r="H27" s="88">
        <v>0</v>
      </c>
      <c r="I27" s="84">
        <f>IFERROR(VLOOKUP(D27,Pieces!A:C,3,0),"Entrer la cadence")</f>
        <v>1</v>
      </c>
      <c r="J27" s="87">
        <v>1</v>
      </c>
      <c r="K27" s="87">
        <f>(F27-E27)*J27</f>
        <v>0</v>
      </c>
      <c r="L27" s="87">
        <f>(G27-F27)*J27</f>
        <v>0</v>
      </c>
      <c r="M27" s="87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87"/>
      <c r="S27" s="87">
        <f t="shared" si="9"/>
        <v>0</v>
      </c>
      <c r="T27" s="87"/>
      <c r="U27" s="87">
        <v>0</v>
      </c>
      <c r="V27" s="87"/>
      <c r="W27" s="87"/>
      <c r="X27" s="87"/>
      <c r="Y27" s="87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87" t="s">
        <v>93</v>
      </c>
      <c r="E28" s="87">
        <v>180777</v>
      </c>
      <c r="F28" s="87">
        <v>180777</v>
      </c>
      <c r="G28" s="87">
        <v>180777</v>
      </c>
      <c r="H28" s="87">
        <v>180777</v>
      </c>
      <c r="I28" s="84">
        <f>IFERROR(VLOOKUP(D28,Pieces!A:C,3,0),"Entrer la cadence")</f>
        <v>454</v>
      </c>
      <c r="J28" s="87">
        <v>1</v>
      </c>
      <c r="K28" s="87">
        <f t="shared" si="1"/>
        <v>0</v>
      </c>
      <c r="L28" s="87">
        <f t="shared" si="2"/>
        <v>0</v>
      </c>
      <c r="M28" s="87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9</v>
      </c>
      <c r="R28" s="87"/>
      <c r="S28" s="87">
        <f t="shared" si="9"/>
        <v>0</v>
      </c>
      <c r="T28" s="87"/>
      <c r="U28" s="87">
        <v>0</v>
      </c>
      <c r="V28" s="87"/>
      <c r="W28" s="87"/>
      <c r="X28" s="87"/>
      <c r="Y28" s="87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I143-CP1</v>
      </c>
      <c r="D29" s="87" t="s">
        <v>94</v>
      </c>
      <c r="E29" s="88">
        <v>370</v>
      </c>
      <c r="F29" s="88">
        <v>370</v>
      </c>
      <c r="G29" s="88">
        <v>370</v>
      </c>
      <c r="H29" s="88">
        <v>370</v>
      </c>
      <c r="I29" s="84">
        <f>IFERROR(VLOOKUP(D29,Pieces!A:C,3,0),"Entrer la cadence")</f>
        <v>50</v>
      </c>
      <c r="J29" s="87">
        <v>1</v>
      </c>
      <c r="K29" s="87">
        <f t="shared" si="1"/>
        <v>0</v>
      </c>
      <c r="L29" s="87">
        <f t="shared" si="2"/>
        <v>0</v>
      </c>
      <c r="M29" s="87">
        <f>(H29-G29)*J29</f>
        <v>0</v>
      </c>
      <c r="N29" s="17">
        <f>IF(I29=0,0,K29/I29)</f>
        <v>0</v>
      </c>
      <c r="O29" s="17">
        <f>IF(I29=0,0,L29/I29)</f>
        <v>0</v>
      </c>
      <c r="P29" s="17">
        <f>IF(I29=0,0,M29/I29)</f>
        <v>0</v>
      </c>
      <c r="Q29" s="49">
        <v>9</v>
      </c>
      <c r="R29" s="87"/>
      <c r="S29" s="87">
        <f t="shared" si="9"/>
        <v>398</v>
      </c>
      <c r="T29" s="87"/>
      <c r="U29" s="87">
        <v>398</v>
      </c>
      <c r="V29" s="87"/>
      <c r="W29" s="87"/>
      <c r="X29" s="87"/>
      <c r="Y29" s="87"/>
      <c r="Z29" s="10">
        <f>IF(I29=0,0,(U29+T29)/I29)</f>
        <v>7.96</v>
      </c>
      <c r="AA29" s="12">
        <f>IF(OR(Q29=0,I29=0),"",Z29/Q29*100)</f>
        <v>88.444444444444443</v>
      </c>
      <c r="AB29" s="12"/>
      <c r="AC29" s="12"/>
      <c r="AD29" s="12"/>
      <c r="AE29" s="11" t="str">
        <f>IF(AA29&gt;85," ","WARNING")</f>
        <v xml:space="preserve"> 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87" t="s">
        <v>1022</v>
      </c>
      <c r="E30" s="88">
        <v>454</v>
      </c>
      <c r="F30" s="88">
        <v>454</v>
      </c>
      <c r="G30" s="88">
        <v>454</v>
      </c>
      <c r="H30" s="88">
        <v>454</v>
      </c>
      <c r="I30" s="84">
        <f>IFERROR(VLOOKUP(D30,Pieces!A:C,3,0),"Entrer la cadence")</f>
        <v>20</v>
      </c>
      <c r="J30" s="87">
        <v>1</v>
      </c>
      <c r="K30" s="87">
        <f t="shared" si="1"/>
        <v>0</v>
      </c>
      <c r="L30" s="87">
        <f t="shared" si="2"/>
        <v>0</v>
      </c>
      <c r="M30" s="87">
        <f t="shared" si="4"/>
        <v>0</v>
      </c>
      <c r="N30" s="26">
        <f>IF(I30=0,0,K30/I30)</f>
        <v>0</v>
      </c>
      <c r="O30" s="26">
        <f>IF(I30=0,0,L30/I30)</f>
        <v>0</v>
      </c>
      <c r="P30" s="26">
        <f>IF(I30=0,0,M30/I30)</f>
        <v>0</v>
      </c>
      <c r="Q30" s="49">
        <v>9</v>
      </c>
      <c r="R30" s="87"/>
      <c r="S30" s="87">
        <f t="shared" si="9"/>
        <v>170</v>
      </c>
      <c r="T30" s="30"/>
      <c r="U30" s="87">
        <v>170</v>
      </c>
      <c r="V30" s="30"/>
      <c r="W30" s="30"/>
      <c r="X30" s="30"/>
      <c r="Y30" s="30"/>
      <c r="Z30" s="10">
        <f t="shared" si="7"/>
        <v>8.5</v>
      </c>
      <c r="AA30" s="12">
        <f t="shared" si="8"/>
        <v>94.444444444444443</v>
      </c>
      <c r="AB30" s="29"/>
      <c r="AC30" s="29"/>
      <c r="AD30" s="29"/>
      <c r="AE30" s="11" t="str">
        <f t="shared" si="0"/>
        <v xml:space="preserve"> </v>
      </c>
    </row>
    <row r="31" spans="1:31" ht="46.5">
      <c r="A31" s="89"/>
      <c r="B31" s="89"/>
      <c r="D31" s="39"/>
      <c r="I31" s="86"/>
      <c r="P31" s="106"/>
      <c r="Q31" s="106" t="s">
        <v>1050</v>
      </c>
      <c r="R31" s="49">
        <v>9</v>
      </c>
      <c r="Z31" s="3"/>
    </row>
    <row r="32" spans="1:31" ht="20.25">
      <c r="A32" s="89"/>
      <c r="B32" s="89"/>
      <c r="D32" s="39"/>
      <c r="Z32" s="3"/>
    </row>
    <row r="33" spans="1:26" ht="20.25">
      <c r="A33" s="89"/>
      <c r="B33" s="89"/>
      <c r="D33" s="39"/>
      <c r="Z33" s="3"/>
    </row>
    <row r="34" spans="1:26" ht="20.25">
      <c r="A34" s="89"/>
      <c r="B34" s="89"/>
      <c r="D34" s="39"/>
      <c r="Z34" s="3"/>
    </row>
    <row r="35" spans="1:26" ht="20.25">
      <c r="A35" s="89"/>
      <c r="B35" s="89"/>
      <c r="D35" s="39"/>
      <c r="Z35" s="3"/>
    </row>
    <row r="36" spans="1:26" ht="20.25">
      <c r="A36" s="89"/>
      <c r="B36" s="89"/>
      <c r="D36" s="39"/>
      <c r="Z36" s="3"/>
    </row>
    <row r="37" spans="1:26" ht="20.25">
      <c r="A37" s="89"/>
      <c r="B37" s="89"/>
      <c r="D37" s="39"/>
      <c r="Z37" s="3"/>
    </row>
    <row r="38" spans="1:26" ht="20.25">
      <c r="A38" s="89"/>
      <c r="B38" s="89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89"/>
      <c r="B39" s="89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89"/>
      <c r="B40" s="89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  <mergeCell ref="A1:B4"/>
    <mergeCell ref="C1:Y4"/>
    <mergeCell ref="Z1:AE1"/>
    <mergeCell ref="Z2:AE2"/>
    <mergeCell ref="Z3:AE3"/>
    <mergeCell ref="Z4:AE4"/>
  </mergeCells>
  <conditionalFormatting sqref="AE9:AE16">
    <cfRule type="containsText" dxfId="34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33" priority="7" operator="containsText" text="WARNING">
      <formula>NOT(ISERROR(SEARCH("WARNING",AE18)))</formula>
    </cfRule>
  </conditionalFormatting>
  <conditionalFormatting sqref="AE18">
    <cfRule type="containsText" dxfId="32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31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30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E48"/>
  <sheetViews>
    <sheetView topLeftCell="E19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87"/>
      <c r="E9" s="88"/>
      <c r="F9" s="88"/>
      <c r="G9" s="88"/>
      <c r="H9" s="88"/>
      <c r="I9" s="87"/>
      <c r="J9" s="88"/>
      <c r="K9" s="88">
        <f>(F9-E9)*J9</f>
        <v>0</v>
      </c>
      <c r="L9" s="87">
        <f>(G9-F9)*J9</f>
        <v>0</v>
      </c>
      <c r="M9" s="87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87"/>
      <c r="S9" s="87"/>
      <c r="T9" s="87"/>
      <c r="U9" s="87"/>
      <c r="V9" s="87"/>
      <c r="W9" s="87"/>
      <c r="X9" s="87"/>
      <c r="Y9" s="87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87"/>
      <c r="E10" s="88"/>
      <c r="F10" s="88"/>
      <c r="G10" s="88"/>
      <c r="H10" s="88"/>
      <c r="I10" s="87"/>
      <c r="J10" s="88"/>
      <c r="K10" s="88">
        <f>(F10-E10)*J10</f>
        <v>0</v>
      </c>
      <c r="L10" s="87">
        <f>(G10-F10)*J10</f>
        <v>0</v>
      </c>
      <c r="M10" s="87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87"/>
      <c r="S10" s="87"/>
      <c r="T10" s="87"/>
      <c r="U10" s="87"/>
      <c r="V10" s="87"/>
      <c r="W10" s="87"/>
      <c r="X10" s="87"/>
      <c r="Y10" s="87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87"/>
      <c r="E11" s="88"/>
      <c r="F11" s="88"/>
      <c r="G11" s="88"/>
      <c r="H11" s="88"/>
      <c r="I11" s="87"/>
      <c r="J11" s="88"/>
      <c r="K11" s="88">
        <f>(F11-E11)*J11</f>
        <v>0</v>
      </c>
      <c r="L11" s="87">
        <f>(G11-F11)*J11</f>
        <v>0</v>
      </c>
      <c r="M11" s="87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87"/>
      <c r="S11" s="87"/>
      <c r="T11" s="87"/>
      <c r="U11" s="87"/>
      <c r="V11" s="87"/>
      <c r="W11" s="87"/>
      <c r="X11" s="87"/>
      <c r="Y11" s="87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87"/>
      <c r="E12" s="88"/>
      <c r="F12" s="88"/>
      <c r="G12" s="88"/>
      <c r="H12" s="88"/>
      <c r="I12" s="87"/>
      <c r="J12" s="88"/>
      <c r="K12" s="88">
        <f>(F12-E12)*J12</f>
        <v>0</v>
      </c>
      <c r="L12" s="87">
        <f>(G12-F12)*J12</f>
        <v>0</v>
      </c>
      <c r="M12" s="87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87"/>
      <c r="S12" s="87"/>
      <c r="T12" s="87"/>
      <c r="U12" s="87"/>
      <c r="V12" s="87"/>
      <c r="W12" s="87"/>
      <c r="X12" s="87"/>
      <c r="Y12" s="87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87"/>
      <c r="E13" s="88"/>
      <c r="F13" s="88"/>
      <c r="G13" s="88"/>
      <c r="H13" s="88"/>
      <c r="I13" s="87"/>
      <c r="J13" s="88"/>
      <c r="K13" s="88">
        <f>(F13-E13)*J13</f>
        <v>0</v>
      </c>
      <c r="L13" s="87">
        <f>(G13-F13)*J13</f>
        <v>0</v>
      </c>
      <c r="M13" s="87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87"/>
      <c r="S13" s="87"/>
      <c r="T13" s="87"/>
      <c r="U13" s="87"/>
      <c r="V13" s="87"/>
      <c r="W13" s="87"/>
      <c r="X13" s="87"/>
      <c r="Y13" s="87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87"/>
      <c r="E14" s="88"/>
      <c r="F14" s="88"/>
      <c r="G14" s="88"/>
      <c r="H14" s="88"/>
      <c r="I14" s="87"/>
      <c r="J14" s="88"/>
      <c r="K14" s="88"/>
      <c r="L14" s="87"/>
      <c r="M14" s="87"/>
      <c r="N14" s="10"/>
      <c r="O14" s="10"/>
      <c r="P14" s="10"/>
      <c r="Q14" s="11"/>
      <c r="R14" s="87"/>
      <c r="S14" s="87"/>
      <c r="T14" s="87"/>
      <c r="U14" s="87"/>
      <c r="V14" s="87"/>
      <c r="W14" s="87"/>
      <c r="X14" s="87"/>
      <c r="Y14" s="87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87"/>
      <c r="E15" s="88"/>
      <c r="F15" s="88"/>
      <c r="G15" s="88"/>
      <c r="H15" s="88"/>
      <c r="I15" s="87"/>
      <c r="J15" s="88"/>
      <c r="K15" s="88"/>
      <c r="L15" s="87"/>
      <c r="M15" s="87"/>
      <c r="N15" s="10"/>
      <c r="O15" s="10"/>
      <c r="P15" s="10"/>
      <c r="Q15" s="11"/>
      <c r="R15" s="87"/>
      <c r="S15" s="87"/>
      <c r="T15" s="87"/>
      <c r="U15" s="87"/>
      <c r="V15" s="87"/>
      <c r="W15" s="87"/>
      <c r="X15" s="87"/>
      <c r="Y15" s="87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87"/>
      <c r="E16" s="88"/>
      <c r="F16" s="88"/>
      <c r="G16" s="88"/>
      <c r="H16" s="88"/>
      <c r="I16" s="87"/>
      <c r="J16" s="88"/>
      <c r="K16" s="88">
        <f>(F16-E16)*J16</f>
        <v>0</v>
      </c>
      <c r="L16" s="87">
        <f>(G16-F16)*J16</f>
        <v>0</v>
      </c>
      <c r="M16" s="87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87"/>
      <c r="S16" s="87"/>
      <c r="T16" s="87"/>
      <c r="U16" s="87"/>
      <c r="V16" s="87"/>
      <c r="W16" s="87"/>
      <c r="X16" s="87"/>
      <c r="Y16" s="87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87">
        <v>30041</v>
      </c>
      <c r="F18" s="87">
        <v>30685</v>
      </c>
      <c r="G18" s="87">
        <v>30685</v>
      </c>
      <c r="H18" s="87">
        <v>30685</v>
      </c>
      <c r="I18" s="84">
        <f>IFERROR(VLOOKUP(D18,Pieces!A:C,3,0),"Entrer la cadence")</f>
        <v>75</v>
      </c>
      <c r="J18" s="87">
        <v>1</v>
      </c>
      <c r="K18" s="87">
        <f t="shared" ref="K18:K30" si="1">(F18-E18)*J18</f>
        <v>644</v>
      </c>
      <c r="L18" s="87">
        <f t="shared" ref="L18:L30" si="2">(G18-F18)*J18</f>
        <v>0</v>
      </c>
      <c r="M18" s="87">
        <f>(H18-G18)*J18</f>
        <v>0</v>
      </c>
      <c r="N18" s="17">
        <f>IF(I18=0,0,K18/I18)</f>
        <v>8.586666666666666</v>
      </c>
      <c r="O18" s="17">
        <f t="shared" ref="O18:O25" si="3">IF(I18=0,0,L18/I18)</f>
        <v>0</v>
      </c>
      <c r="P18" s="17">
        <f>IF(I18=0,0,M18/I18)</f>
        <v>0</v>
      </c>
      <c r="Q18" s="49">
        <v>13</v>
      </c>
      <c r="R18" s="87"/>
      <c r="S18" s="87">
        <f>U18+T18-K18-L18-M18</f>
        <v>0</v>
      </c>
      <c r="T18" s="87"/>
      <c r="U18" s="87">
        <v>644</v>
      </c>
      <c r="V18" s="87"/>
      <c r="W18" s="87"/>
      <c r="X18" s="87"/>
      <c r="Y18" s="87"/>
      <c r="Z18" s="10">
        <f>IF(I18=0,0,(U18+T18)/I18)</f>
        <v>8.586666666666666</v>
      </c>
      <c r="AA18" s="12">
        <f>IF(OR(Q18=0,I18=0),"",Z18/Q18*100)</f>
        <v>66.051282051282044</v>
      </c>
      <c r="AB18" s="12"/>
      <c r="AC18" s="12"/>
      <c r="AD18" s="12"/>
      <c r="AE18" s="11" t="str">
        <f>IF(AA18&gt;85," ","WARNING")</f>
        <v>WARNING</v>
      </c>
    </row>
    <row r="19" spans="1:31" ht="53.25" customHeight="1">
      <c r="A19" s="5" t="s">
        <v>38</v>
      </c>
      <c r="B19" s="6" t="s">
        <v>53</v>
      </c>
      <c r="C19" s="14">
        <f>IFERROR(VLOOKUP(D19,Pieces!A:B,2,0)," ")</f>
        <v>199400</v>
      </c>
      <c r="D19" s="50" t="s">
        <v>1003</v>
      </c>
      <c r="E19" s="87">
        <v>1730</v>
      </c>
      <c r="F19" s="87">
        <v>3290</v>
      </c>
      <c r="G19" s="87">
        <v>3290</v>
      </c>
      <c r="H19" s="87">
        <v>3290</v>
      </c>
      <c r="I19" s="84">
        <f>IFERROR(VLOOKUP(D19,Pieces!A:C,3,0),"Entrer la cadence")</f>
        <v>150</v>
      </c>
      <c r="J19" s="87">
        <v>1</v>
      </c>
      <c r="K19" s="87">
        <f t="shared" si="1"/>
        <v>1560</v>
      </c>
      <c r="L19" s="87">
        <f t="shared" si="2"/>
        <v>0</v>
      </c>
      <c r="M19" s="87">
        <f t="shared" ref="M19:M30" si="4">(H19-G19)*J19</f>
        <v>0</v>
      </c>
      <c r="N19" s="17">
        <f t="shared" ref="N19:N25" si="5">IF(I19=0,0,K19/I19)</f>
        <v>10.4</v>
      </c>
      <c r="O19" s="17">
        <f t="shared" si="3"/>
        <v>0</v>
      </c>
      <c r="P19" s="17">
        <f t="shared" ref="P19:P25" si="6">IF(I19=0,0,M19/I19)</f>
        <v>0</v>
      </c>
      <c r="Q19" s="49">
        <v>13</v>
      </c>
      <c r="R19" s="87"/>
      <c r="S19" s="87">
        <f>U19+T19-K19-L19-M19</f>
        <v>0</v>
      </c>
      <c r="T19" s="87"/>
      <c r="U19" s="87">
        <v>1560</v>
      </c>
      <c r="V19" s="87"/>
      <c r="W19" s="87"/>
      <c r="X19" s="87"/>
      <c r="Y19" s="87"/>
      <c r="Z19" s="10">
        <f t="shared" ref="Z19:Z30" si="7">IF(I19=0,0,(U19+T19)/I19)</f>
        <v>10.4</v>
      </c>
      <c r="AA19" s="12">
        <f t="shared" ref="AA19:AA30" si="8">IF(OR(Q19=0,I19=0),"",Z19/Q19*100)</f>
        <v>80</v>
      </c>
      <c r="AB19" s="12"/>
      <c r="AC19" s="12"/>
      <c r="AD19" s="12"/>
      <c r="AE19" s="11" t="str">
        <f t="shared" si="0"/>
        <v>WARNING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87" t="s">
        <v>878</v>
      </c>
      <c r="E20" s="87">
        <v>455</v>
      </c>
      <c r="F20" s="87">
        <v>732</v>
      </c>
      <c r="G20" s="87">
        <v>732</v>
      </c>
      <c r="H20" s="87">
        <v>732</v>
      </c>
      <c r="I20" s="84">
        <f>IFERROR(VLOOKUP(D20,Pieces!A:C,3,0),"Entrer la cadence")</f>
        <v>50</v>
      </c>
      <c r="J20" s="16">
        <v>1</v>
      </c>
      <c r="K20" s="87">
        <f t="shared" si="1"/>
        <v>277</v>
      </c>
      <c r="L20" s="87">
        <f t="shared" si="2"/>
        <v>0</v>
      </c>
      <c r="M20" s="87">
        <f t="shared" si="4"/>
        <v>0</v>
      </c>
      <c r="N20" s="17">
        <f t="shared" si="5"/>
        <v>5.54</v>
      </c>
      <c r="O20" s="17">
        <f t="shared" si="3"/>
        <v>0</v>
      </c>
      <c r="P20" s="17">
        <f t="shared" si="6"/>
        <v>0</v>
      </c>
      <c r="Q20" s="49">
        <v>13</v>
      </c>
      <c r="R20" s="51"/>
      <c r="S20" s="87"/>
      <c r="T20" s="87"/>
      <c r="U20" s="87"/>
      <c r="V20" s="87"/>
      <c r="W20" s="87"/>
      <c r="X20" s="87"/>
      <c r="Y20" s="87"/>
      <c r="Z20" s="10">
        <f t="shared" si="7"/>
        <v>0</v>
      </c>
      <c r="AA20" s="12">
        <f t="shared" si="8"/>
        <v>0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I081-95-CP8</v>
      </c>
      <c r="D21" s="87" t="s">
        <v>87</v>
      </c>
      <c r="E21" s="87">
        <v>582</v>
      </c>
      <c r="F21" s="87">
        <v>708</v>
      </c>
      <c r="G21" s="87">
        <v>708</v>
      </c>
      <c r="H21" s="87">
        <v>708</v>
      </c>
      <c r="I21" s="84">
        <f>IFERROR(VLOOKUP(D21,Pieces!A:C,3,0),"Entrer la cadence")</f>
        <v>28</v>
      </c>
      <c r="J21" s="87">
        <v>1</v>
      </c>
      <c r="K21" s="87">
        <f t="shared" si="1"/>
        <v>126</v>
      </c>
      <c r="L21" s="87">
        <f t="shared" si="2"/>
        <v>0</v>
      </c>
      <c r="M21" s="87">
        <f t="shared" si="4"/>
        <v>0</v>
      </c>
      <c r="N21" s="17">
        <f t="shared" si="5"/>
        <v>4.5</v>
      </c>
      <c r="O21" s="17">
        <f t="shared" si="3"/>
        <v>0</v>
      </c>
      <c r="P21" s="17">
        <f t="shared" si="6"/>
        <v>0</v>
      </c>
      <c r="Q21" s="49">
        <v>13</v>
      </c>
      <c r="R21" s="51"/>
      <c r="S21" s="87">
        <f t="shared" ref="S21:S30" si="9">U21+T21-K21-L21-M21</f>
        <v>0</v>
      </c>
      <c r="T21" s="87"/>
      <c r="U21" s="87">
        <v>126</v>
      </c>
      <c r="V21" s="87"/>
      <c r="W21" s="87"/>
      <c r="X21" s="87"/>
      <c r="Y21" s="87"/>
      <c r="Z21" s="10">
        <f t="shared" si="7"/>
        <v>4.5</v>
      </c>
      <c r="AA21" s="12">
        <f t="shared" si="8"/>
        <v>34.615384615384613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480387</v>
      </c>
      <c r="D22" s="87" t="s">
        <v>88</v>
      </c>
      <c r="E22" s="87">
        <v>0</v>
      </c>
      <c r="F22" s="87">
        <v>0</v>
      </c>
      <c r="G22" s="87">
        <v>0</v>
      </c>
      <c r="H22" s="87">
        <v>0</v>
      </c>
      <c r="I22" s="84">
        <f>IFERROR(VLOOKUP(D22,Pieces!A:C,3,0),"Entrer la cadence")</f>
        <v>20</v>
      </c>
      <c r="J22" s="87">
        <v>1</v>
      </c>
      <c r="K22" s="87">
        <f t="shared" si="1"/>
        <v>0</v>
      </c>
      <c r="L22" s="87">
        <f t="shared" si="2"/>
        <v>0</v>
      </c>
      <c r="M22" s="87">
        <f t="shared" si="4"/>
        <v>0</v>
      </c>
      <c r="N22" s="17">
        <f t="shared" si="5"/>
        <v>0</v>
      </c>
      <c r="O22" s="17">
        <f t="shared" si="3"/>
        <v>0</v>
      </c>
      <c r="P22" s="17">
        <f t="shared" si="6"/>
        <v>0</v>
      </c>
      <c r="Q22" s="49">
        <v>13</v>
      </c>
      <c r="R22" s="87"/>
      <c r="S22" s="87">
        <f t="shared" si="9"/>
        <v>0</v>
      </c>
      <c r="T22" s="87"/>
      <c r="U22" s="87">
        <v>0</v>
      </c>
      <c r="V22" s="87"/>
      <c r="W22" s="87"/>
      <c r="X22" s="87"/>
      <c r="Y22" s="87"/>
      <c r="Z22" s="10">
        <f t="shared" si="7"/>
        <v>0</v>
      </c>
      <c r="AA22" s="12">
        <f t="shared" si="8"/>
        <v>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87" t="s">
        <v>89</v>
      </c>
      <c r="E23" s="88">
        <v>0</v>
      </c>
      <c r="F23" s="88">
        <v>0</v>
      </c>
      <c r="G23" s="88">
        <v>0</v>
      </c>
      <c r="H23" s="88">
        <v>0</v>
      </c>
      <c r="I23" s="84">
        <f>IFERROR(VLOOKUP(D23,Pieces!A:C,3,0),"Entrer la cadence")</f>
        <v>1</v>
      </c>
      <c r="J23" s="87">
        <v>1</v>
      </c>
      <c r="K23" s="87">
        <f t="shared" si="1"/>
        <v>0</v>
      </c>
      <c r="L23" s="87">
        <f t="shared" si="2"/>
        <v>0</v>
      </c>
      <c r="M23" s="87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13</v>
      </c>
      <c r="R23" s="52"/>
      <c r="S23" s="87">
        <f t="shared" si="9"/>
        <v>0</v>
      </c>
      <c r="T23" s="87"/>
      <c r="U23" s="87">
        <v>0</v>
      </c>
      <c r="V23" s="87"/>
      <c r="W23" s="87"/>
      <c r="X23" s="87"/>
      <c r="Y23" s="87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87" t="s">
        <v>90</v>
      </c>
      <c r="E24" s="87">
        <v>887</v>
      </c>
      <c r="F24" s="87">
        <v>887</v>
      </c>
      <c r="G24" s="87">
        <v>887</v>
      </c>
      <c r="H24" s="87">
        <v>887</v>
      </c>
      <c r="I24" s="84">
        <f>IFERROR(VLOOKUP(D24,Pieces!A:C,3,0),"Entrer la cadence")</f>
        <v>28</v>
      </c>
      <c r="J24" s="87">
        <v>7</v>
      </c>
      <c r="K24" s="87">
        <f t="shared" si="1"/>
        <v>0</v>
      </c>
      <c r="L24" s="87">
        <f t="shared" si="2"/>
        <v>0</v>
      </c>
      <c r="M24" s="87">
        <f t="shared" si="4"/>
        <v>0</v>
      </c>
      <c r="N24" s="17">
        <f>IF(I24=0,0,K24/I24)</f>
        <v>0</v>
      </c>
      <c r="O24" s="17">
        <f t="shared" si="3"/>
        <v>0</v>
      </c>
      <c r="P24" s="17">
        <f t="shared" si="6"/>
        <v>0</v>
      </c>
      <c r="Q24" s="49">
        <v>9</v>
      </c>
      <c r="R24" s="87"/>
      <c r="S24" s="87">
        <f t="shared" si="9"/>
        <v>0</v>
      </c>
      <c r="T24" s="87"/>
      <c r="U24" s="87">
        <v>0</v>
      </c>
      <c r="V24" s="87"/>
      <c r="W24" s="87"/>
      <c r="X24" s="87"/>
      <c r="Y24" s="87"/>
      <c r="Z24" s="10">
        <f t="shared" si="7"/>
        <v>0</v>
      </c>
      <c r="AA24" s="12">
        <f t="shared" si="8"/>
        <v>0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87" t="s">
        <v>91</v>
      </c>
      <c r="E25" s="88">
        <v>80</v>
      </c>
      <c r="F25" s="88">
        <v>80</v>
      </c>
      <c r="G25" s="88">
        <v>80</v>
      </c>
      <c r="H25" s="88">
        <v>80</v>
      </c>
      <c r="I25" s="84">
        <f>IFERROR(VLOOKUP(D25,Pieces!A:C,3,0),"Entrer la cadence")</f>
        <v>60</v>
      </c>
      <c r="J25" s="87">
        <v>20</v>
      </c>
      <c r="K25" s="87">
        <f t="shared" si="1"/>
        <v>0</v>
      </c>
      <c r="L25" s="87">
        <f t="shared" si="2"/>
        <v>0</v>
      </c>
      <c r="M25" s="87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9</v>
      </c>
      <c r="R25" s="87"/>
      <c r="S25" s="87">
        <f t="shared" si="9"/>
        <v>0</v>
      </c>
      <c r="T25" s="87"/>
      <c r="U25" s="87">
        <v>0</v>
      </c>
      <c r="V25" s="87"/>
      <c r="W25" s="87"/>
      <c r="X25" s="87"/>
      <c r="Y25" s="87"/>
      <c r="Z25" s="10">
        <f t="shared" si="7"/>
        <v>0</v>
      </c>
      <c r="AA25" s="12">
        <f t="shared" si="8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88">
        <v>24</v>
      </c>
      <c r="F26" s="88">
        <v>31</v>
      </c>
      <c r="G26" s="88">
        <v>31</v>
      </c>
      <c r="H26" s="88">
        <v>31</v>
      </c>
      <c r="I26" s="84">
        <f>IFERROR(VLOOKUP(D26,Pieces!A:C,3,0),"Entrer la cadence")</f>
        <v>38</v>
      </c>
      <c r="J26" s="87">
        <v>51</v>
      </c>
      <c r="K26" s="87">
        <f t="shared" si="1"/>
        <v>357</v>
      </c>
      <c r="L26" s="87">
        <f t="shared" si="2"/>
        <v>0</v>
      </c>
      <c r="M26" s="87">
        <f t="shared" si="4"/>
        <v>0</v>
      </c>
      <c r="N26" s="17">
        <f>IF(I26=0,0,K26/I26)</f>
        <v>9.3947368421052637</v>
      </c>
      <c r="O26" s="17">
        <f>IF(I26=0,0,L26/I26)</f>
        <v>0</v>
      </c>
      <c r="P26" s="17">
        <f>IF(I26=0,0,M26/I26)</f>
        <v>0</v>
      </c>
      <c r="Q26" s="49">
        <v>13</v>
      </c>
      <c r="R26" s="28"/>
      <c r="S26" s="87">
        <f t="shared" si="9"/>
        <v>0</v>
      </c>
      <c r="T26" s="87"/>
      <c r="U26" s="87">
        <v>357</v>
      </c>
      <c r="V26" s="87"/>
      <c r="W26" s="87"/>
      <c r="X26" s="87"/>
      <c r="Y26" s="87"/>
      <c r="Z26" s="10">
        <f>IF(I26=0,0,(U26+T26)/I26)</f>
        <v>9.3947368421052637</v>
      </c>
      <c r="AA26" s="12">
        <f>IF(OR(Q26=0,I26=0),"",Z26/Q26*100)</f>
        <v>72.267206477732799</v>
      </c>
      <c r="AB26" s="88"/>
      <c r="AC26" s="88"/>
      <c r="AD26" s="88"/>
      <c r="AE26" s="11" t="str">
        <f>IF(AA26&gt;85," ","WARNING")</f>
        <v>WARNING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87" t="s">
        <v>89</v>
      </c>
      <c r="E27" s="88">
        <v>0</v>
      </c>
      <c r="F27" s="88">
        <v>0</v>
      </c>
      <c r="G27" s="88">
        <v>0</v>
      </c>
      <c r="H27" s="88">
        <v>0</v>
      </c>
      <c r="I27" s="84">
        <f>IFERROR(VLOOKUP(D27,Pieces!A:C,3,0),"Entrer la cadence")</f>
        <v>1</v>
      </c>
      <c r="J27" s="87">
        <v>1</v>
      </c>
      <c r="K27" s="87">
        <f>(F27-E27)*J27</f>
        <v>0</v>
      </c>
      <c r="L27" s="87">
        <f>(G27-F27)*J27</f>
        <v>0</v>
      </c>
      <c r="M27" s="87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87"/>
      <c r="S27" s="87">
        <f t="shared" si="9"/>
        <v>0</v>
      </c>
      <c r="T27" s="87"/>
      <c r="U27" s="87">
        <v>0</v>
      </c>
      <c r="V27" s="87"/>
      <c r="W27" s="87"/>
      <c r="X27" s="87"/>
      <c r="Y27" s="87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87" t="s">
        <v>93</v>
      </c>
      <c r="E28" s="87">
        <v>180777</v>
      </c>
      <c r="F28" s="87">
        <v>180777</v>
      </c>
      <c r="G28" s="87">
        <v>180777</v>
      </c>
      <c r="H28" s="87">
        <v>180777</v>
      </c>
      <c r="I28" s="84">
        <f>IFERROR(VLOOKUP(D28,Pieces!A:C,3,0),"Entrer la cadence")</f>
        <v>454</v>
      </c>
      <c r="J28" s="87">
        <v>1</v>
      </c>
      <c r="K28" s="87">
        <f t="shared" si="1"/>
        <v>0</v>
      </c>
      <c r="L28" s="87">
        <f t="shared" si="2"/>
        <v>0</v>
      </c>
      <c r="M28" s="87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9</v>
      </c>
      <c r="R28" s="87"/>
      <c r="S28" s="87">
        <f t="shared" si="9"/>
        <v>0</v>
      </c>
      <c r="T28" s="87"/>
      <c r="U28" s="87">
        <v>0</v>
      </c>
      <c r="V28" s="87"/>
      <c r="W28" s="87"/>
      <c r="X28" s="87"/>
      <c r="Y28" s="87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I143-CP1</v>
      </c>
      <c r="D29" s="87" t="s">
        <v>94</v>
      </c>
      <c r="E29" s="88">
        <v>122</v>
      </c>
      <c r="F29" s="88">
        <v>370</v>
      </c>
      <c r="G29" s="88">
        <v>370</v>
      </c>
      <c r="H29" s="88">
        <v>370</v>
      </c>
      <c r="I29" s="84">
        <f>IFERROR(VLOOKUP(D29,Pieces!A:C,3,0),"Entrer la cadence")</f>
        <v>50</v>
      </c>
      <c r="J29" s="87">
        <v>1</v>
      </c>
      <c r="K29" s="87">
        <f t="shared" si="1"/>
        <v>248</v>
      </c>
      <c r="L29" s="87">
        <f t="shared" si="2"/>
        <v>0</v>
      </c>
      <c r="M29" s="87">
        <f>(H29-G29)*J29</f>
        <v>0</v>
      </c>
      <c r="N29" s="17">
        <f>IF(I29=0,0,K29/I29)</f>
        <v>4.96</v>
      </c>
      <c r="O29" s="17">
        <f>IF(I29=0,0,L29/I29)</f>
        <v>0</v>
      </c>
      <c r="P29" s="17">
        <f>IF(I29=0,0,M29/I29)</f>
        <v>0</v>
      </c>
      <c r="Q29" s="49">
        <v>9</v>
      </c>
      <c r="R29" s="87"/>
      <c r="S29" s="87">
        <f t="shared" si="9"/>
        <v>0</v>
      </c>
      <c r="T29" s="87"/>
      <c r="U29" s="87">
        <v>248</v>
      </c>
      <c r="V29" s="87"/>
      <c r="W29" s="87"/>
      <c r="X29" s="87"/>
      <c r="Y29" s="87"/>
      <c r="Z29" s="10">
        <f>IF(I29=0,0,(U29+T29)/I29)</f>
        <v>4.96</v>
      </c>
      <c r="AA29" s="12">
        <f>IF(OR(Q29=0,I29=0),"",Z29/Q29*100)</f>
        <v>55.111111111111114</v>
      </c>
      <c r="AB29" s="12"/>
      <c r="AC29" s="12"/>
      <c r="AD29" s="12"/>
      <c r="AE29" s="11" t="str">
        <f>IF(AA29&gt;85," ","WARNING")</f>
        <v>WARNING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87" t="s">
        <v>1022</v>
      </c>
      <c r="E30" s="88">
        <v>272</v>
      </c>
      <c r="F30" s="88">
        <v>454</v>
      </c>
      <c r="G30" s="88">
        <v>454</v>
      </c>
      <c r="H30" s="88">
        <v>454</v>
      </c>
      <c r="I30" s="84">
        <f>IFERROR(VLOOKUP(D30,Pieces!A:C,3,0),"Entrer la cadence")</f>
        <v>20</v>
      </c>
      <c r="J30" s="87">
        <v>1</v>
      </c>
      <c r="K30" s="87">
        <f t="shared" si="1"/>
        <v>182</v>
      </c>
      <c r="L30" s="87">
        <f t="shared" si="2"/>
        <v>0</v>
      </c>
      <c r="M30" s="87">
        <f t="shared" si="4"/>
        <v>0</v>
      </c>
      <c r="N30" s="26">
        <f>IF(I30=0,0,K30/I30)</f>
        <v>9.1</v>
      </c>
      <c r="O30" s="26">
        <f>IF(I30=0,0,L30/I30)</f>
        <v>0</v>
      </c>
      <c r="P30" s="26">
        <f>IF(I30=0,0,M30/I30)</f>
        <v>0</v>
      </c>
      <c r="Q30" s="49">
        <v>9</v>
      </c>
      <c r="R30" s="87"/>
      <c r="S30" s="87">
        <f t="shared" si="9"/>
        <v>0</v>
      </c>
      <c r="T30" s="30"/>
      <c r="U30" s="87">
        <v>182</v>
      </c>
      <c r="V30" s="30"/>
      <c r="W30" s="30"/>
      <c r="X30" s="30"/>
      <c r="Y30" s="30"/>
      <c r="Z30" s="10">
        <f t="shared" si="7"/>
        <v>9.1</v>
      </c>
      <c r="AA30" s="12">
        <f t="shared" si="8"/>
        <v>101.11111111111111</v>
      </c>
      <c r="AB30" s="29"/>
      <c r="AC30" s="29"/>
      <c r="AD30" s="29"/>
      <c r="AE30" s="11" t="str">
        <f t="shared" si="0"/>
        <v xml:space="preserve"> </v>
      </c>
    </row>
    <row r="31" spans="1:31" ht="46.5">
      <c r="A31" s="89"/>
      <c r="B31" s="89"/>
      <c r="D31" s="39"/>
      <c r="I31" s="86"/>
      <c r="P31" s="106"/>
      <c r="Q31" s="106" t="s">
        <v>1050</v>
      </c>
      <c r="R31" s="49">
        <v>9</v>
      </c>
      <c r="Z31" s="3"/>
    </row>
    <row r="32" spans="1:31" ht="20.25">
      <c r="A32" s="89"/>
      <c r="B32" s="89"/>
      <c r="D32" s="39"/>
      <c r="Z32" s="3"/>
    </row>
    <row r="33" spans="1:26" ht="20.25">
      <c r="A33" s="89"/>
      <c r="B33" s="89"/>
      <c r="D33" s="39"/>
      <c r="Z33" s="3"/>
    </row>
    <row r="34" spans="1:26" ht="20.25">
      <c r="A34" s="89"/>
      <c r="B34" s="89"/>
      <c r="D34" s="39"/>
      <c r="Z34" s="3"/>
    </row>
    <row r="35" spans="1:26" ht="20.25">
      <c r="A35" s="89"/>
      <c r="B35" s="89"/>
      <c r="D35" s="39"/>
      <c r="Z35" s="3"/>
    </row>
    <row r="36" spans="1:26" ht="20.25">
      <c r="A36" s="89"/>
      <c r="B36" s="89"/>
      <c r="D36" s="39"/>
      <c r="Z36" s="3"/>
    </row>
    <row r="37" spans="1:26" ht="20.25">
      <c r="A37" s="89"/>
      <c r="B37" s="89"/>
      <c r="D37" s="39"/>
      <c r="Z37" s="3"/>
    </row>
    <row r="38" spans="1:26" ht="20.25">
      <c r="A38" s="89"/>
      <c r="B38" s="89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89"/>
      <c r="B39" s="89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89"/>
      <c r="B40" s="89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  <mergeCell ref="A1:B4"/>
    <mergeCell ref="C1:Y4"/>
    <mergeCell ref="Z1:AE1"/>
    <mergeCell ref="Z2:AE2"/>
    <mergeCell ref="Z3:AE3"/>
    <mergeCell ref="Z4:AE4"/>
  </mergeCells>
  <conditionalFormatting sqref="AE9:AE16">
    <cfRule type="containsText" dxfId="29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28" priority="7" operator="containsText" text="WARNING">
      <formula>NOT(ISERROR(SEARCH("WARNING",AE18)))</formula>
    </cfRule>
  </conditionalFormatting>
  <conditionalFormatting sqref="AE18">
    <cfRule type="containsText" dxfId="27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26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25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E48"/>
  <sheetViews>
    <sheetView topLeftCell="E21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79"/>
      <c r="E9" s="80"/>
      <c r="F9" s="80"/>
      <c r="G9" s="80"/>
      <c r="H9" s="80"/>
      <c r="I9" s="79"/>
      <c r="J9" s="80"/>
      <c r="K9" s="80">
        <f>(F9-E9)*J9</f>
        <v>0</v>
      </c>
      <c r="L9" s="79">
        <f>(G9-F9)*J9</f>
        <v>0</v>
      </c>
      <c r="M9" s="79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79"/>
      <c r="S9" s="79"/>
      <c r="T9" s="79"/>
      <c r="U9" s="79"/>
      <c r="V9" s="79"/>
      <c r="W9" s="79"/>
      <c r="X9" s="79"/>
      <c r="Y9" s="79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79"/>
      <c r="E10" s="80"/>
      <c r="F10" s="80"/>
      <c r="G10" s="80"/>
      <c r="H10" s="80"/>
      <c r="I10" s="79"/>
      <c r="J10" s="80"/>
      <c r="K10" s="80">
        <f>(F10-E10)*J10</f>
        <v>0</v>
      </c>
      <c r="L10" s="79">
        <f>(G10-F10)*J10</f>
        <v>0</v>
      </c>
      <c r="M10" s="79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79"/>
      <c r="S10" s="79"/>
      <c r="T10" s="79"/>
      <c r="U10" s="79"/>
      <c r="V10" s="79"/>
      <c r="W10" s="79"/>
      <c r="X10" s="79"/>
      <c r="Y10" s="79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79"/>
      <c r="E11" s="80"/>
      <c r="F11" s="80"/>
      <c r="G11" s="80"/>
      <c r="H11" s="80"/>
      <c r="I11" s="79"/>
      <c r="J11" s="80"/>
      <c r="K11" s="80">
        <f>(F11-E11)*J11</f>
        <v>0</v>
      </c>
      <c r="L11" s="79">
        <f>(G11-F11)*J11</f>
        <v>0</v>
      </c>
      <c r="M11" s="79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79"/>
      <c r="S11" s="79"/>
      <c r="T11" s="79"/>
      <c r="U11" s="79"/>
      <c r="V11" s="79"/>
      <c r="W11" s="79"/>
      <c r="X11" s="79"/>
      <c r="Y11" s="79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79"/>
      <c r="E12" s="80"/>
      <c r="F12" s="80"/>
      <c r="G12" s="80"/>
      <c r="H12" s="80"/>
      <c r="I12" s="79"/>
      <c r="J12" s="80"/>
      <c r="K12" s="80">
        <f>(F12-E12)*J12</f>
        <v>0</v>
      </c>
      <c r="L12" s="79">
        <f>(G12-F12)*J12</f>
        <v>0</v>
      </c>
      <c r="M12" s="79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79"/>
      <c r="S12" s="79"/>
      <c r="T12" s="79"/>
      <c r="U12" s="79"/>
      <c r="V12" s="79"/>
      <c r="W12" s="79"/>
      <c r="X12" s="79"/>
      <c r="Y12" s="79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79"/>
      <c r="E13" s="80"/>
      <c r="F13" s="80"/>
      <c r="G13" s="80"/>
      <c r="H13" s="80"/>
      <c r="I13" s="79"/>
      <c r="J13" s="80"/>
      <c r="K13" s="80">
        <f>(F13-E13)*J13</f>
        <v>0</v>
      </c>
      <c r="L13" s="79">
        <f>(G13-F13)*J13</f>
        <v>0</v>
      </c>
      <c r="M13" s="79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79"/>
      <c r="S13" s="79"/>
      <c r="T13" s="79"/>
      <c r="U13" s="79"/>
      <c r="V13" s="79"/>
      <c r="W13" s="79"/>
      <c r="X13" s="79"/>
      <c r="Y13" s="79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79"/>
      <c r="E14" s="80"/>
      <c r="F14" s="80"/>
      <c r="G14" s="80"/>
      <c r="H14" s="80"/>
      <c r="I14" s="79"/>
      <c r="J14" s="80"/>
      <c r="K14" s="80"/>
      <c r="L14" s="79"/>
      <c r="M14" s="79"/>
      <c r="N14" s="10"/>
      <c r="O14" s="10"/>
      <c r="P14" s="10"/>
      <c r="Q14" s="11"/>
      <c r="R14" s="79"/>
      <c r="S14" s="79"/>
      <c r="T14" s="79"/>
      <c r="U14" s="79"/>
      <c r="V14" s="79"/>
      <c r="W14" s="79"/>
      <c r="X14" s="79"/>
      <c r="Y14" s="79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79"/>
      <c r="E15" s="80"/>
      <c r="F15" s="80"/>
      <c r="G15" s="80"/>
      <c r="H15" s="80"/>
      <c r="I15" s="79"/>
      <c r="J15" s="80"/>
      <c r="K15" s="80"/>
      <c r="L15" s="79"/>
      <c r="M15" s="79"/>
      <c r="N15" s="10"/>
      <c r="O15" s="10"/>
      <c r="P15" s="10"/>
      <c r="Q15" s="11"/>
      <c r="R15" s="79"/>
      <c r="S15" s="79"/>
      <c r="T15" s="79"/>
      <c r="U15" s="79"/>
      <c r="V15" s="79"/>
      <c r="W15" s="79"/>
      <c r="X15" s="79"/>
      <c r="Y15" s="79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79"/>
      <c r="E16" s="80"/>
      <c r="F16" s="80"/>
      <c r="G16" s="80"/>
      <c r="H16" s="80"/>
      <c r="I16" s="79"/>
      <c r="J16" s="80"/>
      <c r="K16" s="80">
        <f>(F16-E16)*J16</f>
        <v>0</v>
      </c>
      <c r="L16" s="79">
        <f>(G16-F16)*J16</f>
        <v>0</v>
      </c>
      <c r="M16" s="79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79"/>
      <c r="S16" s="79"/>
      <c r="T16" s="79"/>
      <c r="U16" s="79"/>
      <c r="V16" s="79"/>
      <c r="W16" s="79"/>
      <c r="X16" s="79"/>
      <c r="Y16" s="79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79">
        <v>29297</v>
      </c>
      <c r="F18" s="79">
        <v>29990</v>
      </c>
      <c r="G18" s="82">
        <v>29990</v>
      </c>
      <c r="H18" s="79">
        <v>30041</v>
      </c>
      <c r="I18" s="84">
        <f>IFERROR(VLOOKUP(D18,Pieces!A:C,3,0),"Entrer la cadence")</f>
        <v>75</v>
      </c>
      <c r="J18" s="79">
        <v>1</v>
      </c>
      <c r="K18" s="79">
        <f t="shared" ref="K18:K30" si="1">(F18-E18)*J18</f>
        <v>693</v>
      </c>
      <c r="L18" s="79">
        <f t="shared" ref="L18:L30" si="2">(G18-F18)*J18</f>
        <v>0</v>
      </c>
      <c r="M18" s="79">
        <f>(H18-G18)*J18</f>
        <v>51</v>
      </c>
      <c r="N18" s="17">
        <f>IF(I18=0,0,K18/I18)</f>
        <v>9.24</v>
      </c>
      <c r="O18" s="17">
        <f t="shared" ref="O18:O25" si="3">IF(I18=0,0,L18/I18)</f>
        <v>0</v>
      </c>
      <c r="P18" s="17">
        <f>IF(I18=0,0,M18/I18)</f>
        <v>0.68</v>
      </c>
      <c r="Q18" s="49">
        <v>9</v>
      </c>
      <c r="R18" s="79"/>
      <c r="S18" s="79">
        <f>U18+T18-K18-L18-M18</f>
        <v>0</v>
      </c>
      <c r="T18" s="79"/>
      <c r="U18" s="79">
        <v>744</v>
      </c>
      <c r="V18" s="79"/>
      <c r="W18" s="79"/>
      <c r="X18" s="79"/>
      <c r="Y18" s="79"/>
      <c r="Z18" s="10">
        <f>IF(I18=0,0,(U18+T18)/I18)</f>
        <v>9.92</v>
      </c>
      <c r="AA18" s="12">
        <f>IF(OR(Q18=0,I18=0),"",Z18/Q18*100)</f>
        <v>110.22222222222223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>
        <f>IFERROR(VLOOKUP(D19,Pieces!A:B,2,0)," ")</f>
        <v>199400</v>
      </c>
      <c r="D19" s="50" t="s">
        <v>1003</v>
      </c>
      <c r="E19" s="79">
        <v>48</v>
      </c>
      <c r="F19" s="79">
        <v>1373</v>
      </c>
      <c r="G19" s="82">
        <v>1373</v>
      </c>
      <c r="H19" s="79">
        <v>1730</v>
      </c>
      <c r="I19" s="84">
        <f>IFERROR(VLOOKUP(D19,Pieces!A:C,3,0),"Entrer la cadence")</f>
        <v>150</v>
      </c>
      <c r="J19" s="79">
        <v>1</v>
      </c>
      <c r="K19" s="79">
        <f t="shared" si="1"/>
        <v>1325</v>
      </c>
      <c r="L19" s="79">
        <f t="shared" si="2"/>
        <v>0</v>
      </c>
      <c r="M19" s="79">
        <f t="shared" ref="M19:M30" si="4">(H19-G19)*J19</f>
        <v>357</v>
      </c>
      <c r="N19" s="17">
        <f t="shared" ref="N19:N25" si="5">IF(I19=0,0,K19/I19)</f>
        <v>8.8333333333333339</v>
      </c>
      <c r="O19" s="17">
        <f t="shared" si="3"/>
        <v>0</v>
      </c>
      <c r="P19" s="17">
        <f t="shared" ref="P19:P25" si="6">IF(I19=0,0,M19/I19)</f>
        <v>2.38</v>
      </c>
      <c r="Q19" s="49">
        <v>9</v>
      </c>
      <c r="R19" s="79"/>
      <c r="S19" s="79">
        <f>U19+T19-K19-L19-M19</f>
        <v>0</v>
      </c>
      <c r="T19" s="79"/>
      <c r="U19" s="79">
        <v>1682</v>
      </c>
      <c r="V19" s="79"/>
      <c r="W19" s="79"/>
      <c r="X19" s="79"/>
      <c r="Y19" s="79"/>
      <c r="Z19" s="10">
        <f t="shared" ref="Z19:Z30" si="7">IF(I19=0,0,(U19+T19)/I19)</f>
        <v>11.213333333333333</v>
      </c>
      <c r="AA19" s="12">
        <f t="shared" ref="AA19:AA30" si="8">IF(OR(Q19=0,I19=0),"",Z19/Q19*100)</f>
        <v>124.59259259259258</v>
      </c>
      <c r="AB19" s="12"/>
      <c r="AC19" s="12"/>
      <c r="AD19" s="12"/>
      <c r="AE19" s="11" t="str">
        <f t="shared" si="0"/>
        <v xml:space="preserve"> </v>
      </c>
    </row>
    <row r="20" spans="1:31" ht="55.5" customHeight="1">
      <c r="A20" s="5" t="s">
        <v>40</v>
      </c>
      <c r="B20" s="20" t="s">
        <v>54</v>
      </c>
      <c r="C20" s="14">
        <f>IFERROR(VLOOKUP(D20,Pieces!A:B,2,0)," ")</f>
        <v>512520</v>
      </c>
      <c r="D20" s="79" t="s">
        <v>878</v>
      </c>
      <c r="E20" s="79">
        <v>0</v>
      </c>
      <c r="F20" s="79">
        <v>406</v>
      </c>
      <c r="G20" s="82">
        <v>406</v>
      </c>
      <c r="H20" s="79">
        <v>455</v>
      </c>
      <c r="I20" s="84">
        <f>IFERROR(VLOOKUP(D20,Pieces!A:C,3,0),"Entrer la cadence")</f>
        <v>50</v>
      </c>
      <c r="J20" s="16">
        <v>1</v>
      </c>
      <c r="K20" s="79">
        <f t="shared" si="1"/>
        <v>406</v>
      </c>
      <c r="L20" s="79">
        <f t="shared" si="2"/>
        <v>0</v>
      </c>
      <c r="M20" s="79">
        <f t="shared" si="4"/>
        <v>49</v>
      </c>
      <c r="N20" s="17">
        <f t="shared" si="5"/>
        <v>8.1199999999999992</v>
      </c>
      <c r="O20" s="17">
        <f t="shared" si="3"/>
        <v>0</v>
      </c>
      <c r="P20" s="17">
        <f t="shared" si="6"/>
        <v>0.98</v>
      </c>
      <c r="Q20" s="49">
        <v>9</v>
      </c>
      <c r="R20" s="51" t="s">
        <v>1025</v>
      </c>
      <c r="S20" s="79">
        <v>0</v>
      </c>
      <c r="T20" s="79"/>
      <c r="U20" s="79"/>
      <c r="V20" s="79"/>
      <c r="W20" s="79"/>
      <c r="X20" s="79"/>
      <c r="Y20" s="79"/>
      <c r="Z20" s="10">
        <f t="shared" si="7"/>
        <v>0</v>
      </c>
      <c r="AA20" s="12">
        <f t="shared" si="8"/>
        <v>0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I081-95-CP8</v>
      </c>
      <c r="D21" s="79" t="s">
        <v>87</v>
      </c>
      <c r="E21" s="79">
        <v>471</v>
      </c>
      <c r="F21" s="79">
        <v>582</v>
      </c>
      <c r="G21" s="82">
        <v>582</v>
      </c>
      <c r="H21" s="79">
        <v>582</v>
      </c>
      <c r="I21" s="84">
        <f>IFERROR(VLOOKUP(D21,Pieces!A:C,3,0),"Entrer la cadence")</f>
        <v>28</v>
      </c>
      <c r="J21" s="79">
        <v>1</v>
      </c>
      <c r="K21" s="79">
        <f t="shared" si="1"/>
        <v>111</v>
      </c>
      <c r="L21" s="79">
        <f t="shared" si="2"/>
        <v>0</v>
      </c>
      <c r="M21" s="79">
        <f t="shared" si="4"/>
        <v>0</v>
      </c>
      <c r="N21" s="17">
        <f t="shared" si="5"/>
        <v>3.9642857142857144</v>
      </c>
      <c r="O21" s="17">
        <f t="shared" si="3"/>
        <v>0</v>
      </c>
      <c r="P21" s="17">
        <f t="shared" si="6"/>
        <v>0</v>
      </c>
      <c r="Q21" s="49">
        <v>9</v>
      </c>
      <c r="R21" s="51"/>
      <c r="S21" s="79">
        <f t="shared" ref="S21:S30" si="9">U21+T21-K21-L21-M21</f>
        <v>0</v>
      </c>
      <c r="T21" s="79"/>
      <c r="U21" s="79">
        <v>111</v>
      </c>
      <c r="V21" s="79"/>
      <c r="W21" s="79"/>
      <c r="X21" s="79"/>
      <c r="Y21" s="79"/>
      <c r="Z21" s="10">
        <f t="shared" si="7"/>
        <v>3.9642857142857144</v>
      </c>
      <c r="AA21" s="12">
        <f t="shared" si="8"/>
        <v>44.047619047619044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480387</v>
      </c>
      <c r="D22" s="79" t="s">
        <v>88</v>
      </c>
      <c r="E22" s="79">
        <v>0</v>
      </c>
      <c r="F22" s="79">
        <v>0</v>
      </c>
      <c r="G22" s="82">
        <v>0</v>
      </c>
      <c r="H22" s="79">
        <v>0</v>
      </c>
      <c r="I22" s="84">
        <f>IFERROR(VLOOKUP(D22,Pieces!A:C,3,0),"Entrer la cadence")</f>
        <v>20</v>
      </c>
      <c r="J22" s="79">
        <v>1</v>
      </c>
      <c r="K22" s="79">
        <f t="shared" si="1"/>
        <v>0</v>
      </c>
      <c r="L22" s="79">
        <f t="shared" si="2"/>
        <v>0</v>
      </c>
      <c r="M22" s="79">
        <f t="shared" si="4"/>
        <v>0</v>
      </c>
      <c r="N22" s="17">
        <f t="shared" si="5"/>
        <v>0</v>
      </c>
      <c r="O22" s="17">
        <f t="shared" si="3"/>
        <v>0</v>
      </c>
      <c r="P22" s="17">
        <f t="shared" si="6"/>
        <v>0</v>
      </c>
      <c r="Q22" s="49">
        <v>9</v>
      </c>
      <c r="R22" s="79"/>
      <c r="S22" s="79">
        <f t="shared" si="9"/>
        <v>0</v>
      </c>
      <c r="T22" s="79"/>
      <c r="U22" s="79">
        <v>0</v>
      </c>
      <c r="V22" s="79"/>
      <c r="W22" s="79"/>
      <c r="X22" s="79"/>
      <c r="Y22" s="79"/>
      <c r="Z22" s="10">
        <f t="shared" si="7"/>
        <v>0</v>
      </c>
      <c r="AA22" s="12">
        <f t="shared" si="8"/>
        <v>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79" t="s">
        <v>89</v>
      </c>
      <c r="E23" s="80">
        <v>0</v>
      </c>
      <c r="F23" s="80">
        <v>0</v>
      </c>
      <c r="G23" s="83">
        <v>0</v>
      </c>
      <c r="H23" s="80">
        <v>0</v>
      </c>
      <c r="I23" s="84">
        <f>IFERROR(VLOOKUP(D23,Pieces!A:C,3,0),"Entrer la cadence")</f>
        <v>1</v>
      </c>
      <c r="J23" s="79">
        <v>1</v>
      </c>
      <c r="K23" s="79">
        <f t="shared" si="1"/>
        <v>0</v>
      </c>
      <c r="L23" s="79">
        <f t="shared" si="2"/>
        <v>0</v>
      </c>
      <c r="M23" s="79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79">
        <f t="shared" si="9"/>
        <v>0</v>
      </c>
      <c r="T23" s="79"/>
      <c r="U23" s="79">
        <v>0</v>
      </c>
      <c r="V23" s="79"/>
      <c r="W23" s="79"/>
      <c r="X23" s="79"/>
      <c r="Y23" s="79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79" t="s">
        <v>90</v>
      </c>
      <c r="E24" s="79">
        <v>887</v>
      </c>
      <c r="F24" s="79">
        <v>887</v>
      </c>
      <c r="G24" s="82">
        <v>887</v>
      </c>
      <c r="H24" s="79">
        <v>887</v>
      </c>
      <c r="I24" s="84">
        <f>IFERROR(VLOOKUP(D24,Pieces!A:C,3,0),"Entrer la cadence")</f>
        <v>28</v>
      </c>
      <c r="J24" s="79">
        <v>7</v>
      </c>
      <c r="K24" s="79">
        <f t="shared" si="1"/>
        <v>0</v>
      </c>
      <c r="L24" s="79">
        <f t="shared" si="2"/>
        <v>0</v>
      </c>
      <c r="M24" s="79">
        <f t="shared" si="4"/>
        <v>0</v>
      </c>
      <c r="N24" s="17">
        <f>IF(I24=0,0,K24/I24)</f>
        <v>0</v>
      </c>
      <c r="O24" s="17">
        <f t="shared" si="3"/>
        <v>0</v>
      </c>
      <c r="P24" s="17">
        <f t="shared" si="6"/>
        <v>0</v>
      </c>
      <c r="Q24" s="49">
        <v>9</v>
      </c>
      <c r="R24" s="79"/>
      <c r="S24" s="79">
        <f t="shared" si="9"/>
        <v>0</v>
      </c>
      <c r="T24" s="79"/>
      <c r="U24" s="79">
        <v>0</v>
      </c>
      <c r="V24" s="79"/>
      <c r="W24" s="79"/>
      <c r="X24" s="79"/>
      <c r="Y24" s="79"/>
      <c r="Z24" s="10">
        <f t="shared" si="7"/>
        <v>0</v>
      </c>
      <c r="AA24" s="12">
        <f t="shared" si="8"/>
        <v>0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79" t="s">
        <v>91</v>
      </c>
      <c r="E25" s="80">
        <v>80</v>
      </c>
      <c r="F25" s="80">
        <v>80</v>
      </c>
      <c r="G25" s="83">
        <v>80</v>
      </c>
      <c r="H25" s="80">
        <v>80</v>
      </c>
      <c r="I25" s="84">
        <f>IFERROR(VLOOKUP(D25,Pieces!A:C,3,0),"Entrer la cadence")</f>
        <v>60</v>
      </c>
      <c r="J25" s="79">
        <v>20</v>
      </c>
      <c r="K25" s="79">
        <f t="shared" si="1"/>
        <v>0</v>
      </c>
      <c r="L25" s="79">
        <f t="shared" si="2"/>
        <v>0</v>
      </c>
      <c r="M25" s="79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9</v>
      </c>
      <c r="R25" s="79"/>
      <c r="S25" s="79">
        <f t="shared" si="9"/>
        <v>0</v>
      </c>
      <c r="T25" s="79"/>
      <c r="U25" s="79">
        <v>0</v>
      </c>
      <c r="V25" s="79"/>
      <c r="W25" s="79"/>
      <c r="X25" s="79"/>
      <c r="Y25" s="79"/>
      <c r="Z25" s="10">
        <f t="shared" si="7"/>
        <v>0</v>
      </c>
      <c r="AA25" s="12">
        <f t="shared" si="8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80">
        <v>15</v>
      </c>
      <c r="F26" s="80">
        <v>24</v>
      </c>
      <c r="G26" s="83">
        <v>24</v>
      </c>
      <c r="H26" s="80">
        <v>24</v>
      </c>
      <c r="I26" s="84">
        <f>IFERROR(VLOOKUP(D26,Pieces!A:C,3,0),"Entrer la cadence")</f>
        <v>38</v>
      </c>
      <c r="J26" s="79">
        <v>51</v>
      </c>
      <c r="K26" s="79">
        <f t="shared" si="1"/>
        <v>459</v>
      </c>
      <c r="L26" s="79">
        <f t="shared" si="2"/>
        <v>0</v>
      </c>
      <c r="M26" s="79">
        <f t="shared" si="4"/>
        <v>0</v>
      </c>
      <c r="N26" s="17">
        <f>IF(I26=0,0,K26/I26)</f>
        <v>12.078947368421053</v>
      </c>
      <c r="O26" s="17">
        <f>IF(I26=0,0,L26/I26)</f>
        <v>0</v>
      </c>
      <c r="P26" s="17">
        <f>IF(I26=0,0,M26/I26)</f>
        <v>0</v>
      </c>
      <c r="Q26" s="49">
        <v>9</v>
      </c>
      <c r="R26" s="28"/>
      <c r="S26" s="79">
        <f t="shared" si="9"/>
        <v>0</v>
      </c>
      <c r="T26" s="79"/>
      <c r="U26" s="79">
        <v>459</v>
      </c>
      <c r="V26" s="79"/>
      <c r="W26" s="79"/>
      <c r="X26" s="79"/>
      <c r="Y26" s="79"/>
      <c r="Z26" s="10">
        <f>IF(I26=0,0,(U26+T26)/I26)</f>
        <v>12.078947368421053</v>
      </c>
      <c r="AA26" s="12">
        <f>IF(OR(Q26=0,I26=0),"",Z26/Q26*100)</f>
        <v>134.21052631578948</v>
      </c>
      <c r="AB26" s="80"/>
      <c r="AC26" s="80"/>
      <c r="AD26" s="80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79" t="s">
        <v>89</v>
      </c>
      <c r="E27" s="80">
        <v>0</v>
      </c>
      <c r="F27" s="80">
        <v>0</v>
      </c>
      <c r="G27" s="83">
        <v>0</v>
      </c>
      <c r="H27" s="80">
        <v>0</v>
      </c>
      <c r="I27" s="84">
        <f>IFERROR(VLOOKUP(D27,Pieces!A:C,3,0),"Entrer la cadence")</f>
        <v>1</v>
      </c>
      <c r="J27" s="79">
        <v>1</v>
      </c>
      <c r="K27" s="79">
        <f>(F27-E27)*J27</f>
        <v>0</v>
      </c>
      <c r="L27" s="79">
        <f>(G27-F27)*J27</f>
        <v>0</v>
      </c>
      <c r="M27" s="79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79"/>
      <c r="S27" s="79">
        <f t="shared" si="9"/>
        <v>0</v>
      </c>
      <c r="T27" s="79"/>
      <c r="U27" s="79">
        <v>0</v>
      </c>
      <c r="V27" s="79"/>
      <c r="W27" s="79"/>
      <c r="X27" s="79"/>
      <c r="Y27" s="79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79" t="s">
        <v>93</v>
      </c>
      <c r="E28" s="79">
        <v>180777</v>
      </c>
      <c r="F28" s="79">
        <v>180777</v>
      </c>
      <c r="G28" s="82">
        <v>180777</v>
      </c>
      <c r="H28" s="79">
        <v>180777</v>
      </c>
      <c r="I28" s="84">
        <f>IFERROR(VLOOKUP(D28,Pieces!A:C,3,0),"Entrer la cadence")</f>
        <v>454</v>
      </c>
      <c r="J28" s="79">
        <v>1</v>
      </c>
      <c r="K28" s="79">
        <f t="shared" si="1"/>
        <v>0</v>
      </c>
      <c r="L28" s="79">
        <f t="shared" si="2"/>
        <v>0</v>
      </c>
      <c r="M28" s="79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9</v>
      </c>
      <c r="R28" s="79"/>
      <c r="S28" s="79">
        <f t="shared" si="9"/>
        <v>0</v>
      </c>
      <c r="T28" s="79"/>
      <c r="U28" s="79">
        <v>0</v>
      </c>
      <c r="V28" s="79"/>
      <c r="W28" s="79"/>
      <c r="X28" s="79"/>
      <c r="Y28" s="79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I143-CP1</v>
      </c>
      <c r="D29" s="79" t="s">
        <v>94</v>
      </c>
      <c r="E29" s="80">
        <v>0</v>
      </c>
      <c r="F29" s="80">
        <v>0</v>
      </c>
      <c r="G29" s="83">
        <v>0</v>
      </c>
      <c r="H29" s="80">
        <v>122</v>
      </c>
      <c r="I29" s="84">
        <f>IFERROR(VLOOKUP(D29,Pieces!A:C,3,0),"Entrer la cadence")</f>
        <v>50</v>
      </c>
      <c r="J29" s="79">
        <v>1</v>
      </c>
      <c r="K29" s="79">
        <f t="shared" si="1"/>
        <v>0</v>
      </c>
      <c r="L29" s="79">
        <f t="shared" si="2"/>
        <v>0</v>
      </c>
      <c r="M29" s="79">
        <f>(H29-G29)*J29</f>
        <v>122</v>
      </c>
      <c r="N29" s="17">
        <f>IF(I29=0,0,K29/I29)</f>
        <v>0</v>
      </c>
      <c r="O29" s="17">
        <f>IF(I29=0,0,L29/I29)</f>
        <v>0</v>
      </c>
      <c r="P29" s="17">
        <f>IF(I29=0,0,M29/I29)</f>
        <v>2.44</v>
      </c>
      <c r="Q29" s="49">
        <v>9</v>
      </c>
      <c r="R29" s="79" t="s">
        <v>1028</v>
      </c>
      <c r="S29" s="79">
        <f t="shared" si="9"/>
        <v>0</v>
      </c>
      <c r="T29" s="79"/>
      <c r="U29" s="79">
        <v>122</v>
      </c>
      <c r="V29" s="79"/>
      <c r="W29" s="79"/>
      <c r="X29" s="79"/>
      <c r="Y29" s="79"/>
      <c r="Z29" s="10">
        <f>IF(I29=0,0,(U29+T29)/I29)</f>
        <v>2.44</v>
      </c>
      <c r="AA29" s="12">
        <f>IF(OR(Q29=0,I29=0),"",Z29/Q29*100)</f>
        <v>27.111111111111107</v>
      </c>
      <c r="AB29" s="12"/>
      <c r="AC29" s="12"/>
      <c r="AD29" s="12"/>
      <c r="AE29" s="11" t="str">
        <f>IF(AA29&gt;85," ","WARNING")</f>
        <v>WARNING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79" t="s">
        <v>1022</v>
      </c>
      <c r="E30" s="80">
        <v>64</v>
      </c>
      <c r="F30" s="80">
        <v>270</v>
      </c>
      <c r="G30" s="83">
        <v>271</v>
      </c>
      <c r="H30" s="80">
        <v>272</v>
      </c>
      <c r="I30" s="84">
        <f>IFERROR(VLOOKUP(D30,Pieces!A:C,3,0),"Entrer la cadence")</f>
        <v>20</v>
      </c>
      <c r="J30" s="79">
        <v>1</v>
      </c>
      <c r="K30" s="79">
        <f t="shared" si="1"/>
        <v>206</v>
      </c>
      <c r="L30" s="79">
        <f t="shared" si="2"/>
        <v>1</v>
      </c>
      <c r="M30" s="79">
        <f t="shared" si="4"/>
        <v>1</v>
      </c>
      <c r="N30" s="26">
        <f>IF(I30=0,0,K30/I30)</f>
        <v>10.3</v>
      </c>
      <c r="O30" s="26">
        <f>IF(I30=0,0,L30/I30)</f>
        <v>0.05</v>
      </c>
      <c r="P30" s="26">
        <f>IF(I30=0,0,M30/I30)</f>
        <v>0.05</v>
      </c>
      <c r="Q30" s="49">
        <v>9</v>
      </c>
      <c r="R30" s="79" t="s">
        <v>1021</v>
      </c>
      <c r="S30" s="79">
        <f t="shared" si="9"/>
        <v>0</v>
      </c>
      <c r="T30" s="30"/>
      <c r="U30" s="79">
        <v>208</v>
      </c>
      <c r="V30" s="30"/>
      <c r="W30" s="30"/>
      <c r="X30" s="30"/>
      <c r="Y30" s="30"/>
      <c r="Z30" s="10">
        <f t="shared" si="7"/>
        <v>10.4</v>
      </c>
      <c r="AA30" s="12">
        <f t="shared" si="8"/>
        <v>115.55555555555557</v>
      </c>
      <c r="AB30" s="29"/>
      <c r="AC30" s="29"/>
      <c r="AD30" s="29"/>
      <c r="AE30" s="11" t="str">
        <f t="shared" si="0"/>
        <v xml:space="preserve"> </v>
      </c>
    </row>
    <row r="31" spans="1:31" ht="46.5">
      <c r="A31" s="81"/>
      <c r="B31" s="81"/>
      <c r="D31" s="39"/>
      <c r="I31" s="86"/>
      <c r="P31" s="106"/>
      <c r="Q31" s="106" t="s">
        <v>1050</v>
      </c>
      <c r="R31" s="49">
        <v>9</v>
      </c>
      <c r="Z31" s="3"/>
    </row>
    <row r="32" spans="1:31" ht="20.25">
      <c r="A32" s="81"/>
      <c r="B32" s="81"/>
      <c r="D32" s="39"/>
      <c r="Z32" s="3"/>
    </row>
    <row r="33" spans="1:26" ht="20.25">
      <c r="A33" s="81"/>
      <c r="B33" s="81"/>
      <c r="D33" s="39"/>
      <c r="Z33" s="3"/>
    </row>
    <row r="34" spans="1:26" ht="20.25">
      <c r="A34" s="81"/>
      <c r="B34" s="81"/>
      <c r="D34" s="39"/>
      <c r="Z34" s="3"/>
    </row>
    <row r="35" spans="1:26" ht="20.25">
      <c r="A35" s="81"/>
      <c r="B35" s="81"/>
      <c r="D35" s="39"/>
      <c r="Z35" s="3"/>
    </row>
    <row r="36" spans="1:26" ht="20.25">
      <c r="A36" s="81"/>
      <c r="B36" s="81"/>
      <c r="D36" s="39"/>
      <c r="Z36" s="3"/>
    </row>
    <row r="37" spans="1:26" ht="20.25">
      <c r="A37" s="81"/>
      <c r="B37" s="81"/>
      <c r="D37" s="39"/>
      <c r="Z37" s="3"/>
    </row>
    <row r="38" spans="1:26" ht="20.25">
      <c r="A38" s="81"/>
      <c r="B38" s="81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81"/>
      <c r="B39" s="81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81"/>
      <c r="B40" s="81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  <mergeCell ref="A1:B4"/>
    <mergeCell ref="C1:Y4"/>
    <mergeCell ref="Z1:AE1"/>
    <mergeCell ref="Z2:AE2"/>
    <mergeCell ref="Z3:AE3"/>
    <mergeCell ref="Z4:AE4"/>
  </mergeCells>
  <conditionalFormatting sqref="AE9:AE16">
    <cfRule type="containsText" dxfId="24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23" priority="7" operator="containsText" text="WARNING">
      <formula>NOT(ISERROR(SEARCH("WARNING",AE18)))</formula>
    </cfRule>
  </conditionalFormatting>
  <conditionalFormatting sqref="AE18">
    <cfRule type="containsText" dxfId="22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21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20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E48"/>
  <sheetViews>
    <sheetView topLeftCell="E18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1023</v>
      </c>
      <c r="G8" s="4" t="s">
        <v>1024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76"/>
      <c r="E9" s="77"/>
      <c r="F9" s="77"/>
      <c r="G9" s="77"/>
      <c r="H9" s="77"/>
      <c r="I9" s="76"/>
      <c r="J9" s="77"/>
      <c r="K9" s="77">
        <f>(F9-E9)*J9</f>
        <v>0</v>
      </c>
      <c r="L9" s="76">
        <f>(G9-F9)*J9</f>
        <v>0</v>
      </c>
      <c r="M9" s="76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76"/>
      <c r="S9" s="76"/>
      <c r="T9" s="76"/>
      <c r="U9" s="76"/>
      <c r="V9" s="76"/>
      <c r="W9" s="76"/>
      <c r="X9" s="76"/>
      <c r="Y9" s="76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76"/>
      <c r="E10" s="77"/>
      <c r="F10" s="77"/>
      <c r="G10" s="77"/>
      <c r="H10" s="77"/>
      <c r="I10" s="76"/>
      <c r="J10" s="77"/>
      <c r="K10" s="77">
        <f>(F10-E10)*J10</f>
        <v>0</v>
      </c>
      <c r="L10" s="76">
        <f>(G10-F10)*J10</f>
        <v>0</v>
      </c>
      <c r="M10" s="76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76"/>
      <c r="S10" s="76"/>
      <c r="T10" s="76"/>
      <c r="U10" s="76"/>
      <c r="V10" s="76"/>
      <c r="W10" s="76"/>
      <c r="X10" s="76"/>
      <c r="Y10" s="76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76"/>
      <c r="E11" s="77"/>
      <c r="F11" s="77"/>
      <c r="G11" s="77"/>
      <c r="H11" s="77"/>
      <c r="I11" s="76"/>
      <c r="J11" s="77"/>
      <c r="K11" s="77">
        <f>(F11-E11)*J11</f>
        <v>0</v>
      </c>
      <c r="L11" s="76">
        <f>(G11-F11)*J11</f>
        <v>0</v>
      </c>
      <c r="M11" s="76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76"/>
      <c r="S11" s="76"/>
      <c r="T11" s="76"/>
      <c r="U11" s="76"/>
      <c r="V11" s="76"/>
      <c r="W11" s="76"/>
      <c r="X11" s="76"/>
      <c r="Y11" s="76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76"/>
      <c r="E12" s="77"/>
      <c r="F12" s="77"/>
      <c r="G12" s="77"/>
      <c r="H12" s="77"/>
      <c r="I12" s="76"/>
      <c r="J12" s="77"/>
      <c r="K12" s="77">
        <f>(F12-E12)*J12</f>
        <v>0</v>
      </c>
      <c r="L12" s="76">
        <f>(G12-F12)*J12</f>
        <v>0</v>
      </c>
      <c r="M12" s="76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76"/>
      <c r="S12" s="76"/>
      <c r="T12" s="76"/>
      <c r="U12" s="76"/>
      <c r="V12" s="76"/>
      <c r="W12" s="76"/>
      <c r="X12" s="76"/>
      <c r="Y12" s="76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76"/>
      <c r="E13" s="77"/>
      <c r="F13" s="77"/>
      <c r="G13" s="77"/>
      <c r="H13" s="77"/>
      <c r="I13" s="76"/>
      <c r="J13" s="77"/>
      <c r="K13" s="77">
        <f>(F13-E13)*J13</f>
        <v>0</v>
      </c>
      <c r="L13" s="76">
        <f>(G13-F13)*J13</f>
        <v>0</v>
      </c>
      <c r="M13" s="76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76"/>
      <c r="S13" s="76"/>
      <c r="T13" s="76"/>
      <c r="U13" s="76"/>
      <c r="V13" s="76"/>
      <c r="W13" s="76"/>
      <c r="X13" s="76"/>
      <c r="Y13" s="76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76"/>
      <c r="E14" s="77"/>
      <c r="F14" s="77"/>
      <c r="G14" s="77"/>
      <c r="H14" s="77"/>
      <c r="I14" s="76"/>
      <c r="J14" s="77"/>
      <c r="K14" s="77"/>
      <c r="L14" s="76"/>
      <c r="M14" s="76"/>
      <c r="N14" s="10"/>
      <c r="O14" s="10"/>
      <c r="P14" s="10"/>
      <c r="Q14" s="11"/>
      <c r="R14" s="76"/>
      <c r="S14" s="76"/>
      <c r="T14" s="76"/>
      <c r="U14" s="76"/>
      <c r="V14" s="76"/>
      <c r="W14" s="76"/>
      <c r="X14" s="76"/>
      <c r="Y14" s="76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76"/>
      <c r="E15" s="77"/>
      <c r="F15" s="77"/>
      <c r="G15" s="77"/>
      <c r="H15" s="77"/>
      <c r="I15" s="76"/>
      <c r="J15" s="77"/>
      <c r="K15" s="77"/>
      <c r="L15" s="76"/>
      <c r="M15" s="76"/>
      <c r="N15" s="10"/>
      <c r="O15" s="10"/>
      <c r="P15" s="10"/>
      <c r="Q15" s="11"/>
      <c r="R15" s="76"/>
      <c r="S15" s="76"/>
      <c r="T15" s="76"/>
      <c r="U15" s="76"/>
      <c r="V15" s="76"/>
      <c r="W15" s="76"/>
      <c r="X15" s="76"/>
      <c r="Y15" s="76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76"/>
      <c r="E16" s="77"/>
      <c r="F16" s="77"/>
      <c r="G16" s="77"/>
      <c r="H16" s="77"/>
      <c r="I16" s="76"/>
      <c r="J16" s="77"/>
      <c r="K16" s="77">
        <f>(F16-E16)*J16</f>
        <v>0</v>
      </c>
      <c r="L16" s="76">
        <f>(G16-F16)*J16</f>
        <v>0</v>
      </c>
      <c r="M16" s="76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76"/>
      <c r="S16" s="76"/>
      <c r="T16" s="76"/>
      <c r="U16" s="76"/>
      <c r="V16" s="76"/>
      <c r="W16" s="76"/>
      <c r="X16" s="76"/>
      <c r="Y16" s="76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76">
        <v>28850</v>
      </c>
      <c r="F18" s="76">
        <v>29180</v>
      </c>
      <c r="G18" s="76">
        <v>29180</v>
      </c>
      <c r="H18" s="76">
        <v>29297</v>
      </c>
      <c r="I18" s="84">
        <f>IFERROR(VLOOKUP(D18,Pieces!A:C,3,0),"Entrer la cadence")</f>
        <v>75</v>
      </c>
      <c r="J18" s="76">
        <v>1</v>
      </c>
      <c r="K18" s="76">
        <f t="shared" ref="K18:K30" si="1">(F18-E18)*J18</f>
        <v>330</v>
      </c>
      <c r="L18" s="76">
        <f t="shared" ref="L18:L30" si="2">(G18-F18)*J18</f>
        <v>0</v>
      </c>
      <c r="M18" s="76">
        <f>(H18-G18)*J18</f>
        <v>117</v>
      </c>
      <c r="N18" s="17">
        <f>IF(I18=0,0,K18/I18)</f>
        <v>4.4000000000000004</v>
      </c>
      <c r="O18" s="17">
        <f t="shared" ref="O18:O25" si="3">IF(I18=0,0,L18/I18)</f>
        <v>0</v>
      </c>
      <c r="P18" s="17">
        <f>IF(I18=0,0,M18/I18)</f>
        <v>1.56</v>
      </c>
      <c r="Q18" s="49">
        <v>5</v>
      </c>
      <c r="R18" s="76"/>
      <c r="S18" s="76">
        <f>U18+T18-K18-L18-M18</f>
        <v>0</v>
      </c>
      <c r="T18" s="76"/>
      <c r="U18" s="76">
        <v>447</v>
      </c>
      <c r="V18" s="76"/>
      <c r="W18" s="76"/>
      <c r="X18" s="76"/>
      <c r="Y18" s="76"/>
      <c r="Z18" s="10">
        <f>IF(I18=0,0,(U18+T18)/I18)</f>
        <v>5.96</v>
      </c>
      <c r="AA18" s="12">
        <f>IF(OR(Q18=0,I18=0),"",Z18/Q18*100)</f>
        <v>119.19999999999999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>
        <f>IFERROR(VLOOKUP(D19,Pieces!A:B,2,0)," ")</f>
        <v>199400</v>
      </c>
      <c r="D19" s="50" t="s">
        <v>1003</v>
      </c>
      <c r="E19" s="76">
        <v>0</v>
      </c>
      <c r="F19" s="76">
        <v>48</v>
      </c>
      <c r="G19" s="76">
        <v>48</v>
      </c>
      <c r="H19" s="76">
        <v>48</v>
      </c>
      <c r="I19" s="84">
        <f>IFERROR(VLOOKUP(D19,Pieces!A:C,3,0),"Entrer la cadence")</f>
        <v>150</v>
      </c>
      <c r="J19" s="76">
        <v>1</v>
      </c>
      <c r="K19" s="76">
        <f t="shared" si="1"/>
        <v>48</v>
      </c>
      <c r="L19" s="76">
        <f t="shared" si="2"/>
        <v>0</v>
      </c>
      <c r="M19" s="76">
        <f t="shared" ref="M19:M30" si="4">(H19-G19)*J19</f>
        <v>0</v>
      </c>
      <c r="N19" s="17">
        <f t="shared" ref="N19:N25" si="5">IF(I19=0,0,K19/I19)</f>
        <v>0.32</v>
      </c>
      <c r="O19" s="17">
        <f t="shared" si="3"/>
        <v>0</v>
      </c>
      <c r="P19" s="17">
        <f t="shared" ref="P19:P25" si="6">IF(I19=0,0,M19/I19)</f>
        <v>0</v>
      </c>
      <c r="Q19" s="49">
        <v>5</v>
      </c>
      <c r="R19" s="76" t="s">
        <v>1031</v>
      </c>
      <c r="S19" s="76">
        <f>U19+T19-K19-L19-M19</f>
        <v>0</v>
      </c>
      <c r="T19" s="76"/>
      <c r="U19" s="76">
        <v>48</v>
      </c>
      <c r="V19" s="76"/>
      <c r="W19" s="76"/>
      <c r="X19" s="76"/>
      <c r="Y19" s="76"/>
      <c r="Z19" s="10">
        <f t="shared" ref="Z19:Z30" si="7">IF(I19=0,0,(U19+T19)/I19)</f>
        <v>0.32</v>
      </c>
      <c r="AA19" s="12">
        <f t="shared" ref="AA19:AA30" si="8">IF(OR(Q19=0,I19=0),"",Z19/Q19*100)</f>
        <v>6.4</v>
      </c>
      <c r="AB19" s="12"/>
      <c r="AC19" s="12"/>
      <c r="AD19" s="12"/>
      <c r="AE19" s="11" t="str">
        <f t="shared" si="0"/>
        <v>WARNING</v>
      </c>
    </row>
    <row r="20" spans="1:31" ht="55.5" customHeight="1">
      <c r="A20" s="5" t="s">
        <v>40</v>
      </c>
      <c r="B20" s="20" t="s">
        <v>54</v>
      </c>
      <c r="C20" s="14" t="str">
        <f>IFERROR(VLOOKUP(D20,Pieces!A:B,2,0)," ")</f>
        <v>G011</v>
      </c>
      <c r="D20" s="76" t="s">
        <v>85</v>
      </c>
      <c r="E20" s="76">
        <v>1084</v>
      </c>
      <c r="F20" s="76">
        <v>1151</v>
      </c>
      <c r="G20" s="76">
        <v>1151</v>
      </c>
      <c r="H20" s="76">
        <v>1151</v>
      </c>
      <c r="I20" s="84">
        <f>IFERROR(VLOOKUP(D20,Pieces!A:C,3,0),"Entrer la cadence")</f>
        <v>45</v>
      </c>
      <c r="J20" s="16">
        <v>1</v>
      </c>
      <c r="K20" s="76">
        <f t="shared" si="1"/>
        <v>67</v>
      </c>
      <c r="L20" s="76">
        <f t="shared" si="2"/>
        <v>0</v>
      </c>
      <c r="M20" s="76">
        <f t="shared" si="4"/>
        <v>0</v>
      </c>
      <c r="N20" s="17">
        <f t="shared" si="5"/>
        <v>1.4888888888888889</v>
      </c>
      <c r="O20" s="17">
        <f t="shared" si="3"/>
        <v>0</v>
      </c>
      <c r="P20" s="17">
        <f t="shared" si="6"/>
        <v>0</v>
      </c>
      <c r="Q20" s="49">
        <v>5</v>
      </c>
      <c r="R20" s="51"/>
      <c r="S20" s="76">
        <f t="shared" ref="S20:S30" si="9">U20+T20-K20-L20-M20</f>
        <v>0</v>
      </c>
      <c r="T20" s="76"/>
      <c r="U20" s="76">
        <v>67</v>
      </c>
      <c r="V20" s="76"/>
      <c r="W20" s="76"/>
      <c r="X20" s="76"/>
      <c r="Y20" s="76"/>
      <c r="Z20" s="10">
        <f t="shared" si="7"/>
        <v>1.4888888888888889</v>
      </c>
      <c r="AA20" s="12">
        <f t="shared" si="8"/>
        <v>29.777777777777782</v>
      </c>
      <c r="AB20" s="12"/>
      <c r="AC20" s="12"/>
      <c r="AD20" s="12"/>
      <c r="AE20" s="11" t="str">
        <f t="shared" si="0"/>
        <v>WARNING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I081-95-CP8</v>
      </c>
      <c r="D21" s="76" t="s">
        <v>87</v>
      </c>
      <c r="E21" s="76">
        <v>411</v>
      </c>
      <c r="F21" s="76">
        <v>470</v>
      </c>
      <c r="G21" s="76">
        <v>470</v>
      </c>
      <c r="H21" s="76">
        <v>471</v>
      </c>
      <c r="I21" s="84">
        <f>IFERROR(VLOOKUP(D21,Pieces!A:C,3,0),"Entrer la cadence")</f>
        <v>28</v>
      </c>
      <c r="J21" s="76">
        <v>1</v>
      </c>
      <c r="K21" s="76">
        <f t="shared" si="1"/>
        <v>59</v>
      </c>
      <c r="L21" s="76">
        <f t="shared" si="2"/>
        <v>0</v>
      </c>
      <c r="M21" s="76">
        <f t="shared" si="4"/>
        <v>1</v>
      </c>
      <c r="N21" s="17">
        <f t="shared" si="5"/>
        <v>2.1071428571428572</v>
      </c>
      <c r="O21" s="17">
        <f t="shared" si="3"/>
        <v>0</v>
      </c>
      <c r="P21" s="17">
        <f t="shared" si="6"/>
        <v>3.5714285714285712E-2</v>
      </c>
      <c r="Q21" s="49">
        <v>5</v>
      </c>
      <c r="R21" s="51"/>
      <c r="S21" s="76">
        <f t="shared" si="9"/>
        <v>0</v>
      </c>
      <c r="T21" s="76"/>
      <c r="U21" s="76">
        <v>60</v>
      </c>
      <c r="V21" s="76"/>
      <c r="W21" s="76"/>
      <c r="X21" s="76"/>
      <c r="Y21" s="76"/>
      <c r="Z21" s="10">
        <f t="shared" si="7"/>
        <v>2.1428571428571428</v>
      </c>
      <c r="AA21" s="12">
        <f t="shared" si="8"/>
        <v>42.857142857142854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480387</v>
      </c>
      <c r="D22" s="76" t="s">
        <v>88</v>
      </c>
      <c r="E22" s="76">
        <v>0</v>
      </c>
      <c r="F22" s="76">
        <v>0</v>
      </c>
      <c r="G22" s="76">
        <v>0</v>
      </c>
      <c r="H22" s="76">
        <v>0</v>
      </c>
      <c r="I22" s="84">
        <f>IFERROR(VLOOKUP(D22,Pieces!A:C,3,0),"Entrer la cadence")</f>
        <v>20</v>
      </c>
      <c r="J22" s="76">
        <v>1</v>
      </c>
      <c r="K22" s="76">
        <f t="shared" si="1"/>
        <v>0</v>
      </c>
      <c r="L22" s="76">
        <f t="shared" si="2"/>
        <v>0</v>
      </c>
      <c r="M22" s="76">
        <f t="shared" si="4"/>
        <v>0</v>
      </c>
      <c r="N22" s="17">
        <f t="shared" si="5"/>
        <v>0</v>
      </c>
      <c r="O22" s="17">
        <f t="shared" si="3"/>
        <v>0</v>
      </c>
      <c r="P22" s="17">
        <f t="shared" si="6"/>
        <v>0</v>
      </c>
      <c r="Q22" s="49">
        <v>5</v>
      </c>
      <c r="R22" s="76"/>
      <c r="S22" s="76">
        <f t="shared" si="9"/>
        <v>0</v>
      </c>
      <c r="T22" s="76"/>
      <c r="U22" s="76">
        <v>0</v>
      </c>
      <c r="V22" s="76"/>
      <c r="W22" s="76"/>
      <c r="X22" s="76"/>
      <c r="Y22" s="76"/>
      <c r="Z22" s="10">
        <f t="shared" si="7"/>
        <v>0</v>
      </c>
      <c r="AA22" s="12">
        <f t="shared" si="8"/>
        <v>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76" t="s">
        <v>89</v>
      </c>
      <c r="E23" s="77">
        <v>0</v>
      </c>
      <c r="F23" s="77">
        <v>0</v>
      </c>
      <c r="G23" s="77">
        <v>0</v>
      </c>
      <c r="H23" s="77">
        <v>0</v>
      </c>
      <c r="I23" s="84">
        <f>IFERROR(VLOOKUP(D23,Pieces!A:C,3,0),"Entrer la cadence")</f>
        <v>1</v>
      </c>
      <c r="J23" s="76">
        <v>1</v>
      </c>
      <c r="K23" s="76">
        <f t="shared" si="1"/>
        <v>0</v>
      </c>
      <c r="L23" s="76">
        <f t="shared" si="2"/>
        <v>0</v>
      </c>
      <c r="M23" s="76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5</v>
      </c>
      <c r="R23" s="52"/>
      <c r="S23" s="76">
        <f t="shared" si="9"/>
        <v>0</v>
      </c>
      <c r="T23" s="76"/>
      <c r="U23" s="76">
        <v>0</v>
      </c>
      <c r="V23" s="76"/>
      <c r="W23" s="76"/>
      <c r="X23" s="76"/>
      <c r="Y23" s="76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76" t="s">
        <v>90</v>
      </c>
      <c r="E24" s="76">
        <v>887</v>
      </c>
      <c r="F24" s="76">
        <v>887</v>
      </c>
      <c r="G24" s="76">
        <v>887</v>
      </c>
      <c r="H24" s="76">
        <v>887</v>
      </c>
      <c r="I24" s="84">
        <f>IFERROR(VLOOKUP(D24,Pieces!A:C,3,0),"Entrer la cadence")</f>
        <v>28</v>
      </c>
      <c r="J24" s="76">
        <v>7</v>
      </c>
      <c r="K24" s="76">
        <f t="shared" si="1"/>
        <v>0</v>
      </c>
      <c r="L24" s="76">
        <f t="shared" si="2"/>
        <v>0</v>
      </c>
      <c r="M24" s="76">
        <f t="shared" si="4"/>
        <v>0</v>
      </c>
      <c r="N24" s="17">
        <f>IF(I24=0,0,K24/I24)</f>
        <v>0</v>
      </c>
      <c r="O24" s="17">
        <f t="shared" si="3"/>
        <v>0</v>
      </c>
      <c r="P24" s="17">
        <f t="shared" si="6"/>
        <v>0</v>
      </c>
      <c r="Q24" s="49">
        <v>5</v>
      </c>
      <c r="R24" s="76"/>
      <c r="S24" s="76">
        <f t="shared" si="9"/>
        <v>0</v>
      </c>
      <c r="T24" s="76"/>
      <c r="U24" s="76">
        <v>0</v>
      </c>
      <c r="V24" s="76"/>
      <c r="W24" s="76"/>
      <c r="X24" s="76"/>
      <c r="Y24" s="76"/>
      <c r="Z24" s="10">
        <f t="shared" si="7"/>
        <v>0</v>
      </c>
      <c r="AA24" s="12">
        <f t="shared" si="8"/>
        <v>0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76" t="s">
        <v>91</v>
      </c>
      <c r="E25" s="77">
        <v>80</v>
      </c>
      <c r="F25" s="77">
        <v>80</v>
      </c>
      <c r="G25" s="77">
        <v>80</v>
      </c>
      <c r="H25" s="77">
        <v>80</v>
      </c>
      <c r="I25" s="84">
        <f>IFERROR(VLOOKUP(D25,Pieces!A:C,3,0),"Entrer la cadence")</f>
        <v>60</v>
      </c>
      <c r="J25" s="76">
        <v>20</v>
      </c>
      <c r="K25" s="76">
        <f t="shared" si="1"/>
        <v>0</v>
      </c>
      <c r="L25" s="76">
        <f t="shared" si="2"/>
        <v>0</v>
      </c>
      <c r="M25" s="76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5</v>
      </c>
      <c r="R25" s="76"/>
      <c r="S25" s="76">
        <f t="shared" si="9"/>
        <v>0</v>
      </c>
      <c r="T25" s="76"/>
      <c r="U25" s="76">
        <v>0</v>
      </c>
      <c r="V25" s="76"/>
      <c r="W25" s="76"/>
      <c r="X25" s="76"/>
      <c r="Y25" s="76"/>
      <c r="Z25" s="10">
        <f t="shared" si="7"/>
        <v>0</v>
      </c>
      <c r="AA25" s="12">
        <f t="shared" si="8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77">
        <v>15</v>
      </c>
      <c r="F26" s="77">
        <v>15</v>
      </c>
      <c r="G26" s="77">
        <v>15</v>
      </c>
      <c r="H26" s="77">
        <v>15</v>
      </c>
      <c r="I26" s="84">
        <f>IFERROR(VLOOKUP(D26,Pieces!A:C,3,0),"Entrer la cadence")</f>
        <v>38</v>
      </c>
      <c r="J26" s="76">
        <v>51</v>
      </c>
      <c r="K26" s="76">
        <f t="shared" si="1"/>
        <v>0</v>
      </c>
      <c r="L26" s="76">
        <f t="shared" si="2"/>
        <v>0</v>
      </c>
      <c r="M26" s="76">
        <f t="shared" si="4"/>
        <v>0</v>
      </c>
      <c r="N26" s="17">
        <f>IF(I26=0,0,K26/I26)</f>
        <v>0</v>
      </c>
      <c r="O26" s="17">
        <f>IF(I26=0,0,L26/I26)</f>
        <v>0</v>
      </c>
      <c r="P26" s="17">
        <f>IF(I26=0,0,M26/I26)</f>
        <v>0</v>
      </c>
      <c r="Q26" s="49">
        <v>5</v>
      </c>
      <c r="R26" s="28"/>
      <c r="S26" s="76">
        <f t="shared" si="9"/>
        <v>0</v>
      </c>
      <c r="T26" s="76"/>
      <c r="U26" s="76">
        <v>0</v>
      </c>
      <c r="V26" s="76"/>
      <c r="W26" s="76"/>
      <c r="X26" s="76"/>
      <c r="Y26" s="76"/>
      <c r="Z26" s="10">
        <f>IF(I26=0,0,(U26+T26)/I26)</f>
        <v>0</v>
      </c>
      <c r="AA26" s="12">
        <f>IF(OR(Q26=0,I26=0),"",Z26/Q26*100)</f>
        <v>0</v>
      </c>
      <c r="AB26" s="77"/>
      <c r="AC26" s="77"/>
      <c r="AD26" s="77"/>
      <c r="AE26" s="11" t="str">
        <f>IF(AA26&gt;85," ","WARNING")</f>
        <v>WARNING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76" t="s">
        <v>89</v>
      </c>
      <c r="E27" s="77">
        <v>0</v>
      </c>
      <c r="F27" s="77">
        <v>0</v>
      </c>
      <c r="G27" s="77">
        <v>0</v>
      </c>
      <c r="H27" s="77">
        <v>0</v>
      </c>
      <c r="I27" s="84">
        <f>IFERROR(VLOOKUP(D27,Pieces!A:C,3,0),"Entrer la cadence")</f>
        <v>1</v>
      </c>
      <c r="J27" s="76">
        <v>1</v>
      </c>
      <c r="K27" s="76">
        <f>(F27-E27)*J27</f>
        <v>0</v>
      </c>
      <c r="L27" s="76">
        <f>(G27-F27)*J27</f>
        <v>0</v>
      </c>
      <c r="M27" s="76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5</v>
      </c>
      <c r="R27" s="76"/>
      <c r="S27" s="76">
        <f t="shared" si="9"/>
        <v>0</v>
      </c>
      <c r="T27" s="76"/>
      <c r="U27" s="76">
        <v>0</v>
      </c>
      <c r="V27" s="76"/>
      <c r="W27" s="76"/>
      <c r="X27" s="76"/>
      <c r="Y27" s="76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76" t="s">
        <v>93</v>
      </c>
      <c r="E28" s="76">
        <v>180777</v>
      </c>
      <c r="F28" s="76">
        <v>180777</v>
      </c>
      <c r="G28" s="76">
        <v>180777</v>
      </c>
      <c r="H28" s="76">
        <v>180777</v>
      </c>
      <c r="I28" s="84">
        <f>IFERROR(VLOOKUP(D28,Pieces!A:C,3,0),"Entrer la cadence")</f>
        <v>454</v>
      </c>
      <c r="J28" s="76">
        <v>1</v>
      </c>
      <c r="K28" s="76">
        <f t="shared" si="1"/>
        <v>0</v>
      </c>
      <c r="L28" s="76">
        <f t="shared" si="2"/>
        <v>0</v>
      </c>
      <c r="M28" s="76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5</v>
      </c>
      <c r="R28" s="76"/>
      <c r="S28" s="76">
        <f t="shared" si="9"/>
        <v>0</v>
      </c>
      <c r="T28" s="76"/>
      <c r="U28" s="76">
        <v>0</v>
      </c>
      <c r="V28" s="76"/>
      <c r="W28" s="76"/>
      <c r="X28" s="76"/>
      <c r="Y28" s="76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I143-CP1</v>
      </c>
      <c r="D29" s="76" t="s">
        <v>94</v>
      </c>
      <c r="E29" s="77">
        <v>3390</v>
      </c>
      <c r="F29" s="77">
        <v>3630</v>
      </c>
      <c r="G29" s="77">
        <v>3630</v>
      </c>
      <c r="H29" s="77">
        <v>3630</v>
      </c>
      <c r="I29" s="84">
        <f>IFERROR(VLOOKUP(D29,Pieces!A:C,3,0),"Entrer la cadence")</f>
        <v>50</v>
      </c>
      <c r="J29" s="76">
        <v>1</v>
      </c>
      <c r="K29" s="76">
        <f t="shared" si="1"/>
        <v>240</v>
      </c>
      <c r="L29" s="76">
        <f t="shared" si="2"/>
        <v>0</v>
      </c>
      <c r="M29" s="76">
        <f>(H29-G29)*J29</f>
        <v>0</v>
      </c>
      <c r="N29" s="17">
        <f>IF(I29=0,0,K29/I29)</f>
        <v>4.8</v>
      </c>
      <c r="O29" s="17">
        <f>IF(I29=0,0,L29/I29)</f>
        <v>0</v>
      </c>
      <c r="P29" s="17">
        <f>IF(I29=0,0,M29/I29)</f>
        <v>0</v>
      </c>
      <c r="Q29" s="49">
        <v>5</v>
      </c>
      <c r="R29" s="76"/>
      <c r="S29" s="76">
        <f t="shared" si="9"/>
        <v>0</v>
      </c>
      <c r="T29" s="76"/>
      <c r="U29" s="76">
        <v>240</v>
      </c>
      <c r="V29" s="76"/>
      <c r="W29" s="76"/>
      <c r="X29" s="76"/>
      <c r="Y29" s="76"/>
      <c r="Z29" s="10">
        <f>IF(I29=0,0,(U29+T29)/I29)</f>
        <v>4.8</v>
      </c>
      <c r="AA29" s="12">
        <f>IF(OR(Q29=0,I29=0),"",Z29/Q29*100)</f>
        <v>96</v>
      </c>
      <c r="AB29" s="12"/>
      <c r="AC29" s="12"/>
      <c r="AD29" s="12"/>
      <c r="AE29" s="11" t="str">
        <f>IF(AA29&gt;85," ","WARNING")</f>
        <v xml:space="preserve"> 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H001-PROD</v>
      </c>
      <c r="D30" s="76" t="s">
        <v>1022</v>
      </c>
      <c r="E30" s="77">
        <v>0</v>
      </c>
      <c r="F30" s="77">
        <v>64</v>
      </c>
      <c r="G30" s="77">
        <v>64</v>
      </c>
      <c r="H30" s="77">
        <v>64</v>
      </c>
      <c r="I30" s="84">
        <f>IFERROR(VLOOKUP(D30,Pieces!A:C,3,0),"Entrer la cadence")</f>
        <v>20</v>
      </c>
      <c r="J30" s="76">
        <v>1</v>
      </c>
      <c r="K30" s="76">
        <f t="shared" si="1"/>
        <v>64</v>
      </c>
      <c r="L30" s="76">
        <f t="shared" si="2"/>
        <v>0</v>
      </c>
      <c r="M30" s="76">
        <f t="shared" si="4"/>
        <v>0</v>
      </c>
      <c r="N30" s="26">
        <f>IF(I30=0,0,K30/I30)</f>
        <v>3.2</v>
      </c>
      <c r="O30" s="26">
        <f>IF(I30=0,0,L30/I30)</f>
        <v>0</v>
      </c>
      <c r="P30" s="26">
        <f>IF(I30=0,0,M30/I30)</f>
        <v>0</v>
      </c>
      <c r="Q30" s="49">
        <v>5</v>
      </c>
      <c r="R30" s="76" t="s">
        <v>1021</v>
      </c>
      <c r="S30" s="76">
        <f t="shared" si="9"/>
        <v>0</v>
      </c>
      <c r="T30" s="30"/>
      <c r="U30" s="76">
        <v>64</v>
      </c>
      <c r="V30" s="30"/>
      <c r="W30" s="30"/>
      <c r="X30" s="30"/>
      <c r="Y30" s="30"/>
      <c r="Z30" s="10">
        <f t="shared" si="7"/>
        <v>3.2</v>
      </c>
      <c r="AA30" s="12">
        <f t="shared" si="8"/>
        <v>64</v>
      </c>
      <c r="AB30" s="29"/>
      <c r="AC30" s="29"/>
      <c r="AD30" s="29"/>
      <c r="AE30" s="11" t="str">
        <f t="shared" si="0"/>
        <v>WARNING</v>
      </c>
    </row>
    <row r="31" spans="1:31" ht="46.5">
      <c r="A31" s="78"/>
      <c r="B31" s="78"/>
      <c r="D31" s="39"/>
      <c r="P31" s="106"/>
      <c r="Q31" s="106" t="s">
        <v>1050</v>
      </c>
      <c r="R31" s="49">
        <v>5</v>
      </c>
      <c r="Z31" s="3"/>
    </row>
    <row r="32" spans="1:31" ht="20.25">
      <c r="A32" s="78"/>
      <c r="B32" s="78"/>
      <c r="D32" s="39"/>
      <c r="Z32" s="3"/>
    </row>
    <row r="33" spans="1:26" ht="20.25">
      <c r="A33" s="78"/>
      <c r="B33" s="78"/>
      <c r="D33" s="39"/>
      <c r="Z33" s="3"/>
    </row>
    <row r="34" spans="1:26" ht="20.25">
      <c r="A34" s="78"/>
      <c r="B34" s="78"/>
      <c r="D34" s="39"/>
      <c r="Z34" s="3"/>
    </row>
    <row r="35" spans="1:26" ht="20.25">
      <c r="A35" s="78"/>
      <c r="B35" s="78"/>
      <c r="D35" s="39"/>
      <c r="Z35" s="3"/>
    </row>
    <row r="36" spans="1:26" ht="20.25">
      <c r="A36" s="78"/>
      <c r="B36" s="78"/>
      <c r="D36" s="39"/>
      <c r="Z36" s="3"/>
    </row>
    <row r="37" spans="1:26" ht="20.25">
      <c r="A37" s="78"/>
      <c r="B37" s="78"/>
      <c r="D37" s="39"/>
      <c r="Z37" s="3"/>
    </row>
    <row r="38" spans="1:26" ht="20.25">
      <c r="A38" s="78"/>
      <c r="B38" s="78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78"/>
      <c r="B39" s="78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78"/>
      <c r="B40" s="78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A1:B4"/>
    <mergeCell ref="C1:Y4"/>
    <mergeCell ref="Z1:AE1"/>
    <mergeCell ref="Z2:AE2"/>
    <mergeCell ref="Z3:AE3"/>
    <mergeCell ref="Z4:AE4"/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</mergeCells>
  <conditionalFormatting sqref="AE9:AE16">
    <cfRule type="containsText" dxfId="19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18" priority="7" operator="containsText" text="WARNING">
      <formula>NOT(ISERROR(SEARCH("WARNING",AE18)))</formula>
    </cfRule>
  </conditionalFormatting>
  <conditionalFormatting sqref="AE18">
    <cfRule type="containsText" dxfId="17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16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15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E48"/>
  <sheetViews>
    <sheetView topLeftCell="E18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76"/>
      <c r="E9" s="77"/>
      <c r="F9" s="77"/>
      <c r="G9" s="77"/>
      <c r="H9" s="77"/>
      <c r="I9" s="76"/>
      <c r="J9" s="77"/>
      <c r="K9" s="77">
        <f>(F9-E9)*J9</f>
        <v>0</v>
      </c>
      <c r="L9" s="76">
        <f>(G9-F9)*J9</f>
        <v>0</v>
      </c>
      <c r="M9" s="76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76"/>
      <c r="S9" s="76"/>
      <c r="T9" s="76"/>
      <c r="U9" s="76"/>
      <c r="V9" s="76"/>
      <c r="W9" s="76"/>
      <c r="X9" s="76"/>
      <c r="Y9" s="76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76"/>
      <c r="E10" s="77"/>
      <c r="F10" s="77"/>
      <c r="G10" s="77"/>
      <c r="H10" s="77"/>
      <c r="I10" s="76"/>
      <c r="J10" s="77"/>
      <c r="K10" s="77">
        <f>(F10-E10)*J10</f>
        <v>0</v>
      </c>
      <c r="L10" s="76">
        <f>(G10-F10)*J10</f>
        <v>0</v>
      </c>
      <c r="M10" s="76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76"/>
      <c r="S10" s="76"/>
      <c r="T10" s="76"/>
      <c r="U10" s="76"/>
      <c r="V10" s="76"/>
      <c r="W10" s="76"/>
      <c r="X10" s="76"/>
      <c r="Y10" s="76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76"/>
      <c r="E11" s="77"/>
      <c r="F11" s="77"/>
      <c r="G11" s="77"/>
      <c r="H11" s="77"/>
      <c r="I11" s="76"/>
      <c r="J11" s="77"/>
      <c r="K11" s="77">
        <f>(F11-E11)*J11</f>
        <v>0</v>
      </c>
      <c r="L11" s="76">
        <f>(G11-F11)*J11</f>
        <v>0</v>
      </c>
      <c r="M11" s="76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76"/>
      <c r="S11" s="76"/>
      <c r="T11" s="76"/>
      <c r="U11" s="76"/>
      <c r="V11" s="76"/>
      <c r="W11" s="76"/>
      <c r="X11" s="76"/>
      <c r="Y11" s="76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76"/>
      <c r="E12" s="77"/>
      <c r="F12" s="77"/>
      <c r="G12" s="77"/>
      <c r="H12" s="77"/>
      <c r="I12" s="76"/>
      <c r="J12" s="77"/>
      <c r="K12" s="77">
        <f>(F12-E12)*J12</f>
        <v>0</v>
      </c>
      <c r="L12" s="76">
        <f>(G12-F12)*J12</f>
        <v>0</v>
      </c>
      <c r="M12" s="76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76"/>
      <c r="S12" s="76"/>
      <c r="T12" s="76"/>
      <c r="U12" s="76"/>
      <c r="V12" s="76"/>
      <c r="W12" s="76"/>
      <c r="X12" s="76"/>
      <c r="Y12" s="76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76"/>
      <c r="E13" s="77"/>
      <c r="F13" s="77"/>
      <c r="G13" s="77"/>
      <c r="H13" s="77"/>
      <c r="I13" s="76"/>
      <c r="J13" s="77"/>
      <c r="K13" s="77">
        <f>(F13-E13)*J13</f>
        <v>0</v>
      </c>
      <c r="L13" s="76">
        <f>(G13-F13)*J13</f>
        <v>0</v>
      </c>
      <c r="M13" s="76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76"/>
      <c r="S13" s="76"/>
      <c r="T13" s="76"/>
      <c r="U13" s="76"/>
      <c r="V13" s="76"/>
      <c r="W13" s="76"/>
      <c r="X13" s="76"/>
      <c r="Y13" s="76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76"/>
      <c r="E14" s="77"/>
      <c r="F14" s="77"/>
      <c r="G14" s="77"/>
      <c r="H14" s="77"/>
      <c r="I14" s="76"/>
      <c r="J14" s="77"/>
      <c r="K14" s="77"/>
      <c r="L14" s="76"/>
      <c r="M14" s="76"/>
      <c r="N14" s="10"/>
      <c r="O14" s="10"/>
      <c r="P14" s="10"/>
      <c r="Q14" s="11"/>
      <c r="R14" s="76"/>
      <c r="S14" s="76"/>
      <c r="T14" s="76"/>
      <c r="U14" s="76"/>
      <c r="V14" s="76"/>
      <c r="W14" s="76"/>
      <c r="X14" s="76"/>
      <c r="Y14" s="76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76"/>
      <c r="E15" s="77"/>
      <c r="F15" s="77"/>
      <c r="G15" s="77"/>
      <c r="H15" s="77"/>
      <c r="I15" s="76"/>
      <c r="J15" s="77"/>
      <c r="K15" s="77"/>
      <c r="L15" s="76"/>
      <c r="M15" s="76"/>
      <c r="N15" s="10"/>
      <c r="O15" s="10"/>
      <c r="P15" s="10"/>
      <c r="Q15" s="11"/>
      <c r="R15" s="76"/>
      <c r="S15" s="76"/>
      <c r="T15" s="76"/>
      <c r="U15" s="76"/>
      <c r="V15" s="76"/>
      <c r="W15" s="76"/>
      <c r="X15" s="76"/>
      <c r="Y15" s="76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76"/>
      <c r="E16" s="77"/>
      <c r="F16" s="77"/>
      <c r="G16" s="77"/>
      <c r="H16" s="77"/>
      <c r="I16" s="76"/>
      <c r="J16" s="77"/>
      <c r="K16" s="77">
        <f>(F16-E16)*J16</f>
        <v>0</v>
      </c>
      <c r="L16" s="76">
        <f>(G16-F16)*J16</f>
        <v>0</v>
      </c>
      <c r="M16" s="76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76"/>
      <c r="S16" s="76"/>
      <c r="T16" s="76"/>
      <c r="U16" s="76"/>
      <c r="V16" s="76"/>
      <c r="W16" s="76"/>
      <c r="X16" s="76"/>
      <c r="Y16" s="76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76">
        <v>27950</v>
      </c>
      <c r="F18" s="76">
        <v>28600</v>
      </c>
      <c r="G18" s="76">
        <v>28600</v>
      </c>
      <c r="H18" s="76">
        <v>28850</v>
      </c>
      <c r="I18" s="84">
        <f>IFERROR(VLOOKUP(D18,Pieces!A:C,3,0),"Entrer la cadence")</f>
        <v>75</v>
      </c>
      <c r="J18" s="76">
        <v>1</v>
      </c>
      <c r="K18" s="76">
        <f t="shared" ref="K18:K30" si="1">(F18-E18)*J18</f>
        <v>650</v>
      </c>
      <c r="L18" s="76">
        <f t="shared" ref="L18:L30" si="2">(G18-F18)*J18</f>
        <v>0</v>
      </c>
      <c r="M18" s="76">
        <f>(H18-G18)*J18</f>
        <v>250</v>
      </c>
      <c r="N18" s="17">
        <f>IF(I18=0,0,K18/I18)</f>
        <v>8.6666666666666661</v>
      </c>
      <c r="O18" s="17">
        <f t="shared" ref="O18:O25" si="3">IF(I18=0,0,L18/I18)</f>
        <v>0</v>
      </c>
      <c r="P18" s="17">
        <f>IF(I18=0,0,M18/I18)</f>
        <v>3.3333333333333335</v>
      </c>
      <c r="Q18" s="49">
        <v>9</v>
      </c>
      <c r="R18" s="76"/>
      <c r="S18" s="76">
        <f>U18+T18-K18-L18-M18</f>
        <v>0</v>
      </c>
      <c r="T18" s="76"/>
      <c r="U18" s="76">
        <v>900</v>
      </c>
      <c r="V18" s="76"/>
      <c r="W18" s="76"/>
      <c r="X18" s="76"/>
      <c r="Y18" s="76"/>
      <c r="Z18" s="10">
        <f>IF(I18=0,0,(U18+T18)/I18)</f>
        <v>12</v>
      </c>
      <c r="AA18" s="12">
        <f>IF(OR(Q18=0,I18=0),"",Z18/Q18*100)</f>
        <v>133.33333333333331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 t="str">
        <f>IFERROR(VLOOKUP(D19,Pieces!A:B,2,0)," ")</f>
        <v>ECR-6.5X10</v>
      </c>
      <c r="D19" s="50" t="s">
        <v>84</v>
      </c>
      <c r="E19" s="76">
        <v>1416</v>
      </c>
      <c r="F19" s="76">
        <v>2281</v>
      </c>
      <c r="G19" s="76">
        <v>2281</v>
      </c>
      <c r="H19" s="76">
        <v>2464</v>
      </c>
      <c r="I19" s="84">
        <f>IFERROR(VLOOKUP(D19,Pieces!A:C,3,0),"Entrer la cadence")</f>
        <v>120</v>
      </c>
      <c r="J19" s="76">
        <v>1</v>
      </c>
      <c r="K19" s="76">
        <f t="shared" si="1"/>
        <v>865</v>
      </c>
      <c r="L19" s="76">
        <f t="shared" si="2"/>
        <v>0</v>
      </c>
      <c r="M19" s="76">
        <f t="shared" ref="M19:M30" si="4">(H19-G19)*J19</f>
        <v>183</v>
      </c>
      <c r="N19" s="17">
        <f t="shared" ref="N19:N25" si="5">IF(I19=0,0,K19/I19)</f>
        <v>7.208333333333333</v>
      </c>
      <c r="O19" s="17">
        <f t="shared" si="3"/>
        <v>0</v>
      </c>
      <c r="P19" s="17">
        <f t="shared" ref="P19:P25" si="6">IF(I19=0,0,M19/I19)</f>
        <v>1.5249999999999999</v>
      </c>
      <c r="Q19" s="49">
        <v>9</v>
      </c>
      <c r="R19" s="76"/>
      <c r="S19" s="76">
        <f>U19+T19-K19-L19-M19</f>
        <v>0</v>
      </c>
      <c r="T19" s="76"/>
      <c r="U19" s="76">
        <v>1048</v>
      </c>
      <c r="V19" s="76"/>
      <c r="W19" s="76"/>
      <c r="X19" s="76"/>
      <c r="Y19" s="76"/>
      <c r="Z19" s="10">
        <f t="shared" ref="Z19:Z30" si="7">IF(I19=0,0,(U19+T19)/I19)</f>
        <v>8.7333333333333325</v>
      </c>
      <c r="AA19" s="12">
        <f t="shared" ref="AA19:AA30" si="8">IF(OR(Q19=0,I19=0),"",Z19/Q19*100)</f>
        <v>97.037037037037038</v>
      </c>
      <c r="AB19" s="12"/>
      <c r="AC19" s="12"/>
      <c r="AD19" s="12"/>
      <c r="AE19" s="11" t="str">
        <f t="shared" si="0"/>
        <v xml:space="preserve"> </v>
      </c>
    </row>
    <row r="20" spans="1:31" ht="55.5" customHeight="1">
      <c r="A20" s="5" t="s">
        <v>40</v>
      </c>
      <c r="B20" s="20" t="s">
        <v>54</v>
      </c>
      <c r="C20" s="14" t="str">
        <f>IFERROR(VLOOKUP(D20,Pieces!A:B,2,0)," ")</f>
        <v>G011</v>
      </c>
      <c r="D20" s="76" t="s">
        <v>85</v>
      </c>
      <c r="E20" s="76">
        <v>700</v>
      </c>
      <c r="F20" s="76">
        <v>981</v>
      </c>
      <c r="G20" s="76">
        <v>981</v>
      </c>
      <c r="H20" s="76">
        <v>1084</v>
      </c>
      <c r="I20" s="84">
        <f>IFERROR(VLOOKUP(D20,Pieces!A:C,3,0),"Entrer la cadence")</f>
        <v>45</v>
      </c>
      <c r="J20" s="16">
        <v>1</v>
      </c>
      <c r="K20" s="76">
        <f t="shared" si="1"/>
        <v>281</v>
      </c>
      <c r="L20" s="76">
        <f t="shared" si="2"/>
        <v>0</v>
      </c>
      <c r="M20" s="76">
        <f t="shared" si="4"/>
        <v>103</v>
      </c>
      <c r="N20" s="17">
        <f t="shared" si="5"/>
        <v>6.2444444444444445</v>
      </c>
      <c r="O20" s="17">
        <f t="shared" si="3"/>
        <v>0</v>
      </c>
      <c r="P20" s="17">
        <f t="shared" si="6"/>
        <v>2.2888888888888888</v>
      </c>
      <c r="Q20" s="49">
        <v>9</v>
      </c>
      <c r="R20" s="51"/>
      <c r="S20" s="76">
        <f t="shared" ref="S20:S30" si="9">U20+T20-K20-L20-M20</f>
        <v>0</v>
      </c>
      <c r="T20" s="76"/>
      <c r="U20" s="76">
        <v>384</v>
      </c>
      <c r="V20" s="76"/>
      <c r="W20" s="76"/>
      <c r="X20" s="76"/>
      <c r="Y20" s="76"/>
      <c r="Z20" s="10">
        <f t="shared" si="7"/>
        <v>8.5333333333333332</v>
      </c>
      <c r="AA20" s="12">
        <f t="shared" si="8"/>
        <v>94.814814814814824</v>
      </c>
      <c r="AB20" s="12"/>
      <c r="AC20" s="12"/>
      <c r="AD20" s="12"/>
      <c r="AE20" s="11" t="str">
        <f t="shared" si="0"/>
        <v xml:space="preserve"> 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I081-95-CP8</v>
      </c>
      <c r="D21" s="76" t="s">
        <v>87</v>
      </c>
      <c r="E21" s="76">
        <v>310</v>
      </c>
      <c r="F21" s="76">
        <v>410</v>
      </c>
      <c r="G21" s="76">
        <v>410</v>
      </c>
      <c r="H21" s="76">
        <v>411</v>
      </c>
      <c r="I21" s="84">
        <f>IFERROR(VLOOKUP(D21,Pieces!A:C,3,0),"Entrer la cadence")</f>
        <v>28</v>
      </c>
      <c r="J21" s="76">
        <v>1</v>
      </c>
      <c r="K21" s="76">
        <f t="shared" si="1"/>
        <v>100</v>
      </c>
      <c r="L21" s="76">
        <f t="shared" si="2"/>
        <v>0</v>
      </c>
      <c r="M21" s="76">
        <f t="shared" si="4"/>
        <v>1</v>
      </c>
      <c r="N21" s="17">
        <f t="shared" si="5"/>
        <v>3.5714285714285716</v>
      </c>
      <c r="O21" s="17">
        <f t="shared" si="3"/>
        <v>0</v>
      </c>
      <c r="P21" s="17">
        <f t="shared" si="6"/>
        <v>3.5714285714285712E-2</v>
      </c>
      <c r="Q21" s="49">
        <v>9</v>
      </c>
      <c r="R21" s="51"/>
      <c r="S21" s="76">
        <f t="shared" si="9"/>
        <v>0</v>
      </c>
      <c r="T21" s="76"/>
      <c r="U21" s="76">
        <v>101</v>
      </c>
      <c r="V21" s="76"/>
      <c r="W21" s="76"/>
      <c r="X21" s="76"/>
      <c r="Y21" s="76"/>
      <c r="Z21" s="10">
        <f t="shared" si="7"/>
        <v>3.6071428571428572</v>
      </c>
      <c r="AA21" s="12">
        <f t="shared" si="8"/>
        <v>40.079365079365083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480387</v>
      </c>
      <c r="D22" s="76" t="s">
        <v>88</v>
      </c>
      <c r="E22" s="76">
        <v>0</v>
      </c>
      <c r="F22" s="76">
        <v>0</v>
      </c>
      <c r="G22" s="76">
        <v>0</v>
      </c>
      <c r="H22" s="76">
        <v>0</v>
      </c>
      <c r="I22" s="84">
        <f>IFERROR(VLOOKUP(D22,Pieces!A:C,3,0),"Entrer la cadence")</f>
        <v>20</v>
      </c>
      <c r="J22" s="76">
        <v>1</v>
      </c>
      <c r="K22" s="76">
        <f t="shared" si="1"/>
        <v>0</v>
      </c>
      <c r="L22" s="76">
        <f t="shared" si="2"/>
        <v>0</v>
      </c>
      <c r="M22" s="76">
        <f t="shared" si="4"/>
        <v>0</v>
      </c>
      <c r="N22" s="17">
        <f t="shared" si="5"/>
        <v>0</v>
      </c>
      <c r="O22" s="17">
        <f t="shared" si="3"/>
        <v>0</v>
      </c>
      <c r="P22" s="17">
        <f t="shared" si="6"/>
        <v>0</v>
      </c>
      <c r="Q22" s="49">
        <v>9</v>
      </c>
      <c r="R22" s="76"/>
      <c r="S22" s="76">
        <f t="shared" si="9"/>
        <v>0</v>
      </c>
      <c r="T22" s="76"/>
      <c r="U22" s="76">
        <v>0</v>
      </c>
      <c r="V22" s="76"/>
      <c r="W22" s="76"/>
      <c r="X22" s="76"/>
      <c r="Y22" s="76"/>
      <c r="Z22" s="10">
        <f t="shared" si="7"/>
        <v>0</v>
      </c>
      <c r="AA22" s="12">
        <f t="shared" si="8"/>
        <v>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76" t="s">
        <v>89</v>
      </c>
      <c r="E23" s="77">
        <v>0</v>
      </c>
      <c r="F23" s="77">
        <v>0</v>
      </c>
      <c r="G23" s="77">
        <v>0</v>
      </c>
      <c r="H23" s="77">
        <v>0</v>
      </c>
      <c r="I23" s="84">
        <f>IFERROR(VLOOKUP(D23,Pieces!A:C,3,0),"Entrer la cadence")</f>
        <v>1</v>
      </c>
      <c r="J23" s="76">
        <v>1</v>
      </c>
      <c r="K23" s="76">
        <f t="shared" si="1"/>
        <v>0</v>
      </c>
      <c r="L23" s="76">
        <f t="shared" si="2"/>
        <v>0</v>
      </c>
      <c r="M23" s="76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76">
        <f t="shared" si="9"/>
        <v>0</v>
      </c>
      <c r="T23" s="76"/>
      <c r="U23" s="76">
        <v>0</v>
      </c>
      <c r="V23" s="76"/>
      <c r="W23" s="76"/>
      <c r="X23" s="76"/>
      <c r="Y23" s="76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76" t="s">
        <v>90</v>
      </c>
      <c r="E24" s="76">
        <v>887</v>
      </c>
      <c r="F24" s="76">
        <v>887</v>
      </c>
      <c r="G24" s="76">
        <v>887</v>
      </c>
      <c r="H24" s="76">
        <v>887</v>
      </c>
      <c r="I24" s="84">
        <f>IFERROR(VLOOKUP(D24,Pieces!A:C,3,0),"Entrer la cadence")</f>
        <v>28</v>
      </c>
      <c r="J24" s="76">
        <v>7</v>
      </c>
      <c r="K24" s="76">
        <f t="shared" si="1"/>
        <v>0</v>
      </c>
      <c r="L24" s="76">
        <f t="shared" si="2"/>
        <v>0</v>
      </c>
      <c r="M24" s="76">
        <f t="shared" si="4"/>
        <v>0</v>
      </c>
      <c r="N24" s="17">
        <f>IF(I24=0,0,K24/I24)</f>
        <v>0</v>
      </c>
      <c r="O24" s="17">
        <f t="shared" si="3"/>
        <v>0</v>
      </c>
      <c r="P24" s="17">
        <f t="shared" si="6"/>
        <v>0</v>
      </c>
      <c r="Q24" s="49">
        <v>9</v>
      </c>
      <c r="R24" s="76"/>
      <c r="S24" s="76">
        <f t="shared" si="9"/>
        <v>0</v>
      </c>
      <c r="T24" s="76"/>
      <c r="U24" s="76">
        <v>0</v>
      </c>
      <c r="V24" s="76"/>
      <c r="W24" s="76"/>
      <c r="X24" s="76"/>
      <c r="Y24" s="76"/>
      <c r="Z24" s="10">
        <f t="shared" si="7"/>
        <v>0</v>
      </c>
      <c r="AA24" s="12">
        <f t="shared" si="8"/>
        <v>0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76" t="s">
        <v>91</v>
      </c>
      <c r="E25" s="77">
        <v>80</v>
      </c>
      <c r="F25" s="77">
        <v>80</v>
      </c>
      <c r="G25" s="77">
        <v>80</v>
      </c>
      <c r="H25" s="77">
        <v>80</v>
      </c>
      <c r="I25" s="84">
        <f>IFERROR(VLOOKUP(D25,Pieces!A:C,3,0),"Entrer la cadence")</f>
        <v>60</v>
      </c>
      <c r="J25" s="76">
        <v>20</v>
      </c>
      <c r="K25" s="76">
        <f t="shared" si="1"/>
        <v>0</v>
      </c>
      <c r="L25" s="76">
        <f t="shared" si="2"/>
        <v>0</v>
      </c>
      <c r="M25" s="76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9</v>
      </c>
      <c r="R25" s="76"/>
      <c r="S25" s="76">
        <f t="shared" si="9"/>
        <v>0</v>
      </c>
      <c r="T25" s="76"/>
      <c r="U25" s="76">
        <v>0</v>
      </c>
      <c r="V25" s="76"/>
      <c r="W25" s="76"/>
      <c r="X25" s="76"/>
      <c r="Y25" s="76"/>
      <c r="Z25" s="10">
        <f t="shared" si="7"/>
        <v>0</v>
      </c>
      <c r="AA25" s="12">
        <f t="shared" si="8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77">
        <v>7</v>
      </c>
      <c r="F26" s="77">
        <v>13</v>
      </c>
      <c r="G26" s="77">
        <v>13</v>
      </c>
      <c r="H26" s="77">
        <v>15</v>
      </c>
      <c r="I26" s="84">
        <f>IFERROR(VLOOKUP(D26,Pieces!A:C,3,0),"Entrer la cadence")</f>
        <v>38</v>
      </c>
      <c r="J26" s="76">
        <v>51</v>
      </c>
      <c r="K26" s="76">
        <f t="shared" si="1"/>
        <v>306</v>
      </c>
      <c r="L26" s="76">
        <f t="shared" si="2"/>
        <v>0</v>
      </c>
      <c r="M26" s="76">
        <f t="shared" si="4"/>
        <v>102</v>
      </c>
      <c r="N26" s="17">
        <f>IF(I26=0,0,K26/I26)</f>
        <v>8.0526315789473681</v>
      </c>
      <c r="O26" s="17">
        <f>IF(I26=0,0,L26/I26)</f>
        <v>0</v>
      </c>
      <c r="P26" s="17">
        <f>IF(I26=0,0,M26/I26)</f>
        <v>2.6842105263157894</v>
      </c>
      <c r="Q26" s="49">
        <v>9</v>
      </c>
      <c r="R26" s="28"/>
      <c r="S26" s="76">
        <f t="shared" si="9"/>
        <v>0</v>
      </c>
      <c r="T26" s="76"/>
      <c r="U26" s="76">
        <v>408</v>
      </c>
      <c r="V26" s="76"/>
      <c r="W26" s="76"/>
      <c r="X26" s="76"/>
      <c r="Y26" s="76"/>
      <c r="Z26" s="10">
        <f>IF(I26=0,0,(U26+T26)/I26)</f>
        <v>10.736842105263158</v>
      </c>
      <c r="AA26" s="12">
        <f>IF(OR(Q26=0,I26=0),"",Z26/Q26*100)</f>
        <v>119.29824561403508</v>
      </c>
      <c r="AB26" s="77"/>
      <c r="AC26" s="77"/>
      <c r="AD26" s="77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76" t="s">
        <v>89</v>
      </c>
      <c r="E27" s="77">
        <v>0</v>
      </c>
      <c r="F27" s="77">
        <v>0</v>
      </c>
      <c r="G27" s="77">
        <v>0</v>
      </c>
      <c r="H27" s="77">
        <v>0</v>
      </c>
      <c r="I27" s="84">
        <f>IFERROR(VLOOKUP(D27,Pieces!A:C,3,0),"Entrer la cadence")</f>
        <v>1</v>
      </c>
      <c r="J27" s="76">
        <v>1</v>
      </c>
      <c r="K27" s="76">
        <f>(F27-E27)*J27</f>
        <v>0</v>
      </c>
      <c r="L27" s="76">
        <f>(G27-F27)*J27</f>
        <v>0</v>
      </c>
      <c r="M27" s="76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76"/>
      <c r="S27" s="76">
        <f t="shared" si="9"/>
        <v>0</v>
      </c>
      <c r="T27" s="76"/>
      <c r="U27" s="76">
        <v>0</v>
      </c>
      <c r="V27" s="76"/>
      <c r="W27" s="76"/>
      <c r="X27" s="76"/>
      <c r="Y27" s="76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76" t="s">
        <v>93</v>
      </c>
      <c r="E28" s="76">
        <v>180777</v>
      </c>
      <c r="F28" s="76">
        <v>180777</v>
      </c>
      <c r="G28" s="76">
        <v>180777</v>
      </c>
      <c r="H28" s="76">
        <v>180777</v>
      </c>
      <c r="I28" s="84">
        <f>IFERROR(VLOOKUP(D28,Pieces!A:C,3,0),"Entrer la cadence")</f>
        <v>454</v>
      </c>
      <c r="J28" s="76">
        <v>1</v>
      </c>
      <c r="K28" s="76">
        <f t="shared" si="1"/>
        <v>0</v>
      </c>
      <c r="L28" s="76">
        <f t="shared" si="2"/>
        <v>0</v>
      </c>
      <c r="M28" s="76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9</v>
      </c>
      <c r="R28" s="76"/>
      <c r="S28" s="76">
        <f t="shared" si="9"/>
        <v>0</v>
      </c>
      <c r="T28" s="76"/>
      <c r="U28" s="76">
        <v>0</v>
      </c>
      <c r="V28" s="76"/>
      <c r="W28" s="76"/>
      <c r="X28" s="76"/>
      <c r="Y28" s="76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I143-CP1</v>
      </c>
      <c r="D29" s="76" t="s">
        <v>94</v>
      </c>
      <c r="E29" s="77">
        <v>2992</v>
      </c>
      <c r="F29" s="77">
        <v>3340</v>
      </c>
      <c r="G29" s="77">
        <v>3340</v>
      </c>
      <c r="H29" s="77">
        <v>3390</v>
      </c>
      <c r="I29" s="84">
        <f>IFERROR(VLOOKUP(D29,Pieces!A:C,3,0),"Entrer la cadence")</f>
        <v>50</v>
      </c>
      <c r="J29" s="76">
        <v>1</v>
      </c>
      <c r="K29" s="76">
        <f t="shared" si="1"/>
        <v>348</v>
      </c>
      <c r="L29" s="76">
        <f t="shared" si="2"/>
        <v>0</v>
      </c>
      <c r="M29" s="76">
        <f>(H29-G29)*J29</f>
        <v>50</v>
      </c>
      <c r="N29" s="17">
        <f>IF(I29=0,0,K29/I29)</f>
        <v>6.96</v>
      </c>
      <c r="O29" s="17">
        <f>IF(I29=0,0,L29/I29)</f>
        <v>0</v>
      </c>
      <c r="P29" s="17">
        <f>IF(I29=0,0,M29/I29)</f>
        <v>1</v>
      </c>
      <c r="Q29" s="49">
        <v>9</v>
      </c>
      <c r="R29" s="76"/>
      <c r="S29" s="76">
        <f t="shared" si="9"/>
        <v>0</v>
      </c>
      <c r="T29" s="76"/>
      <c r="U29" s="76">
        <v>398</v>
      </c>
      <c r="V29" s="76"/>
      <c r="W29" s="76"/>
      <c r="X29" s="76"/>
      <c r="Y29" s="76"/>
      <c r="Z29" s="10">
        <f>IF(I29=0,0,(U29+T29)/I29)</f>
        <v>7.96</v>
      </c>
      <c r="AA29" s="12">
        <f>IF(OR(Q29=0,I29=0),"",Z29/Q29*100)</f>
        <v>88.444444444444443</v>
      </c>
      <c r="AB29" s="12"/>
      <c r="AC29" s="12"/>
      <c r="AD29" s="12"/>
      <c r="AE29" s="11" t="str">
        <f>IF(AA29&gt;85," ","WARNING")</f>
        <v xml:space="preserve"> 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G018</v>
      </c>
      <c r="D30" s="76" t="s">
        <v>95</v>
      </c>
      <c r="E30" s="77">
        <v>1030</v>
      </c>
      <c r="F30" s="77">
        <v>1200</v>
      </c>
      <c r="G30" s="77">
        <v>1200</v>
      </c>
      <c r="H30" s="77">
        <v>1200</v>
      </c>
      <c r="I30" s="84">
        <f>IFERROR(VLOOKUP(D30,Pieces!A:C,3,0),"Entrer la cadence")</f>
        <v>20</v>
      </c>
      <c r="J30" s="76">
        <v>1</v>
      </c>
      <c r="K30" s="76">
        <f t="shared" si="1"/>
        <v>170</v>
      </c>
      <c r="L30" s="76">
        <f t="shared" si="2"/>
        <v>0</v>
      </c>
      <c r="M30" s="76">
        <f t="shared" si="4"/>
        <v>0</v>
      </c>
      <c r="N30" s="26">
        <f>IF(I30=0,0,K30/I30)</f>
        <v>8.5</v>
      </c>
      <c r="O30" s="26">
        <f>IF(I30=0,0,L30/I30)</f>
        <v>0</v>
      </c>
      <c r="P30" s="26">
        <f>IF(I30=0,0,M30/I30)</f>
        <v>0</v>
      </c>
      <c r="Q30" s="49">
        <v>9</v>
      </c>
      <c r="R30" s="76"/>
      <c r="S30" s="76">
        <f t="shared" si="9"/>
        <v>0</v>
      </c>
      <c r="T30" s="30"/>
      <c r="U30" s="76">
        <v>170</v>
      </c>
      <c r="V30" s="30"/>
      <c r="W30" s="30"/>
      <c r="X30" s="30"/>
      <c r="Y30" s="30"/>
      <c r="Z30" s="10">
        <f t="shared" si="7"/>
        <v>8.5</v>
      </c>
      <c r="AA30" s="12">
        <f t="shared" si="8"/>
        <v>94.444444444444443</v>
      </c>
      <c r="AB30" s="29"/>
      <c r="AC30" s="29"/>
      <c r="AD30" s="29"/>
      <c r="AE30" s="11" t="str">
        <f t="shared" si="0"/>
        <v xml:space="preserve"> </v>
      </c>
    </row>
    <row r="31" spans="1:31" ht="46.5">
      <c r="A31" s="78"/>
      <c r="B31" s="78"/>
      <c r="D31" s="39"/>
      <c r="P31" s="106"/>
      <c r="Q31" s="106" t="s">
        <v>1050</v>
      </c>
      <c r="R31" s="49">
        <v>9</v>
      </c>
      <c r="Z31" s="3"/>
    </row>
    <row r="32" spans="1:31" ht="20.25">
      <c r="A32" s="78"/>
      <c r="B32" s="78"/>
      <c r="D32" s="39"/>
      <c r="Z32" s="3"/>
    </row>
    <row r="33" spans="1:26" ht="20.25">
      <c r="A33" s="78"/>
      <c r="B33" s="78"/>
      <c r="D33" s="39"/>
      <c r="Z33" s="3"/>
    </row>
    <row r="34" spans="1:26" ht="20.25">
      <c r="A34" s="78"/>
      <c r="B34" s="78"/>
      <c r="D34" s="39"/>
      <c r="Z34" s="3"/>
    </row>
    <row r="35" spans="1:26" ht="20.25">
      <c r="A35" s="78"/>
      <c r="B35" s="78"/>
      <c r="D35" s="39"/>
      <c r="Z35" s="3"/>
    </row>
    <row r="36" spans="1:26" ht="20.25">
      <c r="A36" s="78"/>
      <c r="B36" s="78"/>
      <c r="D36" s="39"/>
      <c r="Z36" s="3"/>
    </row>
    <row r="37" spans="1:26" ht="20.25">
      <c r="A37" s="78"/>
      <c r="B37" s="78"/>
      <c r="D37" s="39"/>
      <c r="Z37" s="3"/>
    </row>
    <row r="38" spans="1:26" ht="20.25">
      <c r="A38" s="78"/>
      <c r="B38" s="78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78"/>
      <c r="B39" s="78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78"/>
      <c r="B40" s="78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A1:B4"/>
    <mergeCell ref="C1:Y4"/>
    <mergeCell ref="Z1:AE1"/>
    <mergeCell ref="Z2:AE2"/>
    <mergeCell ref="Z3:AE3"/>
    <mergeCell ref="Z4:AE4"/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</mergeCells>
  <conditionalFormatting sqref="AE9:AE16">
    <cfRule type="containsText" dxfId="14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13" priority="7" operator="containsText" text="WARNING">
      <formula>NOT(ISERROR(SEARCH("WARNING",AE18)))</formula>
    </cfRule>
  </conditionalFormatting>
  <conditionalFormatting sqref="AE18">
    <cfRule type="containsText" dxfId="12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11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10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03"/>
  <dimension ref="A1:AE48"/>
  <sheetViews>
    <sheetView topLeftCell="I18" zoomScale="40" zoomScaleNormal="40" workbookViewId="0">
      <selection activeCell="Q31" sqref="Q31:R31"/>
    </sheetView>
  </sheetViews>
  <sheetFormatPr baseColWidth="10" defaultRowHeight="15"/>
  <cols>
    <col min="1" max="1" width="14.140625" style="1" customWidth="1"/>
    <col min="2" max="2" width="34.140625" style="1" customWidth="1"/>
    <col min="3" max="3" width="32.140625" style="1" customWidth="1"/>
    <col min="4" max="4" width="76.85546875" style="1" customWidth="1"/>
    <col min="5" max="5" width="24.140625" style="1" customWidth="1"/>
    <col min="6" max="6" width="25.140625" style="1" customWidth="1"/>
    <col min="7" max="7" width="25.5703125" style="1" customWidth="1"/>
    <col min="8" max="8" width="25" style="1" customWidth="1"/>
    <col min="9" max="9" width="32.140625" style="1" customWidth="1"/>
    <col min="10" max="10" width="26.5703125" style="1" customWidth="1"/>
    <col min="11" max="11" width="20.7109375" style="1" customWidth="1"/>
    <col min="12" max="12" width="26.5703125" style="1" customWidth="1"/>
    <col min="13" max="13" width="26.28515625" style="1" customWidth="1"/>
    <col min="14" max="14" width="20.42578125" style="1" customWidth="1"/>
    <col min="15" max="17" width="20.5703125" customWidth="1"/>
    <col min="18" max="18" width="68.140625" customWidth="1"/>
    <col min="19" max="19" width="24.42578125" customWidth="1"/>
    <col min="20" max="20" width="17.5703125" style="1" customWidth="1"/>
    <col min="21" max="21" width="20.140625" style="1" customWidth="1"/>
    <col min="22" max="25" width="23" style="1" hidden="1" customWidth="1"/>
    <col min="26" max="26" width="24.5703125" customWidth="1"/>
    <col min="27" max="27" width="27.85546875" customWidth="1"/>
    <col min="28" max="30" width="24.5703125" hidden="1" customWidth="1"/>
    <col min="31" max="31" width="22.85546875" customWidth="1"/>
  </cols>
  <sheetData>
    <row r="1" spans="1:31" ht="30" customHeight="1">
      <c r="A1" s="110"/>
      <c r="B1" s="110"/>
      <c r="C1" s="111" t="s">
        <v>0</v>
      </c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07" t="s">
        <v>1</v>
      </c>
      <c r="AA1" s="108"/>
      <c r="AB1" s="108"/>
      <c r="AC1" s="108"/>
      <c r="AD1" s="108"/>
      <c r="AE1" s="109"/>
    </row>
    <row r="2" spans="1:31" ht="30" customHeight="1">
      <c r="A2" s="110"/>
      <c r="B2" s="110"/>
      <c r="C2" s="111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07" t="s">
        <v>2</v>
      </c>
      <c r="AA2" s="108"/>
      <c r="AB2" s="108"/>
      <c r="AC2" s="108"/>
      <c r="AD2" s="108"/>
      <c r="AE2" s="109"/>
    </row>
    <row r="3" spans="1:31" ht="30" customHeight="1">
      <c r="A3" s="110"/>
      <c r="B3" s="110"/>
      <c r="C3" s="111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07" t="s">
        <v>3</v>
      </c>
      <c r="AA3" s="108"/>
      <c r="AB3" s="108"/>
      <c r="AC3" s="108"/>
      <c r="AD3" s="108"/>
      <c r="AE3" s="109"/>
    </row>
    <row r="4" spans="1:31" ht="30" customHeight="1">
      <c r="A4" s="110"/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07" t="s">
        <v>4</v>
      </c>
      <c r="AA4" s="108"/>
      <c r="AB4" s="108"/>
      <c r="AC4" s="108"/>
      <c r="AD4" s="108"/>
      <c r="AE4" s="109"/>
    </row>
    <row r="7" spans="1:31" ht="33.75">
      <c r="A7" s="2"/>
      <c r="B7" s="2"/>
      <c r="C7" s="2"/>
      <c r="D7" s="2"/>
      <c r="E7" s="2"/>
      <c r="F7" s="2"/>
      <c r="G7" s="2"/>
      <c r="H7" s="123"/>
      <c r="I7" s="124"/>
      <c r="J7" s="124"/>
      <c r="K7" s="125"/>
      <c r="L7" s="2"/>
      <c r="M7" s="2"/>
      <c r="N7" s="2"/>
      <c r="O7" s="3"/>
      <c r="P7" s="3"/>
      <c r="Q7" s="3"/>
      <c r="R7" s="3"/>
      <c r="S7" s="3"/>
      <c r="T7" s="2"/>
      <c r="U7" s="2"/>
      <c r="V7" s="2"/>
      <c r="W7" s="2"/>
      <c r="X7" s="2"/>
      <c r="Y7" s="2"/>
      <c r="Z7" s="113"/>
      <c r="AA7" s="113"/>
      <c r="AB7" s="113"/>
      <c r="AC7" s="113"/>
      <c r="AD7" s="113"/>
      <c r="AE7" s="113"/>
    </row>
    <row r="8" spans="1:31" ht="168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4" t="s">
        <v>10</v>
      </c>
      <c r="G8" s="4" t="s">
        <v>78</v>
      </c>
      <c r="H8" s="4" t="s">
        <v>12</v>
      </c>
      <c r="I8" s="85" t="s">
        <v>13</v>
      </c>
      <c r="J8" s="4" t="s">
        <v>14</v>
      </c>
      <c r="K8" s="4" t="s">
        <v>15</v>
      </c>
      <c r="L8" s="4" t="s">
        <v>79</v>
      </c>
      <c r="M8" s="4" t="s">
        <v>80</v>
      </c>
      <c r="N8" s="4" t="s">
        <v>18</v>
      </c>
      <c r="O8" s="4" t="s">
        <v>81</v>
      </c>
      <c r="P8" s="4" t="s">
        <v>82</v>
      </c>
      <c r="Q8" s="4" t="s">
        <v>21</v>
      </c>
      <c r="R8" s="4" t="s">
        <v>22</v>
      </c>
      <c r="S8" s="4" t="s">
        <v>23</v>
      </c>
      <c r="T8" s="4" t="s">
        <v>24</v>
      </c>
      <c r="U8" s="4" t="s">
        <v>25</v>
      </c>
      <c r="V8" s="4" t="s">
        <v>26</v>
      </c>
      <c r="W8" s="4" t="s">
        <v>27</v>
      </c>
      <c r="X8" s="4" t="s">
        <v>28</v>
      </c>
      <c r="Y8" s="4" t="s">
        <v>29</v>
      </c>
      <c r="Z8" s="4" t="s">
        <v>30</v>
      </c>
      <c r="AA8" s="4" t="s">
        <v>31</v>
      </c>
      <c r="AB8" s="4" t="s">
        <v>32</v>
      </c>
      <c r="AC8" s="4" t="s">
        <v>33</v>
      </c>
      <c r="AD8" s="4" t="s">
        <v>34</v>
      </c>
      <c r="AE8" s="4" t="s">
        <v>35</v>
      </c>
    </row>
    <row r="9" spans="1:31" ht="43.5" hidden="1" customHeight="1">
      <c r="A9" s="5" t="s">
        <v>36</v>
      </c>
      <c r="B9" s="6" t="s">
        <v>37</v>
      </c>
      <c r="C9" s="7" t="str">
        <f>IFERROR(VLOOKUP(D9,#REF!,2,0)," ")</f>
        <v xml:space="preserve"> </v>
      </c>
      <c r="D9" s="45"/>
      <c r="E9" s="46"/>
      <c r="F9" s="46"/>
      <c r="G9" s="46"/>
      <c r="H9" s="46"/>
      <c r="I9" s="45"/>
      <c r="J9" s="46"/>
      <c r="K9" s="46">
        <f>(F9-E9)*J9</f>
        <v>0</v>
      </c>
      <c r="L9" s="45">
        <f>(G9-F9)*J9</f>
        <v>0</v>
      </c>
      <c r="M9" s="45" t="e">
        <f>(#REF!-H9)*J9</f>
        <v>#REF!</v>
      </c>
      <c r="N9" s="10">
        <f>IF(I9=0,0,K9/I9)</f>
        <v>0</v>
      </c>
      <c r="O9" s="10">
        <f>IF(I9=0,0,L9/I9)</f>
        <v>0</v>
      </c>
      <c r="P9" s="10">
        <f>IF(I9=0,0,M9/I9)</f>
        <v>0</v>
      </c>
      <c r="Q9" s="11">
        <v>24</v>
      </c>
      <c r="R9" s="45"/>
      <c r="S9" s="45"/>
      <c r="T9" s="45"/>
      <c r="U9" s="45"/>
      <c r="V9" s="45"/>
      <c r="W9" s="45"/>
      <c r="X9" s="45"/>
      <c r="Y9" s="45"/>
      <c r="Z9" s="10">
        <f>IF(I9=0,0,(#REF!+T9)/I9)</f>
        <v>0</v>
      </c>
      <c r="AA9" s="12" t="str">
        <f>IF(OR(Q9=0,I9=0),"",Z9/Q9*100)</f>
        <v/>
      </c>
      <c r="AB9" s="12"/>
      <c r="AC9" s="12"/>
      <c r="AD9" s="12"/>
      <c r="AE9" s="11" t="str">
        <f>IF(AA9&gt;85," ","WARNING")</f>
        <v xml:space="preserve"> </v>
      </c>
    </row>
    <row r="10" spans="1:31" ht="42" hidden="1" customHeight="1">
      <c r="A10" s="5" t="s">
        <v>38</v>
      </c>
      <c r="B10" s="6" t="s">
        <v>39</v>
      </c>
      <c r="C10" s="7" t="str">
        <f>IFERROR(VLOOKUP(D10,#REF!,2,0)," ")</f>
        <v xml:space="preserve"> </v>
      </c>
      <c r="D10" s="45"/>
      <c r="E10" s="46"/>
      <c r="F10" s="46"/>
      <c r="G10" s="46"/>
      <c r="H10" s="46"/>
      <c r="I10" s="45"/>
      <c r="J10" s="46"/>
      <c r="K10" s="46">
        <f>(F10-E10)*J10</f>
        <v>0</v>
      </c>
      <c r="L10" s="45">
        <f>(G10-F10)*J10</f>
        <v>0</v>
      </c>
      <c r="M10" s="45" t="e">
        <f>(#REF!-H10)*J10</f>
        <v>#REF!</v>
      </c>
      <c r="N10" s="10">
        <f>IF(I10=0,0,K10/I10)</f>
        <v>0</v>
      </c>
      <c r="O10" s="10">
        <f>IF(I10=0,0,L10/I10)</f>
        <v>0</v>
      </c>
      <c r="P10" s="10">
        <f>IF(I10=0,0,M10/I10)</f>
        <v>0</v>
      </c>
      <c r="Q10" s="11">
        <v>24</v>
      </c>
      <c r="R10" s="45"/>
      <c r="S10" s="45"/>
      <c r="T10" s="45"/>
      <c r="U10" s="45"/>
      <c r="V10" s="45"/>
      <c r="W10" s="45"/>
      <c r="X10" s="45"/>
      <c r="Y10" s="45"/>
      <c r="Z10" s="10">
        <f>IF(I10=0,0,(#REF!+T10)/I10)</f>
        <v>0</v>
      </c>
      <c r="AA10" s="12" t="str">
        <f>IF(OR(Q10=0,I10=0),"",Z10/Q10*100)</f>
        <v/>
      </c>
      <c r="AB10" s="12"/>
      <c r="AC10" s="12"/>
      <c r="AD10" s="12"/>
      <c r="AE10" s="11" t="str">
        <f t="shared" ref="AE10:AE30" si="0">IF(AA10&gt;85," ","WARNING")</f>
        <v xml:space="preserve"> </v>
      </c>
    </row>
    <row r="11" spans="1:31" ht="50.25" hidden="1" customHeight="1">
      <c r="A11" s="5" t="s">
        <v>40</v>
      </c>
      <c r="B11" s="6" t="s">
        <v>41</v>
      </c>
      <c r="C11" s="7" t="str">
        <f>IFERROR(VLOOKUP(D11,#REF!,2,0)," ")</f>
        <v xml:space="preserve"> </v>
      </c>
      <c r="D11" s="45"/>
      <c r="E11" s="46"/>
      <c r="F11" s="46"/>
      <c r="G11" s="46"/>
      <c r="H11" s="46"/>
      <c r="I11" s="45"/>
      <c r="J11" s="46"/>
      <c r="K11" s="46">
        <f>(F11-E11)*J11</f>
        <v>0</v>
      </c>
      <c r="L11" s="45">
        <f>(G11-F11)*J11</f>
        <v>0</v>
      </c>
      <c r="M11" s="45" t="e">
        <f>(#REF!-H11)*J11</f>
        <v>#REF!</v>
      </c>
      <c r="N11" s="10">
        <f>IF(I11=0,0,K11/I11)</f>
        <v>0</v>
      </c>
      <c r="O11" s="10">
        <f>IF(I11=0,0,L11/I11)</f>
        <v>0</v>
      </c>
      <c r="P11" s="10">
        <f>IF(I11=0,0,M11/I11)</f>
        <v>0</v>
      </c>
      <c r="Q11" s="11">
        <v>24</v>
      </c>
      <c r="R11" s="45"/>
      <c r="S11" s="45"/>
      <c r="T11" s="45"/>
      <c r="U11" s="45"/>
      <c r="V11" s="45"/>
      <c r="W11" s="45"/>
      <c r="X11" s="45"/>
      <c r="Y11" s="45"/>
      <c r="Z11" s="10">
        <f>IF(I11=0,0,(#REF!+T11)/I11)</f>
        <v>0</v>
      </c>
      <c r="AA11" s="12" t="str">
        <f>IF(OR(Q11=0,I11=0),"",Z11/Q11*100)</f>
        <v/>
      </c>
      <c r="AB11" s="12"/>
      <c r="AC11" s="12"/>
      <c r="AD11" s="12"/>
      <c r="AE11" s="11" t="str">
        <f t="shared" si="0"/>
        <v xml:space="preserve"> </v>
      </c>
    </row>
    <row r="12" spans="1:31" ht="39.75" hidden="1" customHeight="1">
      <c r="A12" s="5" t="s">
        <v>42</v>
      </c>
      <c r="B12" s="6" t="s">
        <v>43</v>
      </c>
      <c r="C12" s="7" t="str">
        <f>IFERROR(VLOOKUP(D12,#REF!,2,0)," ")</f>
        <v xml:space="preserve"> </v>
      </c>
      <c r="D12" s="45"/>
      <c r="E12" s="46"/>
      <c r="F12" s="46"/>
      <c r="G12" s="46"/>
      <c r="H12" s="46"/>
      <c r="I12" s="45"/>
      <c r="J12" s="46"/>
      <c r="K12" s="46">
        <f>(F12-E12)*J12</f>
        <v>0</v>
      </c>
      <c r="L12" s="45">
        <f>(G12-F12)*J12</f>
        <v>0</v>
      </c>
      <c r="M12" s="45" t="e">
        <f>(#REF!-H12)*J12</f>
        <v>#REF!</v>
      </c>
      <c r="N12" s="10">
        <f>IF(I12=0,0,K12/I12)</f>
        <v>0</v>
      </c>
      <c r="O12" s="10">
        <f>IF(I12=0,0,L12/I12)</f>
        <v>0</v>
      </c>
      <c r="P12" s="10">
        <f>IF(I12=0,0,M12/I12)</f>
        <v>0</v>
      </c>
      <c r="Q12" s="11">
        <v>24</v>
      </c>
      <c r="R12" s="45"/>
      <c r="S12" s="45"/>
      <c r="T12" s="45"/>
      <c r="U12" s="45"/>
      <c r="V12" s="45"/>
      <c r="W12" s="45"/>
      <c r="X12" s="45"/>
      <c r="Y12" s="45"/>
      <c r="Z12" s="10">
        <f>IF(I12=0,0,(#REF!+T12)/I12)</f>
        <v>0</v>
      </c>
      <c r="AA12" s="12" t="str">
        <f>IF(OR(Q12=0,I12=0),"",Z12/Q12*100)</f>
        <v/>
      </c>
      <c r="AB12" s="12"/>
      <c r="AC12" s="12"/>
      <c r="AD12" s="12"/>
      <c r="AE12" s="11" t="str">
        <f t="shared" si="0"/>
        <v xml:space="preserve"> </v>
      </c>
    </row>
    <row r="13" spans="1:31" ht="42.75" hidden="1" customHeight="1">
      <c r="A13" s="5" t="s">
        <v>44</v>
      </c>
      <c r="B13" s="6" t="s">
        <v>45</v>
      </c>
      <c r="C13" s="7" t="str">
        <f>IFERROR(VLOOKUP(D13,#REF!,2,0)," ")</f>
        <v xml:space="preserve"> </v>
      </c>
      <c r="D13" s="45"/>
      <c r="E13" s="46"/>
      <c r="F13" s="46"/>
      <c r="G13" s="46"/>
      <c r="H13" s="46"/>
      <c r="I13" s="45"/>
      <c r="J13" s="46"/>
      <c r="K13" s="46">
        <f>(F13-E13)*J13</f>
        <v>0</v>
      </c>
      <c r="L13" s="45">
        <f>(G13-F13)*J13</f>
        <v>0</v>
      </c>
      <c r="M13" s="45" t="e">
        <f>(#REF!-H13)*J13</f>
        <v>#REF!</v>
      </c>
      <c r="N13" s="10">
        <f>IF(I13=0,0,K13/I13)</f>
        <v>0</v>
      </c>
      <c r="O13" s="10">
        <f>IF(I13=0,0,L13/I13)</f>
        <v>0</v>
      </c>
      <c r="P13" s="10">
        <f>IF(I13=0,0,M13/I13)</f>
        <v>0</v>
      </c>
      <c r="Q13" s="11">
        <v>24</v>
      </c>
      <c r="R13" s="45"/>
      <c r="S13" s="45"/>
      <c r="T13" s="45"/>
      <c r="U13" s="45"/>
      <c r="V13" s="45"/>
      <c r="W13" s="45"/>
      <c r="X13" s="45"/>
      <c r="Y13" s="45"/>
      <c r="Z13" s="10">
        <f>IF(I13=0,0,(#REF!+T13)/I13)</f>
        <v>0</v>
      </c>
      <c r="AA13" s="12" t="str">
        <f>IF(OR(Q13=0,I13=0),"",Z13/Q13*100)</f>
        <v/>
      </c>
      <c r="AB13" s="12"/>
      <c r="AC13" s="12"/>
      <c r="AD13" s="12"/>
      <c r="AE13" s="11" t="str">
        <f t="shared" si="0"/>
        <v xml:space="preserve"> </v>
      </c>
    </row>
    <row r="14" spans="1:31" ht="42.75" hidden="1" customHeight="1">
      <c r="A14" s="5" t="s">
        <v>46</v>
      </c>
      <c r="B14" s="6" t="s">
        <v>47</v>
      </c>
      <c r="C14" s="7"/>
      <c r="D14" s="45"/>
      <c r="E14" s="46"/>
      <c r="F14" s="46"/>
      <c r="G14" s="46"/>
      <c r="H14" s="46"/>
      <c r="I14" s="45"/>
      <c r="J14" s="46"/>
      <c r="K14" s="46"/>
      <c r="L14" s="45"/>
      <c r="M14" s="45"/>
      <c r="N14" s="10"/>
      <c r="O14" s="10"/>
      <c r="P14" s="10"/>
      <c r="Q14" s="11"/>
      <c r="R14" s="45"/>
      <c r="S14" s="45"/>
      <c r="T14" s="45"/>
      <c r="U14" s="45"/>
      <c r="V14" s="45"/>
      <c r="W14" s="45"/>
      <c r="X14" s="45"/>
      <c r="Y14" s="45"/>
      <c r="Z14" s="10"/>
      <c r="AA14" s="12"/>
      <c r="AB14" s="12"/>
      <c r="AC14" s="12"/>
      <c r="AD14" s="12"/>
      <c r="AE14" s="11"/>
    </row>
    <row r="15" spans="1:31" ht="42.75" hidden="1" customHeight="1">
      <c r="A15" s="5" t="s">
        <v>48</v>
      </c>
      <c r="B15" s="6" t="s">
        <v>49</v>
      </c>
      <c r="C15" s="7"/>
      <c r="D15" s="45"/>
      <c r="E15" s="46"/>
      <c r="F15" s="46"/>
      <c r="G15" s="46"/>
      <c r="H15" s="46"/>
      <c r="I15" s="45"/>
      <c r="J15" s="46"/>
      <c r="K15" s="46"/>
      <c r="L15" s="45"/>
      <c r="M15" s="45"/>
      <c r="N15" s="10"/>
      <c r="O15" s="10"/>
      <c r="P15" s="10"/>
      <c r="Q15" s="11"/>
      <c r="R15" s="45"/>
      <c r="S15" s="45"/>
      <c r="T15" s="45"/>
      <c r="U15" s="45"/>
      <c r="V15" s="45"/>
      <c r="W15" s="45"/>
      <c r="X15" s="45"/>
      <c r="Y15" s="45"/>
      <c r="Z15" s="10"/>
      <c r="AA15" s="12"/>
      <c r="AB15" s="12"/>
      <c r="AC15" s="12"/>
      <c r="AD15" s="12"/>
      <c r="AE15" s="11"/>
    </row>
    <row r="16" spans="1:31" ht="57" hidden="1" customHeight="1">
      <c r="A16" s="5" t="s">
        <v>50</v>
      </c>
      <c r="B16" s="6" t="s">
        <v>51</v>
      </c>
      <c r="C16" s="7" t="str">
        <f>IFERROR(VLOOKUP(D16,#REF!,2,0)," ")</f>
        <v xml:space="preserve"> </v>
      </c>
      <c r="D16" s="45"/>
      <c r="E16" s="46"/>
      <c r="F16" s="46"/>
      <c r="G16" s="46"/>
      <c r="H16" s="46"/>
      <c r="I16" s="45"/>
      <c r="J16" s="46"/>
      <c r="K16" s="46">
        <f>(F16-E16)*J16</f>
        <v>0</v>
      </c>
      <c r="L16" s="45">
        <f>(G16-F16)*J16</f>
        <v>0</v>
      </c>
      <c r="M16" s="45" t="e">
        <f>(#REF!-H16)*J16</f>
        <v>#REF!</v>
      </c>
      <c r="N16" s="10">
        <f>IF(I16=0,0,K16/I16)</f>
        <v>0</v>
      </c>
      <c r="O16" s="10">
        <f>IF(I16=0,0,L16/I16)</f>
        <v>0</v>
      </c>
      <c r="P16" s="10">
        <f>IF(I16=0,0,M16/I16)</f>
        <v>0</v>
      </c>
      <c r="Q16" s="11">
        <v>24</v>
      </c>
      <c r="R16" s="45"/>
      <c r="S16" s="45"/>
      <c r="T16" s="45"/>
      <c r="U16" s="45"/>
      <c r="V16" s="45"/>
      <c r="W16" s="45"/>
      <c r="X16" s="45"/>
      <c r="Y16" s="45"/>
      <c r="Z16" s="10">
        <f>IF(I16=0,0,(#REF!+T16)/I16)</f>
        <v>0</v>
      </c>
      <c r="AA16" s="12" t="str">
        <f>IF(OR(Q16=0,I16=0),"",Z16/Q16*100)</f>
        <v/>
      </c>
      <c r="AB16" s="12"/>
      <c r="AC16" s="12"/>
      <c r="AD16" s="12"/>
      <c r="AE16" s="11" t="str">
        <f t="shared" si="0"/>
        <v xml:space="preserve"> </v>
      </c>
    </row>
    <row r="17" spans="1:31" ht="17.25" hidden="1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</row>
    <row r="18" spans="1:31" ht="54" customHeight="1">
      <c r="A18" s="5" t="s">
        <v>36</v>
      </c>
      <c r="B18" s="20" t="s">
        <v>52</v>
      </c>
      <c r="C18" s="14" t="str">
        <f>IFERROR(VLOOKUP(D18,Pieces!A:B,2,0)," ")</f>
        <v>outi-plot</v>
      </c>
      <c r="D18" s="48" t="s">
        <v>83</v>
      </c>
      <c r="E18" s="76">
        <v>27039</v>
      </c>
      <c r="F18" s="45">
        <v>27690</v>
      </c>
      <c r="G18" s="45">
        <v>27840</v>
      </c>
      <c r="H18" s="45">
        <v>27950</v>
      </c>
      <c r="I18" s="84">
        <f>IFERROR(VLOOKUP(D18,Pieces!A:C,3,0),"Entrer la cadence")</f>
        <v>75</v>
      </c>
      <c r="J18" s="45">
        <v>1</v>
      </c>
      <c r="K18" s="45">
        <f t="shared" ref="K18:K30" si="1">(F18-E18)*J18</f>
        <v>651</v>
      </c>
      <c r="L18" s="45">
        <f t="shared" ref="L18:L30" si="2">(G18-F18)*J18</f>
        <v>150</v>
      </c>
      <c r="M18" s="45">
        <f>(H18-G18)*J18</f>
        <v>110</v>
      </c>
      <c r="N18" s="17">
        <f>IF(I18=0,0,K18/I18)</f>
        <v>8.68</v>
      </c>
      <c r="O18" s="17">
        <f t="shared" ref="O18:O25" si="3">IF(I18=0,0,L18/I18)</f>
        <v>2</v>
      </c>
      <c r="P18" s="17">
        <f>IF(I18=0,0,M18/I18)</f>
        <v>1.4666666666666666</v>
      </c>
      <c r="Q18" s="49">
        <v>9</v>
      </c>
      <c r="R18" s="45"/>
      <c r="S18" s="45">
        <f>U18+T18-K18-L18-M18</f>
        <v>0</v>
      </c>
      <c r="T18" s="45"/>
      <c r="U18" s="45">
        <v>911</v>
      </c>
      <c r="V18" s="45"/>
      <c r="W18" s="45"/>
      <c r="X18" s="45"/>
      <c r="Y18" s="45"/>
      <c r="Z18" s="10">
        <f>IF(I18=0,0,(U18+T18)/I18)</f>
        <v>12.146666666666667</v>
      </c>
      <c r="AA18" s="12">
        <f>IF(OR(Q18=0,I18=0),"",Z18/Q18*100)</f>
        <v>134.96296296296296</v>
      </c>
      <c r="AB18" s="12"/>
      <c r="AC18" s="12"/>
      <c r="AD18" s="12"/>
      <c r="AE18" s="11" t="str">
        <f>IF(AA18&gt;85," ","WARNING")</f>
        <v xml:space="preserve"> </v>
      </c>
    </row>
    <row r="19" spans="1:31" ht="53.25" customHeight="1">
      <c r="A19" s="5" t="s">
        <v>38</v>
      </c>
      <c r="B19" s="6" t="s">
        <v>53</v>
      </c>
      <c r="C19" s="14" t="str">
        <f>IFERROR(VLOOKUP(D19,Pieces!A:B,2,0)," ")</f>
        <v>ECR-6.5X10</v>
      </c>
      <c r="D19" s="50" t="s">
        <v>84</v>
      </c>
      <c r="E19" s="76">
        <v>387</v>
      </c>
      <c r="F19" s="45">
        <v>1170</v>
      </c>
      <c r="G19" s="45">
        <v>1290</v>
      </c>
      <c r="H19" s="45">
        <v>1416</v>
      </c>
      <c r="I19" s="84">
        <f>IFERROR(VLOOKUP(D19,Pieces!A:C,3,0),"Entrer la cadence")</f>
        <v>120</v>
      </c>
      <c r="J19" s="45">
        <v>1</v>
      </c>
      <c r="K19" s="45">
        <f t="shared" si="1"/>
        <v>783</v>
      </c>
      <c r="L19" s="45">
        <f t="shared" si="2"/>
        <v>120</v>
      </c>
      <c r="M19" s="45">
        <f t="shared" ref="M19:M30" si="4">(H19-G19)*J19</f>
        <v>126</v>
      </c>
      <c r="N19" s="17">
        <f t="shared" ref="N19:N25" si="5">IF(I19=0,0,K19/I19)</f>
        <v>6.5250000000000004</v>
      </c>
      <c r="O19" s="17">
        <f t="shared" si="3"/>
        <v>1</v>
      </c>
      <c r="P19" s="17">
        <f t="shared" ref="P19:P25" si="6">IF(I19=0,0,M19/I19)</f>
        <v>1.05</v>
      </c>
      <c r="Q19" s="49">
        <v>9</v>
      </c>
      <c r="R19" s="45"/>
      <c r="S19" s="45">
        <f>U19+T19-K19-L19-M19</f>
        <v>0</v>
      </c>
      <c r="T19" s="45"/>
      <c r="U19" s="45">
        <v>1029</v>
      </c>
      <c r="V19" s="45"/>
      <c r="W19" s="45"/>
      <c r="X19" s="45"/>
      <c r="Y19" s="45"/>
      <c r="Z19" s="10">
        <f t="shared" ref="Z19:Z30" si="7">IF(I19=0,0,(U19+T19)/I19)</f>
        <v>8.5749999999999993</v>
      </c>
      <c r="AA19" s="12">
        <f t="shared" ref="AA19:AA30" si="8">IF(OR(Q19=0,I19=0),"",Z19/Q19*100)</f>
        <v>95.277777777777771</v>
      </c>
      <c r="AB19" s="12"/>
      <c r="AC19" s="12"/>
      <c r="AD19" s="12"/>
      <c r="AE19" s="11" t="str">
        <f t="shared" si="0"/>
        <v xml:space="preserve"> </v>
      </c>
    </row>
    <row r="20" spans="1:31" ht="55.5" customHeight="1">
      <c r="A20" s="5" t="s">
        <v>40</v>
      </c>
      <c r="B20" s="20" t="s">
        <v>54</v>
      </c>
      <c r="C20" s="14" t="str">
        <f>IFERROR(VLOOKUP(D20,Pieces!A:B,2,0)," ")</f>
        <v>G011</v>
      </c>
      <c r="D20" s="45" t="s">
        <v>85</v>
      </c>
      <c r="E20" s="76">
        <v>343</v>
      </c>
      <c r="F20" s="45">
        <v>600</v>
      </c>
      <c r="G20" s="45">
        <v>660</v>
      </c>
      <c r="H20" s="45">
        <v>700</v>
      </c>
      <c r="I20" s="84">
        <f>IFERROR(VLOOKUP(D20,Pieces!A:C,3,0),"Entrer la cadence")</f>
        <v>45</v>
      </c>
      <c r="J20" s="16">
        <v>1</v>
      </c>
      <c r="K20" s="45">
        <f t="shared" si="1"/>
        <v>257</v>
      </c>
      <c r="L20" s="45">
        <f t="shared" si="2"/>
        <v>60</v>
      </c>
      <c r="M20" s="45">
        <f t="shared" si="4"/>
        <v>40</v>
      </c>
      <c r="N20" s="17">
        <f t="shared" si="5"/>
        <v>5.7111111111111112</v>
      </c>
      <c r="O20" s="17">
        <f t="shared" si="3"/>
        <v>1.3333333333333333</v>
      </c>
      <c r="P20" s="17">
        <f t="shared" si="6"/>
        <v>0.88888888888888884</v>
      </c>
      <c r="Q20" s="49">
        <v>9</v>
      </c>
      <c r="R20" s="51"/>
      <c r="S20" s="45">
        <f t="shared" ref="S20:S30" si="9">U20+T20-K20-L20-M20</f>
        <v>0</v>
      </c>
      <c r="T20" s="45"/>
      <c r="U20" s="45">
        <v>357</v>
      </c>
      <c r="V20" s="45"/>
      <c r="W20" s="45"/>
      <c r="X20" s="45"/>
      <c r="Y20" s="45"/>
      <c r="Z20" s="10">
        <f t="shared" si="7"/>
        <v>7.9333333333333336</v>
      </c>
      <c r="AA20" s="12">
        <f t="shared" si="8"/>
        <v>88.148148148148152</v>
      </c>
      <c r="AB20" s="12"/>
      <c r="AC20" s="12"/>
      <c r="AD20" s="12"/>
      <c r="AE20" s="11" t="str">
        <f t="shared" si="0"/>
        <v xml:space="preserve"> </v>
      </c>
    </row>
    <row r="21" spans="1:31" ht="60" customHeight="1">
      <c r="A21" s="5" t="s">
        <v>42</v>
      </c>
      <c r="B21" s="20" t="s">
        <v>86</v>
      </c>
      <c r="C21" s="14" t="str">
        <f>IFERROR(VLOOKUP(D21,Pieces!A:B,2,0)," ")</f>
        <v>I081-95-CP8</v>
      </c>
      <c r="D21" s="45" t="s">
        <v>87</v>
      </c>
      <c r="E21" s="76">
        <v>217</v>
      </c>
      <c r="F21" s="45">
        <v>286</v>
      </c>
      <c r="G21" s="45">
        <v>308</v>
      </c>
      <c r="H21" s="45">
        <v>310</v>
      </c>
      <c r="I21" s="84">
        <f>IFERROR(VLOOKUP(D21,Pieces!A:C,3,0),"Entrer la cadence")</f>
        <v>28</v>
      </c>
      <c r="J21" s="45">
        <v>1</v>
      </c>
      <c r="K21" s="45">
        <f t="shared" si="1"/>
        <v>69</v>
      </c>
      <c r="L21" s="45">
        <f t="shared" si="2"/>
        <v>22</v>
      </c>
      <c r="M21" s="45">
        <f t="shared" si="4"/>
        <v>2</v>
      </c>
      <c r="N21" s="17">
        <f t="shared" si="5"/>
        <v>2.4642857142857144</v>
      </c>
      <c r="O21" s="17">
        <f t="shared" si="3"/>
        <v>0.7857142857142857</v>
      </c>
      <c r="P21" s="17">
        <f t="shared" si="6"/>
        <v>7.1428571428571425E-2</v>
      </c>
      <c r="Q21" s="49">
        <v>9</v>
      </c>
      <c r="R21" s="51"/>
      <c r="S21" s="45">
        <f t="shared" si="9"/>
        <v>0</v>
      </c>
      <c r="T21" s="45"/>
      <c r="U21" s="45">
        <v>93</v>
      </c>
      <c r="V21" s="45"/>
      <c r="W21" s="45"/>
      <c r="X21" s="45"/>
      <c r="Y21" s="45"/>
      <c r="Z21" s="10">
        <f t="shared" si="7"/>
        <v>3.3214285714285716</v>
      </c>
      <c r="AA21" s="12">
        <f t="shared" si="8"/>
        <v>36.904761904761905</v>
      </c>
      <c r="AB21" s="12"/>
      <c r="AC21" s="12"/>
      <c r="AD21" s="12"/>
      <c r="AE21" s="11" t="str">
        <f t="shared" si="0"/>
        <v>WARNING</v>
      </c>
    </row>
    <row r="22" spans="1:31" ht="51" customHeight="1">
      <c r="A22" s="5" t="s">
        <v>44</v>
      </c>
      <c r="B22" s="20" t="s">
        <v>56</v>
      </c>
      <c r="C22" s="14">
        <f>IFERROR(VLOOKUP(D22,Pieces!A:B,2,0)," ")</f>
        <v>480387</v>
      </c>
      <c r="D22" s="45" t="s">
        <v>88</v>
      </c>
      <c r="E22" s="76">
        <v>0</v>
      </c>
      <c r="F22" s="45">
        <v>0</v>
      </c>
      <c r="G22" s="45">
        <v>0</v>
      </c>
      <c r="H22" s="45">
        <v>0</v>
      </c>
      <c r="I22" s="84">
        <f>IFERROR(VLOOKUP(D22,Pieces!A:C,3,0),"Entrer la cadence")</f>
        <v>20</v>
      </c>
      <c r="J22" s="45">
        <v>1</v>
      </c>
      <c r="K22" s="45">
        <f t="shared" si="1"/>
        <v>0</v>
      </c>
      <c r="L22" s="45">
        <f t="shared" si="2"/>
        <v>0</v>
      </c>
      <c r="M22" s="45">
        <f t="shared" si="4"/>
        <v>0</v>
      </c>
      <c r="N22" s="17">
        <f t="shared" si="5"/>
        <v>0</v>
      </c>
      <c r="O22" s="17">
        <f t="shared" si="3"/>
        <v>0</v>
      </c>
      <c r="P22" s="17">
        <f t="shared" si="6"/>
        <v>0</v>
      </c>
      <c r="Q22" s="49">
        <v>9</v>
      </c>
      <c r="R22" s="45"/>
      <c r="S22" s="45">
        <f t="shared" si="9"/>
        <v>0</v>
      </c>
      <c r="T22" s="45"/>
      <c r="U22" s="45">
        <v>0</v>
      </c>
      <c r="V22" s="45"/>
      <c r="W22" s="45"/>
      <c r="X22" s="45"/>
      <c r="Y22" s="45"/>
      <c r="Z22" s="10">
        <f t="shared" si="7"/>
        <v>0</v>
      </c>
      <c r="AA22" s="12">
        <f t="shared" si="8"/>
        <v>0</v>
      </c>
      <c r="AB22" s="12"/>
      <c r="AC22" s="12"/>
      <c r="AD22" s="12"/>
      <c r="AE22" s="11" t="str">
        <f t="shared" si="0"/>
        <v>WARNING</v>
      </c>
    </row>
    <row r="23" spans="1:31" ht="51.75" customHeight="1">
      <c r="A23" s="5" t="s">
        <v>62</v>
      </c>
      <c r="B23" s="20" t="s">
        <v>63</v>
      </c>
      <c r="C23" s="14" t="str">
        <f>IFERROR(VLOOKUP(D23,Pieces!A:B,2,0)," ")</f>
        <v xml:space="preserve"> - </v>
      </c>
      <c r="D23" s="45" t="s">
        <v>89</v>
      </c>
      <c r="E23" s="77">
        <v>0</v>
      </c>
      <c r="F23" s="46">
        <v>0</v>
      </c>
      <c r="G23" s="46">
        <v>0</v>
      </c>
      <c r="H23" s="46">
        <v>0</v>
      </c>
      <c r="I23" s="84">
        <f>IFERROR(VLOOKUP(D23,Pieces!A:C,3,0),"Entrer la cadence")</f>
        <v>1</v>
      </c>
      <c r="J23" s="45">
        <v>1</v>
      </c>
      <c r="K23" s="45">
        <f t="shared" si="1"/>
        <v>0</v>
      </c>
      <c r="L23" s="45">
        <f t="shared" si="2"/>
        <v>0</v>
      </c>
      <c r="M23" s="45">
        <f>(H23-G23)*J23</f>
        <v>0</v>
      </c>
      <c r="N23" s="17">
        <f>IF(I23=0,0,K23/I23)</f>
        <v>0</v>
      </c>
      <c r="O23" s="17">
        <f>IF(I23=0,0,L23/I23)</f>
        <v>0</v>
      </c>
      <c r="P23" s="17">
        <f>IF(I23=0,0,M23/I23)</f>
        <v>0</v>
      </c>
      <c r="Q23" s="49">
        <v>9</v>
      </c>
      <c r="R23" s="52"/>
      <c r="S23" s="45">
        <f t="shared" si="9"/>
        <v>0</v>
      </c>
      <c r="T23" s="45"/>
      <c r="U23" s="45">
        <v>0</v>
      </c>
      <c r="V23" s="45"/>
      <c r="W23" s="45"/>
      <c r="X23" s="45"/>
      <c r="Y23" s="45"/>
      <c r="Z23" s="10">
        <f>IF(I23=0,0,(U23+T23)/I23)</f>
        <v>0</v>
      </c>
      <c r="AA23" s="12">
        <f>IF(OR(Q23=0,I23=0),"",Z23/Q23*100)</f>
        <v>0</v>
      </c>
      <c r="AB23" s="12"/>
      <c r="AC23" s="12"/>
      <c r="AD23" s="12"/>
      <c r="AE23" s="11" t="str">
        <f>IF(AA23&gt;85," ","WARNING")</f>
        <v>WARNING</v>
      </c>
    </row>
    <row r="24" spans="1:31" ht="59.25" customHeight="1">
      <c r="A24" s="5" t="s">
        <v>58</v>
      </c>
      <c r="B24" s="20" t="s">
        <v>59</v>
      </c>
      <c r="C24" s="14" t="str">
        <f>IFERROR(VLOOKUP(D24,Pieces!A:B,2,0)," ")</f>
        <v>I110-01-004</v>
      </c>
      <c r="D24" s="45" t="s">
        <v>90</v>
      </c>
      <c r="E24" s="76">
        <v>887</v>
      </c>
      <c r="F24" s="76">
        <v>887</v>
      </c>
      <c r="G24" s="76">
        <v>887</v>
      </c>
      <c r="H24" s="76">
        <v>887</v>
      </c>
      <c r="I24" s="84">
        <f>IFERROR(VLOOKUP(D24,Pieces!A:C,3,0),"Entrer la cadence")</f>
        <v>28</v>
      </c>
      <c r="J24" s="45">
        <v>7</v>
      </c>
      <c r="K24" s="45">
        <f t="shared" si="1"/>
        <v>0</v>
      </c>
      <c r="L24" s="45">
        <f t="shared" si="2"/>
        <v>0</v>
      </c>
      <c r="M24" s="45">
        <f t="shared" si="4"/>
        <v>0</v>
      </c>
      <c r="N24" s="17">
        <f>IF(I24=0,0,K24/I24)</f>
        <v>0</v>
      </c>
      <c r="O24" s="17">
        <f t="shared" si="3"/>
        <v>0</v>
      </c>
      <c r="P24" s="17">
        <f t="shared" si="6"/>
        <v>0</v>
      </c>
      <c r="Q24" s="49">
        <v>9</v>
      </c>
      <c r="R24" s="45"/>
      <c r="S24" s="45">
        <f t="shared" si="9"/>
        <v>0</v>
      </c>
      <c r="T24" s="45"/>
      <c r="U24" s="45">
        <v>0</v>
      </c>
      <c r="V24" s="45"/>
      <c r="W24" s="45"/>
      <c r="X24" s="45"/>
      <c r="Y24" s="45"/>
      <c r="Z24" s="10">
        <f t="shared" si="7"/>
        <v>0</v>
      </c>
      <c r="AA24" s="12">
        <f t="shared" si="8"/>
        <v>0</v>
      </c>
      <c r="AB24" s="12"/>
      <c r="AC24" s="12"/>
      <c r="AD24" s="12"/>
      <c r="AE24" s="11" t="str">
        <f t="shared" si="0"/>
        <v>WARNING</v>
      </c>
    </row>
    <row r="25" spans="1:31" ht="59.25" customHeight="1">
      <c r="A25" s="5" t="s">
        <v>60</v>
      </c>
      <c r="B25" s="20" t="s">
        <v>61</v>
      </c>
      <c r="C25" s="14">
        <f>IFERROR(VLOOKUP(D25,Pieces!A:B,2,0)," ")</f>
        <v>480387</v>
      </c>
      <c r="D25" s="45" t="s">
        <v>91</v>
      </c>
      <c r="E25" s="77">
        <v>80</v>
      </c>
      <c r="F25" s="77">
        <v>80</v>
      </c>
      <c r="G25" s="77">
        <v>80</v>
      </c>
      <c r="H25" s="77">
        <v>80</v>
      </c>
      <c r="I25" s="84">
        <f>IFERROR(VLOOKUP(D25,Pieces!A:C,3,0),"Entrer la cadence")</f>
        <v>60</v>
      </c>
      <c r="J25" s="45">
        <v>20</v>
      </c>
      <c r="K25" s="45">
        <f t="shared" si="1"/>
        <v>0</v>
      </c>
      <c r="L25" s="45">
        <f t="shared" si="2"/>
        <v>0</v>
      </c>
      <c r="M25" s="76">
        <f t="shared" si="4"/>
        <v>0</v>
      </c>
      <c r="N25" s="17">
        <f t="shared" si="5"/>
        <v>0</v>
      </c>
      <c r="O25" s="17">
        <f t="shared" si="3"/>
        <v>0</v>
      </c>
      <c r="P25" s="17">
        <f t="shared" si="6"/>
        <v>0</v>
      </c>
      <c r="Q25" s="49">
        <v>9</v>
      </c>
      <c r="R25" s="45"/>
      <c r="S25" s="45">
        <f t="shared" si="9"/>
        <v>0</v>
      </c>
      <c r="T25" s="45"/>
      <c r="U25" s="45">
        <v>0</v>
      </c>
      <c r="V25" s="45"/>
      <c r="W25" s="45"/>
      <c r="X25" s="45"/>
      <c r="Y25" s="45"/>
      <c r="Z25" s="10">
        <f t="shared" si="7"/>
        <v>0</v>
      </c>
      <c r="AA25" s="12">
        <f t="shared" si="8"/>
        <v>0</v>
      </c>
      <c r="AB25" s="12"/>
      <c r="AC25" s="12"/>
      <c r="AD25" s="12"/>
      <c r="AE25" s="11" t="str">
        <f t="shared" si="0"/>
        <v>WARNING</v>
      </c>
    </row>
    <row r="26" spans="1:31" ht="59.25" customHeight="1">
      <c r="A26" s="22" t="s">
        <v>68</v>
      </c>
      <c r="B26" s="20" t="s">
        <v>69</v>
      </c>
      <c r="C26" s="14" t="str">
        <f>IFERROR(VLOOKUP(D26,Pieces!A:B,2,0)," ")</f>
        <v xml:space="preserve">PIG 50 SE- harding </v>
      </c>
      <c r="D26" s="53" t="s">
        <v>909</v>
      </c>
      <c r="E26" s="77">
        <v>0</v>
      </c>
      <c r="F26" s="46">
        <v>5</v>
      </c>
      <c r="G26" s="46">
        <v>5</v>
      </c>
      <c r="H26" s="46">
        <v>7</v>
      </c>
      <c r="I26" s="84">
        <f>IFERROR(VLOOKUP(D26,Pieces!A:C,3,0),"Entrer la cadence")</f>
        <v>38</v>
      </c>
      <c r="J26" s="45">
        <v>51</v>
      </c>
      <c r="K26" s="45">
        <f t="shared" si="1"/>
        <v>255</v>
      </c>
      <c r="L26" s="45">
        <f t="shared" si="2"/>
        <v>0</v>
      </c>
      <c r="M26" s="76">
        <f t="shared" si="4"/>
        <v>102</v>
      </c>
      <c r="N26" s="17">
        <f>IF(I26=0,0,K26/I26)</f>
        <v>6.7105263157894735</v>
      </c>
      <c r="O26" s="17">
        <f>IF(I26=0,0,L26/I26)</f>
        <v>0</v>
      </c>
      <c r="P26" s="17">
        <f>IF(I26=0,0,M26/I26)</f>
        <v>2.6842105263157894</v>
      </c>
      <c r="Q26" s="49">
        <v>9</v>
      </c>
      <c r="R26" s="28"/>
      <c r="S26" s="45">
        <f t="shared" si="9"/>
        <v>0</v>
      </c>
      <c r="T26" s="45"/>
      <c r="U26" s="45">
        <v>357</v>
      </c>
      <c r="V26" s="45"/>
      <c r="W26" s="45"/>
      <c r="X26" s="45"/>
      <c r="Y26" s="45"/>
      <c r="Z26" s="10">
        <f>IF(I26=0,0,(U26+T26)/I26)</f>
        <v>9.3947368421052637</v>
      </c>
      <c r="AA26" s="12">
        <f>IF(OR(Q26=0,I26=0),"",Z26/Q26*100)</f>
        <v>104.38596491228071</v>
      </c>
      <c r="AB26" s="46"/>
      <c r="AC26" s="46"/>
      <c r="AD26" s="46"/>
      <c r="AE26" s="11" t="str">
        <f>IF(AA26&gt;85," ","WARNING")</f>
        <v xml:space="preserve"> </v>
      </c>
    </row>
    <row r="27" spans="1:31" ht="51.75" customHeight="1">
      <c r="A27" s="22" t="s">
        <v>66</v>
      </c>
      <c r="B27" s="20" t="s">
        <v>67</v>
      </c>
      <c r="C27" s="14" t="str">
        <f>IFERROR(VLOOKUP(D27,Pieces!A:B,2,0)," ")</f>
        <v xml:space="preserve"> - </v>
      </c>
      <c r="D27" s="45" t="s">
        <v>89</v>
      </c>
      <c r="E27" s="77">
        <v>0</v>
      </c>
      <c r="F27" s="77">
        <v>0</v>
      </c>
      <c r="G27" s="77">
        <v>0</v>
      </c>
      <c r="H27" s="77">
        <v>0</v>
      </c>
      <c r="I27" s="84">
        <f>IFERROR(VLOOKUP(D27,Pieces!A:C,3,0),"Entrer la cadence")</f>
        <v>1</v>
      </c>
      <c r="J27" s="45">
        <v>1</v>
      </c>
      <c r="K27" s="45">
        <f>(F27-E27)*J27</f>
        <v>0</v>
      </c>
      <c r="L27" s="45">
        <f>(G27-F27)*J27</f>
        <v>0</v>
      </c>
      <c r="M27" s="45">
        <f>(H27-G27)*J27</f>
        <v>0</v>
      </c>
      <c r="N27" s="17">
        <f>IF(I27=0,0,K27/I27)</f>
        <v>0</v>
      </c>
      <c r="O27" s="17">
        <f>IF(I27=0,0,L27/I27)</f>
        <v>0</v>
      </c>
      <c r="P27" s="17">
        <f>IF(I27=0,0,M27/I27)</f>
        <v>0</v>
      </c>
      <c r="Q27" s="49">
        <v>9</v>
      </c>
      <c r="R27" s="45"/>
      <c r="S27" s="45">
        <f t="shared" si="9"/>
        <v>0</v>
      </c>
      <c r="T27" s="45"/>
      <c r="U27" s="45">
        <v>0</v>
      </c>
      <c r="V27" s="45"/>
      <c r="W27" s="45"/>
      <c r="X27" s="45"/>
      <c r="Y27" s="45"/>
      <c r="Z27" s="10">
        <f>IF(I27=0,0,(U27+T27)/I27)</f>
        <v>0</v>
      </c>
      <c r="AA27" s="12">
        <f>IF(OR(Q27=0,I27=0),"",Z27/Q27*100)</f>
        <v>0</v>
      </c>
      <c r="AB27" s="12"/>
      <c r="AC27" s="12"/>
      <c r="AD27" s="12"/>
      <c r="AE27" s="11" t="str">
        <f>IF(AA27&gt;85," ","WARNING")</f>
        <v>WARNING</v>
      </c>
    </row>
    <row r="28" spans="1:31" ht="58.5" customHeight="1">
      <c r="A28" s="5" t="s">
        <v>46</v>
      </c>
      <c r="B28" s="20" t="s">
        <v>57</v>
      </c>
      <c r="C28" s="14" t="str">
        <f>IFERROR(VLOOKUP(D28,Pieces!A:B,2,0)," ")</f>
        <v>MPS000300</v>
      </c>
      <c r="D28" s="45" t="s">
        <v>93</v>
      </c>
      <c r="E28" s="76">
        <v>180777</v>
      </c>
      <c r="F28" s="76">
        <v>180777</v>
      </c>
      <c r="G28" s="76">
        <v>180777</v>
      </c>
      <c r="H28" s="76">
        <v>180777</v>
      </c>
      <c r="I28" s="84">
        <f>IFERROR(VLOOKUP(D28,Pieces!A:C,3,0),"Entrer la cadence")</f>
        <v>454</v>
      </c>
      <c r="J28" s="45">
        <v>1</v>
      </c>
      <c r="K28" s="45">
        <f t="shared" si="1"/>
        <v>0</v>
      </c>
      <c r="L28" s="45">
        <f t="shared" si="2"/>
        <v>0</v>
      </c>
      <c r="M28" s="45">
        <f>(H28-G28)*J28</f>
        <v>0</v>
      </c>
      <c r="N28" s="17">
        <f>IF(I28=0,0,K28/I28)</f>
        <v>0</v>
      </c>
      <c r="O28" s="17">
        <f>IF(I28=0,0,L28/I28)</f>
        <v>0</v>
      </c>
      <c r="P28" s="17">
        <f>IF(I28=0,0,M28/I28)</f>
        <v>0</v>
      </c>
      <c r="Q28" s="49">
        <v>9</v>
      </c>
      <c r="R28" s="45"/>
      <c r="S28" s="45">
        <f t="shared" si="9"/>
        <v>0</v>
      </c>
      <c r="T28" s="45"/>
      <c r="U28" s="45">
        <v>0</v>
      </c>
      <c r="V28" s="45"/>
      <c r="W28" s="45"/>
      <c r="X28" s="45"/>
      <c r="Y28" s="45"/>
      <c r="Z28" s="10">
        <f>IF(I28=0,0,(U28+T28)/I28)</f>
        <v>0</v>
      </c>
      <c r="AA28" s="12">
        <f>IF(OR(Q28=0,I28=0),"",Z28/Q28*100)</f>
        <v>0</v>
      </c>
      <c r="AB28" s="12"/>
      <c r="AC28" s="12"/>
      <c r="AD28" s="12"/>
      <c r="AE28" s="11" t="str">
        <f>IF(AA28&gt;85," ","WARNING")</f>
        <v>WARNING</v>
      </c>
    </row>
    <row r="29" spans="1:31" ht="62.25" customHeight="1">
      <c r="A29" s="5" t="s">
        <v>64</v>
      </c>
      <c r="B29" s="20" t="s">
        <v>65</v>
      </c>
      <c r="C29" s="14" t="str">
        <f>IFERROR(VLOOKUP(D29,Pieces!A:B,2,0)," ")</f>
        <v>I143-CP1</v>
      </c>
      <c r="D29" s="45" t="s">
        <v>94</v>
      </c>
      <c r="E29" s="77">
        <v>2561</v>
      </c>
      <c r="F29" s="46">
        <v>2940</v>
      </c>
      <c r="G29" s="46">
        <v>2940</v>
      </c>
      <c r="H29" s="46">
        <v>2992</v>
      </c>
      <c r="I29" s="84">
        <f>IFERROR(VLOOKUP(D29,Pieces!A:C,3,0),"Entrer la cadence")</f>
        <v>50</v>
      </c>
      <c r="J29" s="45">
        <v>1</v>
      </c>
      <c r="K29" s="45">
        <f t="shared" si="1"/>
        <v>379</v>
      </c>
      <c r="L29" s="45">
        <f t="shared" si="2"/>
        <v>0</v>
      </c>
      <c r="M29" s="45">
        <f>(H29-G29)*J29</f>
        <v>52</v>
      </c>
      <c r="N29" s="17">
        <f>IF(I29=0,0,K29/I29)</f>
        <v>7.58</v>
      </c>
      <c r="O29" s="17">
        <f>IF(I29=0,0,L29/I29)</f>
        <v>0</v>
      </c>
      <c r="P29" s="17">
        <f>IF(I29=0,0,M29/I29)</f>
        <v>1.04</v>
      </c>
      <c r="Q29" s="49">
        <v>9</v>
      </c>
      <c r="R29" s="45"/>
      <c r="S29" s="45">
        <f t="shared" si="9"/>
        <v>0</v>
      </c>
      <c r="T29" s="45"/>
      <c r="U29" s="45">
        <v>431</v>
      </c>
      <c r="V29" s="45"/>
      <c r="W29" s="45"/>
      <c r="X29" s="45"/>
      <c r="Y29" s="45"/>
      <c r="Z29" s="10">
        <f>IF(I29=0,0,(U29+T29)/I29)</f>
        <v>8.6199999999999992</v>
      </c>
      <c r="AA29" s="12">
        <f>IF(OR(Q29=0,I29=0),"",Z29/Q29*100)</f>
        <v>95.777777777777771</v>
      </c>
      <c r="AB29" s="12"/>
      <c r="AC29" s="12"/>
      <c r="AD29" s="12"/>
      <c r="AE29" s="11" t="str">
        <f>IF(AA29&gt;85," ","WARNING")</f>
        <v xml:space="preserve"> </v>
      </c>
    </row>
    <row r="30" spans="1:31" ht="44.25" customHeight="1">
      <c r="A30" s="35" t="s">
        <v>71</v>
      </c>
      <c r="B30" s="20" t="s">
        <v>70</v>
      </c>
      <c r="C30" s="14" t="str">
        <f>IFERROR(VLOOKUP(D30,Pieces!A:B,2,0)," ")</f>
        <v>G018</v>
      </c>
      <c r="D30" s="45" t="s">
        <v>95</v>
      </c>
      <c r="E30" s="54">
        <v>839</v>
      </c>
      <c r="F30" s="46">
        <v>1030</v>
      </c>
      <c r="G30" s="46">
        <v>1030</v>
      </c>
      <c r="H30" s="77">
        <v>1030</v>
      </c>
      <c r="I30" s="84">
        <f>IFERROR(VLOOKUP(D30,Pieces!A:C,3,0),"Entrer la cadence")</f>
        <v>20</v>
      </c>
      <c r="J30" s="45">
        <v>1</v>
      </c>
      <c r="K30" s="45">
        <f t="shared" si="1"/>
        <v>191</v>
      </c>
      <c r="L30" s="45">
        <f t="shared" si="2"/>
        <v>0</v>
      </c>
      <c r="M30" s="45">
        <f t="shared" si="4"/>
        <v>0</v>
      </c>
      <c r="N30" s="26">
        <f>IF(I30=0,0,K30/I30)</f>
        <v>9.5500000000000007</v>
      </c>
      <c r="O30" s="26">
        <f>IF(I30=0,0,L30/I30)</f>
        <v>0</v>
      </c>
      <c r="P30" s="26">
        <f>IF(I30=0,0,M30/I30)</f>
        <v>0</v>
      </c>
      <c r="Q30" s="49">
        <v>9</v>
      </c>
      <c r="R30" s="45"/>
      <c r="S30" s="45">
        <f t="shared" si="9"/>
        <v>0</v>
      </c>
      <c r="T30" s="30"/>
      <c r="U30" s="45">
        <v>191</v>
      </c>
      <c r="V30" s="30"/>
      <c r="W30" s="30"/>
      <c r="X30" s="30"/>
      <c r="Y30" s="30"/>
      <c r="Z30" s="10">
        <f t="shared" si="7"/>
        <v>9.5500000000000007</v>
      </c>
      <c r="AA30" s="12">
        <f t="shared" si="8"/>
        <v>106.11111111111111</v>
      </c>
      <c r="AB30" s="29"/>
      <c r="AC30" s="29"/>
      <c r="AD30" s="29"/>
      <c r="AE30" s="11" t="str">
        <f t="shared" si="0"/>
        <v xml:space="preserve"> </v>
      </c>
    </row>
    <row r="31" spans="1:31" ht="46.5">
      <c r="A31" s="47"/>
      <c r="B31" s="47"/>
      <c r="D31" s="39"/>
      <c r="Q31" s="106" t="s">
        <v>1050</v>
      </c>
      <c r="R31" s="49">
        <v>9</v>
      </c>
      <c r="Z31" s="3"/>
    </row>
    <row r="32" spans="1:31" ht="20.25">
      <c r="A32" s="47"/>
      <c r="B32" s="47"/>
      <c r="D32" s="39"/>
      <c r="Z32" s="3"/>
    </row>
    <row r="33" spans="1:26" ht="20.25">
      <c r="A33" s="47"/>
      <c r="B33" s="47"/>
      <c r="D33" s="39"/>
      <c r="Z33" s="3"/>
    </row>
    <row r="34" spans="1:26" ht="20.25">
      <c r="A34" s="47"/>
      <c r="B34" s="47"/>
      <c r="D34" s="39"/>
      <c r="Z34" s="3"/>
    </row>
    <row r="35" spans="1:26" ht="20.25">
      <c r="A35" s="47"/>
      <c r="B35" s="47"/>
      <c r="D35" s="39"/>
      <c r="Z35" s="3"/>
    </row>
    <row r="36" spans="1:26" ht="20.25">
      <c r="A36" s="47"/>
      <c r="B36" s="47"/>
      <c r="D36" s="39"/>
      <c r="Z36" s="3"/>
    </row>
    <row r="37" spans="1:26" ht="20.25">
      <c r="A37" s="47"/>
      <c r="B37" s="47"/>
      <c r="D37" s="39"/>
      <c r="Z37" s="3"/>
    </row>
    <row r="38" spans="1:26" ht="20.25">
      <c r="A38" s="47"/>
      <c r="B38" s="47"/>
      <c r="C38" s="115" t="s">
        <v>72</v>
      </c>
      <c r="D38" s="116"/>
      <c r="E38" s="116"/>
      <c r="F38" s="116"/>
      <c r="G38" s="116"/>
      <c r="H38" s="116"/>
      <c r="I38" s="117"/>
      <c r="J38" s="115" t="s">
        <v>73</v>
      </c>
      <c r="K38" s="116"/>
      <c r="L38" s="116"/>
      <c r="M38" s="116"/>
      <c r="N38" s="116"/>
      <c r="O38" s="116"/>
      <c r="P38" s="117"/>
      <c r="Z38" s="3"/>
    </row>
    <row r="39" spans="1:26" ht="20.25">
      <c r="A39" s="47"/>
      <c r="B39" s="47"/>
      <c r="C39" s="115" t="s">
        <v>74</v>
      </c>
      <c r="D39" s="116"/>
      <c r="E39" s="116"/>
      <c r="F39" s="116"/>
      <c r="G39" s="116"/>
      <c r="H39" s="116"/>
      <c r="I39" s="117"/>
      <c r="J39" s="115" t="s">
        <v>75</v>
      </c>
      <c r="K39" s="116"/>
      <c r="L39" s="116"/>
      <c r="M39" s="116"/>
      <c r="N39" s="116"/>
      <c r="O39" s="116"/>
      <c r="P39" s="117"/>
      <c r="Z39" s="3"/>
    </row>
    <row r="40" spans="1:26" ht="20.25">
      <c r="A40" s="47"/>
      <c r="B40" s="47"/>
      <c r="C40" s="115" t="s">
        <v>76</v>
      </c>
      <c r="D40" s="116"/>
      <c r="E40" s="116"/>
      <c r="F40" s="116"/>
      <c r="G40" s="116"/>
      <c r="H40" s="116"/>
      <c r="I40" s="117"/>
      <c r="J40" s="115" t="s">
        <v>77</v>
      </c>
      <c r="K40" s="116"/>
      <c r="L40" s="116"/>
      <c r="M40" s="116"/>
      <c r="N40" s="116"/>
      <c r="O40" s="116"/>
      <c r="P40" s="117"/>
      <c r="Z40" s="3"/>
    </row>
    <row r="41" spans="1:26" ht="20.25">
      <c r="A41" s="36"/>
      <c r="B41" s="36"/>
      <c r="D41" s="40"/>
      <c r="Z41" s="3"/>
    </row>
    <row r="42" spans="1:26" ht="20.25">
      <c r="A42" s="36"/>
      <c r="B42" s="36"/>
      <c r="D42" s="40"/>
      <c r="Z42" s="3"/>
    </row>
    <row r="43" spans="1:26" ht="20.25">
      <c r="A43" s="36"/>
      <c r="B43" s="36"/>
      <c r="D43" s="41"/>
      <c r="Z43" s="3"/>
    </row>
    <row r="44" spans="1:26" ht="20.25">
      <c r="A44" s="36"/>
      <c r="B44" s="36"/>
      <c r="D44" s="2"/>
      <c r="Z44" s="3"/>
    </row>
    <row r="45" spans="1:26" ht="21">
      <c r="A45" s="42"/>
      <c r="B45" s="42"/>
    </row>
    <row r="46" spans="1:26" ht="21">
      <c r="A46" s="43"/>
      <c r="B46" s="43"/>
    </row>
    <row r="47" spans="1:26" ht="21">
      <c r="A47" s="43"/>
      <c r="B47" s="43"/>
    </row>
    <row r="48" spans="1:26" ht="21">
      <c r="A48" s="44"/>
      <c r="B48" s="44"/>
    </row>
  </sheetData>
  <mergeCells count="15">
    <mergeCell ref="C40:I40"/>
    <mergeCell ref="J40:P40"/>
    <mergeCell ref="H7:K7"/>
    <mergeCell ref="Z7:AE7"/>
    <mergeCell ref="A17:AE17"/>
    <mergeCell ref="C38:I38"/>
    <mergeCell ref="J38:P38"/>
    <mergeCell ref="C39:I39"/>
    <mergeCell ref="J39:P39"/>
    <mergeCell ref="A1:B4"/>
    <mergeCell ref="C1:Y4"/>
    <mergeCell ref="Z1:AE1"/>
    <mergeCell ref="Z2:AE2"/>
    <mergeCell ref="Z3:AE3"/>
    <mergeCell ref="Z4:AE4"/>
  </mergeCells>
  <conditionalFormatting sqref="AE9:AE16">
    <cfRule type="containsText" dxfId="9" priority="9" operator="containsText" text="WARNING">
      <formula>NOT(ISERROR(SEARCH("WARNING",AE9)))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J12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:AE30">
    <cfRule type="containsText" dxfId="8" priority="7" operator="containsText" text="WARNING">
      <formula>NOT(ISERROR(SEARCH("WARNING",AE18)))</formula>
    </cfRule>
  </conditionalFormatting>
  <conditionalFormatting sqref="AE18">
    <cfRule type="containsText" dxfId="7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">
    <cfRule type="containsText" dxfId="6" priority="3" operator="containsText" text="WARNING">
      <formula>NOT(ISERROR(SEARCH("WARNING",AE19)))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0">
    <cfRule type="containsText" dxfId="5" priority="1" operator="containsText" text="WARNING">
      <formula>NOT(ISERROR(SEARCH("WARNING",AE20)))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9:D16 D27:D30 D20:D25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2</vt:i4>
      </vt:variant>
    </vt:vector>
  </HeadingPairs>
  <TitlesOfParts>
    <vt:vector size="20" baseType="lpstr">
      <vt:lpstr>MODELE</vt:lpstr>
      <vt:lpstr>Pieces</vt:lpstr>
      <vt:lpstr>21-01-2020</vt:lpstr>
      <vt:lpstr>20-01-2020</vt:lpstr>
      <vt:lpstr>18-01-2020</vt:lpstr>
      <vt:lpstr>17-01-2020</vt:lpstr>
      <vt:lpstr>16-01-2020</vt:lpstr>
      <vt:lpstr>15-01-2020</vt:lpstr>
      <vt:lpstr>13-01-2020</vt:lpstr>
      <vt:lpstr>11-01-2020</vt:lpstr>
      <vt:lpstr>10-01-2020</vt:lpstr>
      <vt:lpstr>09-01-2020</vt:lpstr>
      <vt:lpstr>08-01-2020</vt:lpstr>
      <vt:lpstr>07-01-2020</vt:lpstr>
      <vt:lpstr>06-01-2020</vt:lpstr>
      <vt:lpstr>04-01-2020</vt:lpstr>
      <vt:lpstr>03-01-2020</vt:lpstr>
      <vt:lpstr>02-01-2020</vt:lpstr>
      <vt:lpstr>MODELE!Zone_d_impression</vt:lpstr>
      <vt:lpstr>Pieces!Zone_d_impression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TOSHIBA</cp:lastModifiedBy>
  <dcterms:created xsi:type="dcterms:W3CDTF">2020-01-09T15:05:59Z</dcterms:created>
  <dcterms:modified xsi:type="dcterms:W3CDTF">2020-01-21T16:23:16Z</dcterms:modified>
</cp:coreProperties>
</file>