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/>
  <workbookPr filterPrivacy="1" codeName="ThisWorkbook" defaultThemeVersion="124226"/>
  <xr:revisionPtr revIDLastSave="0" documentId="13_ncr:1_{D5622672-596F-8B4C-98AB-0F71EA7D61CC}" xr6:coauthVersionLast="45" xr6:coauthVersionMax="45" xr10:uidLastSave="{00000000-0000-0000-0000-000000000000}"/>
  <bookViews>
    <workbookView xWindow="1460" yWindow="460" windowWidth="51200" windowHeight="28120" tabRatio="708" activeTab="1" xr2:uid="{00000000-000D-0000-FFFF-FFFF00000000}"/>
  </bookViews>
  <sheets>
    <sheet name="stat" sheetId="5" r:id="rId1"/>
    <sheet name="DIMANCHE25" sheetId="3" r:id="rId2"/>
    <sheet name="LUNDI26" sheetId="1" r:id="rId3"/>
    <sheet name="MARDI27" sheetId="2" r:id="rId4"/>
    <sheet name="shift POH" sheetId="4" r:id="rId5"/>
  </sheets>
  <externalReferences>
    <externalReference r:id="rId6"/>
    <externalReference r:id="rId7"/>
  </externalReferences>
  <definedNames>
    <definedName name="_xlnm.Print_Area" localSheetId="1">DIMANCHE25!$B$4:$G$46</definedName>
    <definedName name="_xlnm.Print_Area" localSheetId="2">LUNDI26!$B$4:$G$46</definedName>
    <definedName name="_xlnm.Print_Area" localSheetId="3">MARDI27!$B$4:$G$46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5" l="1"/>
  <c r="E23" i="5"/>
  <c r="F23" i="5"/>
  <c r="G23" i="5"/>
  <c r="B22" i="5"/>
  <c r="B21" i="5"/>
  <c r="B20" i="5"/>
  <c r="C23" i="5"/>
  <c r="C22" i="5"/>
  <c r="C21" i="5"/>
  <c r="C20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2" i="5"/>
  <c r="B29" i="5"/>
  <c r="B28" i="5"/>
  <c r="B27" i="5"/>
  <c r="B26" i="5"/>
  <c r="B25" i="5"/>
  <c r="B24" i="5"/>
  <c r="B23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30" i="5"/>
  <c r="B31" i="5"/>
  <c r="B32" i="5"/>
  <c r="B33" i="5"/>
  <c r="B34" i="5"/>
  <c r="B35" i="5"/>
  <c r="B36" i="5"/>
  <c r="B2" i="5"/>
  <c r="E70" i="3"/>
  <c r="E71" i="3"/>
  <c r="E69" i="3"/>
  <c r="E73" i="3"/>
  <c r="E72" i="3"/>
  <c r="B1" i="5"/>
  <c r="E68" i="3"/>
  <c r="E56" i="3"/>
  <c r="E55" i="3"/>
  <c r="E54" i="3"/>
  <c r="E53" i="3"/>
  <c r="E52" i="3"/>
  <c r="E50" i="3"/>
  <c r="E74" i="3"/>
  <c r="E75" i="3"/>
  <c r="E76" i="3"/>
  <c r="E77" i="3"/>
  <c r="E78" i="3"/>
  <c r="E79" i="3"/>
  <c r="E80" i="3"/>
  <c r="E81" i="3"/>
  <c r="E82" i="3"/>
  <c r="E83" i="3"/>
  <c r="E84" i="3"/>
  <c r="E85" i="3"/>
  <c r="E51" i="3"/>
  <c r="E57" i="3"/>
  <c r="E58" i="3"/>
  <c r="E59" i="3"/>
  <c r="E60" i="3"/>
  <c r="E61" i="3"/>
  <c r="E62" i="3"/>
  <c r="E63" i="3"/>
  <c r="E64" i="3"/>
  <c r="E65" i="3"/>
  <c r="E66" i="3"/>
  <c r="E67" i="3"/>
  <c r="D49" i="3"/>
  <c r="CN45" i="3"/>
  <c r="B45" i="3"/>
  <c r="CN44" i="3"/>
  <c r="B44" i="3"/>
  <c r="CN43" i="3"/>
  <c r="B43" i="3"/>
  <c r="CN40" i="3"/>
  <c r="C40" i="3"/>
  <c r="B40" i="3"/>
  <c r="CN39" i="3"/>
  <c r="C39" i="3"/>
  <c r="B39" i="3"/>
  <c r="CN38" i="3"/>
  <c r="C38" i="3"/>
  <c r="B38" i="3"/>
  <c r="CN37" i="3"/>
  <c r="C37" i="3"/>
  <c r="B37" i="3"/>
  <c r="CN36" i="3"/>
  <c r="C36" i="3"/>
  <c r="B36" i="3"/>
  <c r="CN35" i="3"/>
  <c r="C35" i="3"/>
  <c r="B35" i="3"/>
  <c r="CN34" i="3"/>
  <c r="C34" i="3"/>
  <c r="B34" i="3"/>
  <c r="CN33" i="3"/>
  <c r="C33" i="3"/>
  <c r="B33" i="3"/>
  <c r="CN32" i="3"/>
  <c r="C32" i="3"/>
  <c r="B32" i="3"/>
  <c r="CN31" i="3"/>
  <c r="C31" i="3"/>
  <c r="B31" i="3"/>
  <c r="CN30" i="3"/>
  <c r="C30" i="3"/>
  <c r="B30" i="3"/>
  <c r="CN29" i="3"/>
  <c r="C29" i="3"/>
  <c r="B29" i="3"/>
  <c r="CN28" i="3"/>
  <c r="C28" i="3"/>
  <c r="B28" i="3"/>
  <c r="CN27" i="3"/>
  <c r="C27" i="3"/>
  <c r="B27" i="3"/>
  <c r="CN26" i="3"/>
  <c r="C26" i="3"/>
  <c r="B26" i="3"/>
  <c r="CN25" i="3"/>
  <c r="C25" i="3"/>
  <c r="B25" i="3"/>
  <c r="CN24" i="3"/>
  <c r="C24" i="3"/>
  <c r="B24" i="3"/>
  <c r="CN23" i="3"/>
  <c r="C23" i="3"/>
  <c r="B23" i="3"/>
  <c r="CN22" i="3"/>
  <c r="C22" i="3"/>
  <c r="B22" i="3"/>
  <c r="CN21" i="3"/>
  <c r="C21" i="3"/>
  <c r="B21" i="3"/>
  <c r="CN20" i="3"/>
  <c r="C20" i="3"/>
  <c r="B20" i="3"/>
  <c r="CN19" i="3"/>
  <c r="C19" i="3"/>
  <c r="B19" i="3"/>
  <c r="CN18" i="3"/>
  <c r="C18" i="3"/>
  <c r="B18" i="3"/>
  <c r="CN17" i="3"/>
  <c r="C17" i="3"/>
  <c r="B17" i="3"/>
  <c r="CN16" i="3"/>
  <c r="C16" i="3"/>
  <c r="B16" i="3"/>
  <c r="CN15" i="3"/>
  <c r="C15" i="3"/>
  <c r="B15" i="3"/>
  <c r="CN14" i="3"/>
  <c r="C14" i="3"/>
  <c r="B14" i="3"/>
  <c r="CN13" i="3"/>
  <c r="C13" i="3"/>
  <c r="B13" i="3"/>
  <c r="CN12" i="3"/>
  <c r="C12" i="3"/>
  <c r="B12" i="3"/>
  <c r="CN11" i="3"/>
  <c r="C11" i="3"/>
  <c r="B11" i="3"/>
  <c r="CN10" i="3"/>
  <c r="C10" i="3"/>
  <c r="B10" i="3"/>
  <c r="CN9" i="3"/>
  <c r="C9" i="3"/>
  <c r="B9" i="3"/>
  <c r="CN8" i="3"/>
  <c r="C8" i="3"/>
  <c r="B8" i="3"/>
  <c r="CN7" i="3"/>
  <c r="C7" i="3"/>
  <c r="B7" i="3"/>
  <c r="CN6" i="3"/>
  <c r="C6" i="3"/>
  <c r="B6" i="3"/>
  <c r="CN5" i="3"/>
  <c r="C5" i="3"/>
  <c r="B5" i="3"/>
  <c r="DH3" i="3"/>
  <c r="DH2" i="3"/>
  <c r="CN45" i="2"/>
  <c r="B45" i="2"/>
  <c r="CN44" i="2"/>
  <c r="B44" i="2"/>
  <c r="CN43" i="2"/>
  <c r="B43" i="2"/>
  <c r="CN40" i="2"/>
  <c r="C40" i="2"/>
  <c r="B40" i="2"/>
  <c r="CN39" i="2"/>
  <c r="C39" i="2"/>
  <c r="B39" i="2"/>
  <c r="CN38" i="2"/>
  <c r="C38" i="2"/>
  <c r="B38" i="2"/>
  <c r="CN37" i="2"/>
  <c r="C37" i="2"/>
  <c r="B37" i="2"/>
  <c r="CN36" i="2"/>
  <c r="C36" i="2"/>
  <c r="B36" i="2"/>
  <c r="CN35" i="2"/>
  <c r="C35" i="2"/>
  <c r="B35" i="2"/>
  <c r="CN34" i="2"/>
  <c r="C34" i="2"/>
  <c r="B34" i="2"/>
  <c r="CN33" i="2"/>
  <c r="C33" i="2"/>
  <c r="B33" i="2"/>
  <c r="CN32" i="2"/>
  <c r="C32" i="2"/>
  <c r="B32" i="2"/>
  <c r="CN31" i="2"/>
  <c r="C31" i="2"/>
  <c r="B31" i="2"/>
  <c r="CN30" i="2"/>
  <c r="C30" i="2"/>
  <c r="B30" i="2"/>
  <c r="CN29" i="2"/>
  <c r="C29" i="2"/>
  <c r="B29" i="2"/>
  <c r="CN28" i="2"/>
  <c r="C28" i="2"/>
  <c r="B28" i="2"/>
  <c r="CN27" i="2"/>
  <c r="C27" i="2"/>
  <c r="B27" i="2"/>
  <c r="CN26" i="2"/>
  <c r="C26" i="2"/>
  <c r="B26" i="2"/>
  <c r="CN25" i="2"/>
  <c r="C25" i="2"/>
  <c r="B25" i="2"/>
  <c r="CN24" i="2"/>
  <c r="C24" i="2"/>
  <c r="B24" i="2"/>
  <c r="CN23" i="2"/>
  <c r="C23" i="2"/>
  <c r="B23" i="2"/>
  <c r="CN22" i="2"/>
  <c r="C22" i="2"/>
  <c r="B22" i="2"/>
  <c r="CN21" i="2"/>
  <c r="C21" i="2"/>
  <c r="B21" i="2"/>
  <c r="CN20" i="2"/>
  <c r="C20" i="2"/>
  <c r="B20" i="2"/>
  <c r="CN19" i="2"/>
  <c r="C19" i="2"/>
  <c r="B19" i="2"/>
  <c r="CN18" i="2"/>
  <c r="C18" i="2"/>
  <c r="B18" i="2"/>
  <c r="CN17" i="2"/>
  <c r="C17" i="2"/>
  <c r="B17" i="2"/>
  <c r="CN16" i="2"/>
  <c r="C16" i="2"/>
  <c r="B16" i="2"/>
  <c r="CN15" i="2"/>
  <c r="C15" i="2"/>
  <c r="B15" i="2"/>
  <c r="CN14" i="2"/>
  <c r="C14" i="2"/>
  <c r="B14" i="2"/>
  <c r="CN13" i="2"/>
  <c r="C13" i="2"/>
  <c r="B13" i="2"/>
  <c r="CN12" i="2"/>
  <c r="C12" i="2"/>
  <c r="B12" i="2"/>
  <c r="CN11" i="2"/>
  <c r="C11" i="2"/>
  <c r="B11" i="2"/>
  <c r="CN10" i="2"/>
  <c r="C10" i="2"/>
  <c r="B10" i="2"/>
  <c r="CN9" i="2"/>
  <c r="C9" i="2"/>
  <c r="B9" i="2"/>
  <c r="CN8" i="2"/>
  <c r="C8" i="2"/>
  <c r="B8" i="2"/>
  <c r="CN7" i="2"/>
  <c r="C7" i="2"/>
  <c r="B7" i="2"/>
  <c r="CN6" i="2"/>
  <c r="C6" i="2"/>
  <c r="B6" i="2"/>
  <c r="CN5" i="2"/>
  <c r="C5" i="2"/>
  <c r="B5" i="2"/>
  <c r="DH3" i="2"/>
  <c r="DH2" i="2"/>
  <c r="DH2" i="1" l="1"/>
  <c r="CN22" i="1" l="1"/>
  <c r="C22" i="1"/>
  <c r="B22" i="1"/>
  <c r="CN26" i="1"/>
  <c r="C26" i="1"/>
  <c r="B26" i="1"/>
  <c r="CN24" i="1"/>
  <c r="C24" i="1"/>
  <c r="B24" i="1"/>
  <c r="CN25" i="1" l="1"/>
  <c r="C25" i="1"/>
  <c r="B25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3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B11" i="1" l="1"/>
  <c r="DH3" i="1"/>
  <c r="B27" i="1" l="1"/>
  <c r="CN27" i="1"/>
  <c r="CN28" i="1"/>
  <c r="B28" i="1"/>
  <c r="CN29" i="1"/>
  <c r="B29" i="1"/>
  <c r="CN23" i="1"/>
  <c r="B23" i="1"/>
  <c r="B30" i="1"/>
  <c r="CN30" i="1"/>
  <c r="CN13" i="1"/>
  <c r="B13" i="1"/>
  <c r="CN34" i="1" l="1"/>
  <c r="B34" i="1"/>
  <c r="CN33" i="1"/>
  <c r="B33" i="1"/>
  <c r="CN32" i="1"/>
  <c r="B32" i="1"/>
  <c r="CN35" i="1"/>
  <c r="B35" i="1"/>
  <c r="CN45" i="1" l="1"/>
  <c r="CN44" i="1"/>
  <c r="CN43" i="1"/>
  <c r="CN40" i="1"/>
  <c r="CN39" i="1"/>
  <c r="CN38" i="1"/>
  <c r="CN37" i="1"/>
  <c r="CN36" i="1"/>
  <c r="CN31" i="1"/>
  <c r="CN21" i="1"/>
  <c r="CN20" i="1"/>
  <c r="CN19" i="1"/>
  <c r="CN18" i="1"/>
  <c r="CN17" i="1"/>
  <c r="CN16" i="1"/>
  <c r="CN15" i="1"/>
  <c r="CN14" i="1"/>
  <c r="CN12" i="1"/>
  <c r="CN11" i="1"/>
  <c r="CN10" i="1"/>
  <c r="CN9" i="1"/>
  <c r="CN8" i="1"/>
  <c r="CN7" i="1"/>
  <c r="CN6" i="1"/>
  <c r="CN5" i="1"/>
  <c r="B45" i="1" l="1"/>
  <c r="B44" i="1"/>
  <c r="B43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31" i="1"/>
  <c r="B36" i="1"/>
  <c r="B37" i="1"/>
  <c r="B38" i="1"/>
  <c r="B39" i="1"/>
  <c r="B40" i="1"/>
  <c r="B5" i="1"/>
</calcChain>
</file>

<file path=xl/sharedStrings.xml><?xml version="1.0" encoding="utf-8"?>
<sst xmlns="http://schemas.openxmlformats.org/spreadsheetml/2006/main" count="2777" uniqueCount="90">
  <si>
    <t>REEL</t>
  </si>
  <si>
    <t>ECART</t>
  </si>
  <si>
    <t>NOM CMS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</si>
  <si>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</si>
  <si>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</si>
  <si>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</si>
  <si>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</si>
  <si>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</si>
  <si>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</si>
  <si>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</si>
  <si>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</si>
  <si>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</si>
  <si>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</si>
  <si>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</si>
  <si>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</si>
  <si>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</si>
  <si>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</si>
  <si>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</si>
  <si>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</si>
  <si>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</si>
  <si>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01H00</t>
  </si>
  <si>
    <t>02H00</t>
  </si>
  <si>
    <t>BREAK</t>
  </si>
  <si>
    <t>LUNCH</t>
  </si>
  <si>
    <t>B</t>
  </si>
  <si>
    <t>L</t>
  </si>
  <si>
    <t>F</t>
  </si>
  <si>
    <t>CC</t>
  </si>
  <si>
    <t>M</t>
  </si>
  <si>
    <t>SC</t>
  </si>
  <si>
    <t>FRIGO</t>
  </si>
  <si>
    <t>FC</t>
  </si>
  <si>
    <t>TDC</t>
  </si>
  <si>
    <t>PAUSE</t>
  </si>
  <si>
    <t>SHIFT</t>
  </si>
  <si>
    <t>SAC</t>
  </si>
  <si>
    <t>POUBELLES</t>
  </si>
  <si>
    <t>HAP</t>
  </si>
  <si>
    <t>HELINA</t>
  </si>
  <si>
    <t>GIULIA</t>
  </si>
  <si>
    <t>EMILIE</t>
  </si>
  <si>
    <t>SANDRINE</t>
  </si>
  <si>
    <t>RYAN</t>
  </si>
  <si>
    <t>FANNY</t>
  </si>
  <si>
    <t>GUILLAUME</t>
  </si>
  <si>
    <t>YOUNES</t>
  </si>
  <si>
    <t>KITTI</t>
  </si>
  <si>
    <t>ENZO</t>
  </si>
  <si>
    <t>WILSON</t>
  </si>
  <si>
    <t>DENIS</t>
  </si>
  <si>
    <t>MARIA STEFANIA</t>
  </si>
  <si>
    <t>LAURA M</t>
  </si>
  <si>
    <t>ANTONIN</t>
  </si>
  <si>
    <t>LAURINE</t>
  </si>
  <si>
    <t>MELANIE P</t>
  </si>
  <si>
    <t>MAEHVA</t>
  </si>
  <si>
    <t>CHLOE</t>
  </si>
  <si>
    <t>JOEL</t>
  </si>
  <si>
    <t>CYRIELLE</t>
  </si>
  <si>
    <t>SABRYA</t>
  </si>
  <si>
    <t>NOEMIE</t>
  </si>
  <si>
    <t>MOHAMED</t>
  </si>
  <si>
    <t>JENNIFER</t>
  </si>
  <si>
    <t>ADELINE</t>
  </si>
  <si>
    <t>KYLLIAN</t>
  </si>
  <si>
    <t>AGATHE</t>
  </si>
  <si>
    <t>GEMA</t>
  </si>
  <si>
    <t>FATIHA</t>
  </si>
  <si>
    <t>LAURA</t>
  </si>
  <si>
    <t>MELANIE B</t>
  </si>
  <si>
    <t>TIFFANY</t>
  </si>
  <si>
    <t>ANNE</t>
  </si>
  <si>
    <t>LAURINE L</t>
  </si>
  <si>
    <t>MARION</t>
  </si>
  <si>
    <t>BIETRIX</t>
  </si>
  <si>
    <t>NORMA</t>
  </si>
  <si>
    <t>MICHEL</t>
  </si>
  <si>
    <t>PAUL</t>
  </si>
  <si>
    <t>K</t>
  </si>
  <si>
    <t>XC</t>
  </si>
  <si>
    <t>P</t>
  </si>
  <si>
    <t>I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</si>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</sst>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h:mm;@"/>
    <numFmt numFmtId="165" formatCode="[h]:mm"/>
    <numFmt numFmtId="166" formatCode="0_ ;[Red]\-0\ "/>
    <numFmt numFmtId="167" formatCode="[$-F800]dddd\,\ mmmm\ dd\,\ yyyy"/>
    <numFmt numFmtId="168" formatCode="0_ ;\-0\ 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8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38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0" tint="-0.49998474074526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medium">
        <color indexed="64"/>
      </diagonal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1" fillId="8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15" borderId="1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10" borderId="11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" fillId="17" borderId="26" xfId="0" applyFont="1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1" fillId="16" borderId="27" xfId="0" applyFont="1" applyFill="1" applyBorder="1" applyAlignment="1" applyProtection="1">
      <alignment horizontal="center" vertical="center"/>
      <protection locked="0"/>
    </xf>
    <xf numFmtId="0" fontId="1" fillId="16" borderId="11" xfId="0" applyFont="1" applyFill="1" applyBorder="1" applyAlignment="1" applyProtection="1">
      <alignment horizontal="center" vertical="center"/>
      <protection locked="0"/>
    </xf>
    <xf numFmtId="0" fontId="1" fillId="17" borderId="12" xfId="0" applyFont="1" applyFill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center" vertical="center"/>
    </xf>
    <xf numFmtId="0" fontId="1" fillId="6" borderId="10" xfId="0" applyFont="1" applyFill="1" applyBorder="1" applyAlignment="1" applyProtection="1">
      <alignment horizontal="center" vertical="center"/>
    </xf>
    <xf numFmtId="0" fontId="1" fillId="6" borderId="11" xfId="0" applyFont="1" applyFill="1" applyBorder="1" applyAlignment="1" applyProtection="1">
      <alignment horizontal="center" vertical="center"/>
    </xf>
    <xf numFmtId="0" fontId="1" fillId="18" borderId="12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11" borderId="10" xfId="0" applyFont="1" applyFill="1" applyBorder="1" applyAlignment="1" applyProtection="1">
      <alignment horizontal="center" vertical="center"/>
    </xf>
    <xf numFmtId="0" fontId="1" fillId="11" borderId="11" xfId="0" applyFont="1" applyFill="1" applyBorder="1" applyAlignment="1" applyProtection="1">
      <alignment horizontal="center" vertical="center"/>
    </xf>
    <xf numFmtId="0" fontId="1" fillId="11" borderId="12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center" vertical="center"/>
    </xf>
    <xf numFmtId="0" fontId="1" fillId="2" borderId="34" xfId="0" applyFont="1" applyFill="1" applyBorder="1" applyAlignment="1" applyProtection="1">
      <alignment horizontal="center" vertical="center"/>
    </xf>
    <xf numFmtId="0" fontId="1" fillId="18" borderId="10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/>
    </xf>
    <xf numFmtId="0" fontId="1" fillId="18" borderId="12" xfId="0" applyFont="1" applyFill="1" applyBorder="1" applyAlignment="1">
      <alignment horizontal="center" vertical="center"/>
    </xf>
    <xf numFmtId="0" fontId="1" fillId="18" borderId="19" xfId="0" applyFont="1" applyFill="1" applyBorder="1" applyAlignment="1">
      <alignment horizontal="center" vertical="center"/>
    </xf>
    <xf numFmtId="0" fontId="1" fillId="18" borderId="18" xfId="0" applyFont="1" applyFill="1" applyBorder="1" applyAlignment="1">
      <alignment horizontal="center" vertical="center"/>
    </xf>
    <xf numFmtId="20" fontId="1" fillId="4" borderId="29" xfId="0" applyNumberFormat="1" applyFont="1" applyFill="1" applyBorder="1" applyAlignment="1">
      <alignment horizontal="center" vertical="center"/>
    </xf>
    <xf numFmtId="20" fontId="1" fillId="11" borderId="13" xfId="0" applyNumberFormat="1" applyFont="1" applyFill="1" applyBorder="1" applyAlignment="1">
      <alignment horizontal="center" vertical="center"/>
    </xf>
    <xf numFmtId="20" fontId="1" fillId="13" borderId="35" xfId="0" applyNumberFormat="1" applyFont="1" applyFill="1" applyBorder="1" applyAlignment="1">
      <alignment horizontal="center" vertical="center"/>
    </xf>
    <xf numFmtId="20" fontId="1" fillId="14" borderId="13" xfId="0" applyNumberFormat="1" applyFont="1" applyFill="1" applyBorder="1" applyAlignment="1">
      <alignment horizontal="center" vertical="center"/>
    </xf>
    <xf numFmtId="20" fontId="1" fillId="12" borderId="13" xfId="0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20" fontId="0" fillId="2" borderId="5" xfId="0" applyNumberFormat="1" applyFill="1" applyBorder="1"/>
    <xf numFmtId="164" fontId="1" fillId="4" borderId="37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20" fontId="0" fillId="2" borderId="38" xfId="0" applyNumberFormat="1" applyFill="1" applyBorder="1" applyAlignment="1">
      <alignment horizontal="left"/>
    </xf>
    <xf numFmtId="0" fontId="1" fillId="18" borderId="21" xfId="0" applyFont="1" applyFill="1" applyBorder="1" applyAlignment="1">
      <alignment horizontal="center" vertical="center"/>
    </xf>
    <xf numFmtId="20" fontId="0" fillId="2" borderId="39" xfId="0" applyNumberFormat="1" applyFill="1" applyBorder="1" applyAlignment="1">
      <alignment horizontal="left"/>
    </xf>
    <xf numFmtId="0" fontId="1" fillId="18" borderId="22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18" borderId="23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 applyProtection="1">
      <alignment horizontal="center" vertical="center"/>
      <protection locked="0"/>
    </xf>
    <xf numFmtId="164" fontId="1" fillId="4" borderId="42" xfId="0" applyNumberFormat="1" applyFont="1" applyFill="1" applyBorder="1" applyAlignment="1">
      <alignment horizontal="center" vertical="center"/>
    </xf>
    <xf numFmtId="164" fontId="1" fillId="11" borderId="41" xfId="0" applyNumberFormat="1" applyFont="1" applyFill="1" applyBorder="1" applyAlignment="1">
      <alignment horizontal="center" vertical="center"/>
    </xf>
    <xf numFmtId="164" fontId="1" fillId="4" borderId="43" xfId="0" applyNumberFormat="1" applyFont="1" applyFill="1" applyBorder="1" applyAlignment="1">
      <alignment horizontal="center" vertical="center"/>
    </xf>
    <xf numFmtId="164" fontId="1" fillId="11" borderId="44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18" borderId="36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64" fontId="1" fillId="4" borderId="45" xfId="0" applyNumberFormat="1" applyFont="1" applyFill="1" applyBorder="1" applyAlignment="1">
      <alignment horizontal="center" vertical="center"/>
    </xf>
    <xf numFmtId="164" fontId="1" fillId="11" borderId="12" xfId="0" applyNumberFormat="1" applyFont="1" applyFill="1" applyBorder="1" applyAlignment="1">
      <alignment horizontal="center" vertical="center"/>
    </xf>
    <xf numFmtId="164" fontId="1" fillId="13" borderId="10" xfId="0" applyNumberFormat="1" applyFont="1" applyFill="1" applyBorder="1" applyAlignment="1">
      <alignment horizontal="center" vertical="center"/>
    </xf>
    <xf numFmtId="164" fontId="1" fillId="13" borderId="34" xfId="0" applyNumberFormat="1" applyFont="1" applyFill="1" applyBorder="1" applyAlignment="1">
      <alignment horizontal="center" vertical="center"/>
    </xf>
    <xf numFmtId="164" fontId="1" fillId="14" borderId="12" xfId="0" applyNumberFormat="1" applyFont="1" applyFill="1" applyBorder="1" applyAlignment="1">
      <alignment horizontal="center" vertical="center"/>
    </xf>
    <xf numFmtId="164" fontId="1" fillId="14" borderId="6" xfId="0" applyNumberFormat="1" applyFont="1" applyFill="1" applyBorder="1" applyAlignment="1">
      <alignment horizontal="center" vertical="center"/>
    </xf>
    <xf numFmtId="164" fontId="1" fillId="12" borderId="6" xfId="0" applyNumberFormat="1" applyFont="1" applyFill="1" applyBorder="1" applyAlignment="1">
      <alignment horizontal="center" vertical="center"/>
    </xf>
    <xf numFmtId="164" fontId="1" fillId="12" borderId="12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164" fontId="1" fillId="11" borderId="6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20" fontId="1" fillId="14" borderId="38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15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8" fillId="2" borderId="46" xfId="0" applyFont="1" applyFill="1" applyBorder="1" applyAlignment="1" applyProtection="1">
      <alignment horizontal="center" vertical="center"/>
      <protection locked="0"/>
    </xf>
    <xf numFmtId="0" fontId="8" fillId="2" borderId="47" xfId="0" applyFont="1" applyFill="1" applyBorder="1" applyAlignment="1" applyProtection="1">
      <alignment horizontal="center" vertical="center"/>
      <protection locked="0"/>
    </xf>
    <xf numFmtId="0" fontId="8" fillId="2" borderId="37" xfId="0" applyFont="1" applyFill="1" applyBorder="1" applyAlignment="1" applyProtection="1">
      <alignment horizontal="center" vertical="center"/>
      <protection locked="0"/>
    </xf>
    <xf numFmtId="0" fontId="1" fillId="15" borderId="46" xfId="0" applyFont="1" applyFill="1" applyBorder="1" applyAlignment="1" applyProtection="1">
      <alignment horizontal="center" vertical="center"/>
      <protection locked="0"/>
    </xf>
    <xf numFmtId="0" fontId="8" fillId="2" borderId="49" xfId="0" applyFont="1" applyFill="1" applyBorder="1" applyAlignment="1" applyProtection="1">
      <alignment horizontal="center" vertical="center"/>
      <protection locked="0"/>
    </xf>
    <xf numFmtId="0" fontId="1" fillId="16" borderId="50" xfId="0" applyFont="1" applyFill="1" applyBorder="1" applyAlignment="1" applyProtection="1">
      <alignment horizontal="center" vertical="center"/>
      <protection locked="0"/>
    </xf>
    <xf numFmtId="0" fontId="1" fillId="16" borderId="47" xfId="0" applyFont="1" applyFill="1" applyBorder="1" applyAlignment="1" applyProtection="1">
      <alignment horizontal="center" vertical="center"/>
      <protection locked="0"/>
    </xf>
    <xf numFmtId="0" fontId="1" fillId="17" borderId="37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horizontal="center" vertical="center"/>
      <protection locked="0"/>
    </xf>
    <xf numFmtId="0" fontId="1" fillId="2" borderId="47" xfId="0" applyFont="1" applyFill="1" applyBorder="1" applyAlignment="1" applyProtection="1">
      <alignment horizontal="center" vertical="center"/>
      <protection locked="0"/>
    </xf>
    <xf numFmtId="0" fontId="1" fillId="2" borderId="37" xfId="0" applyFont="1" applyFill="1" applyBorder="1" applyAlignment="1" applyProtection="1">
      <alignment horizontal="center" vertical="center"/>
      <protection locked="0"/>
    </xf>
    <xf numFmtId="0" fontId="1" fillId="10" borderId="47" xfId="0" applyFont="1" applyFill="1" applyBorder="1" applyAlignment="1" applyProtection="1">
      <alignment horizontal="center" vertical="center"/>
      <protection locked="0"/>
    </xf>
    <xf numFmtId="0" fontId="1" fillId="2" borderId="51" xfId="0" applyFont="1" applyFill="1" applyBorder="1" applyAlignment="1" applyProtection="1">
      <alignment horizontal="center" vertical="center"/>
      <protection locked="0"/>
    </xf>
    <xf numFmtId="0" fontId="1" fillId="2" borderId="52" xfId="0" applyFont="1" applyFill="1" applyBorder="1" applyAlignment="1" applyProtection="1">
      <alignment horizontal="center" vertical="center"/>
      <protection locked="0"/>
    </xf>
    <xf numFmtId="0" fontId="1" fillId="14" borderId="38" xfId="0" applyFont="1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16" borderId="53" xfId="0" applyFont="1" applyFill="1" applyBorder="1" applyAlignment="1" applyProtection="1">
      <alignment horizontal="center" vertical="center"/>
      <protection locked="0"/>
    </xf>
    <xf numFmtId="0" fontId="1" fillId="16" borderId="22" xfId="0" applyFont="1" applyFill="1" applyBorder="1" applyAlignment="1" applyProtection="1">
      <alignment horizontal="center" vertical="center"/>
      <protection locked="0"/>
    </xf>
    <xf numFmtId="0" fontId="1" fillId="10" borderId="23" xfId="0" applyFont="1" applyFill="1" applyBorder="1" applyAlignment="1" applyProtection="1">
      <alignment horizontal="center" vertical="center"/>
      <protection locked="0"/>
    </xf>
    <xf numFmtId="164" fontId="1" fillId="12" borderId="20" xfId="0" applyNumberFormat="1" applyFont="1" applyFill="1" applyBorder="1" applyAlignment="1">
      <alignment horizontal="center" vertical="center"/>
    </xf>
    <xf numFmtId="164" fontId="1" fillId="12" borderId="23" xfId="0" applyNumberFormat="1" applyFont="1" applyFill="1" applyBorder="1" applyAlignment="1">
      <alignment horizontal="center" vertical="center"/>
    </xf>
    <xf numFmtId="20" fontId="1" fillId="12" borderId="24" xfId="0" applyNumberFormat="1" applyFont="1" applyFill="1" applyBorder="1" applyAlignment="1">
      <alignment horizontal="center" vertical="center"/>
    </xf>
    <xf numFmtId="0" fontId="1" fillId="17" borderId="54" xfId="0" applyFont="1" applyFill="1" applyBorder="1" applyAlignment="1" applyProtection="1">
      <alignment horizontal="center" vertical="center"/>
      <protection locked="0"/>
    </xf>
    <xf numFmtId="164" fontId="1" fillId="12" borderId="21" xfId="0" applyNumberFormat="1" applyFont="1" applyFill="1" applyBorder="1" applyAlignment="1">
      <alignment horizontal="center" vertical="center"/>
    </xf>
    <xf numFmtId="20" fontId="0" fillId="2" borderId="0" xfId="0" applyNumberFormat="1" applyFill="1" applyBorder="1"/>
    <xf numFmtId="20" fontId="0" fillId="2" borderId="48" xfId="0" applyNumberFormat="1" applyFill="1" applyBorder="1" applyAlignment="1">
      <alignment horizontal="left"/>
    </xf>
    <xf numFmtId="20" fontId="0" fillId="22" borderId="48" xfId="0" applyNumberFormat="1" applyFill="1" applyBorder="1"/>
    <xf numFmtId="20" fontId="0" fillId="22" borderId="6" xfId="0" applyNumberFormat="1" applyFill="1" applyBorder="1"/>
    <xf numFmtId="0" fontId="1" fillId="8" borderId="28" xfId="0" applyFont="1" applyFill="1" applyBorder="1" applyAlignment="1">
      <alignment horizontal="center" vertical="center"/>
    </xf>
    <xf numFmtId="20" fontId="0" fillId="22" borderId="20" xfId="0" applyNumberFormat="1" applyFill="1" applyBorder="1"/>
    <xf numFmtId="20" fontId="0" fillId="0" borderId="0" xfId="0" applyNumberFormat="1" applyProtection="1">
      <protection locked="0"/>
    </xf>
    <xf numFmtId="0" fontId="1" fillId="15" borderId="20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24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20" fontId="0" fillId="0" borderId="4" xfId="0" applyNumberFormat="1" applyBorder="1" applyProtection="1">
      <protection locked="0"/>
    </xf>
    <xf numFmtId="0" fontId="1" fillId="12" borderId="39" xfId="0" applyFont="1" applyFill="1" applyBorder="1" applyAlignment="1" applyProtection="1">
      <alignment horizontal="center" vertical="center"/>
      <protection locked="0"/>
    </xf>
    <xf numFmtId="20" fontId="1" fillId="12" borderId="39" xfId="0" applyNumberFormat="1" applyFont="1" applyFill="1" applyBorder="1" applyAlignment="1">
      <alignment horizontal="center" vertical="center"/>
    </xf>
    <xf numFmtId="166" fontId="0" fillId="0" borderId="0" xfId="0" applyNumberFormat="1" applyProtection="1"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0" fillId="2" borderId="6" xfId="0" applyNumberFormat="1" applyFont="1" applyFill="1" applyBorder="1"/>
    <xf numFmtId="0" fontId="0" fillId="2" borderId="39" xfId="0" applyNumberFormat="1" applyFont="1" applyFill="1" applyBorder="1"/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24" borderId="6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1" fillId="14" borderId="6" xfId="0" applyNumberFormat="1" applyFont="1" applyFill="1" applyBorder="1" applyAlignment="1" applyProtection="1">
      <alignment horizontal="center" vertical="center"/>
      <protection locked="0"/>
    </xf>
    <xf numFmtId="164" fontId="1" fillId="14" borderId="13" xfId="0" applyNumberFormat="1" applyFont="1" applyFill="1" applyBorder="1" applyAlignment="1" applyProtection="1">
      <alignment horizontal="center" vertical="center"/>
      <protection locked="0"/>
    </xf>
    <xf numFmtId="164" fontId="1" fillId="14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164" fontId="1" fillId="11" borderId="6" xfId="0" applyNumberFormat="1" applyFont="1" applyFill="1" applyBorder="1" applyAlignment="1" applyProtection="1">
      <alignment horizontal="center" vertical="center"/>
      <protection locked="0"/>
    </xf>
    <xf numFmtId="164" fontId="1" fillId="11" borderId="13" xfId="0" applyNumberFormat="1" applyFont="1" applyFill="1" applyBorder="1" applyAlignment="1" applyProtection="1">
      <alignment horizontal="center" vertical="center"/>
      <protection locked="0"/>
    </xf>
    <xf numFmtId="164" fontId="1" fillId="11" borderId="14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64" fontId="1" fillId="12" borderId="6" xfId="0" applyNumberFormat="1" applyFont="1" applyFill="1" applyBorder="1" applyAlignment="1" applyProtection="1">
      <alignment horizontal="center" vertical="center"/>
      <protection locked="0"/>
    </xf>
    <xf numFmtId="164" fontId="1" fillId="12" borderId="13" xfId="0" applyNumberFormat="1" applyFont="1" applyFill="1" applyBorder="1" applyAlignment="1" applyProtection="1">
      <alignment horizontal="center" vertical="center"/>
      <protection locked="0"/>
    </xf>
    <xf numFmtId="164" fontId="1" fillId="12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1" fillId="21" borderId="28" xfId="0" applyFont="1" applyFill="1" applyBorder="1" applyAlignment="1">
      <alignment horizontal="center" vertical="center"/>
    </xf>
    <xf numFmtId="0" fontId="11" fillId="21" borderId="13" xfId="0" applyFont="1" applyFill="1" applyBorder="1" applyAlignment="1">
      <alignment horizontal="center" vertical="center"/>
    </xf>
    <xf numFmtId="0" fontId="11" fillId="21" borderId="14" xfId="0" applyFont="1" applyFill="1" applyBorder="1" applyAlignment="1">
      <alignment horizontal="center" vertical="center"/>
    </xf>
    <xf numFmtId="164" fontId="1" fillId="12" borderId="20" xfId="0" applyNumberFormat="1" applyFont="1" applyFill="1" applyBorder="1" applyAlignment="1" applyProtection="1">
      <alignment horizontal="center" vertical="center"/>
      <protection locked="0"/>
    </xf>
    <xf numFmtId="164" fontId="1" fillId="12" borderId="24" xfId="0" applyNumberFormat="1" applyFont="1" applyFill="1" applyBorder="1" applyAlignment="1" applyProtection="1">
      <alignment horizontal="center" vertical="center"/>
      <protection locked="0"/>
    </xf>
    <xf numFmtId="164" fontId="1" fillId="12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62" xfId="0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24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4" borderId="13" xfId="0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0" fillId="19" borderId="28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9" fillId="20" borderId="28" xfId="0" applyFont="1" applyFill="1" applyBorder="1" applyAlignment="1">
      <alignment horizontal="center" vertical="center"/>
    </xf>
    <xf numFmtId="0" fontId="9" fillId="20" borderId="13" xfId="0" applyFont="1" applyFill="1" applyBorder="1" applyAlignment="1">
      <alignment horizontal="center" vertical="center"/>
    </xf>
    <xf numFmtId="0" fontId="9" fillId="20" borderId="14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168" fontId="5" fillId="0" borderId="1" xfId="0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horizontal="center" vertical="center"/>
      <protection locked="0"/>
    </xf>
    <xf numFmtId="168" fontId="5" fillId="0" borderId="3" xfId="0" applyNumberFormat="1" applyFont="1" applyFill="1" applyBorder="1" applyAlignment="1" applyProtection="1">
      <alignment horizontal="center" vertical="center"/>
      <protection locked="0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  <protection locked="0"/>
    </xf>
    <xf numFmtId="167" fontId="2" fillId="0" borderId="3" xfId="0" applyNumberFormat="1" applyFont="1" applyBorder="1" applyAlignment="1" applyProtection="1">
      <alignment horizontal="center" vertical="center"/>
      <protection locked="0"/>
    </xf>
    <xf numFmtId="164" fontId="1" fillId="24" borderId="6" xfId="0" applyNumberFormat="1" applyFont="1" applyFill="1" applyBorder="1" applyAlignment="1" applyProtection="1">
      <alignment horizontal="center" vertical="center"/>
      <protection locked="0"/>
    </xf>
    <xf numFmtId="164" fontId="1" fillId="24" borderId="13" xfId="0" applyNumberFormat="1" applyFont="1" applyFill="1" applyBorder="1" applyAlignment="1" applyProtection="1">
      <alignment horizontal="center" vertical="center"/>
      <protection locked="0"/>
    </xf>
    <xf numFmtId="164" fontId="1" fillId="24" borderId="14" xfId="0" applyNumberFormat="1" applyFont="1" applyFill="1" applyBorder="1" applyAlignment="1" applyProtection="1">
      <alignment horizontal="center" vertical="center"/>
      <protection locked="0"/>
    </xf>
    <xf numFmtId="164" fontId="1" fillId="23" borderId="6" xfId="0" applyNumberFormat="1" applyFont="1" applyFill="1" applyBorder="1" applyAlignment="1" applyProtection="1">
      <alignment horizontal="center" vertical="center"/>
      <protection locked="0"/>
    </xf>
    <xf numFmtId="164" fontId="1" fillId="23" borderId="13" xfId="0" applyNumberFormat="1" applyFont="1" applyFill="1" applyBorder="1" applyAlignment="1" applyProtection="1">
      <alignment horizontal="center" vertical="center"/>
      <protection locked="0"/>
    </xf>
    <xf numFmtId="164" fontId="1" fillId="23" borderId="14" xfId="0" applyNumberFormat="1" applyFont="1" applyFill="1" applyBorder="1" applyAlignment="1" applyProtection="1">
      <alignment horizontal="center" vertical="center"/>
      <protection locked="0"/>
    </xf>
    <xf numFmtId="0" fontId="1" fillId="23" borderId="6" xfId="0" applyFont="1" applyFill="1" applyBorder="1" applyAlignment="1">
      <alignment horizontal="center" vertical="center"/>
    </xf>
    <xf numFmtId="0" fontId="1" fillId="23" borderId="13" xfId="0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1" fillId="21" borderId="64" xfId="0" applyFont="1" applyFill="1" applyBorder="1" applyAlignment="1">
      <alignment horizontal="center" vertical="center"/>
    </xf>
    <xf numFmtId="0" fontId="11" fillId="21" borderId="24" xfId="0" applyFont="1" applyFill="1" applyBorder="1" applyAlignment="1">
      <alignment horizontal="center" vertical="center"/>
    </xf>
    <xf numFmtId="0" fontId="11" fillId="21" borderId="25" xfId="0" applyFont="1" applyFill="1" applyBorder="1" applyAlignment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0" fontId="1" fillId="24" borderId="6" xfId="0" applyFont="1" applyFill="1" applyBorder="1" applyAlignment="1">
      <alignment horizontal="center" vertical="center"/>
    </xf>
    <xf numFmtId="0" fontId="1" fillId="24" borderId="13" xfId="0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horizontal="center" vertical="center"/>
    </xf>
    <xf numFmtId="49" fontId="1" fillId="12" borderId="6" xfId="0" applyNumberFormat="1" applyFont="1" applyFill="1" applyBorder="1" applyAlignment="1">
      <alignment horizontal="center" vertical="center"/>
    </xf>
    <xf numFmtId="0" fontId="0" fillId="0" borderId="0" xfId="0" applyNumberFormat="1"/>
    <xf numFmtId="49" fontId="0" fillId="0" borderId="0" xfId="0" applyNumberFormat="1"/>
    <xf numFmtId="2" fontId="0" fillId="0" borderId="0" xfId="0" applyNumberFormat="1" applyProtection="1">
      <protection locked="0"/>
    </xf>
    <xf numFmtId="0" fontId="1" fillId="12" borderId="6" xfId="0" applyNumberFormat="1" applyFont="1" applyFill="1" applyBorder="1" applyAlignment="1">
      <alignment horizontal="center" vertical="center"/>
    </xf>
    <xf numFmtId="49" fontId="0" fillId="0" borderId="0" xfId="0" applyNumberFormat="1" applyProtection="1">
      <protection locked="0"/>
    </xf>
    <xf numFmtId="0" fontId="1" fillId="5" borderId="17" xfId="0" applyFont="1" applyFill="1" applyBorder="1" applyAlignment="1" applyProtection="1">
      <alignment horizontal="center" vertical="center"/>
    </xf>
    <xf numFmtId="0" fontId="1" fillId="11" borderId="17" xfId="0" applyFont="1" applyFill="1" applyBorder="1" applyAlignment="1" applyProtection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center" vertical="center"/>
    </xf>
    <xf numFmtId="0" fontId="1" fillId="25" borderId="66" xfId="0" applyFont="1" applyFill="1" applyBorder="1" applyAlignment="1" applyProtection="1">
      <alignment horizontal="center" vertical="center"/>
    </xf>
    <xf numFmtId="0" fontId="1" fillId="25" borderId="67" xfId="0" applyFont="1" applyFill="1" applyBorder="1" applyAlignment="1" applyProtection="1">
      <alignment horizontal="center" vertical="center"/>
    </xf>
    <xf numFmtId="0" fontId="7" fillId="25" borderId="67" xfId="0" applyFont="1" applyFill="1" applyBorder="1" applyAlignment="1">
      <alignment horizontal="center" vertical="center"/>
    </xf>
    <xf numFmtId="0" fontId="1" fillId="25" borderId="67" xfId="0" applyFont="1" applyFill="1" applyBorder="1" applyAlignment="1">
      <alignment horizontal="center" vertical="center"/>
    </xf>
    <xf numFmtId="0" fontId="1" fillId="25" borderId="68" xfId="0" applyFont="1" applyFill="1" applyBorder="1" applyAlignment="1">
      <alignment horizontal="center" vertical="center"/>
    </xf>
    <xf numFmtId="0" fontId="12" fillId="25" borderId="67" xfId="0" applyFont="1" applyFill="1" applyBorder="1" applyAlignment="1">
      <alignment horizontal="center" vertical="center"/>
    </xf>
  </cellXfs>
  <cellStyles count="1">
    <cellStyle name="Normal" xfId="0" builtinId="0"/>
  </cellStyles>
  <dxfs count="1703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3" tint="-0.499984740745262"/>
      </font>
      <fill>
        <patternFill>
          <bgColor theme="3" tint="0.39994506668294322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3" tint="-0.499984740745262"/>
      </font>
      <fill>
        <patternFill>
          <bgColor theme="3" tint="0.39994506668294322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3" tint="-0.499984740745262"/>
      </font>
      <fill>
        <patternFill>
          <bgColor theme="3" tint="0.39994506668294322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3" tint="-0.499984740745262"/>
      </font>
      <fill>
        <patternFill>
          <bgColor theme="3" tint="0.39994506668294322"/>
        </patternFill>
      </fill>
    </dxf>
    <dxf>
      <font>
        <color theme="3" tint="-0.499984740745262"/>
      </font>
      <fill>
        <patternFill>
          <bgColor theme="3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FFFFFF"/>
      <color rgb="FFFFFFCC"/>
      <color rgb="FFFF66CC"/>
      <color rgb="FF7BD86E"/>
      <color rgb="FF81FFF3"/>
      <color rgb="FFFCD5B4"/>
      <color rgb="FFCCFFFF"/>
      <color rgb="FFCCFFCC"/>
      <color rgb="FFE4DFE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rchandise%20Retail%20and%20Revenue%20Enhancement/Info%20Bloc/FD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MANCH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"/>
      <sheetName val="N2"/>
      <sheetName val="N3"/>
      <sheetName val="N4"/>
      <sheetName val="N5"/>
      <sheetName val="N6"/>
      <sheetName val="N7"/>
      <sheetName val="N8"/>
      <sheetName val="N9"/>
      <sheetName val="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N25"/>
      <sheetName val="N26"/>
      <sheetName val="N27"/>
      <sheetName val="N28"/>
      <sheetName val="29"/>
      <sheetName val="N30"/>
      <sheetName val="N31"/>
      <sheetName val="N32"/>
      <sheetName val="N33"/>
      <sheetName val="N34"/>
      <sheetName val="35"/>
      <sheetName val="N36"/>
      <sheetName val="N37"/>
      <sheetName val="38"/>
      <sheetName val="N39"/>
      <sheetName val="N40"/>
      <sheetName val="N41"/>
      <sheetName val="42"/>
      <sheetName val="43"/>
      <sheetName val="N44"/>
      <sheetName val="N45"/>
      <sheetName val="N46"/>
      <sheetName val="N47"/>
      <sheetName val="N48"/>
      <sheetName val="N49"/>
      <sheetName val="N50"/>
      <sheetName val="N51"/>
      <sheetName val="52"/>
      <sheetName val="N53"/>
      <sheetName val="54"/>
      <sheetName val="N55"/>
      <sheetName val="N56"/>
      <sheetName val="N57"/>
      <sheetName val="N58"/>
      <sheetName val="59"/>
      <sheetName val="N60"/>
      <sheetName val="N61"/>
      <sheetName val="N62"/>
      <sheetName val="63"/>
      <sheetName val="64"/>
      <sheetName val="N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N79"/>
      <sheetName val="80"/>
      <sheetName val="listing"/>
      <sheetName val="matrice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1">
          <cell r="A1" t="str">
            <v>GIULIA</v>
          </cell>
          <cell r="B1" t="str">
            <v>CATAGNA</v>
          </cell>
          <cell r="C1">
            <v>215043</v>
          </cell>
          <cell r="D1">
            <v>1</v>
          </cell>
        </row>
        <row r="2">
          <cell r="A2" t="str">
            <v>NOUZHA</v>
          </cell>
          <cell r="B2" t="str">
            <v>CHASSERIAUD</v>
          </cell>
          <cell r="C2">
            <v>131849</v>
          </cell>
          <cell r="D2">
            <v>2</v>
          </cell>
        </row>
        <row r="3">
          <cell r="A3" t="str">
            <v>JULIANA</v>
          </cell>
          <cell r="B3" t="str">
            <v>DA SILVA RIBEIRO</v>
          </cell>
          <cell r="C3">
            <v>213014</v>
          </cell>
          <cell r="D3">
            <v>3</v>
          </cell>
        </row>
        <row r="4">
          <cell r="A4" t="str">
            <v>SANDRINE</v>
          </cell>
          <cell r="B4" t="str">
            <v>DEMAREST</v>
          </cell>
          <cell r="C4">
            <v>129343</v>
          </cell>
          <cell r="D4">
            <v>4</v>
          </cell>
        </row>
        <row r="5">
          <cell r="A5"/>
          <cell r="B5"/>
          <cell r="C5"/>
          <cell r="D5">
            <v>5</v>
          </cell>
        </row>
        <row r="6">
          <cell r="A6" t="str">
            <v>NICOLAS D</v>
          </cell>
          <cell r="B6" t="str">
            <v>DANIS OVA</v>
          </cell>
          <cell r="C6">
            <v>211323</v>
          </cell>
          <cell r="D6">
            <v>6</v>
          </cell>
        </row>
        <row r="7">
          <cell r="A7" t="str">
            <v>NICOLAS</v>
          </cell>
          <cell r="B7" t="str">
            <v>HENRY</v>
          </cell>
          <cell r="C7">
            <v>178973</v>
          </cell>
          <cell r="D7">
            <v>7</v>
          </cell>
        </row>
        <row r="8">
          <cell r="A8" t="str">
            <v>FANNY</v>
          </cell>
          <cell r="B8" t="str">
            <v>HERODOTE</v>
          </cell>
          <cell r="C8">
            <v>217213</v>
          </cell>
          <cell r="D8">
            <v>8</v>
          </cell>
        </row>
        <row r="9">
          <cell r="A9" t="str">
            <v>LAURINE L</v>
          </cell>
          <cell r="B9" t="str">
            <v>LAPOINTE</v>
          </cell>
          <cell r="C9">
            <v>223827</v>
          </cell>
          <cell r="D9">
            <v>9</v>
          </cell>
        </row>
        <row r="10">
          <cell r="A10" t="str">
            <v>DENIS</v>
          </cell>
          <cell r="B10" t="str">
            <v>LE GUILLOUX</v>
          </cell>
          <cell r="C10">
            <v>130618</v>
          </cell>
          <cell r="D10">
            <v>10</v>
          </cell>
        </row>
        <row r="11">
          <cell r="A11" t="str">
            <v>MARIA STEFANIA</v>
          </cell>
          <cell r="B11" t="str">
            <v>MAIUOLO</v>
          </cell>
          <cell r="C11">
            <v>207454</v>
          </cell>
          <cell r="D11">
            <v>11</v>
          </cell>
        </row>
        <row r="12">
          <cell r="A12" t="str">
            <v>NATALIA</v>
          </cell>
          <cell r="B12" t="str">
            <v>MUTUBERRIA</v>
          </cell>
          <cell r="C12">
            <v>130263</v>
          </cell>
          <cell r="D12">
            <v>12</v>
          </cell>
        </row>
        <row r="13">
          <cell r="A13" t="str">
            <v>LAURINE</v>
          </cell>
          <cell r="B13" t="str">
            <v>PALAYER</v>
          </cell>
          <cell r="C13">
            <v>210101</v>
          </cell>
          <cell r="D13">
            <v>13</v>
          </cell>
        </row>
        <row r="14">
          <cell r="A14" t="str">
            <v>MELANIE P</v>
          </cell>
          <cell r="B14" t="str">
            <v>PARVEDY</v>
          </cell>
          <cell r="C14">
            <v>209432</v>
          </cell>
          <cell r="D14">
            <v>14</v>
          </cell>
        </row>
        <row r="15">
          <cell r="A15" t="str">
            <v>MAHEVA</v>
          </cell>
          <cell r="B15" t="str">
            <v>RAYER</v>
          </cell>
          <cell r="C15">
            <v>209802</v>
          </cell>
          <cell r="D15">
            <v>15</v>
          </cell>
        </row>
        <row r="16">
          <cell r="A16" t="str">
            <v>ADELINE</v>
          </cell>
          <cell r="B16" t="str">
            <v>BOSSARD</v>
          </cell>
          <cell r="C16">
            <v>217099</v>
          </cell>
          <cell r="D16">
            <v>16</v>
          </cell>
        </row>
        <row r="17">
          <cell r="A17" t="str">
            <v>YOUNES</v>
          </cell>
          <cell r="B17" t="str">
            <v>KADDOURI</v>
          </cell>
          <cell r="C17">
            <v>219062</v>
          </cell>
          <cell r="D17">
            <v>17</v>
          </cell>
        </row>
        <row r="18">
          <cell r="A18" t="str">
            <v>ANTONIN</v>
          </cell>
          <cell r="B18" t="str">
            <v>OUVRARD</v>
          </cell>
          <cell r="C18">
            <v>214435</v>
          </cell>
          <cell r="D18">
            <v>18</v>
          </cell>
        </row>
        <row r="19">
          <cell r="A19" t="str">
            <v>AGATHE</v>
          </cell>
          <cell r="B19" t="str">
            <v>DONNE</v>
          </cell>
          <cell r="C19">
            <v>227853</v>
          </cell>
          <cell r="D19">
            <v>19</v>
          </cell>
        </row>
        <row r="20">
          <cell r="A20" t="str">
            <v>YOUNOUSSA</v>
          </cell>
          <cell r="B20" t="str">
            <v>ALI MZE</v>
          </cell>
          <cell r="C20">
            <v>134783</v>
          </cell>
          <cell r="D20">
            <v>20</v>
          </cell>
        </row>
        <row r="21">
          <cell r="A21" t="str">
            <v>SABRINA</v>
          </cell>
          <cell r="B21" t="str">
            <v>BEN ALI</v>
          </cell>
          <cell r="C21">
            <v>131056</v>
          </cell>
          <cell r="D21">
            <v>21</v>
          </cell>
        </row>
        <row r="22">
          <cell r="A22" t="str">
            <v>ALEXANDRA</v>
          </cell>
          <cell r="B22" t="str">
            <v>BERNARD</v>
          </cell>
          <cell r="C22">
            <v>187077</v>
          </cell>
          <cell r="D22">
            <v>22</v>
          </cell>
        </row>
        <row r="23">
          <cell r="A23" t="str">
            <v>CHLOE</v>
          </cell>
          <cell r="B23" t="str">
            <v>BIGEY</v>
          </cell>
          <cell r="C23">
            <v>208777</v>
          </cell>
          <cell r="D23">
            <v>23</v>
          </cell>
        </row>
        <row r="24">
          <cell r="A24" t="str">
            <v>JOEL</v>
          </cell>
          <cell r="B24" t="str">
            <v>BOSSERT</v>
          </cell>
          <cell r="C24">
            <v>216655</v>
          </cell>
          <cell r="D24">
            <v>24</v>
          </cell>
        </row>
        <row r="25">
          <cell r="A25" t="str">
            <v>SABRYA</v>
          </cell>
          <cell r="B25" t="str">
            <v>HOUHOU</v>
          </cell>
          <cell r="C25">
            <v>201702</v>
          </cell>
          <cell r="D25">
            <v>25</v>
          </cell>
        </row>
        <row r="26">
          <cell r="A26" t="str">
            <v>CYRIELLE</v>
          </cell>
          <cell r="B26" t="str">
            <v>GALINIER</v>
          </cell>
          <cell r="C26">
            <v>199651</v>
          </cell>
          <cell r="D26">
            <v>26</v>
          </cell>
        </row>
        <row r="27">
          <cell r="A27" t="str">
            <v>SERENA</v>
          </cell>
          <cell r="B27" t="str">
            <v>SALAMINO</v>
          </cell>
          <cell r="C27">
            <v>157078</v>
          </cell>
          <cell r="D27">
            <v>27</v>
          </cell>
        </row>
        <row r="28">
          <cell r="A28" t="str">
            <v>MARIE</v>
          </cell>
          <cell r="B28" t="str">
            <v>LEMERY</v>
          </cell>
          <cell r="C28">
            <v>221468</v>
          </cell>
          <cell r="D28">
            <v>28</v>
          </cell>
        </row>
        <row r="29">
          <cell r="A29"/>
          <cell r="B29"/>
          <cell r="C29"/>
          <cell r="D29">
            <v>29</v>
          </cell>
        </row>
        <row r="30">
          <cell r="A30" t="str">
            <v>OLIVIER</v>
          </cell>
          <cell r="B30" t="str">
            <v>TARDIEU</v>
          </cell>
          <cell r="C30">
            <v>123360</v>
          </cell>
          <cell r="D30">
            <v>30</v>
          </cell>
        </row>
        <row r="31">
          <cell r="A31" t="str">
            <v>LOMA</v>
          </cell>
          <cell r="B31" t="str">
            <v>TUITAGATA</v>
          </cell>
          <cell r="C31">
            <v>215832</v>
          </cell>
          <cell r="D31">
            <v>31</v>
          </cell>
        </row>
        <row r="32">
          <cell r="A32" t="str">
            <v>NOEMIE</v>
          </cell>
          <cell r="B32" t="str">
            <v>LOUCHE</v>
          </cell>
          <cell r="C32">
            <v>206990</v>
          </cell>
          <cell r="D32">
            <v>32</v>
          </cell>
        </row>
        <row r="33">
          <cell r="A33" t="str">
            <v>LEANA</v>
          </cell>
          <cell r="B33" t="str">
            <v>TOMASINI</v>
          </cell>
          <cell r="C33">
            <v>219680</v>
          </cell>
          <cell r="D33">
            <v>33</v>
          </cell>
        </row>
        <row r="34">
          <cell r="A34" t="str">
            <v>JENNIFER</v>
          </cell>
          <cell r="B34" t="str">
            <v>BELOTTI</v>
          </cell>
          <cell r="C34">
            <v>208772</v>
          </cell>
          <cell r="D34">
            <v>34</v>
          </cell>
        </row>
        <row r="35">
          <cell r="A35"/>
          <cell r="B35"/>
          <cell r="C35"/>
          <cell r="D35">
            <v>35</v>
          </cell>
        </row>
        <row r="36">
          <cell r="A36" t="str">
            <v>MOHAMED</v>
          </cell>
          <cell r="B36" t="str">
            <v>ABDOULZLIME</v>
          </cell>
          <cell r="C36">
            <v>98742</v>
          </cell>
          <cell r="D36">
            <v>36</v>
          </cell>
        </row>
        <row r="37">
          <cell r="A37" t="str">
            <v>KYLLIAN</v>
          </cell>
          <cell r="B37" t="str">
            <v>DILANGE FLAMANT</v>
          </cell>
          <cell r="C37">
            <v>174150</v>
          </cell>
          <cell r="D37">
            <v>37</v>
          </cell>
        </row>
        <row r="38">
          <cell r="A38"/>
          <cell r="B38"/>
          <cell r="C38"/>
          <cell r="D38">
            <v>38</v>
          </cell>
        </row>
        <row r="39">
          <cell r="A39" t="str">
            <v>GEMA</v>
          </cell>
          <cell r="B39" t="str">
            <v>ESCOBAR MOLERO</v>
          </cell>
          <cell r="C39">
            <v>212246</v>
          </cell>
          <cell r="D39">
            <v>39</v>
          </cell>
        </row>
        <row r="40">
          <cell r="A40" t="str">
            <v>ISABEL</v>
          </cell>
          <cell r="B40" t="str">
            <v>GARCIA</v>
          </cell>
          <cell r="C40">
            <v>9168</v>
          </cell>
          <cell r="D40">
            <v>40</v>
          </cell>
        </row>
        <row r="41">
          <cell r="A41" t="str">
            <v>FATIHA</v>
          </cell>
          <cell r="B41" t="str">
            <v>HARA</v>
          </cell>
          <cell r="C41">
            <v>9885</v>
          </cell>
          <cell r="D41">
            <v>41</v>
          </cell>
        </row>
        <row r="42">
          <cell r="A42"/>
          <cell r="B42"/>
          <cell r="C42"/>
          <cell r="D42">
            <v>42</v>
          </cell>
        </row>
        <row r="43">
          <cell r="A43"/>
          <cell r="B43"/>
          <cell r="C43"/>
          <cell r="D43">
            <v>43</v>
          </cell>
        </row>
        <row r="44">
          <cell r="A44" t="str">
            <v>EDSON</v>
          </cell>
          <cell r="B44" t="str">
            <v>PHEDRE</v>
          </cell>
          <cell r="C44">
            <v>178005</v>
          </cell>
          <cell r="D44">
            <v>44</v>
          </cell>
        </row>
        <row r="45">
          <cell r="A45" t="str">
            <v>PILY</v>
          </cell>
          <cell r="B45" t="str">
            <v>RUIZ COLAS</v>
          </cell>
          <cell r="C45">
            <v>82900</v>
          </cell>
          <cell r="D45">
            <v>45</v>
          </cell>
        </row>
        <row r="46">
          <cell r="A46" t="str">
            <v>LAURA</v>
          </cell>
          <cell r="B46" t="str">
            <v>VAGLIO</v>
          </cell>
          <cell r="C46">
            <v>215815</v>
          </cell>
          <cell r="D46">
            <v>46</v>
          </cell>
        </row>
        <row r="47">
          <cell r="A47" t="str">
            <v>ENZO</v>
          </cell>
          <cell r="B47" t="str">
            <v>LEPLAIGE</v>
          </cell>
          <cell r="C47">
            <v>225767</v>
          </cell>
          <cell r="D47">
            <v>47</v>
          </cell>
        </row>
        <row r="48">
          <cell r="A48" t="str">
            <v>MELANIE B</v>
          </cell>
          <cell r="B48" t="str">
            <v>BARREAU</v>
          </cell>
          <cell r="C48">
            <v>208823</v>
          </cell>
          <cell r="D48">
            <v>48</v>
          </cell>
        </row>
        <row r="49">
          <cell r="A49" t="str">
            <v>ANNE</v>
          </cell>
          <cell r="B49" t="str">
            <v>CHAMBAULT</v>
          </cell>
          <cell r="C49">
            <v>19054</v>
          </cell>
          <cell r="D49">
            <v>49</v>
          </cell>
        </row>
        <row r="50">
          <cell r="A50" t="str">
            <v>TAMI</v>
          </cell>
          <cell r="B50" t="str">
            <v>EL HAJJAOUI</v>
          </cell>
          <cell r="C50">
            <v>138402</v>
          </cell>
          <cell r="D50">
            <v>50</v>
          </cell>
        </row>
        <row r="51">
          <cell r="A51" t="str">
            <v>CLAIRE</v>
          </cell>
          <cell r="B51" t="str">
            <v>GALLAND</v>
          </cell>
          <cell r="C51">
            <v>216579</v>
          </cell>
          <cell r="D51">
            <v>51</v>
          </cell>
        </row>
        <row r="52">
          <cell r="A52"/>
          <cell r="B52"/>
          <cell r="C52"/>
          <cell r="D52">
            <v>52</v>
          </cell>
        </row>
        <row r="53">
          <cell r="A53" t="str">
            <v>WILSON</v>
          </cell>
          <cell r="B53" t="str">
            <v>LAQUINDANUM</v>
          </cell>
          <cell r="C53">
            <v>228289</v>
          </cell>
          <cell r="D53">
            <v>53</v>
          </cell>
        </row>
        <row r="54">
          <cell r="A54"/>
          <cell r="B54"/>
          <cell r="C54"/>
          <cell r="D54">
            <v>54</v>
          </cell>
        </row>
        <row r="55">
          <cell r="A55" t="str">
            <v>NORMA</v>
          </cell>
          <cell r="B55" t="str">
            <v>STEFANELLI MORENO</v>
          </cell>
          <cell r="C55">
            <v>174953</v>
          </cell>
          <cell r="D55">
            <v>55</v>
          </cell>
        </row>
        <row r="56">
          <cell r="A56" t="str">
            <v>RITA</v>
          </cell>
          <cell r="B56" t="str">
            <v>YIRENKYI-AMPOMAH</v>
          </cell>
          <cell r="C56">
            <v>148800</v>
          </cell>
          <cell r="D56">
            <v>56</v>
          </cell>
        </row>
        <row r="57">
          <cell r="A57" t="str">
            <v>FATIMA</v>
          </cell>
          <cell r="B57" t="str">
            <v>MARAZ</v>
          </cell>
          <cell r="C57">
            <v>94372</v>
          </cell>
          <cell r="D57">
            <v>57</v>
          </cell>
        </row>
        <row r="58">
          <cell r="A58" t="str">
            <v>LAURIE</v>
          </cell>
          <cell r="B58" t="str">
            <v>VERLEYE</v>
          </cell>
          <cell r="C58">
            <v>225652</v>
          </cell>
          <cell r="D58">
            <v>58</v>
          </cell>
        </row>
        <row r="59">
          <cell r="A59" t="str">
            <v>BIETRIX</v>
          </cell>
          <cell r="B59" t="str">
            <v>POTIER</v>
          </cell>
          <cell r="C59">
            <v>220067</v>
          </cell>
          <cell r="D59">
            <v>59</v>
          </cell>
        </row>
        <row r="60">
          <cell r="A60" t="str">
            <v>ROBIN</v>
          </cell>
          <cell r="B60" t="str">
            <v>LANCELIN</v>
          </cell>
          <cell r="C60">
            <v>218711</v>
          </cell>
          <cell r="D60">
            <v>60</v>
          </cell>
        </row>
        <row r="61">
          <cell r="A61" t="str">
            <v>ALEXANDRE</v>
          </cell>
          <cell r="B61" t="str">
            <v>ROYER</v>
          </cell>
          <cell r="C61">
            <v>223961</v>
          </cell>
          <cell r="D61">
            <v>61</v>
          </cell>
        </row>
        <row r="62">
          <cell r="A62" t="str">
            <v>TIFFANY</v>
          </cell>
          <cell r="B62" t="str">
            <v>BOUVIER</v>
          </cell>
          <cell r="C62">
            <v>197745</v>
          </cell>
          <cell r="D62">
            <v>62</v>
          </cell>
        </row>
        <row r="63">
          <cell r="A63"/>
          <cell r="B63"/>
          <cell r="C63"/>
          <cell r="D63">
            <v>63</v>
          </cell>
        </row>
        <row r="64">
          <cell r="A64"/>
          <cell r="B64"/>
          <cell r="C64"/>
          <cell r="D64">
            <v>64</v>
          </cell>
        </row>
        <row r="65">
          <cell r="A65" t="str">
            <v>GUILLAUME</v>
          </cell>
          <cell r="B65" t="str">
            <v>JOSEPH</v>
          </cell>
          <cell r="C65">
            <v>226404</v>
          </cell>
          <cell r="D65">
            <v>65</v>
          </cell>
        </row>
        <row r="66">
          <cell r="A66"/>
          <cell r="B66"/>
          <cell r="C66"/>
          <cell r="D66">
            <v>66</v>
          </cell>
        </row>
        <row r="67">
          <cell r="A67"/>
          <cell r="B67"/>
          <cell r="C67"/>
          <cell r="D67">
            <v>67</v>
          </cell>
        </row>
        <row r="68">
          <cell r="A68"/>
          <cell r="B68"/>
          <cell r="C68"/>
          <cell r="D68">
            <v>68</v>
          </cell>
        </row>
        <row r="69">
          <cell r="A69"/>
          <cell r="B69"/>
          <cell r="C69"/>
          <cell r="D69">
            <v>69</v>
          </cell>
        </row>
        <row r="70">
          <cell r="A70"/>
          <cell r="B70"/>
          <cell r="C70"/>
          <cell r="D70">
            <v>70</v>
          </cell>
        </row>
        <row r="71">
          <cell r="A71"/>
          <cell r="B71"/>
          <cell r="C71"/>
          <cell r="D71">
            <v>71</v>
          </cell>
        </row>
        <row r="72">
          <cell r="A72"/>
          <cell r="B72"/>
          <cell r="C72"/>
          <cell r="D72">
            <v>72</v>
          </cell>
        </row>
        <row r="73">
          <cell r="A73"/>
          <cell r="B73"/>
          <cell r="C73"/>
          <cell r="D73">
            <v>73</v>
          </cell>
        </row>
        <row r="74">
          <cell r="A74"/>
          <cell r="B74"/>
          <cell r="C74"/>
          <cell r="D74">
            <v>74</v>
          </cell>
        </row>
        <row r="75">
          <cell r="A75"/>
          <cell r="B75"/>
          <cell r="C75"/>
          <cell r="D75">
            <v>75</v>
          </cell>
        </row>
        <row r="76">
          <cell r="A76"/>
          <cell r="B76"/>
          <cell r="C76"/>
          <cell r="D76">
            <v>76</v>
          </cell>
        </row>
        <row r="77">
          <cell r="A77"/>
          <cell r="B77"/>
          <cell r="C77"/>
          <cell r="D77">
            <v>77</v>
          </cell>
        </row>
        <row r="78">
          <cell r="A78"/>
          <cell r="B78"/>
          <cell r="C78"/>
          <cell r="D78">
            <v>78</v>
          </cell>
        </row>
        <row r="79">
          <cell r="A79" t="str">
            <v>MARION</v>
          </cell>
          <cell r="B79" t="str">
            <v>LEFEBVRE</v>
          </cell>
          <cell r="C79">
            <v>214213</v>
          </cell>
          <cell r="D79">
            <v>79</v>
          </cell>
        </row>
        <row r="80">
          <cell r="A80"/>
          <cell r="B80"/>
          <cell r="C80"/>
          <cell r="D80">
            <v>80</v>
          </cell>
        </row>
      </sheetData>
      <sheetData sheetId="100"/>
      <sheetData sheetId="10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MANCH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AE932-4505-4045-BF16-EC648AAE6DAD}">
  <dimension ref="A1:G36"/>
  <sheetViews>
    <sheetView workbookViewId="0">
      <selection activeCell="D23" sqref="D23"/>
    </sheetView>
  </sheetViews>
  <sheetFormatPr baseColWidth="10" defaultRowHeight="15" x14ac:dyDescent="0.2"/>
  <cols>
    <col min="1" max="1" width="14.6640625" customWidth="1"/>
  </cols>
  <sheetData>
    <row r="1" spans="1:3" x14ac:dyDescent="0.2">
      <c r="A1" s="87" t="s">
        <v>69</v>
      </c>
      <c r="B1" s="281" t="e">
        <f>COUNTIFS(DIMANCHE25:MARDI27!$F$5:$F$45,"&gt;01/01/2000  20:44:00",DIMANCHE25:MARDI27!$D$5:$D$45,"=MELANIE B")</f>
        <v>#VALUE!</v>
      </c>
    </row>
    <row r="2" spans="1:3" x14ac:dyDescent="0.2">
      <c r="A2" s="87" t="s">
        <v>70</v>
      </c>
      <c r="B2" s="281">
        <f>COUNTIFS(DIMANCHE25!$F$5:$F$45,"&gt;01/01/2000  20:44:00",DIMANCHE25!$D$5:$D$45,"=TIFFANY")/5</f>
        <v>0</v>
      </c>
      <c r="C2" s="281">
        <f>COUNTIFS(LUNDI26!$F$5:$F$45,"&gt;01/01/2000  20:44:00",LUNDI26!$D$5:$D$45,"=TIFFANY")/5</f>
        <v>0</v>
      </c>
    </row>
    <row r="3" spans="1:3" x14ac:dyDescent="0.2">
      <c r="A3" s="22" t="s">
        <v>44</v>
      </c>
      <c r="B3" s="281">
        <f>COUNTIFS(DIMANCHE25!$F$5:$F$45,"&gt;01/01/2000  20:44:00",DIMANCHE25!$D$5:$D$45,"=GUIILAUME")/5</f>
        <v>0</v>
      </c>
      <c r="C3" s="281">
        <f>COUNTIFS(LUNDI26!$F$5:$F$45,"&gt;01/01/2000  20:44:00",LUNDI26!$D$5:$D$45,"=TIFFANY")/5</f>
        <v>0</v>
      </c>
    </row>
    <row r="4" spans="1:3" x14ac:dyDescent="0.2">
      <c r="A4" s="22" t="s">
        <v>74</v>
      </c>
      <c r="B4" s="281">
        <f>COUNTIFS(DIMANCHE25!$F$5:$F$45,"&gt;01/01/2000  20:44:00",DIMANCHE25!$D$5:$D$45,"=TIFFANY")/5</f>
        <v>0</v>
      </c>
      <c r="C4" s="281">
        <f>COUNTIFS(LUNDI26!$F$5:$F$45,"&gt;01/01/2000  20:44:00",LUNDI26!$D$5:$D$45,"=TIFFANY")/5</f>
        <v>0</v>
      </c>
    </row>
    <row r="5" spans="1:3" x14ac:dyDescent="0.2">
      <c r="A5" s="88" t="s">
        <v>54</v>
      </c>
      <c r="B5" s="281">
        <f>COUNTIFS(DIMANCHE25!$F$5:$F$45,"&gt;01/01/2000  20:44:00",DIMANCHE25!$D$5:$D$45,"=TIFFANY")/5</f>
        <v>0</v>
      </c>
      <c r="C5" s="281">
        <f>COUNTIFS(LUNDI26!$F$5:$F$45,"&gt;01/01/2000  20:44:00",LUNDI26!$D$5:$D$45,"=TIFFANY")/5</f>
        <v>0</v>
      </c>
    </row>
    <row r="6" spans="1:3" x14ac:dyDescent="0.2">
      <c r="A6" s="175" t="s">
        <v>58</v>
      </c>
      <c r="B6" s="281">
        <f>COUNTIFS(DIMANCHE25!$F$5:$F$45,"&gt;01/01/2000  20:44:00",DIMANCHE25!$D$5:$D$45,"=TIFFANY")/5</f>
        <v>0</v>
      </c>
      <c r="C6" s="281">
        <f>COUNTIFS(LUNDI26!$F$5:$F$45,"&gt;01/01/2000  20:44:00",LUNDI26!$D$5:$D$45,"=TIFFANY")/5</f>
        <v>0</v>
      </c>
    </row>
    <row r="7" spans="1:3" x14ac:dyDescent="0.2">
      <c r="A7" s="175" t="s">
        <v>64</v>
      </c>
      <c r="B7" s="281">
        <f>COUNTIFS(DIMANCHE25!$F$5:$F$45,"&gt;01/01/2000  20:44:00",DIMANCHE25!$D$5:$D$45,"=TIFFANY")/5</f>
        <v>0</v>
      </c>
      <c r="C7" s="281">
        <f>COUNTIFS(LUNDI26!$F$5:$F$45,"&gt;01/01/2000  20:44:00",LUNDI26!$D$5:$D$45,"=TIFFANY")/5</f>
        <v>0</v>
      </c>
    </row>
    <row r="8" spans="1:3" x14ac:dyDescent="0.2">
      <c r="A8" s="175" t="s">
        <v>67</v>
      </c>
      <c r="B8" s="281">
        <f>COUNTIFS(DIMANCHE25!$F$5:$F$45,"&gt;01/01/2000  20:44:00",DIMANCHE25!$D$5:$D$45,"=TIFFANY")/5</f>
        <v>0</v>
      </c>
      <c r="C8" s="281">
        <f>COUNTIFS(LUNDI26!$F$5:$F$45,"&gt;01/01/2000  20:44:00",LUNDI26!$D$5:$D$45,"=TIFFANY")/5</f>
        <v>0</v>
      </c>
    </row>
    <row r="9" spans="1:3" x14ac:dyDescent="0.2">
      <c r="A9" s="175" t="s">
        <v>73</v>
      </c>
      <c r="B9" s="281">
        <f>COUNTIFS(DIMANCHE25!$F$5:$F$45,"&gt;01/01/2000  20:44:00",DIMANCHE25!$D$5:$D$45,"=TIFFANY")/5</f>
        <v>0</v>
      </c>
      <c r="C9" s="281">
        <f>COUNTIFS(LUNDI26!$F$5:$F$45,"&gt;01/01/2000  20:44:00",LUNDI26!$D$5:$D$45,"=TIFFANY")/5</f>
        <v>0</v>
      </c>
    </row>
    <row r="10" spans="1:3" x14ac:dyDescent="0.2">
      <c r="A10" s="179" t="s">
        <v>39</v>
      </c>
      <c r="B10" s="281">
        <f>COUNTIFS(DIMANCHE25!$F$5:$F$45,"&gt;01/01/2000  20:44:00",DIMANCHE25!$D$5:$D$45,"=TIFFANY")/5</f>
        <v>0</v>
      </c>
      <c r="C10" s="281">
        <f>COUNTIFS(LUNDI26!$F$5:$F$45,"&gt;01/01/2000  20:44:00",LUNDI26!$D$5:$D$45,"=TIFFANY")/5</f>
        <v>0</v>
      </c>
    </row>
    <row r="11" spans="1:3" x14ac:dyDescent="0.2">
      <c r="A11" s="76" t="s">
        <v>56</v>
      </c>
      <c r="B11" s="281">
        <f>COUNTIFS(DIMANCHE25!$F$5:$F$45,"&gt;01/01/2000  20:44:00",DIMANCHE25!$D$5:$D$45,"=TIFFANY")/5</f>
        <v>0</v>
      </c>
      <c r="C11" s="281">
        <f>COUNTIFS(LUNDI26!$F$5:$F$45,"&gt;01/01/2000  20:44:00",LUNDI26!$D$5:$D$45,"=TIFFANY")/5</f>
        <v>0</v>
      </c>
    </row>
    <row r="12" spans="1:3" x14ac:dyDescent="0.2">
      <c r="A12" s="76" t="s">
        <v>65</v>
      </c>
      <c r="B12" s="281">
        <f>COUNTIFS(DIMANCHE25!$F$5:$F$45,"&gt;01/01/2000  20:44:00",DIMANCHE25!$D$5:$D$45,"=TIFFANY")/5</f>
        <v>0</v>
      </c>
      <c r="C12" s="281">
        <f>COUNTIFS(LUNDI26!$F$5:$F$45,"&gt;01/01/2000  20:44:00",LUNDI26!$D$5:$D$45,"=TIFFANY")/5</f>
        <v>0</v>
      </c>
    </row>
    <row r="13" spans="1:3" x14ac:dyDescent="0.2">
      <c r="A13" s="174" t="s">
        <v>48</v>
      </c>
      <c r="B13" s="281">
        <f>COUNTIFS(DIMANCHE25!$F$5:$F$45,"&gt;01/01/2000  20:44:00",DIMANCHE25!$D$5:$D$45,"=TIFFANY")/5</f>
        <v>0</v>
      </c>
      <c r="C13" s="281">
        <f>COUNTIFS(LUNDI26!$F$5:$F$45,"&gt;01/01/2000  20:44:00",LUNDI26!$D$5:$D$45,"=TIFFANY")/5</f>
        <v>0</v>
      </c>
    </row>
    <row r="14" spans="1:3" x14ac:dyDescent="0.2">
      <c r="A14" s="174" t="s">
        <v>42</v>
      </c>
      <c r="B14" s="281">
        <f>COUNTIFS(DIMANCHE25!$F$5:$F$45,"&gt;01/01/2000  20:44:00",DIMANCHE25!$D$5:$D$45,"=TIFFANY")/5</f>
        <v>0</v>
      </c>
      <c r="C14" s="281">
        <f>COUNTIFS(LUNDI26!$F$5:$F$45,"&gt;01/01/2000  20:44:00",LUNDI26!$D$5:$D$45,"=TIFFANY")/5</f>
        <v>0</v>
      </c>
    </row>
    <row r="15" spans="1:3" x14ac:dyDescent="0.2">
      <c r="A15" s="174" t="s">
        <v>76</v>
      </c>
      <c r="B15" s="281">
        <f>COUNTIFS(DIMANCHE25!$F$5:$F$45,"&gt;01/01/2000  20:44:00",DIMANCHE25!$D$5:$D$45,"=TIFFANY")/5</f>
        <v>0</v>
      </c>
      <c r="C15" s="281">
        <f>COUNTIFS(LUNDI26!$F$5:$F$45,"&gt;01/01/2000  20:44:00",LUNDI26!$D$5:$D$45,"=TIFFANY")/5</f>
        <v>0</v>
      </c>
    </row>
    <row r="16" spans="1:3" x14ac:dyDescent="0.2">
      <c r="A16" s="174" t="s">
        <v>61</v>
      </c>
      <c r="B16" s="281">
        <f>COUNTIFS(DIMANCHE25!$F$5:$F$45,"&gt;01/01/2000  20:44:00",DIMANCHE25!$D$5:$D$45,"=TIFFANY")/5</f>
        <v>0</v>
      </c>
      <c r="C16" s="281">
        <f>COUNTIFS(LUNDI26!$F$5:$F$45,"&gt;01/01/2000  20:44:00",LUNDI26!$D$5:$D$45,"=TIFFANY")/5</f>
        <v>0</v>
      </c>
    </row>
    <row r="17" spans="1:7" x14ac:dyDescent="0.2">
      <c r="A17" s="174" t="s">
        <v>75</v>
      </c>
      <c r="B17" s="281">
        <f>COUNTIFS(DIMANCHE25!$F$5:$F$45,"&gt;01/01/2000  20:44:00",DIMANCHE25!$D$5:$D$45,"=TIFFANY")/5</f>
        <v>0</v>
      </c>
      <c r="C17" s="281">
        <f>COUNTIFS(LUNDI26!$F$5:$F$45,"&gt;01/01/2000  20:44:00",LUNDI26!$D$5:$D$45,"=TIFFANY")/5</f>
        <v>0</v>
      </c>
    </row>
    <row r="18" spans="1:7" x14ac:dyDescent="0.2">
      <c r="A18" s="174" t="s">
        <v>72</v>
      </c>
      <c r="B18" s="281">
        <f>COUNTIFS(DIMANCHE25!$F$5:$F$45,"&gt;01/01/2000  20:44:00",DIMANCHE25!$D$5:$D$45,"=TIFFANY")/5</f>
        <v>0</v>
      </c>
      <c r="C18" s="281">
        <f>COUNTIFS(LUNDI26!$F$5:$F$45,"&gt;01/01/2000  20:44:00",LUNDI26!$D$5:$D$45,"=TIFFANY")/5</f>
        <v>0</v>
      </c>
    </row>
    <row r="19" spans="1:7" x14ac:dyDescent="0.2">
      <c r="A19" s="174" t="s">
        <v>47</v>
      </c>
      <c r="B19" s="281">
        <f>COUNTIFS(DIMANCHE25!$F$5:$F$45,"&gt;01/01/2000  20:44:00",DIMANCHE25!$D$5:$D$45,"=TIFFANY")/5</f>
        <v>0</v>
      </c>
      <c r="C19" s="281">
        <f>COUNTIFS(LUNDI26!$F$5:$F$45,"&gt;01/01/2000  20:44:00",LUNDI26!$D$5:$D$45,"=TIFFANY")/5</f>
        <v>0</v>
      </c>
    </row>
    <row r="20" spans="1:7" x14ac:dyDescent="0.2">
      <c r="A20" s="173" t="s">
        <v>49</v>
      </c>
      <c r="B20" s="281" t="e">
        <f>COUNTIFS([2]DIMANCHE!$F$5:$F$45,"&gt;01/01/2000  20:44:00",[2]DIMANCHE!$D$5:$D$45,"=DENIS")/5</f>
        <v>#VALUE!</v>
      </c>
      <c r="C20" s="281">
        <f>COUNTIFS(LUNDI26!$F$5:$F$45,"&gt;01/01/2000  20:44:00",LUNDI26!$D$5:$D$45,"=DENIS")/5</f>
        <v>0</v>
      </c>
    </row>
    <row r="21" spans="1:7" x14ac:dyDescent="0.2">
      <c r="A21" s="284" t="s">
        <v>41</v>
      </c>
      <c r="B21" s="281" t="e">
        <f>COUNTIFS(DIMANCHE25:MARDI27!F5:F45,"&gt;01/01/2000  20:44:00",DIMANCHE25:MARDI27!D5:D45,"=SANDRINE")</f>
        <v>#VALUE!</v>
      </c>
      <c r="C21" s="281">
        <f>COUNTIFS(LUNDI26!$F$5:$F$45,"&gt;01/01/2000  20:44:00",LUNDI26!$D$5:$D$45,"=SANDRINE")/5</f>
        <v>0.2</v>
      </c>
    </row>
    <row r="22" spans="1:7" x14ac:dyDescent="0.2">
      <c r="A22" s="173" t="s">
        <v>60</v>
      </c>
      <c r="B22" s="281">
        <f>COUNTIFS(DIMANCHE25!$F$5:$F$45,"&gt;01/01/2000  20:44:00",DIMANCHE25!$D$5:$D$45,"=NOEMIE")/2</f>
        <v>0.5</v>
      </c>
      <c r="C22" s="281">
        <f>COUNTIFS(LUNDI26!$F$5:$F$45,"&gt;01/01/2000  20:44:00",LUNDI26!$D$5:$D$45,"=NOEMIE")/5</f>
        <v>0.2</v>
      </c>
    </row>
    <row r="23" spans="1:7" x14ac:dyDescent="0.2">
      <c r="A23" s="173" t="s">
        <v>59</v>
      </c>
      <c r="B23" s="281">
        <f>COUNTIFS(DIMANCHE25!$F$5:$F$45,"&gt;01/01/2000  20:44:00",DIMANCHE25!$D$5:$D$45,"=SABRYA")/5</f>
        <v>0.2</v>
      </c>
      <c r="C23" s="281">
        <f>COUNTIFS(LUNDI26!$F$5:$F$45,"&gt;01/01/2000  20:44:00",LUNDI26!$D$5:$D$45,"=SABRYA")/5</f>
        <v>0.2</v>
      </c>
      <c r="D23" s="281">
        <f>COUNTIFS(LUNDI26!$F$5:$F$45,"&gt;01/01/2000  20:44:00",LUNDI26!$D$5:$D$45,"=SABRYA")/5</f>
        <v>0.2</v>
      </c>
      <c r="E23" s="281">
        <f>COUNTIFS(LUNDI26!$F$5:$F$45,"&gt;01/01/2000  20:44:00",LUNDI26!$D$5:$D$45,"=SABRYA")/5</f>
        <v>0.2</v>
      </c>
      <c r="F23" s="281">
        <f>COUNTIFS(LUNDI26!$F$5:$F$45,"&gt;01/01/2000  20:44:00",LUNDI26!$D$5:$D$45,"=SABRYA")/5</f>
        <v>0.2</v>
      </c>
      <c r="G23" s="281">
        <f>COUNTIFS(LUNDI26!$F$5:$F$45,"&gt;01/01/2000  20:44:00",LUNDI26!$D$5:$D$45,"=SABRYA")/5</f>
        <v>0.2</v>
      </c>
    </row>
    <row r="24" spans="1:7" x14ac:dyDescent="0.2">
      <c r="A24" s="173" t="s">
        <v>38</v>
      </c>
      <c r="B24" s="281">
        <f>COUNTIFS(DIMANCHE25!$F$5:$F$45,"&gt;01/01/2000  20:44:00",DIMANCHE25!$D$5:$D$45,"=HELINA")/5</f>
        <v>0.2</v>
      </c>
      <c r="C24" s="281">
        <f>COUNTIFS(LUNDI26!$F$5:$F$45,"&gt;01/01/2000  20:44:00",LUNDI26!$D$5:$D$45,"=TIFFANY")/5</f>
        <v>0</v>
      </c>
    </row>
    <row r="25" spans="1:7" x14ac:dyDescent="0.2">
      <c r="A25" s="173" t="s">
        <v>51</v>
      </c>
      <c r="B25" s="281">
        <f>COUNTIFS(DIMANCHE25!$F$5:$F$45,"&gt;01/01/2000  20:44:00",DIMANCHE25!$D$5:$D$45,"=LAURA M")/5</f>
        <v>0.2</v>
      </c>
      <c r="C25" s="281">
        <f>COUNTIFS(LUNDI26!$F$5:$F$45,"&gt;01/01/2000  20:44:00",LUNDI26!$D$5:$D$45,"=TIFFANY")/5</f>
        <v>0</v>
      </c>
    </row>
    <row r="26" spans="1:7" x14ac:dyDescent="0.2">
      <c r="A26" s="173" t="s">
        <v>55</v>
      </c>
      <c r="B26" s="281">
        <f>COUNTIFS(DIMANCHE25!$F$5:$F$45,"&gt;01/01/2000  20:44:00",DIMANCHE25!$D$5:$D$45,"=MAEHVA")/5</f>
        <v>0.2</v>
      </c>
      <c r="C26" s="281">
        <f>COUNTIFS(LUNDI26!$F$5:$F$45,"&gt;01/01/2000  20:44:00",LUNDI26!$D$5:$D$45,"=TIFFANY")/5</f>
        <v>0</v>
      </c>
    </row>
    <row r="27" spans="1:7" x14ac:dyDescent="0.2">
      <c r="A27" s="173" t="s">
        <v>40</v>
      </c>
      <c r="B27" s="281">
        <f>COUNTIFS(DIMANCHE25!$F$5:$F$45,"&gt;01/01/2000  20:44:00",DIMANCHE25!$D$5:$D$45,"=EMILIE")/5</f>
        <v>0.2</v>
      </c>
      <c r="C27" s="281">
        <f>COUNTIFS(LUNDI26!$F$5:$F$45,"&gt;01/01/2000  20:44:00",LUNDI26!$D$5:$D$45,"=TIFFANY")/5</f>
        <v>0</v>
      </c>
    </row>
    <row r="28" spans="1:7" x14ac:dyDescent="0.2">
      <c r="A28" s="173" t="s">
        <v>46</v>
      </c>
      <c r="B28" s="281">
        <f>COUNTIFS(DIMANCHE25!$F$5:$F$45,"&gt;01/01/2000  20:44:00",DIMANCHE25!$D$5:$D$45,"=KITTI")/5</f>
        <v>0.2</v>
      </c>
      <c r="C28" s="281">
        <f>COUNTIFS(LUNDI26!$F$5:$F$45,"&gt;01/01/2000  20:44:00",LUNDI26!$D$5:$D$45,"=TIFFANY")/5</f>
        <v>0</v>
      </c>
    </row>
    <row r="29" spans="1:7" x14ac:dyDescent="0.2">
      <c r="A29" s="173" t="s">
        <v>53</v>
      </c>
      <c r="B29" s="281">
        <f>COUNTIFS(DIMANCHE25!$F$5:$F$45,"&gt;01/01/2000  20:44:00",DIMANCHE25!$D$5:$D$45,"=LAURINE")</f>
        <v>1</v>
      </c>
      <c r="C29" s="281">
        <f>COUNTIFS(LUNDI26!$F$5:$F$45,"&gt;01/01/2000  20:44:00",LUNDI26!$D$5:$D$45,"=TIFFANY")/5</f>
        <v>0</v>
      </c>
    </row>
    <row r="30" spans="1:7" x14ac:dyDescent="0.2">
      <c r="A30" s="173" t="s">
        <v>57</v>
      </c>
      <c r="B30" s="281">
        <f>COUNTIFS(DIMANCHE25!$F$5:$F$45,"&gt;01/01/2000  20:44:00",DIMANCHE25!$D$5:$D$45,"=TIFFANY")/5</f>
        <v>0</v>
      </c>
      <c r="C30" s="281">
        <f>COUNTIFS(LUNDI26!$F$5:$F$45,"&gt;01/01/2000  20:44:00",LUNDI26!$D$5:$D$45,"=TIFFANY")/5</f>
        <v>0</v>
      </c>
    </row>
    <row r="31" spans="1:7" x14ac:dyDescent="0.2">
      <c r="A31" s="173" t="s">
        <v>62</v>
      </c>
      <c r="B31" s="281">
        <f>COUNTIFS(DIMANCHE25!$F$5:$F$45,"&gt;01/01/2000  20:44:00",DIMANCHE25!$D$5:$D$45,"=TIFFANY")/5</f>
        <v>0</v>
      </c>
      <c r="C31" s="281">
        <f>COUNTIFS(LUNDI26!$F$5:$F$45,"&gt;01/01/2000  20:44:00",LUNDI26!$D$5:$D$45,"=TIFFANY")/5</f>
        <v>0</v>
      </c>
    </row>
    <row r="32" spans="1:7" x14ac:dyDescent="0.2">
      <c r="A32" s="173" t="s">
        <v>63</v>
      </c>
      <c r="B32" s="281">
        <f>COUNTIFS(DIMANCHE25!$F$5:$F$45,"&gt;01/01/2000  20:44:00",DIMANCHE25!$D$5:$D$45,"=TIFFANY")/5</f>
        <v>0</v>
      </c>
      <c r="C32" s="281">
        <f>COUNTIFS(LUNDI26!$F$5:$F$45,"&gt;01/01/2000  20:44:00",LUNDI26!$D$5:$D$45,"=TIFFANY")/5</f>
        <v>0</v>
      </c>
    </row>
    <row r="33" spans="1:3" x14ac:dyDescent="0.2">
      <c r="A33" s="173" t="s">
        <v>66</v>
      </c>
      <c r="B33" s="281">
        <f>COUNTIFS(DIMANCHE25!$F$5:$F$45,"&gt;01/01/2000  20:44:00",DIMANCHE25!$D$5:$D$45,"=TIFFANY")/5</f>
        <v>0</v>
      </c>
      <c r="C33" s="281">
        <f>COUNTIFS(LUNDI26!$F$5:$F$45,"&gt;01/01/2000  20:44:00",LUNDI26!$D$5:$D$45,"=TIFFANY")/5</f>
        <v>0</v>
      </c>
    </row>
    <row r="34" spans="1:3" x14ac:dyDescent="0.2">
      <c r="A34" s="173" t="s">
        <v>68</v>
      </c>
      <c r="B34" s="281">
        <f>COUNTIFS(DIMANCHE25!$F$5:$F$45,"&gt;01/01/2000  20:44:00",DIMANCHE25!$D$5:$D$45,"=TIFFANY")/5</f>
        <v>0</v>
      </c>
      <c r="C34" s="281">
        <f>COUNTIFS(LUNDI26!$F$5:$F$45,"&gt;01/01/2000  20:44:00",LUNDI26!$D$5:$D$45,"=TIFFANY")/5</f>
        <v>0</v>
      </c>
    </row>
    <row r="35" spans="1:3" x14ac:dyDescent="0.2">
      <c r="A35" s="173" t="s">
        <v>71</v>
      </c>
      <c r="B35" s="281">
        <f>COUNTIFS(DIMANCHE25!$F$5:$F$45,"&gt;01/01/2000  20:44:00",DIMANCHE25!$D$5:$D$45,"=TIFFANY")/5</f>
        <v>0</v>
      </c>
      <c r="C35" s="281">
        <f>COUNTIFS(LUNDI26!$F$5:$F$45,"&gt;01/01/2000  20:44:00",LUNDI26!$D$5:$D$45,"=TIFFANY")/5</f>
        <v>0</v>
      </c>
    </row>
    <row r="36" spans="1:3" ht="16" thickBot="1" x14ac:dyDescent="0.25">
      <c r="A36" s="176" t="s">
        <v>50</v>
      </c>
      <c r="B36" s="281">
        <f>COUNTIFS(DIMANCHE25!$F$5:$F$45,"&gt;01/01/2000  20:44:00",DIMANCHE25!$D$5:$D$45,"=TIFFANY")/5</f>
        <v>0</v>
      </c>
      <c r="C36" s="281">
        <f>COUNTIFS(LUNDI26!$F$5:$F$45,"&gt;01/01/2000  20:44:00",LUNDI26!$D$5:$D$45,"=TIFFANY")/5</f>
        <v>0</v>
      </c>
    </row>
  </sheetData>
  <conditionalFormatting sqref="A32:A36 A26:A27">
    <cfRule type="duplicateValues" dxfId="1632" priority="25"/>
  </conditionalFormatting>
  <conditionalFormatting sqref="A31">
    <cfRule type="duplicateValues" dxfId="1631" priority="24"/>
  </conditionalFormatting>
  <conditionalFormatting sqref="A28">
    <cfRule type="duplicateValues" dxfId="1630" priority="23"/>
  </conditionalFormatting>
  <conditionalFormatting sqref="A29">
    <cfRule type="duplicateValues" dxfId="1629" priority="22"/>
  </conditionalFormatting>
  <conditionalFormatting sqref="A30">
    <cfRule type="duplicateValues" dxfId="1628" priority="21"/>
  </conditionalFormatting>
  <conditionalFormatting sqref="A5">
    <cfRule type="duplicateValues" dxfId="1627" priority="20"/>
  </conditionalFormatting>
  <conditionalFormatting sqref="A2">
    <cfRule type="duplicateValues" dxfId="1626" priority="19"/>
  </conditionalFormatting>
  <conditionalFormatting sqref="A3">
    <cfRule type="duplicateValues" dxfId="1625" priority="18"/>
  </conditionalFormatting>
  <conditionalFormatting sqref="A4">
    <cfRule type="duplicateValues" dxfId="1624" priority="17"/>
  </conditionalFormatting>
  <conditionalFormatting sqref="A6">
    <cfRule type="duplicateValues" dxfId="1623" priority="16"/>
  </conditionalFormatting>
  <conditionalFormatting sqref="A6">
    <cfRule type="duplicateValues" dxfId="1622" priority="15"/>
  </conditionalFormatting>
  <conditionalFormatting sqref="A7">
    <cfRule type="duplicateValues" dxfId="1621" priority="13"/>
  </conditionalFormatting>
  <conditionalFormatting sqref="A7">
    <cfRule type="duplicateValues" dxfId="1620" priority="14"/>
  </conditionalFormatting>
  <conditionalFormatting sqref="A1">
    <cfRule type="duplicateValues" dxfId="1619" priority="12"/>
  </conditionalFormatting>
  <conditionalFormatting sqref="A8">
    <cfRule type="duplicateValues" dxfId="1618" priority="11"/>
  </conditionalFormatting>
  <conditionalFormatting sqref="A9">
    <cfRule type="duplicateValues" dxfId="1617" priority="10"/>
  </conditionalFormatting>
  <conditionalFormatting sqref="A19">
    <cfRule type="duplicateValues" dxfId="1616" priority="9"/>
  </conditionalFormatting>
  <conditionalFormatting sqref="A25">
    <cfRule type="duplicateValues" dxfId="1615" priority="8"/>
  </conditionalFormatting>
  <conditionalFormatting sqref="A24">
    <cfRule type="duplicateValues" dxfId="1614" priority="7"/>
  </conditionalFormatting>
  <conditionalFormatting sqref="A23">
    <cfRule type="duplicateValues" dxfId="1613" priority="6"/>
  </conditionalFormatting>
  <conditionalFormatting sqref="A21">
    <cfRule type="duplicateValues" dxfId="1612" priority="5"/>
  </conditionalFormatting>
  <conditionalFormatting sqref="A20">
    <cfRule type="duplicateValues" dxfId="1611" priority="4"/>
  </conditionalFormatting>
  <conditionalFormatting sqref="A22">
    <cfRule type="duplicateValues" dxfId="1610" priority="3"/>
  </conditionalFormatting>
  <conditionalFormatting sqref="A18">
    <cfRule type="duplicateValues" dxfId="1609" priority="2"/>
  </conditionalFormatting>
  <conditionalFormatting sqref="A1:A36">
    <cfRule type="containsBlanks" dxfId="1608" priority="1">
      <formula>LEN(TRIM(A1))=0</formula>
    </cfRule>
  </conditionalFormatting>
  <conditionalFormatting sqref="A13:A17">
    <cfRule type="duplicateValues" dxfId="1607" priority="26"/>
  </conditionalFormatting>
  <conditionalFormatting sqref="A10:A12">
    <cfRule type="duplicateValues" dxfId="1606" priority="27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D7C44-9180-BF40-A153-23D8C3F502C1}">
  <sheetPr>
    <pageSetUpPr fitToPage="1"/>
  </sheetPr>
  <dimension ref="A1:DO85"/>
  <sheetViews>
    <sheetView tabSelected="1" topLeftCell="B1" zoomScale="120" zoomScaleNormal="120" workbookViewId="0">
      <pane ySplit="4" topLeftCell="A5" activePane="bottomLeft" state="frozen"/>
      <selection activeCell="B1" sqref="B1"/>
      <selection pane="bottomLeft" activeCell="D21" sqref="D21"/>
    </sheetView>
  </sheetViews>
  <sheetFormatPr baseColWidth="10" defaultColWidth="9.1640625" defaultRowHeight="15" x14ac:dyDescent="0.2"/>
  <cols>
    <col min="1" max="1" width="0" style="23" hidden="1" customWidth="1"/>
    <col min="2" max="2" width="6.6640625" style="79" customWidth="1"/>
    <col min="3" max="3" width="6.6640625" style="23" customWidth="1"/>
    <col min="4" max="4" width="20.6640625" style="23" customWidth="1"/>
    <col min="5" max="7" width="6.6640625" style="23" customWidth="1"/>
    <col min="8" max="71" width="2.6640625" style="23" customWidth="1"/>
    <col min="72" max="83" width="2.6640625" style="23" hidden="1" customWidth="1"/>
    <col min="84" max="114" width="2.6640625" style="23" customWidth="1"/>
    <col min="115" max="16384" width="9.1640625" style="23"/>
  </cols>
  <sheetData>
    <row r="1" spans="1:119" ht="16" thickBot="1" x14ac:dyDescent="0.25">
      <c r="B1" s="23"/>
      <c r="G1" s="266" t="s">
        <v>37</v>
      </c>
      <c r="H1" s="266"/>
      <c r="J1" s="235" t="s">
        <v>0</v>
      </c>
      <c r="K1" s="235"/>
      <c r="M1" s="235"/>
      <c r="N1" s="235"/>
      <c r="P1" s="266" t="s">
        <v>1</v>
      </c>
      <c r="Q1" s="266"/>
    </row>
    <row r="2" spans="1:119" ht="25" thickBot="1" x14ac:dyDescent="0.35">
      <c r="B2" s="23"/>
      <c r="D2" s="168"/>
      <c r="G2" s="272"/>
      <c r="H2" s="273"/>
      <c r="I2" s="25"/>
      <c r="J2" s="274"/>
      <c r="K2" s="275"/>
      <c r="L2" s="275"/>
      <c r="M2" s="275"/>
      <c r="N2" s="276"/>
      <c r="O2" s="24"/>
      <c r="P2" s="248"/>
      <c r="Q2" s="249"/>
      <c r="R2" s="249"/>
      <c r="S2" s="250"/>
      <c r="U2" s="24"/>
      <c r="AA2" s="251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3"/>
      <c r="AV2" s="239"/>
      <c r="AW2" s="240"/>
      <c r="AX2" s="240"/>
      <c r="AY2" s="240"/>
      <c r="AZ2" s="240"/>
      <c r="BA2" s="240"/>
      <c r="BB2" s="241"/>
      <c r="BD2" s="239"/>
      <c r="BE2" s="240"/>
      <c r="BF2" s="240"/>
      <c r="BG2" s="240"/>
      <c r="BH2" s="240"/>
      <c r="BI2" s="240"/>
      <c r="BJ2" s="241"/>
      <c r="DH2" s="195">
        <f>J2*24</f>
        <v>0</v>
      </c>
      <c r="DI2" s="195"/>
      <c r="DJ2" s="195"/>
      <c r="DK2" s="180" t="s">
        <v>0</v>
      </c>
      <c r="DL2" s="180"/>
      <c r="DM2" s="180"/>
      <c r="DN2" s="180"/>
      <c r="DO2" s="180"/>
    </row>
    <row r="3" spans="1:119" ht="19" customHeight="1" thickBot="1" x14ac:dyDescent="0.25">
      <c r="B3" s="23"/>
      <c r="C3" s="26"/>
      <c r="AA3" s="25"/>
      <c r="DH3" s="181">
        <f>G2*24</f>
        <v>0</v>
      </c>
      <c r="DI3" s="181"/>
      <c r="DJ3" s="181"/>
      <c r="DK3" s="182" t="s">
        <v>37</v>
      </c>
      <c r="DL3" s="182"/>
      <c r="DM3" s="182"/>
      <c r="DN3" s="182"/>
      <c r="DO3" s="182"/>
    </row>
    <row r="4" spans="1:119" ht="15" customHeight="1" thickBot="1" x14ac:dyDescent="0.25">
      <c r="C4" s="119" t="s">
        <v>31</v>
      </c>
      <c r="D4" s="177" t="s">
        <v>2</v>
      </c>
      <c r="E4" s="267" t="s">
        <v>34</v>
      </c>
      <c r="F4" s="268"/>
      <c r="G4" s="178" t="s">
        <v>33</v>
      </c>
      <c r="H4" s="208" t="s">
        <v>3</v>
      </c>
      <c r="I4" s="209"/>
      <c r="J4" s="209"/>
      <c r="K4" s="210"/>
      <c r="L4" s="208" t="s">
        <v>4</v>
      </c>
      <c r="M4" s="209"/>
      <c r="N4" s="209"/>
      <c r="O4" s="210"/>
      <c r="P4" s="208" t="s">
        <v>5</v>
      </c>
      <c r="Q4" s="209"/>
      <c r="R4" s="209"/>
      <c r="S4" s="210"/>
      <c r="T4" s="208" t="s">
        <v>6</v>
      </c>
      <c r="U4" s="209"/>
      <c r="V4" s="209"/>
      <c r="W4" s="210"/>
      <c r="X4" s="208" t="s">
        <v>7</v>
      </c>
      <c r="Y4" s="209"/>
      <c r="Z4" s="209"/>
      <c r="AA4" s="210"/>
      <c r="AB4" s="208" t="s">
        <v>8</v>
      </c>
      <c r="AC4" s="209"/>
      <c r="AD4" s="209"/>
      <c r="AE4" s="210"/>
      <c r="AF4" s="208" t="s">
        <v>9</v>
      </c>
      <c r="AG4" s="209"/>
      <c r="AH4" s="209"/>
      <c r="AI4" s="210"/>
      <c r="AJ4" s="208" t="s">
        <v>10</v>
      </c>
      <c r="AK4" s="209"/>
      <c r="AL4" s="209"/>
      <c r="AM4" s="210"/>
      <c r="AN4" s="208" t="s">
        <v>11</v>
      </c>
      <c r="AO4" s="209"/>
      <c r="AP4" s="209"/>
      <c r="AQ4" s="210"/>
      <c r="AR4" s="208" t="s">
        <v>12</v>
      </c>
      <c r="AS4" s="209"/>
      <c r="AT4" s="209"/>
      <c r="AU4" s="210"/>
      <c r="AV4" s="208" t="s">
        <v>13</v>
      </c>
      <c r="AW4" s="209"/>
      <c r="AX4" s="209"/>
      <c r="AY4" s="210"/>
      <c r="AZ4" s="208" t="s">
        <v>14</v>
      </c>
      <c r="BA4" s="209"/>
      <c r="BB4" s="209"/>
      <c r="BC4" s="210"/>
      <c r="BD4" s="208" t="s">
        <v>15</v>
      </c>
      <c r="BE4" s="209"/>
      <c r="BF4" s="209"/>
      <c r="BG4" s="210"/>
      <c r="BH4" s="208" t="s">
        <v>16</v>
      </c>
      <c r="BI4" s="209"/>
      <c r="BJ4" s="209"/>
      <c r="BK4" s="210"/>
      <c r="BL4" s="208" t="s">
        <v>17</v>
      </c>
      <c r="BM4" s="209"/>
      <c r="BN4" s="209"/>
      <c r="BO4" s="210"/>
      <c r="BP4" s="208" t="s">
        <v>18</v>
      </c>
      <c r="BQ4" s="209"/>
      <c r="BR4" s="209"/>
      <c r="BS4" s="210"/>
      <c r="BT4" s="208" t="s">
        <v>19</v>
      </c>
      <c r="BU4" s="209"/>
      <c r="BV4" s="209"/>
      <c r="BW4" s="210"/>
      <c r="BX4" s="208" t="s">
        <v>20</v>
      </c>
      <c r="BY4" s="209"/>
      <c r="BZ4" s="209"/>
      <c r="CA4" s="210"/>
      <c r="CB4" s="208" t="s">
        <v>21</v>
      </c>
      <c r="CC4" s="209"/>
      <c r="CD4" s="209"/>
      <c r="CE4" s="210"/>
      <c r="CF4" s="232" t="s">
        <v>22</v>
      </c>
      <c r="CG4" s="233"/>
      <c r="CH4" s="233"/>
      <c r="CI4" s="234"/>
      <c r="CJ4" s="232" t="s">
        <v>23</v>
      </c>
      <c r="CK4" s="233"/>
      <c r="CL4" s="233"/>
      <c r="CM4" s="234"/>
    </row>
    <row r="5" spans="1:119" x14ac:dyDescent="0.2">
      <c r="A5" s="156">
        <v>1.1111111111111112E-2</v>
      </c>
      <c r="B5" s="151">
        <f>SUM(F5-E5)-G5+A5</f>
        <v>0.29166666666925367</v>
      </c>
      <c r="C5" s="171">
        <f>IF(ISNA(VLOOKUP(D5,[1]listing!$A$1:$E$80,4,FALSE)),"NN",VLOOKUP(D5,[1]listing!$A$1:$E$80,4,FALSE))</f>
        <v>48</v>
      </c>
      <c r="D5" s="87" t="s">
        <v>69</v>
      </c>
      <c r="E5" s="99">
        <v>36526.322916666664</v>
      </c>
      <c r="F5" s="78">
        <v>36526.645138888889</v>
      </c>
      <c r="G5" s="69">
        <v>4.1666666666666664E-2</v>
      </c>
      <c r="H5" s="291"/>
      <c r="I5" s="286">
        <v>12</v>
      </c>
      <c r="J5" s="47">
        <v>12</v>
      </c>
      <c r="K5" s="48">
        <v>12</v>
      </c>
      <c r="L5" s="46">
        <v>12</v>
      </c>
      <c r="M5" s="47">
        <v>12</v>
      </c>
      <c r="N5" s="47">
        <v>12</v>
      </c>
      <c r="O5" s="47">
        <v>12</v>
      </c>
      <c r="P5" s="1" t="s">
        <v>24</v>
      </c>
      <c r="Q5" s="47">
        <v>12</v>
      </c>
      <c r="R5" s="47">
        <v>12</v>
      </c>
      <c r="S5" s="48">
        <v>12</v>
      </c>
      <c r="T5" s="46">
        <v>12</v>
      </c>
      <c r="U5" s="47">
        <v>12</v>
      </c>
      <c r="V5" s="47">
        <v>12</v>
      </c>
      <c r="W5" s="48">
        <v>12</v>
      </c>
      <c r="X5" s="2" t="s">
        <v>25</v>
      </c>
      <c r="Y5" s="3" t="s">
        <v>25</v>
      </c>
      <c r="Z5" s="3" t="s">
        <v>25</v>
      </c>
      <c r="AA5" s="66" t="s">
        <v>26</v>
      </c>
      <c r="AB5" s="64" t="s">
        <v>26</v>
      </c>
      <c r="AC5" s="65" t="s">
        <v>26</v>
      </c>
      <c r="AD5" s="65" t="s">
        <v>26</v>
      </c>
      <c r="AE5" s="66" t="s">
        <v>26</v>
      </c>
      <c r="AF5" s="64" t="s">
        <v>26</v>
      </c>
      <c r="AG5" s="65" t="s">
        <v>26</v>
      </c>
      <c r="AH5" s="65" t="s">
        <v>26</v>
      </c>
      <c r="AI5" s="66" t="s">
        <v>26</v>
      </c>
      <c r="AJ5" s="6" t="s">
        <v>27</v>
      </c>
      <c r="AK5" s="7" t="s">
        <v>27</v>
      </c>
      <c r="AL5" s="8"/>
      <c r="AM5" s="4"/>
      <c r="AN5" s="9"/>
      <c r="AO5" s="5"/>
      <c r="AP5" s="5"/>
      <c r="AQ5" s="4"/>
      <c r="AR5" s="9"/>
      <c r="AS5" s="5"/>
      <c r="AT5" s="5"/>
      <c r="AU5" s="4"/>
      <c r="AV5" s="9"/>
      <c r="AW5" s="5"/>
      <c r="AX5" s="5"/>
      <c r="AY5" s="4"/>
      <c r="AZ5" s="121"/>
      <c r="BA5" s="122"/>
      <c r="BB5" s="122"/>
      <c r="BC5" s="123"/>
      <c r="BD5" s="121"/>
      <c r="BE5" s="122"/>
      <c r="BF5" s="122"/>
      <c r="BG5" s="123"/>
      <c r="BH5" s="121"/>
      <c r="BI5" s="122"/>
      <c r="BJ5" s="122"/>
      <c r="BK5" s="123"/>
      <c r="BL5" s="121"/>
      <c r="BM5" s="122"/>
      <c r="BN5" s="122"/>
      <c r="BO5" s="123"/>
      <c r="BP5" s="121"/>
      <c r="BQ5" s="122"/>
      <c r="BR5" s="122"/>
      <c r="BS5" s="123"/>
      <c r="BT5" s="121"/>
      <c r="BU5" s="122"/>
      <c r="BV5" s="122"/>
      <c r="BW5" s="123"/>
      <c r="BX5" s="121"/>
      <c r="BY5" s="122"/>
      <c r="BZ5" s="122"/>
      <c r="CA5" s="123"/>
      <c r="CB5" s="121"/>
      <c r="CC5" s="122"/>
      <c r="CD5" s="122"/>
      <c r="CE5" s="123"/>
      <c r="CF5" s="257"/>
      <c r="CG5" s="258"/>
      <c r="CH5" s="258"/>
      <c r="CI5" s="259"/>
      <c r="CJ5" s="257"/>
      <c r="CK5" s="258"/>
      <c r="CL5" s="258"/>
      <c r="CM5" s="259"/>
      <c r="CN5" s="189" t="str">
        <f>D5</f>
        <v>MELANIE B</v>
      </c>
      <c r="CO5" s="190"/>
      <c r="CP5" s="190"/>
      <c r="CQ5" s="190"/>
      <c r="CR5" s="190"/>
      <c r="CS5" s="191"/>
      <c r="DK5" s="285" t="s">
        <v>82</v>
      </c>
    </row>
    <row r="6" spans="1:119" customFormat="1" x14ac:dyDescent="0.2">
      <c r="A6" s="156">
        <v>1.1111111111111112E-2</v>
      </c>
      <c r="B6" s="80">
        <f t="shared" ref="B6:B40" si="0">SUM(F6-E6)-G6+A6</f>
        <v>0.29166666666925367</v>
      </c>
      <c r="C6" s="171">
        <f>IF(ISNA(VLOOKUP(D6,[1]listing!$A$1:$E$80,4,FALSE)),"NN",VLOOKUP(D6,[1]listing!$A$1:$E$80,4,FALSE))</f>
        <v>62</v>
      </c>
      <c r="D6" s="87" t="s">
        <v>70</v>
      </c>
      <c r="E6" s="91">
        <v>36526.322916666664</v>
      </c>
      <c r="F6" s="89">
        <v>36526.645138888889</v>
      </c>
      <c r="G6" s="69">
        <v>4.1666666666666664E-2</v>
      </c>
      <c r="H6" s="292"/>
      <c r="I6" s="286">
        <v>11</v>
      </c>
      <c r="J6" s="47">
        <v>11</v>
      </c>
      <c r="K6" s="48">
        <v>11</v>
      </c>
      <c r="L6" s="46">
        <v>11</v>
      </c>
      <c r="M6" s="47">
        <v>11</v>
      </c>
      <c r="N6" s="47">
        <v>11</v>
      </c>
      <c r="O6" s="154" t="s">
        <v>24</v>
      </c>
      <c r="P6" s="46">
        <v>11</v>
      </c>
      <c r="Q6" s="47">
        <v>11</v>
      </c>
      <c r="R6" s="47">
        <v>11</v>
      </c>
      <c r="S6" s="48">
        <v>11</v>
      </c>
      <c r="T6" s="46">
        <v>11</v>
      </c>
      <c r="U6" s="47">
        <v>11</v>
      </c>
      <c r="V6" s="47">
        <v>11</v>
      </c>
      <c r="W6" s="48">
        <v>11</v>
      </c>
      <c r="X6" s="49" t="s">
        <v>25</v>
      </c>
      <c r="Y6" s="50" t="s">
        <v>25</v>
      </c>
      <c r="Z6" s="50" t="s">
        <v>25</v>
      </c>
      <c r="AA6" s="51" t="s">
        <v>26</v>
      </c>
      <c r="AB6" s="64" t="s">
        <v>26</v>
      </c>
      <c r="AC6" s="65" t="s">
        <v>26</v>
      </c>
      <c r="AD6" s="65" t="s">
        <v>26</v>
      </c>
      <c r="AE6" s="66" t="s">
        <v>26</v>
      </c>
      <c r="AF6" s="64" t="s">
        <v>26</v>
      </c>
      <c r="AG6" s="65" t="s">
        <v>26</v>
      </c>
      <c r="AH6" s="65" t="s">
        <v>26</v>
      </c>
      <c r="AI6" s="66" t="s">
        <v>26</v>
      </c>
      <c r="AJ6" s="6" t="s">
        <v>27</v>
      </c>
      <c r="AK6" s="7" t="s">
        <v>27</v>
      </c>
      <c r="AL6" s="8"/>
      <c r="AM6" s="4"/>
      <c r="AN6" s="9"/>
      <c r="AO6" s="5"/>
      <c r="AP6" s="5"/>
      <c r="AQ6" s="4"/>
      <c r="AR6" s="9"/>
      <c r="AS6" s="5"/>
      <c r="AT6" s="5"/>
      <c r="AU6" s="4"/>
      <c r="AV6" s="9"/>
      <c r="AW6" s="5"/>
      <c r="AX6" s="53"/>
      <c r="AY6" s="54"/>
      <c r="AZ6" s="9"/>
      <c r="BA6" s="5"/>
      <c r="BB6" s="5"/>
      <c r="BC6" s="4"/>
      <c r="BD6" s="9"/>
      <c r="BE6" s="5"/>
      <c r="BF6" s="5"/>
      <c r="BG6" s="4"/>
      <c r="BH6" s="9"/>
      <c r="BI6" s="5"/>
      <c r="BJ6" s="5"/>
      <c r="BK6" s="4"/>
      <c r="BL6" s="9"/>
      <c r="BM6" s="5"/>
      <c r="BN6" s="5"/>
      <c r="BO6" s="4"/>
      <c r="BP6" s="9"/>
      <c r="BQ6" s="5"/>
      <c r="BR6" s="5"/>
      <c r="BS6" s="4"/>
      <c r="BT6" s="9"/>
      <c r="BU6" s="5"/>
      <c r="BV6" s="5"/>
      <c r="BW6" s="4"/>
      <c r="BX6" s="9"/>
      <c r="BY6" s="5"/>
      <c r="BZ6" s="5"/>
      <c r="CA6" s="4"/>
      <c r="CB6" s="9"/>
      <c r="CC6" s="5"/>
      <c r="CD6" s="5"/>
      <c r="CE6" s="4"/>
      <c r="CF6" s="260"/>
      <c r="CG6" s="261"/>
      <c r="CH6" s="261"/>
      <c r="CI6" s="262"/>
      <c r="CJ6" s="260"/>
      <c r="CK6" s="261"/>
      <c r="CL6" s="261"/>
      <c r="CM6" s="262"/>
      <c r="CN6" s="186" t="str">
        <f t="shared" ref="CN6:CN40" si="1">D6</f>
        <v>TIFFANY</v>
      </c>
      <c r="CO6" s="187"/>
      <c r="CP6" s="187"/>
      <c r="CQ6" s="187"/>
      <c r="CR6" s="187"/>
      <c r="CS6" s="188"/>
      <c r="DK6" s="282" t="s">
        <v>83</v>
      </c>
    </row>
    <row r="7" spans="1:119" x14ac:dyDescent="0.2">
      <c r="A7" s="156">
        <v>1.1111111111111112E-2</v>
      </c>
      <c r="B7" s="80">
        <f t="shared" si="0"/>
        <v>0.29166666666925367</v>
      </c>
      <c r="C7" s="171">
        <f>IF(ISNA(VLOOKUP(D7,[1]listing!$A$1:$E$80,4,FALSE)),"NN",VLOOKUP(D7,[1]listing!$A$1:$E$80,4,FALSE))</f>
        <v>65</v>
      </c>
      <c r="D7" s="22" t="s">
        <v>44</v>
      </c>
      <c r="E7" s="91">
        <v>36526.322916666664</v>
      </c>
      <c r="F7" s="89">
        <v>36526.645138888889</v>
      </c>
      <c r="G7" s="69">
        <v>4.1666666666666664E-2</v>
      </c>
      <c r="H7" s="292"/>
      <c r="I7" s="287">
        <v>23</v>
      </c>
      <c r="J7" s="56">
        <v>23</v>
      </c>
      <c r="K7" s="57">
        <v>23</v>
      </c>
      <c r="L7" s="55">
        <v>23</v>
      </c>
      <c r="M7" s="56">
        <v>23</v>
      </c>
      <c r="N7" s="56">
        <v>23</v>
      </c>
      <c r="O7" s="57">
        <v>23</v>
      </c>
      <c r="P7" s="1" t="s">
        <v>24</v>
      </c>
      <c r="Q7" s="56">
        <v>23</v>
      </c>
      <c r="R7" s="56">
        <v>23</v>
      </c>
      <c r="S7" s="57">
        <v>23</v>
      </c>
      <c r="T7" s="55">
        <v>23</v>
      </c>
      <c r="U7" s="56">
        <v>23</v>
      </c>
      <c r="V7" s="56">
        <v>23</v>
      </c>
      <c r="W7" s="57">
        <v>23</v>
      </c>
      <c r="X7" s="49" t="s">
        <v>25</v>
      </c>
      <c r="Y7" s="50" t="s">
        <v>25</v>
      </c>
      <c r="Z7" s="50" t="s">
        <v>25</v>
      </c>
      <c r="AA7" s="51" t="s">
        <v>26</v>
      </c>
      <c r="AB7" s="64" t="s">
        <v>26</v>
      </c>
      <c r="AC7" s="65" t="s">
        <v>26</v>
      </c>
      <c r="AD7" s="65" t="s">
        <v>26</v>
      </c>
      <c r="AE7" s="66" t="s">
        <v>26</v>
      </c>
      <c r="AF7" s="64" t="s">
        <v>26</v>
      </c>
      <c r="AG7" s="65" t="s">
        <v>26</v>
      </c>
      <c r="AH7" s="65" t="s">
        <v>26</v>
      </c>
      <c r="AI7" s="66" t="s">
        <v>26</v>
      </c>
      <c r="AJ7" s="6" t="s">
        <v>27</v>
      </c>
      <c r="AK7" s="7" t="s">
        <v>27</v>
      </c>
      <c r="AL7" s="8"/>
      <c r="AM7" s="4"/>
      <c r="AN7" s="9"/>
      <c r="AO7" s="5"/>
      <c r="AP7" s="5"/>
      <c r="AQ7" s="4"/>
      <c r="AR7" s="9"/>
      <c r="AS7" s="5"/>
      <c r="AT7" s="5"/>
      <c r="AU7" s="4"/>
      <c r="AV7" s="9"/>
      <c r="AW7" s="5"/>
      <c r="AX7" s="62"/>
      <c r="AY7" s="63"/>
      <c r="AZ7" s="52"/>
      <c r="BA7" s="53"/>
      <c r="BB7" s="53"/>
      <c r="BC7" s="54"/>
      <c r="BD7" s="52"/>
      <c r="BE7" s="53"/>
      <c r="BF7" s="53"/>
      <c r="BG7" s="54"/>
      <c r="BH7" s="52"/>
      <c r="BI7" s="53"/>
      <c r="BJ7" s="53"/>
      <c r="BK7" s="54"/>
      <c r="BL7" s="52"/>
      <c r="BM7" s="53"/>
      <c r="BN7" s="53"/>
      <c r="BO7" s="54"/>
      <c r="BP7" s="52"/>
      <c r="BQ7" s="53"/>
      <c r="BR7" s="53"/>
      <c r="BS7" s="54"/>
      <c r="BT7" s="52"/>
      <c r="BU7" s="53"/>
      <c r="BV7" s="53"/>
      <c r="BW7" s="54"/>
      <c r="BX7" s="52"/>
      <c r="BY7" s="53"/>
      <c r="BZ7" s="53"/>
      <c r="CA7" s="54"/>
      <c r="CB7" s="52"/>
      <c r="CC7" s="53"/>
      <c r="CD7" s="53"/>
      <c r="CE7" s="54"/>
      <c r="CF7" s="257"/>
      <c r="CG7" s="258"/>
      <c r="CH7" s="258"/>
      <c r="CI7" s="259"/>
      <c r="CJ7" s="257"/>
      <c r="CK7" s="258"/>
      <c r="CL7" s="258"/>
      <c r="CM7" s="259"/>
      <c r="CN7" s="186" t="str">
        <f t="shared" si="1"/>
        <v>GUILLAUME</v>
      </c>
      <c r="CO7" s="187"/>
      <c r="CP7" s="187"/>
      <c r="CQ7" s="187"/>
      <c r="CR7" s="187"/>
      <c r="CS7" s="188"/>
      <c r="DK7" s="285" t="s">
        <v>84</v>
      </c>
    </row>
    <row r="8" spans="1:119" customFormat="1" ht="15" customHeight="1" x14ac:dyDescent="0.2">
      <c r="A8" s="156">
        <v>1.1111111111111112E-2</v>
      </c>
      <c r="B8" s="80">
        <f t="shared" si="0"/>
        <v>0.33333333333349502</v>
      </c>
      <c r="C8" s="171">
        <f>IF(ISNA(VLOOKUP(D8,[1]listing!$A$1:$E$80,4,FALSE)),"NN",VLOOKUP(D8,[1]listing!$A$1:$E$80,4,FALSE))</f>
        <v>59</v>
      </c>
      <c r="D8" s="22" t="s">
        <v>74</v>
      </c>
      <c r="E8" s="91">
        <v>36526.322916666664</v>
      </c>
      <c r="F8" s="89">
        <v>36526.686805555553</v>
      </c>
      <c r="G8" s="69">
        <v>4.1666666666666664E-2</v>
      </c>
      <c r="H8" s="292"/>
      <c r="I8" s="287">
        <v>24</v>
      </c>
      <c r="J8" s="56">
        <v>24</v>
      </c>
      <c r="K8" s="57">
        <v>24</v>
      </c>
      <c r="L8" s="55">
        <v>24</v>
      </c>
      <c r="M8" s="56">
        <v>24</v>
      </c>
      <c r="N8" s="56">
        <v>24</v>
      </c>
      <c r="O8" s="154" t="s">
        <v>24</v>
      </c>
      <c r="P8" s="55">
        <v>24</v>
      </c>
      <c r="Q8" s="56">
        <v>24</v>
      </c>
      <c r="R8" s="56">
        <v>24</v>
      </c>
      <c r="S8" s="57">
        <v>24</v>
      </c>
      <c r="T8" s="55">
        <v>24</v>
      </c>
      <c r="U8" s="56">
        <v>24</v>
      </c>
      <c r="V8" s="56">
        <v>24</v>
      </c>
      <c r="W8" s="57">
        <v>24</v>
      </c>
      <c r="X8" s="2" t="s">
        <v>25</v>
      </c>
      <c r="Y8" s="3" t="s">
        <v>25</v>
      </c>
      <c r="Z8" s="3" t="s">
        <v>25</v>
      </c>
      <c r="AA8" s="66" t="s">
        <v>26</v>
      </c>
      <c r="AB8" s="93">
        <v>29</v>
      </c>
      <c r="AC8" s="94">
        <v>29</v>
      </c>
      <c r="AD8" s="94">
        <v>29</v>
      </c>
      <c r="AE8" s="95">
        <v>29</v>
      </c>
      <c r="AF8" s="64" t="s">
        <v>26</v>
      </c>
      <c r="AG8" s="65" t="s">
        <v>26</v>
      </c>
      <c r="AH8" s="65" t="s">
        <v>26</v>
      </c>
      <c r="AI8" s="66" t="s">
        <v>26</v>
      </c>
      <c r="AJ8" s="64" t="s">
        <v>26</v>
      </c>
      <c r="AK8" s="65" t="s">
        <v>26</v>
      </c>
      <c r="AL8" s="65" t="s">
        <v>26</v>
      </c>
      <c r="AM8" s="66" t="s">
        <v>26</v>
      </c>
      <c r="AN8" s="6" t="s">
        <v>27</v>
      </c>
      <c r="AO8" s="7" t="s">
        <v>27</v>
      </c>
      <c r="AP8" s="8"/>
      <c r="AQ8" s="4"/>
      <c r="AR8" s="9"/>
      <c r="AS8" s="5"/>
      <c r="AT8" s="5"/>
      <c r="AU8" s="4"/>
      <c r="AV8" s="9"/>
      <c r="AW8" s="5"/>
      <c r="AX8" s="14"/>
      <c r="AY8" s="15"/>
      <c r="AZ8" s="16"/>
      <c r="BA8" s="14"/>
      <c r="BB8" s="14"/>
      <c r="BC8" s="15"/>
      <c r="BD8" s="16"/>
      <c r="BE8" s="14"/>
      <c r="BF8" s="14"/>
      <c r="BG8" s="15"/>
      <c r="BH8" s="16"/>
      <c r="BI8" s="14"/>
      <c r="BJ8" s="14"/>
      <c r="BK8" s="15"/>
      <c r="BL8" s="16"/>
      <c r="BM8" s="14"/>
      <c r="BN8" s="14"/>
      <c r="BO8" s="15"/>
      <c r="BP8" s="16"/>
      <c r="BQ8" s="14"/>
      <c r="BR8" s="14"/>
      <c r="BS8" s="15"/>
      <c r="BT8" s="16"/>
      <c r="BU8" s="14"/>
      <c r="BV8" s="14"/>
      <c r="BW8" s="15"/>
      <c r="BX8" s="16"/>
      <c r="BY8" s="14"/>
      <c r="BZ8" s="14"/>
      <c r="CA8" s="15"/>
      <c r="CB8" s="16"/>
      <c r="CC8" s="14"/>
      <c r="CD8" s="14"/>
      <c r="CE8" s="15"/>
      <c r="CF8" s="260"/>
      <c r="CG8" s="261"/>
      <c r="CH8" s="261"/>
      <c r="CI8" s="262"/>
      <c r="CJ8" s="260"/>
      <c r="CK8" s="261"/>
      <c r="CL8" s="261"/>
      <c r="CM8" s="262"/>
      <c r="CN8" s="186" t="str">
        <f t="shared" si="1"/>
        <v>BIETRIX</v>
      </c>
      <c r="CO8" s="187"/>
      <c r="CP8" s="187"/>
      <c r="CQ8" s="187"/>
      <c r="CR8" s="187"/>
      <c r="CS8" s="188"/>
      <c r="DK8" s="285" t="s">
        <v>85</v>
      </c>
    </row>
    <row r="9" spans="1:119" customFormat="1" x14ac:dyDescent="0.2">
      <c r="A9" s="156">
        <v>1.1111111111111112E-2</v>
      </c>
      <c r="B9" s="80">
        <f t="shared" si="0"/>
        <v>0.29166666666197771</v>
      </c>
      <c r="C9" s="171">
        <f>IF(ISNA(VLOOKUP(D9,[1]listing!$A$1:$E$80,4,FALSE)),"NN",VLOOKUP(D9,[1]listing!$A$1:$E$80,4,FALSE))</f>
        <v>14</v>
      </c>
      <c r="D9" s="88" t="s">
        <v>54</v>
      </c>
      <c r="E9" s="92">
        <v>36526.395833333336</v>
      </c>
      <c r="F9" s="100">
        <v>36526.718055555553</v>
      </c>
      <c r="G9" s="70">
        <v>4.1666666666666664E-2</v>
      </c>
      <c r="H9" s="293"/>
      <c r="I9" s="288"/>
      <c r="J9" s="11"/>
      <c r="K9" s="12"/>
      <c r="L9" s="9"/>
      <c r="M9" s="8"/>
      <c r="N9" s="65" t="s">
        <v>26</v>
      </c>
      <c r="O9" s="66" t="s">
        <v>26</v>
      </c>
      <c r="P9" s="93">
        <v>26</v>
      </c>
      <c r="Q9" s="94">
        <v>26</v>
      </c>
      <c r="R9" s="94">
        <v>26</v>
      </c>
      <c r="S9" s="95">
        <v>26</v>
      </c>
      <c r="T9" s="93">
        <v>26</v>
      </c>
      <c r="U9" s="94">
        <v>26</v>
      </c>
      <c r="V9" s="94">
        <v>26</v>
      </c>
      <c r="W9" s="95">
        <v>26</v>
      </c>
      <c r="X9" s="64" t="s">
        <v>26</v>
      </c>
      <c r="Y9" s="65" t="s">
        <v>26</v>
      </c>
      <c r="Z9" s="65" t="s">
        <v>26</v>
      </c>
      <c r="AA9" s="66" t="s">
        <v>26</v>
      </c>
      <c r="AB9" s="2" t="s">
        <v>25</v>
      </c>
      <c r="AC9" s="3" t="s">
        <v>25</v>
      </c>
      <c r="AD9" s="3" t="s">
        <v>25</v>
      </c>
      <c r="AE9" s="66" t="s">
        <v>26</v>
      </c>
      <c r="AF9" s="93">
        <v>20</v>
      </c>
      <c r="AG9" s="94">
        <v>20</v>
      </c>
      <c r="AH9" s="94">
        <v>20</v>
      </c>
      <c r="AI9" s="95">
        <v>20</v>
      </c>
      <c r="AJ9" s="93">
        <v>20</v>
      </c>
      <c r="AK9" s="94">
        <v>20</v>
      </c>
      <c r="AL9" s="94">
        <v>20</v>
      </c>
      <c r="AM9" s="95">
        <v>20</v>
      </c>
      <c r="AN9" s="1" t="s">
        <v>24</v>
      </c>
      <c r="AO9" s="65" t="s">
        <v>26</v>
      </c>
      <c r="AP9" s="65" t="s">
        <v>26</v>
      </c>
      <c r="AQ9" s="13" t="s">
        <v>27</v>
      </c>
      <c r="AR9" s="6" t="s">
        <v>27</v>
      </c>
      <c r="AS9" s="8"/>
      <c r="AT9" s="14"/>
      <c r="AU9" s="15"/>
      <c r="AV9" s="61"/>
      <c r="AW9" s="62"/>
      <c r="AX9" s="62"/>
      <c r="AY9" s="63"/>
      <c r="AZ9" s="16"/>
      <c r="BA9" s="14"/>
      <c r="BB9" s="14"/>
      <c r="BC9" s="15"/>
      <c r="BD9" s="16"/>
      <c r="BE9" s="14"/>
      <c r="BF9" s="14"/>
      <c r="BG9" s="15"/>
      <c r="BH9" s="16"/>
      <c r="BI9" s="14"/>
      <c r="BJ9" s="14"/>
      <c r="BK9" s="15"/>
      <c r="BL9" s="16"/>
      <c r="BM9" s="14"/>
      <c r="BN9" s="14"/>
      <c r="BO9" s="15"/>
      <c r="BP9" s="16"/>
      <c r="BQ9" s="14"/>
      <c r="BR9" s="14"/>
      <c r="BS9" s="15"/>
      <c r="BT9" s="16"/>
      <c r="BU9" s="14"/>
      <c r="BV9" s="14"/>
      <c r="BW9" s="15"/>
      <c r="BX9" s="16"/>
      <c r="BY9" s="14"/>
      <c r="BZ9" s="14"/>
      <c r="CA9" s="15"/>
      <c r="CB9" s="16"/>
      <c r="CC9" s="14"/>
      <c r="CD9" s="14"/>
      <c r="CE9" s="15"/>
      <c r="CF9" s="263"/>
      <c r="CG9" s="264"/>
      <c r="CH9" s="264"/>
      <c r="CI9" s="265"/>
      <c r="CJ9" s="263"/>
      <c r="CK9" s="264"/>
      <c r="CL9" s="264"/>
      <c r="CM9" s="265"/>
      <c r="CN9" s="186" t="str">
        <f t="shared" si="1"/>
        <v>MELANIE P</v>
      </c>
      <c r="CO9" s="187"/>
      <c r="CP9" s="187"/>
      <c r="CQ9" s="187"/>
      <c r="CR9" s="187"/>
      <c r="CS9" s="188"/>
      <c r="DK9" s="285" t="s">
        <v>86</v>
      </c>
    </row>
    <row r="10" spans="1:119" customFormat="1" x14ac:dyDescent="0.2">
      <c r="A10" s="156">
        <v>1.1111111111111112E-2</v>
      </c>
      <c r="B10" s="80">
        <f t="shared" si="0"/>
        <v>0.29166666666197771</v>
      </c>
      <c r="C10" s="171">
        <f>IF(ISNA(VLOOKUP(D10,[1]listing!$A$1:$E$80,4,FALSE)),"NN",VLOOKUP(D10,[1]listing!$A$1:$E$80,4,FALSE))</f>
        <v>26</v>
      </c>
      <c r="D10" s="175" t="s">
        <v>58</v>
      </c>
      <c r="E10" s="92">
        <v>36526.395833333336</v>
      </c>
      <c r="F10" s="100">
        <v>36526.718055555553</v>
      </c>
      <c r="G10" s="70">
        <v>4.1666666666666664E-2</v>
      </c>
      <c r="H10" s="293"/>
      <c r="I10" s="288"/>
      <c r="J10" s="11"/>
      <c r="K10" s="12"/>
      <c r="L10" s="9"/>
      <c r="M10" s="8"/>
      <c r="N10" s="65" t="s">
        <v>26</v>
      </c>
      <c r="O10" s="66" t="s">
        <v>26</v>
      </c>
      <c r="P10" s="93">
        <v>30</v>
      </c>
      <c r="Q10" s="94">
        <v>30</v>
      </c>
      <c r="R10" s="94">
        <v>30</v>
      </c>
      <c r="S10" s="95">
        <v>30</v>
      </c>
      <c r="T10" s="93">
        <v>30</v>
      </c>
      <c r="U10" s="94">
        <v>30</v>
      </c>
      <c r="V10" s="94">
        <v>30</v>
      </c>
      <c r="W10" s="95">
        <v>30</v>
      </c>
      <c r="X10" s="64" t="s">
        <v>26</v>
      </c>
      <c r="Y10" s="65" t="s">
        <v>26</v>
      </c>
      <c r="Z10" s="65" t="s">
        <v>26</v>
      </c>
      <c r="AA10" s="66" t="s">
        <v>26</v>
      </c>
      <c r="AB10" s="2" t="s">
        <v>25</v>
      </c>
      <c r="AC10" s="3" t="s">
        <v>25</v>
      </c>
      <c r="AD10" s="3" t="s">
        <v>25</v>
      </c>
      <c r="AE10" s="66" t="s">
        <v>26</v>
      </c>
      <c r="AF10" s="64" t="s">
        <v>26</v>
      </c>
      <c r="AG10" s="65" t="s">
        <v>26</v>
      </c>
      <c r="AH10" s="65" t="s">
        <v>26</v>
      </c>
      <c r="AI10" s="66" t="s">
        <v>26</v>
      </c>
      <c r="AJ10" s="64" t="s">
        <v>26</v>
      </c>
      <c r="AK10" s="65" t="s">
        <v>26</v>
      </c>
      <c r="AL10" s="65" t="s">
        <v>26</v>
      </c>
      <c r="AM10" s="66" t="s">
        <v>26</v>
      </c>
      <c r="AN10" s="1" t="s">
        <v>24</v>
      </c>
      <c r="AO10" s="65" t="s">
        <v>26</v>
      </c>
      <c r="AP10" s="65" t="s">
        <v>26</v>
      </c>
      <c r="AQ10" s="13" t="s">
        <v>27</v>
      </c>
      <c r="AR10" s="6" t="s">
        <v>27</v>
      </c>
      <c r="AS10" s="8"/>
      <c r="AT10" s="14"/>
      <c r="AU10" s="15"/>
      <c r="AV10" s="16"/>
      <c r="AW10" s="14"/>
      <c r="AX10" s="14"/>
      <c r="AY10" s="15"/>
      <c r="AZ10" s="16"/>
      <c r="BA10" s="14"/>
      <c r="BB10" s="14"/>
      <c r="BC10" s="15"/>
      <c r="BD10" s="16"/>
      <c r="BE10" s="14"/>
      <c r="BF10" s="14"/>
      <c r="BG10" s="15"/>
      <c r="BH10" s="16"/>
      <c r="BI10" s="14"/>
      <c r="BJ10" s="14"/>
      <c r="BK10" s="15"/>
      <c r="BL10" s="16"/>
      <c r="BM10" s="14"/>
      <c r="BN10" s="14"/>
      <c r="BO10" s="15"/>
      <c r="BP10" s="16"/>
      <c r="BQ10" s="14"/>
      <c r="BR10" s="14"/>
      <c r="BS10" s="15"/>
      <c r="BT10" s="16"/>
      <c r="BU10" s="14"/>
      <c r="BV10" s="14"/>
      <c r="BW10" s="15"/>
      <c r="BX10" s="16"/>
      <c r="BY10" s="14"/>
      <c r="BZ10" s="14"/>
      <c r="CA10" s="15"/>
      <c r="CB10" s="16"/>
      <c r="CC10" s="14"/>
      <c r="CD10" s="14"/>
      <c r="CE10" s="15"/>
      <c r="CF10" s="192"/>
      <c r="CG10" s="193"/>
      <c r="CH10" s="193"/>
      <c r="CI10" s="194"/>
      <c r="CJ10" s="263"/>
      <c r="CK10" s="264"/>
      <c r="CL10" s="264"/>
      <c r="CM10" s="265"/>
      <c r="CN10" s="186" t="str">
        <f t="shared" si="1"/>
        <v>CYRIELLE</v>
      </c>
      <c r="CO10" s="187"/>
      <c r="CP10" s="187"/>
      <c r="CQ10" s="187"/>
      <c r="CR10" s="187"/>
      <c r="CS10" s="188"/>
      <c r="DK10" s="285" t="s">
        <v>87</v>
      </c>
    </row>
    <row r="11" spans="1:119" customFormat="1" x14ac:dyDescent="0.2">
      <c r="A11" s="156">
        <v>1.1111111111111112E-2</v>
      </c>
      <c r="B11" s="80">
        <f t="shared" si="0"/>
        <v>0.29166666666197771</v>
      </c>
      <c r="C11" s="171">
        <f>IF(ISNA(VLOOKUP(D11,[1]listing!$A$1:$E$80,4,FALSE)),"NN",VLOOKUP(D11,[1]listing!$A$1:$E$80,4,FALSE))</f>
        <v>37</v>
      </c>
      <c r="D11" s="175" t="s">
        <v>64</v>
      </c>
      <c r="E11" s="114">
        <v>36526.395833333336</v>
      </c>
      <c r="F11" s="100">
        <v>36526.718055555553</v>
      </c>
      <c r="G11" s="70">
        <v>4.1666666666666664E-2</v>
      </c>
      <c r="H11" s="293"/>
      <c r="I11" s="288"/>
      <c r="J11" s="11"/>
      <c r="K11" s="12"/>
      <c r="L11" s="9"/>
      <c r="M11" s="8"/>
      <c r="N11" s="65" t="s">
        <v>26</v>
      </c>
      <c r="O11" s="66" t="s">
        <v>26</v>
      </c>
      <c r="P11" s="93">
        <v>35</v>
      </c>
      <c r="Q11" s="94">
        <v>35</v>
      </c>
      <c r="R11" s="94">
        <v>35</v>
      </c>
      <c r="S11" s="95">
        <v>35</v>
      </c>
      <c r="T11" s="93">
        <v>35</v>
      </c>
      <c r="U11" s="94">
        <v>35</v>
      </c>
      <c r="V11" s="94">
        <v>35</v>
      </c>
      <c r="W11" s="95">
        <v>35</v>
      </c>
      <c r="X11" s="64" t="s">
        <v>26</v>
      </c>
      <c r="Y11" s="65" t="s">
        <v>26</v>
      </c>
      <c r="Z11" s="65" t="s">
        <v>26</v>
      </c>
      <c r="AA11" s="66" t="s">
        <v>26</v>
      </c>
      <c r="AB11" s="2" t="s">
        <v>25</v>
      </c>
      <c r="AC11" s="3" t="s">
        <v>25</v>
      </c>
      <c r="AD11" s="3" t="s">
        <v>25</v>
      </c>
      <c r="AE11" s="66" t="s">
        <v>26</v>
      </c>
      <c r="AF11" s="64" t="s">
        <v>26</v>
      </c>
      <c r="AG11" s="65" t="s">
        <v>26</v>
      </c>
      <c r="AH11" s="65" t="s">
        <v>26</v>
      </c>
      <c r="AI11" s="66" t="s">
        <v>26</v>
      </c>
      <c r="AJ11" s="64" t="s">
        <v>26</v>
      </c>
      <c r="AK11" s="65" t="s">
        <v>26</v>
      </c>
      <c r="AL11" s="65" t="s">
        <v>26</v>
      </c>
      <c r="AM11" s="66" t="s">
        <v>26</v>
      </c>
      <c r="AN11" s="1" t="s">
        <v>24</v>
      </c>
      <c r="AO11" s="65" t="s">
        <v>26</v>
      </c>
      <c r="AP11" s="65" t="s">
        <v>26</v>
      </c>
      <c r="AQ11" s="13" t="s">
        <v>27</v>
      </c>
      <c r="AR11" s="6" t="s">
        <v>27</v>
      </c>
      <c r="AS11" s="8"/>
      <c r="AT11" s="14"/>
      <c r="AU11" s="15"/>
      <c r="AV11" s="16"/>
      <c r="AW11" s="14"/>
      <c r="AX11" s="14"/>
      <c r="AY11" s="15"/>
      <c r="AZ11" s="16"/>
      <c r="BA11" s="14"/>
      <c r="BB11" s="14"/>
      <c r="BC11" s="15"/>
      <c r="BD11" s="16"/>
      <c r="BE11" s="14"/>
      <c r="BF11" s="14"/>
      <c r="BG11" s="15"/>
      <c r="BH11" s="16"/>
      <c r="BI11" s="14"/>
      <c r="BJ11" s="14"/>
      <c r="BK11" s="15"/>
      <c r="BL11" s="16"/>
      <c r="BM11" s="14"/>
      <c r="BN11" s="14"/>
      <c r="BO11" s="15"/>
      <c r="BP11" s="16"/>
      <c r="BQ11" s="14"/>
      <c r="BR11" s="14"/>
      <c r="BS11" s="15"/>
      <c r="BT11" s="16"/>
      <c r="BU11" s="14"/>
      <c r="BV11" s="14"/>
      <c r="BW11" s="15"/>
      <c r="BX11" s="16"/>
      <c r="BY11" s="14"/>
      <c r="BZ11" s="14"/>
      <c r="CA11" s="15"/>
      <c r="CB11" s="16"/>
      <c r="CC11" s="14"/>
      <c r="CD11" s="14"/>
      <c r="CE11" s="15"/>
      <c r="CF11" s="192"/>
      <c r="CG11" s="193"/>
      <c r="CH11" s="193"/>
      <c r="CI11" s="194"/>
      <c r="CJ11" s="263"/>
      <c r="CK11" s="264"/>
      <c r="CL11" s="264"/>
      <c r="CM11" s="265"/>
      <c r="CN11" s="186" t="str">
        <f t="shared" si="1"/>
        <v>KYLLIAN</v>
      </c>
      <c r="CO11" s="187"/>
      <c r="CP11" s="187"/>
      <c r="CQ11" s="187"/>
      <c r="CR11" s="187"/>
      <c r="CS11" s="188"/>
      <c r="DK11" s="285" t="s">
        <v>88</v>
      </c>
    </row>
    <row r="12" spans="1:119" customFormat="1" x14ac:dyDescent="0.2">
      <c r="A12" s="156">
        <v>1.1111111111111112E-2</v>
      </c>
      <c r="B12" s="80">
        <f t="shared" si="0"/>
        <v>0.29166666666197771</v>
      </c>
      <c r="C12" s="171" t="str">
        <f>IF(ISNA(VLOOKUP(D12,[1]listing!$A$1:$E$80,4,FALSE)),"NN",VLOOKUP(D12,[1]listing!$A$1:$E$80,4,FALSE))</f>
        <v>NN</v>
      </c>
      <c r="D12" s="175" t="s">
        <v>84</v>
      </c>
      <c r="E12" s="92">
        <v>36526.395833333336</v>
      </c>
      <c r="F12" s="90">
        <v>36526.718055555553</v>
      </c>
      <c r="G12" s="70">
        <v>4.1666666666666664E-2</v>
      </c>
      <c r="H12" s="293"/>
      <c r="I12" s="288"/>
      <c r="J12" s="11"/>
      <c r="K12" s="12"/>
      <c r="L12" s="9"/>
      <c r="M12" s="8"/>
      <c r="N12" s="65" t="s">
        <v>26</v>
      </c>
      <c r="O12" s="66" t="s">
        <v>26</v>
      </c>
      <c r="P12" s="55">
        <v>24</v>
      </c>
      <c r="Q12" s="56">
        <v>24</v>
      </c>
      <c r="R12" s="56">
        <v>24</v>
      </c>
      <c r="S12" s="57">
        <v>24</v>
      </c>
      <c r="T12" s="93">
        <v>37</v>
      </c>
      <c r="U12" s="94">
        <v>37</v>
      </c>
      <c r="V12" s="94">
        <v>37</v>
      </c>
      <c r="W12" s="95">
        <v>37</v>
      </c>
      <c r="X12" s="64" t="s">
        <v>26</v>
      </c>
      <c r="Y12" s="65" t="s">
        <v>26</v>
      </c>
      <c r="Z12" s="65" t="s">
        <v>26</v>
      </c>
      <c r="AA12" s="66" t="s">
        <v>26</v>
      </c>
      <c r="AB12" s="2" t="s">
        <v>25</v>
      </c>
      <c r="AC12" s="3" t="s">
        <v>25</v>
      </c>
      <c r="AD12" s="3" t="s">
        <v>25</v>
      </c>
      <c r="AE12" s="66" t="s">
        <v>26</v>
      </c>
      <c r="AF12" s="93">
        <v>29</v>
      </c>
      <c r="AG12" s="94">
        <v>29</v>
      </c>
      <c r="AH12" s="94">
        <v>29</v>
      </c>
      <c r="AI12" s="95">
        <v>29</v>
      </c>
      <c r="AJ12" s="64" t="s">
        <v>26</v>
      </c>
      <c r="AK12" s="65" t="s">
        <v>26</v>
      </c>
      <c r="AL12" s="65" t="s">
        <v>26</v>
      </c>
      <c r="AM12" s="66" t="s">
        <v>26</v>
      </c>
      <c r="AN12" s="1" t="s">
        <v>24</v>
      </c>
      <c r="AO12" s="65" t="s">
        <v>26</v>
      </c>
      <c r="AP12" s="65" t="s">
        <v>26</v>
      </c>
      <c r="AQ12" s="13" t="s">
        <v>27</v>
      </c>
      <c r="AR12" s="6" t="s">
        <v>27</v>
      </c>
      <c r="AS12" s="8"/>
      <c r="AT12" s="14"/>
      <c r="AU12" s="15"/>
      <c r="AV12" s="16"/>
      <c r="AW12" s="14"/>
      <c r="AX12" s="14"/>
      <c r="AY12" s="15"/>
      <c r="AZ12" s="16"/>
      <c r="BA12" s="14"/>
      <c r="BB12" s="14"/>
      <c r="BC12" s="15"/>
      <c r="BD12" s="16"/>
      <c r="BE12" s="14"/>
      <c r="BF12" s="14"/>
      <c r="BG12" s="15"/>
      <c r="BH12" s="16"/>
      <c r="BI12" s="14"/>
      <c r="BJ12" s="14"/>
      <c r="BK12" s="15"/>
      <c r="BL12" s="16"/>
      <c r="BM12" s="14"/>
      <c r="BN12" s="14"/>
      <c r="BO12" s="15"/>
      <c r="BP12" s="16"/>
      <c r="BQ12" s="14"/>
      <c r="BR12" s="14"/>
      <c r="BS12" s="15"/>
      <c r="BT12" s="16"/>
      <c r="BU12" s="14"/>
      <c r="BV12" s="14"/>
      <c r="BW12" s="15"/>
      <c r="BX12" s="16"/>
      <c r="BY12" s="14"/>
      <c r="BZ12" s="14"/>
      <c r="CA12" s="15"/>
      <c r="CB12" s="16"/>
      <c r="CC12" s="14"/>
      <c r="CD12" s="14"/>
      <c r="CE12" s="15"/>
      <c r="CF12" s="192"/>
      <c r="CG12" s="193"/>
      <c r="CH12" s="193"/>
      <c r="CI12" s="194"/>
      <c r="CJ12" s="263"/>
      <c r="CK12" s="264"/>
      <c r="CL12" s="264"/>
      <c r="CM12" s="265"/>
      <c r="CN12" s="186" t="str">
        <f t="shared" si="1"/>
        <v>PERSONNE 3</v>
      </c>
      <c r="CO12" s="187"/>
      <c r="CP12" s="187"/>
      <c r="CQ12" s="187"/>
      <c r="CR12" s="187"/>
      <c r="CS12" s="188"/>
      <c r="DK12" s="285" t="s">
        <v>89</v>
      </c>
    </row>
    <row r="13" spans="1:119" x14ac:dyDescent="0.2">
      <c r="A13" s="156">
        <v>1.1111111111111112E-2</v>
      </c>
      <c r="B13" s="80">
        <f t="shared" si="0"/>
        <v>0.29166666666197771</v>
      </c>
      <c r="C13" s="171">
        <f>IF(ISNA(VLOOKUP(D13,[1]listing!$A$1:$E$80,4,FALSE)),"NN",VLOOKUP(D13,[1]listing!$A$1:$E$80,4,FALSE))</f>
        <v>79</v>
      </c>
      <c r="D13" s="175" t="s">
        <v>73</v>
      </c>
      <c r="E13" s="92">
        <v>36526.395833333336</v>
      </c>
      <c r="F13" s="90">
        <v>36526.718055555553</v>
      </c>
      <c r="G13" s="70">
        <v>4.1666666666666664E-2</v>
      </c>
      <c r="H13" s="293"/>
      <c r="I13" s="288"/>
      <c r="J13" s="11"/>
      <c r="K13" s="12"/>
      <c r="L13" s="9"/>
      <c r="M13" s="8"/>
      <c r="N13" s="65" t="s">
        <v>26</v>
      </c>
      <c r="O13" s="66" t="s">
        <v>26</v>
      </c>
      <c r="P13" s="93">
        <v>20</v>
      </c>
      <c r="Q13" s="94">
        <v>20</v>
      </c>
      <c r="R13" s="94">
        <v>20</v>
      </c>
      <c r="S13" s="95">
        <v>20</v>
      </c>
      <c r="T13" s="93">
        <v>20</v>
      </c>
      <c r="U13" s="94">
        <v>20</v>
      </c>
      <c r="V13" s="94">
        <v>20</v>
      </c>
      <c r="W13" s="95">
        <v>20</v>
      </c>
      <c r="X13" s="64" t="s">
        <v>26</v>
      </c>
      <c r="Y13" s="65" t="s">
        <v>26</v>
      </c>
      <c r="Z13" s="65" t="s">
        <v>26</v>
      </c>
      <c r="AA13" s="66" t="s">
        <v>26</v>
      </c>
      <c r="AB13" s="2" t="s">
        <v>25</v>
      </c>
      <c r="AC13" s="3" t="s">
        <v>25</v>
      </c>
      <c r="AD13" s="3" t="s">
        <v>25</v>
      </c>
      <c r="AE13" s="66" t="s">
        <v>26</v>
      </c>
      <c r="AF13" s="93">
        <v>10</v>
      </c>
      <c r="AG13" s="94">
        <v>10</v>
      </c>
      <c r="AH13" s="94">
        <v>10</v>
      </c>
      <c r="AI13" s="95">
        <v>10</v>
      </c>
      <c r="AJ13" s="93">
        <v>10</v>
      </c>
      <c r="AK13" s="94">
        <v>10</v>
      </c>
      <c r="AL13" s="94">
        <v>10</v>
      </c>
      <c r="AM13" s="95">
        <v>10</v>
      </c>
      <c r="AN13" s="1" t="s">
        <v>24</v>
      </c>
      <c r="AO13" s="65" t="s">
        <v>26</v>
      </c>
      <c r="AP13" s="65" t="s">
        <v>26</v>
      </c>
      <c r="AQ13" s="13" t="s">
        <v>27</v>
      </c>
      <c r="AR13" s="6" t="s">
        <v>27</v>
      </c>
      <c r="AS13" s="8"/>
      <c r="AT13" s="14"/>
      <c r="AU13" s="15"/>
      <c r="AV13" s="16"/>
      <c r="AW13" s="14"/>
      <c r="AX13" s="14"/>
      <c r="AY13" s="15"/>
      <c r="AZ13" s="60"/>
      <c r="BA13" s="58"/>
      <c r="BB13" s="58"/>
      <c r="BC13" s="59"/>
      <c r="BD13" s="60"/>
      <c r="BE13" s="58"/>
      <c r="BF13" s="58"/>
      <c r="BG13" s="59"/>
      <c r="BH13" s="60"/>
      <c r="BI13" s="58"/>
      <c r="BJ13" s="58"/>
      <c r="BK13" s="59"/>
      <c r="BL13" s="60"/>
      <c r="BM13" s="58"/>
      <c r="BN13" s="58"/>
      <c r="BO13" s="59"/>
      <c r="BP13" s="60"/>
      <c r="BQ13" s="58"/>
      <c r="BR13" s="58"/>
      <c r="BS13" s="59"/>
      <c r="BT13" s="60"/>
      <c r="BU13" s="58"/>
      <c r="BV13" s="58"/>
      <c r="BW13" s="59"/>
      <c r="BX13" s="60"/>
      <c r="BY13" s="58"/>
      <c r="BZ13" s="58"/>
      <c r="CA13" s="59"/>
      <c r="CB13" s="60"/>
      <c r="CC13" s="58"/>
      <c r="CD13" s="58"/>
      <c r="CE13" s="59"/>
      <c r="CF13" s="192"/>
      <c r="CG13" s="193"/>
      <c r="CH13" s="193"/>
      <c r="CI13" s="194"/>
      <c r="CJ13" s="192"/>
      <c r="CK13" s="193"/>
      <c r="CL13" s="193"/>
      <c r="CM13" s="194"/>
      <c r="CN13" s="186" t="str">
        <f t="shared" si="1"/>
        <v>MARION</v>
      </c>
      <c r="CO13" s="187"/>
      <c r="CP13" s="187"/>
      <c r="CQ13" s="187"/>
      <c r="CR13" s="187"/>
      <c r="CS13" s="188"/>
      <c r="DK13" s="285"/>
    </row>
    <row r="14" spans="1:119" customFormat="1" x14ac:dyDescent="0.2">
      <c r="A14" s="156">
        <v>1.1111111111111112E-2</v>
      </c>
      <c r="B14" s="80">
        <f t="shared" si="0"/>
        <v>0.29166666666197771</v>
      </c>
      <c r="C14" s="171" t="str">
        <f>IF(ISNA(VLOOKUP(D14,[1]listing!$A$1:$E$80,4,FALSE)),"NN",VLOOKUP(D14,[1]listing!$A$1:$E$80,4,FALSE))</f>
        <v>NN</v>
      </c>
      <c r="D14" s="179" t="s">
        <v>85</v>
      </c>
      <c r="E14" s="101">
        <v>36526.458333333336</v>
      </c>
      <c r="F14" s="102">
        <v>36526.780555555553</v>
      </c>
      <c r="G14" s="71">
        <v>4.1666666666666664E-2</v>
      </c>
      <c r="H14" s="294"/>
      <c r="I14" s="289"/>
      <c r="J14" s="5"/>
      <c r="K14" s="4"/>
      <c r="L14" s="9"/>
      <c r="M14" s="5"/>
      <c r="N14" s="5"/>
      <c r="O14" s="4"/>
      <c r="P14" s="9"/>
      <c r="Q14" s="5"/>
      <c r="R14" s="5"/>
      <c r="S14" s="17"/>
      <c r="T14" s="67" t="s">
        <v>26</v>
      </c>
      <c r="U14" s="94">
        <v>10</v>
      </c>
      <c r="V14" s="94">
        <v>10</v>
      </c>
      <c r="W14" s="95">
        <v>10</v>
      </c>
      <c r="X14" s="93">
        <v>10</v>
      </c>
      <c r="Y14" s="56">
        <v>24</v>
      </c>
      <c r="Z14" s="56">
        <v>24</v>
      </c>
      <c r="AA14" s="57">
        <v>24</v>
      </c>
      <c r="AB14" s="93" t="s">
        <v>78</v>
      </c>
      <c r="AC14" s="94">
        <v>10</v>
      </c>
      <c r="AD14" s="94">
        <v>10</v>
      </c>
      <c r="AE14" s="95">
        <v>10</v>
      </c>
      <c r="AF14" s="2" t="s">
        <v>25</v>
      </c>
      <c r="AG14" s="3" t="s">
        <v>25</v>
      </c>
      <c r="AH14" s="3" t="s">
        <v>25</v>
      </c>
      <c r="AI14" s="66" t="s">
        <v>26</v>
      </c>
      <c r="AJ14" s="46">
        <v>12</v>
      </c>
      <c r="AK14" s="47">
        <v>12</v>
      </c>
      <c r="AL14" s="47">
        <v>12</v>
      </c>
      <c r="AM14" s="48">
        <v>12</v>
      </c>
      <c r="AN14" s="46">
        <v>12</v>
      </c>
      <c r="AO14" s="47">
        <v>12</v>
      </c>
      <c r="AP14" s="47">
        <v>12</v>
      </c>
      <c r="AQ14" s="48">
        <v>12</v>
      </c>
      <c r="AR14" s="46">
        <v>12</v>
      </c>
      <c r="AS14" s="47">
        <v>12</v>
      </c>
      <c r="AT14" s="47">
        <v>12</v>
      </c>
      <c r="AU14" s="48">
        <v>12</v>
      </c>
      <c r="AV14" s="120" t="s">
        <v>24</v>
      </c>
      <c r="AW14" s="7" t="s">
        <v>27</v>
      </c>
      <c r="AX14" s="7" t="s">
        <v>27</v>
      </c>
      <c r="AY14" s="17"/>
      <c r="AZ14" s="9"/>
      <c r="BA14" s="5"/>
      <c r="BB14" s="5"/>
      <c r="BC14" s="4"/>
      <c r="BD14" s="9"/>
      <c r="BE14" s="5"/>
      <c r="BF14" s="5"/>
      <c r="BG14" s="4"/>
      <c r="BH14" s="9"/>
      <c r="BI14" s="5"/>
      <c r="BJ14" s="5"/>
      <c r="BK14" s="4"/>
      <c r="BL14" s="9"/>
      <c r="BM14" s="5"/>
      <c r="BN14" s="5"/>
      <c r="BO14" s="4"/>
      <c r="BP14" s="9"/>
      <c r="BQ14" s="5"/>
      <c r="BR14" s="5"/>
      <c r="BS14" s="4"/>
      <c r="BT14" s="9"/>
      <c r="BU14" s="5"/>
      <c r="BV14" s="5"/>
      <c r="BW14" s="4"/>
      <c r="BX14" s="9"/>
      <c r="BY14" s="5"/>
      <c r="BZ14" s="5"/>
      <c r="CA14" s="4"/>
      <c r="CB14" s="9"/>
      <c r="CC14" s="5"/>
      <c r="CD14" s="5"/>
      <c r="CE14" s="4"/>
      <c r="CF14" s="277"/>
      <c r="CG14" s="278"/>
      <c r="CH14" s="278"/>
      <c r="CI14" s="279"/>
      <c r="CJ14" s="277"/>
      <c r="CK14" s="278"/>
      <c r="CL14" s="278"/>
      <c r="CM14" s="279"/>
      <c r="CN14" s="186" t="str">
        <f t="shared" si="1"/>
        <v>PERSONNE 4</v>
      </c>
      <c r="CO14" s="187"/>
      <c r="CP14" s="187"/>
      <c r="CQ14" s="187"/>
      <c r="CR14" s="187"/>
      <c r="CS14" s="188"/>
      <c r="DK14" s="285"/>
    </row>
    <row r="15" spans="1:119" x14ac:dyDescent="0.2">
      <c r="A15" s="156">
        <v>1.1111111111111112E-2</v>
      </c>
      <c r="B15" s="80">
        <f t="shared" si="0"/>
        <v>0.29166666666197771</v>
      </c>
      <c r="C15" s="171">
        <f>IF(ISNA(VLOOKUP(D15,[1]listing!$A$1:$E$80,4,FALSE)),"NN",VLOOKUP(D15,[1]listing!$A$1:$E$80,4,FALSE))</f>
        <v>23</v>
      </c>
      <c r="D15" s="76" t="s">
        <v>56</v>
      </c>
      <c r="E15" s="101">
        <v>36526.458333333336</v>
      </c>
      <c r="F15" s="102">
        <v>36526.780555555553</v>
      </c>
      <c r="G15" s="71">
        <v>4.1666666666666664E-2</v>
      </c>
      <c r="H15" s="294"/>
      <c r="I15" s="289"/>
      <c r="J15" s="5"/>
      <c r="K15" s="4"/>
      <c r="L15" s="9"/>
      <c r="M15" s="5"/>
      <c r="N15" s="5"/>
      <c r="O15" s="4"/>
      <c r="P15" s="9"/>
      <c r="Q15" s="5"/>
      <c r="R15" s="5"/>
      <c r="S15" s="17"/>
      <c r="T15" s="67" t="s">
        <v>26</v>
      </c>
      <c r="U15" s="94">
        <v>29</v>
      </c>
      <c r="V15" s="94">
        <v>29</v>
      </c>
      <c r="W15" s="95">
        <v>29</v>
      </c>
      <c r="X15" s="93">
        <v>29</v>
      </c>
      <c r="Y15" s="94">
        <v>29</v>
      </c>
      <c r="Z15" s="94">
        <v>29</v>
      </c>
      <c r="AA15" s="95">
        <v>29</v>
      </c>
      <c r="AB15" s="64" t="s">
        <v>26</v>
      </c>
      <c r="AC15" s="65" t="s">
        <v>26</v>
      </c>
      <c r="AD15" s="65" t="s">
        <v>26</v>
      </c>
      <c r="AE15" s="66" t="s">
        <v>26</v>
      </c>
      <c r="AF15" s="2" t="s">
        <v>25</v>
      </c>
      <c r="AG15" s="3" t="s">
        <v>25</v>
      </c>
      <c r="AH15" s="3" t="s">
        <v>25</v>
      </c>
      <c r="AI15" s="66" t="s">
        <v>26</v>
      </c>
      <c r="AJ15" s="46">
        <v>11</v>
      </c>
      <c r="AK15" s="47">
        <v>11</v>
      </c>
      <c r="AL15" s="47">
        <v>11</v>
      </c>
      <c r="AM15" s="48">
        <v>11</v>
      </c>
      <c r="AN15" s="46">
        <v>11</v>
      </c>
      <c r="AO15" s="47">
        <v>11</v>
      </c>
      <c r="AP15" s="47">
        <v>11</v>
      </c>
      <c r="AQ15" s="48">
        <v>11</v>
      </c>
      <c r="AR15" s="46">
        <v>11</v>
      </c>
      <c r="AS15" s="47">
        <v>11</v>
      </c>
      <c r="AT15" s="47">
        <v>11</v>
      </c>
      <c r="AU15" s="48">
        <v>11</v>
      </c>
      <c r="AV15" s="120" t="s">
        <v>24</v>
      </c>
      <c r="AW15" s="7" t="s">
        <v>27</v>
      </c>
      <c r="AX15" s="7" t="s">
        <v>27</v>
      </c>
      <c r="AY15" s="17"/>
      <c r="AZ15" s="9"/>
      <c r="BA15" s="5"/>
      <c r="BB15" s="5"/>
      <c r="BC15" s="4"/>
      <c r="BD15" s="52"/>
      <c r="BE15" s="53"/>
      <c r="BF15" s="53"/>
      <c r="BG15" s="54"/>
      <c r="BH15" s="52"/>
      <c r="BI15" s="53"/>
      <c r="BJ15" s="53"/>
      <c r="BK15" s="54"/>
      <c r="BL15" s="52"/>
      <c r="BM15" s="53"/>
      <c r="BN15" s="53"/>
      <c r="BO15" s="54"/>
      <c r="BP15" s="52"/>
      <c r="BQ15" s="53"/>
      <c r="BR15" s="53"/>
      <c r="BS15" s="54"/>
      <c r="BT15" s="52"/>
      <c r="BU15" s="53"/>
      <c r="BV15" s="53"/>
      <c r="BW15" s="54"/>
      <c r="BX15" s="52"/>
      <c r="BY15" s="53"/>
      <c r="BZ15" s="53"/>
      <c r="CA15" s="54"/>
      <c r="CB15" s="52"/>
      <c r="CC15" s="53"/>
      <c r="CD15" s="53"/>
      <c r="CE15" s="54"/>
      <c r="CF15" s="254"/>
      <c r="CG15" s="255"/>
      <c r="CH15" s="255"/>
      <c r="CI15" s="256"/>
      <c r="CJ15" s="254"/>
      <c r="CK15" s="255"/>
      <c r="CL15" s="255"/>
      <c r="CM15" s="256"/>
      <c r="CN15" s="186" t="str">
        <f t="shared" si="1"/>
        <v>CHLOE</v>
      </c>
      <c r="CO15" s="187"/>
      <c r="CP15" s="187"/>
      <c r="CQ15" s="187"/>
      <c r="CR15" s="187"/>
      <c r="CS15" s="188"/>
      <c r="DK15" s="285"/>
    </row>
    <row r="16" spans="1:119" customFormat="1" x14ac:dyDescent="0.2">
      <c r="A16" s="156">
        <v>1.1111111111111112E-2</v>
      </c>
      <c r="B16" s="80">
        <f t="shared" si="0"/>
        <v>0.29166666666197771</v>
      </c>
      <c r="C16" s="171">
        <f>IF(ISNA(VLOOKUP(D16,[1]listing!$A$1:$E$80,4,FALSE)),"NN",VLOOKUP(D16,[1]listing!$A$1:$E$80,4,FALSE))</f>
        <v>19</v>
      </c>
      <c r="D16" s="76" t="s">
        <v>65</v>
      </c>
      <c r="E16" s="101">
        <v>36526.458333333336</v>
      </c>
      <c r="F16" s="102">
        <v>36526.780555555553</v>
      </c>
      <c r="G16" s="71">
        <v>4.1666666666666664E-2</v>
      </c>
      <c r="H16" s="294"/>
      <c r="I16" s="289"/>
      <c r="J16" s="5"/>
      <c r="K16" s="4"/>
      <c r="L16" s="9"/>
      <c r="M16" s="5"/>
      <c r="N16" s="5"/>
      <c r="O16" s="4"/>
      <c r="P16" s="9"/>
      <c r="Q16" s="5"/>
      <c r="R16" s="5"/>
      <c r="S16" s="17"/>
      <c r="T16" s="67" t="s">
        <v>26</v>
      </c>
      <c r="U16" s="65" t="s">
        <v>26</v>
      </c>
      <c r="V16" s="65" t="s">
        <v>26</v>
      </c>
      <c r="W16" s="66" t="s">
        <v>26</v>
      </c>
      <c r="X16" s="64" t="s">
        <v>26</v>
      </c>
      <c r="Y16" s="65" t="s">
        <v>26</v>
      </c>
      <c r="Z16" s="65" t="s">
        <v>26</v>
      </c>
      <c r="AA16" s="66" t="s">
        <v>26</v>
      </c>
      <c r="AB16" s="64" t="s">
        <v>26</v>
      </c>
      <c r="AC16" s="65" t="s">
        <v>26</v>
      </c>
      <c r="AD16" s="65" t="s">
        <v>26</v>
      </c>
      <c r="AE16" s="66" t="s">
        <v>26</v>
      </c>
      <c r="AF16" s="2" t="s">
        <v>25</v>
      </c>
      <c r="AG16" s="3" t="s">
        <v>25</v>
      </c>
      <c r="AH16" s="3" t="s">
        <v>25</v>
      </c>
      <c r="AI16" s="66" t="s">
        <v>26</v>
      </c>
      <c r="AJ16" s="64" t="s">
        <v>26</v>
      </c>
      <c r="AK16" s="65" t="s">
        <v>26</v>
      </c>
      <c r="AL16" s="65" t="s">
        <v>26</v>
      </c>
      <c r="AM16" s="66" t="s">
        <v>26</v>
      </c>
      <c r="AN16" s="93">
        <v>10</v>
      </c>
      <c r="AO16" s="94">
        <v>10</v>
      </c>
      <c r="AP16" s="94">
        <v>10</v>
      </c>
      <c r="AQ16" s="95">
        <v>10</v>
      </c>
      <c r="AR16" s="93">
        <v>10</v>
      </c>
      <c r="AS16" s="94">
        <v>10</v>
      </c>
      <c r="AT16" s="94">
        <v>10</v>
      </c>
      <c r="AU16" s="95">
        <v>10</v>
      </c>
      <c r="AV16" s="120" t="s">
        <v>24</v>
      </c>
      <c r="AW16" s="7" t="s">
        <v>27</v>
      </c>
      <c r="AX16" s="7" t="s">
        <v>27</v>
      </c>
      <c r="AY16" s="17"/>
      <c r="AZ16" s="9"/>
      <c r="BA16" s="5"/>
      <c r="BB16" s="5"/>
      <c r="BC16" s="4"/>
      <c r="BD16" s="9"/>
      <c r="BE16" s="5"/>
      <c r="BF16" s="5"/>
      <c r="BG16" s="4"/>
      <c r="BH16" s="9"/>
      <c r="BI16" s="5"/>
      <c r="BJ16" s="5"/>
      <c r="BK16" s="4"/>
      <c r="BL16" s="9"/>
      <c r="BM16" s="5"/>
      <c r="BN16" s="5"/>
      <c r="BO16" s="4"/>
      <c r="BP16" s="9"/>
      <c r="BQ16" s="5"/>
      <c r="BR16" s="5"/>
      <c r="BS16" s="4"/>
      <c r="BT16" s="9"/>
      <c r="BU16" s="5"/>
      <c r="BV16" s="5"/>
      <c r="BW16" s="4"/>
      <c r="BX16" s="9"/>
      <c r="BY16" s="5"/>
      <c r="BZ16" s="5"/>
      <c r="CA16" s="4"/>
      <c r="CB16" s="9"/>
      <c r="CC16" s="5"/>
      <c r="CD16" s="5"/>
      <c r="CE16" s="4"/>
      <c r="CF16" s="254"/>
      <c r="CG16" s="255"/>
      <c r="CH16" s="255"/>
      <c r="CI16" s="256"/>
      <c r="CJ16" s="277"/>
      <c r="CK16" s="278"/>
      <c r="CL16" s="278"/>
      <c r="CM16" s="279"/>
      <c r="CN16" s="186" t="str">
        <f t="shared" si="1"/>
        <v>AGATHE</v>
      </c>
      <c r="CO16" s="187"/>
      <c r="CP16" s="187"/>
      <c r="CQ16" s="187"/>
      <c r="CR16" s="187"/>
      <c r="CS16" s="188"/>
    </row>
    <row r="17" spans="1:97" x14ac:dyDescent="0.2">
      <c r="A17" s="156">
        <v>1.1111111111111112E-2</v>
      </c>
      <c r="B17" s="80">
        <f t="shared" si="0"/>
        <v>0.29166666666925367</v>
      </c>
      <c r="C17" s="171">
        <f>IF(ISNA(VLOOKUP(D17,[1]listing!$A$1:$E$80,4,FALSE)),"NN",VLOOKUP(D17,[1]listing!$A$1:$E$80,4,FALSE))</f>
        <v>53</v>
      </c>
      <c r="D17" s="174" t="s">
        <v>48</v>
      </c>
      <c r="E17" s="104">
        <v>36526.490277777775</v>
      </c>
      <c r="F17" s="103">
        <v>36526.8125</v>
      </c>
      <c r="G17" s="72">
        <v>4.1666666666666664E-2</v>
      </c>
      <c r="H17" s="294"/>
      <c r="I17" s="289"/>
      <c r="J17" s="5"/>
      <c r="K17" s="4"/>
      <c r="L17" s="16"/>
      <c r="M17" s="14"/>
      <c r="N17" s="14"/>
      <c r="O17" s="15"/>
      <c r="P17" s="16"/>
      <c r="Q17" s="14"/>
      <c r="R17" s="14"/>
      <c r="S17" s="15"/>
      <c r="T17" s="9"/>
      <c r="U17" s="5"/>
      <c r="V17" s="8"/>
      <c r="W17" s="68" t="s">
        <v>26</v>
      </c>
      <c r="X17" s="46">
        <v>11</v>
      </c>
      <c r="Y17" s="47">
        <v>11</v>
      </c>
      <c r="Z17" s="47">
        <v>11</v>
      </c>
      <c r="AA17" s="48">
        <v>11</v>
      </c>
      <c r="AB17" s="46">
        <v>11</v>
      </c>
      <c r="AC17" s="47">
        <v>11</v>
      </c>
      <c r="AD17" s="47">
        <v>11</v>
      </c>
      <c r="AE17" s="48">
        <v>11</v>
      </c>
      <c r="AF17" s="46">
        <v>11</v>
      </c>
      <c r="AG17" s="47">
        <v>11</v>
      </c>
      <c r="AH17" s="47">
        <v>11</v>
      </c>
      <c r="AI17" s="48">
        <v>11</v>
      </c>
      <c r="AJ17" s="2" t="s">
        <v>25</v>
      </c>
      <c r="AK17" s="3" t="s">
        <v>25</v>
      </c>
      <c r="AL17" s="3" t="s">
        <v>25</v>
      </c>
      <c r="AM17" s="66" t="s">
        <v>26</v>
      </c>
      <c r="AN17" s="93">
        <v>20</v>
      </c>
      <c r="AO17" s="94">
        <v>20</v>
      </c>
      <c r="AP17" s="94">
        <v>20</v>
      </c>
      <c r="AQ17" s="95">
        <v>20</v>
      </c>
      <c r="AR17" s="93">
        <v>20</v>
      </c>
      <c r="AS17" s="94">
        <v>20</v>
      </c>
      <c r="AT17" s="94">
        <v>20</v>
      </c>
      <c r="AU17" s="95">
        <v>20</v>
      </c>
      <c r="AV17" s="120" t="s">
        <v>24</v>
      </c>
      <c r="AW17" s="242" t="s">
        <v>32</v>
      </c>
      <c r="AX17" s="243"/>
      <c r="AY17" s="244"/>
      <c r="AZ17" s="6" t="s">
        <v>27</v>
      </c>
      <c r="BA17" s="7" t="s">
        <v>27</v>
      </c>
      <c r="BB17" s="8"/>
      <c r="BC17" s="4"/>
      <c r="BD17" s="16"/>
      <c r="BE17" s="14"/>
      <c r="BF17" s="14"/>
      <c r="BG17" s="15"/>
      <c r="BH17" s="16"/>
      <c r="BI17" s="14"/>
      <c r="BJ17" s="14"/>
      <c r="BK17" s="15"/>
      <c r="BL17" s="52"/>
      <c r="BM17" s="53"/>
      <c r="BN17" s="53"/>
      <c r="BO17" s="54"/>
      <c r="BP17" s="52"/>
      <c r="BQ17" s="53"/>
      <c r="BR17" s="53"/>
      <c r="BS17" s="54"/>
      <c r="BT17" s="52"/>
      <c r="BU17" s="53"/>
      <c r="BV17" s="53"/>
      <c r="BW17" s="54"/>
      <c r="BX17" s="52"/>
      <c r="BY17" s="53"/>
      <c r="BZ17" s="53"/>
      <c r="CA17" s="54"/>
      <c r="CB17" s="52"/>
      <c r="CC17" s="53"/>
      <c r="CD17" s="53"/>
      <c r="CE17" s="54"/>
      <c r="CF17" s="183"/>
      <c r="CG17" s="184"/>
      <c r="CH17" s="184"/>
      <c r="CI17" s="185"/>
      <c r="CJ17" s="183"/>
      <c r="CK17" s="184"/>
      <c r="CL17" s="184"/>
      <c r="CM17" s="185"/>
      <c r="CN17" s="186" t="str">
        <f t="shared" si="1"/>
        <v>WILSON</v>
      </c>
      <c r="CO17" s="187"/>
      <c r="CP17" s="187"/>
      <c r="CQ17" s="187"/>
      <c r="CR17" s="187"/>
      <c r="CS17" s="188"/>
    </row>
    <row r="18" spans="1:97" customFormat="1" x14ac:dyDescent="0.2">
      <c r="A18" s="156">
        <v>1.1111111111111112E-2</v>
      </c>
      <c r="B18" s="80">
        <f t="shared" si="0"/>
        <v>0.29166666666925367</v>
      </c>
      <c r="C18" s="171" t="str">
        <f>IF(ISNA(VLOOKUP(D18,[1]listing!$A$1:$E$80,4,FALSE)),"NN",VLOOKUP(D18,[1]listing!$A$1:$E$80,4,FALSE))</f>
        <v>NN</v>
      </c>
      <c r="D18" s="174" t="s">
        <v>42</v>
      </c>
      <c r="E18" s="104">
        <v>36526.490277777775</v>
      </c>
      <c r="F18" s="103">
        <v>36526.8125</v>
      </c>
      <c r="G18" s="72">
        <v>4.1666666666666664E-2</v>
      </c>
      <c r="H18" s="294" t="s">
        <v>81</v>
      </c>
      <c r="I18" s="289"/>
      <c r="J18" s="5"/>
      <c r="K18" s="4"/>
      <c r="L18" s="16"/>
      <c r="M18" s="14"/>
      <c r="N18" s="14"/>
      <c r="O18" s="15"/>
      <c r="P18" s="16"/>
      <c r="Q18" s="14"/>
      <c r="R18" s="14"/>
      <c r="S18" s="15"/>
      <c r="T18" s="9"/>
      <c r="U18" s="5"/>
      <c r="V18" s="8"/>
      <c r="W18" s="68" t="s">
        <v>26</v>
      </c>
      <c r="X18" s="55">
        <v>23</v>
      </c>
      <c r="Y18" s="56">
        <v>23</v>
      </c>
      <c r="Z18" s="56">
        <v>23</v>
      </c>
      <c r="AA18" s="57">
        <v>23</v>
      </c>
      <c r="AB18" s="55">
        <v>23</v>
      </c>
      <c r="AC18" s="56">
        <v>23</v>
      </c>
      <c r="AD18" s="56">
        <v>23</v>
      </c>
      <c r="AE18" s="57">
        <v>23</v>
      </c>
      <c r="AF18" s="55">
        <v>23</v>
      </c>
      <c r="AG18" s="56">
        <v>23</v>
      </c>
      <c r="AH18" s="56">
        <v>23</v>
      </c>
      <c r="AI18" s="57">
        <v>23</v>
      </c>
      <c r="AJ18" s="2" t="s">
        <v>25</v>
      </c>
      <c r="AK18" s="3" t="s">
        <v>25</v>
      </c>
      <c r="AL18" s="3" t="s">
        <v>25</v>
      </c>
      <c r="AM18" s="66" t="s">
        <v>26</v>
      </c>
      <c r="AN18" s="64" t="s">
        <v>26</v>
      </c>
      <c r="AO18" s="65" t="s">
        <v>26</v>
      </c>
      <c r="AP18" s="65" t="s">
        <v>26</v>
      </c>
      <c r="AQ18" s="66" t="s">
        <v>26</v>
      </c>
      <c r="AR18" s="64" t="s">
        <v>26</v>
      </c>
      <c r="AS18" s="65" t="s">
        <v>26</v>
      </c>
      <c r="AT18" s="65" t="s">
        <v>26</v>
      </c>
      <c r="AU18" s="66" t="s">
        <v>26</v>
      </c>
      <c r="AV18" s="120" t="s">
        <v>24</v>
      </c>
      <c r="AW18" s="236" t="s">
        <v>35</v>
      </c>
      <c r="AX18" s="237"/>
      <c r="AY18" s="238"/>
      <c r="AZ18" s="6" t="s">
        <v>27</v>
      </c>
      <c r="BA18" s="7" t="s">
        <v>27</v>
      </c>
      <c r="BB18" s="8"/>
      <c r="BC18" s="4"/>
      <c r="BD18" s="16"/>
      <c r="BE18" s="14"/>
      <c r="BF18" s="14"/>
      <c r="BG18" s="15"/>
      <c r="BH18" s="16"/>
      <c r="BI18" s="14"/>
      <c r="BJ18" s="14"/>
      <c r="BK18" s="15"/>
      <c r="BL18" s="16"/>
      <c r="BM18" s="14"/>
      <c r="BN18" s="14"/>
      <c r="BO18" s="15"/>
      <c r="BP18" s="16"/>
      <c r="BQ18" s="14"/>
      <c r="BR18" s="14"/>
      <c r="BS18" s="15"/>
      <c r="BT18" s="16"/>
      <c r="BU18" s="14"/>
      <c r="BV18" s="14"/>
      <c r="BW18" s="15"/>
      <c r="BX18" s="16"/>
      <c r="BY18" s="14"/>
      <c r="BZ18" s="14"/>
      <c r="CA18" s="15"/>
      <c r="CB18" s="16"/>
      <c r="CC18" s="14"/>
      <c r="CD18" s="14"/>
      <c r="CE18" s="15"/>
      <c r="CF18" s="183"/>
      <c r="CG18" s="184"/>
      <c r="CH18" s="184"/>
      <c r="CI18" s="185"/>
      <c r="CJ18" s="183"/>
      <c r="CK18" s="184"/>
      <c r="CL18" s="184"/>
      <c r="CM18" s="185"/>
      <c r="CN18" s="186" t="str">
        <f t="shared" si="1"/>
        <v>RYAN</v>
      </c>
      <c r="CO18" s="187"/>
      <c r="CP18" s="187"/>
      <c r="CQ18" s="187"/>
      <c r="CR18" s="187"/>
      <c r="CS18" s="188"/>
    </row>
    <row r="19" spans="1:97" customFormat="1" x14ac:dyDescent="0.2">
      <c r="A19" s="156">
        <v>1.1111111111111112E-2</v>
      </c>
      <c r="B19" s="80">
        <f t="shared" si="0"/>
        <v>0.29166666666925367</v>
      </c>
      <c r="C19" s="171" t="str">
        <f>IF(ISNA(VLOOKUP(D19,[1]listing!$A$1:$E$80,4,FALSE)),"NN",VLOOKUP(D19,[1]listing!$A$1:$E$80,4,FALSE))</f>
        <v>NN</v>
      </c>
      <c r="D19" s="174" t="s">
        <v>76</v>
      </c>
      <c r="E19" s="104">
        <v>36526.490277777775</v>
      </c>
      <c r="F19" s="103">
        <v>36526.8125</v>
      </c>
      <c r="G19" s="72">
        <v>4.1666666666666664E-2</v>
      </c>
      <c r="H19" s="294"/>
      <c r="I19" s="289"/>
      <c r="J19" s="5"/>
      <c r="K19" s="4"/>
      <c r="L19" s="16"/>
      <c r="M19" s="14"/>
      <c r="N19" s="14"/>
      <c r="O19" s="15"/>
      <c r="P19" s="16"/>
      <c r="Q19" s="14"/>
      <c r="R19" s="14"/>
      <c r="S19" s="15"/>
      <c r="T19" s="9"/>
      <c r="U19" s="5"/>
      <c r="V19" s="8"/>
      <c r="W19" s="68" t="s">
        <v>26</v>
      </c>
      <c r="X19" s="55">
        <v>24</v>
      </c>
      <c r="Y19" s="56">
        <v>24</v>
      </c>
      <c r="Z19" s="56">
        <v>24</v>
      </c>
      <c r="AA19" s="57">
        <v>24</v>
      </c>
      <c r="AB19" s="55">
        <v>24</v>
      </c>
      <c r="AC19" s="56">
        <v>24</v>
      </c>
      <c r="AD19" s="56">
        <v>24</v>
      </c>
      <c r="AE19" s="57">
        <v>24</v>
      </c>
      <c r="AF19" s="55">
        <v>24</v>
      </c>
      <c r="AG19" s="56">
        <v>24</v>
      </c>
      <c r="AH19" s="56">
        <v>24</v>
      </c>
      <c r="AI19" s="57">
        <v>24</v>
      </c>
      <c r="AJ19" s="2" t="s">
        <v>25</v>
      </c>
      <c r="AK19" s="3" t="s">
        <v>25</v>
      </c>
      <c r="AL19" s="3" t="s">
        <v>25</v>
      </c>
      <c r="AM19" s="66" t="s">
        <v>26</v>
      </c>
      <c r="AN19" s="64" t="s">
        <v>26</v>
      </c>
      <c r="AO19" s="65" t="s">
        <v>26</v>
      </c>
      <c r="AP19" s="65" t="s">
        <v>26</v>
      </c>
      <c r="AQ19" s="66" t="s">
        <v>26</v>
      </c>
      <c r="AR19" s="64" t="s">
        <v>26</v>
      </c>
      <c r="AS19" s="65" t="s">
        <v>26</v>
      </c>
      <c r="AT19" s="65" t="s">
        <v>26</v>
      </c>
      <c r="AU19" s="66" t="s">
        <v>26</v>
      </c>
      <c r="AV19" s="120" t="s">
        <v>24</v>
      </c>
      <c r="AW19" s="236" t="s">
        <v>35</v>
      </c>
      <c r="AX19" s="237"/>
      <c r="AY19" s="238"/>
      <c r="AZ19" s="6" t="s">
        <v>27</v>
      </c>
      <c r="BA19" s="7" t="s">
        <v>27</v>
      </c>
      <c r="BB19" s="8"/>
      <c r="BC19" s="4"/>
      <c r="BD19" s="16"/>
      <c r="BE19" s="14"/>
      <c r="BF19" s="14"/>
      <c r="BG19" s="15"/>
      <c r="BH19" s="16"/>
      <c r="BI19" s="14"/>
      <c r="BJ19" s="14"/>
      <c r="BK19" s="15"/>
      <c r="BL19" s="16"/>
      <c r="BM19" s="14"/>
      <c r="BN19" s="14"/>
      <c r="BO19" s="15"/>
      <c r="BP19" s="16"/>
      <c r="BQ19" s="14"/>
      <c r="BR19" s="14"/>
      <c r="BS19" s="15"/>
      <c r="BT19" s="16"/>
      <c r="BU19" s="14"/>
      <c r="BV19" s="14"/>
      <c r="BW19" s="15"/>
      <c r="BX19" s="16"/>
      <c r="BY19" s="14"/>
      <c r="BZ19" s="14"/>
      <c r="CA19" s="15"/>
      <c r="CB19" s="16"/>
      <c r="CC19" s="14"/>
      <c r="CD19" s="14"/>
      <c r="CE19" s="15"/>
      <c r="CF19" s="183"/>
      <c r="CG19" s="184"/>
      <c r="CH19" s="184"/>
      <c r="CI19" s="185"/>
      <c r="CJ19" s="229"/>
      <c r="CK19" s="230"/>
      <c r="CL19" s="230"/>
      <c r="CM19" s="231"/>
      <c r="CN19" s="186" t="str">
        <f t="shared" si="1"/>
        <v>MICHEL</v>
      </c>
      <c r="CO19" s="187"/>
      <c r="CP19" s="187"/>
      <c r="CQ19" s="187"/>
      <c r="CR19" s="187"/>
      <c r="CS19" s="188"/>
    </row>
    <row r="20" spans="1:97" customFormat="1" x14ac:dyDescent="0.2">
      <c r="A20" s="156">
        <v>1.1111111111111112E-2</v>
      </c>
      <c r="B20" s="80">
        <f t="shared" si="0"/>
        <v>0.29166666666925367</v>
      </c>
      <c r="C20" s="171" t="str">
        <f>IF(ISNA(VLOOKUP(D20,[1]listing!$A$1:$E$80,4,FALSE)),"NN",VLOOKUP(D20,[1]listing!$A$1:$E$80,4,FALSE))</f>
        <v>NN</v>
      </c>
      <c r="D20" s="174" t="s">
        <v>86</v>
      </c>
      <c r="E20" s="104">
        <v>36526.490277777775</v>
      </c>
      <c r="F20" s="103">
        <v>36526.8125</v>
      </c>
      <c r="G20" s="72">
        <v>4.1666666666666664E-2</v>
      </c>
      <c r="H20" s="294"/>
      <c r="I20" s="289"/>
      <c r="J20" s="5"/>
      <c r="K20" s="4"/>
      <c r="L20" s="16"/>
      <c r="M20" s="14"/>
      <c r="N20" s="14"/>
      <c r="O20" s="15"/>
      <c r="P20" s="16"/>
      <c r="Q20" s="14"/>
      <c r="R20" s="14"/>
      <c r="S20" s="15"/>
      <c r="T20" s="9"/>
      <c r="U20" s="5"/>
      <c r="V20" s="8"/>
      <c r="W20" s="68" t="s">
        <v>26</v>
      </c>
      <c r="X20" s="93">
        <v>26</v>
      </c>
      <c r="Y20" s="94">
        <v>26</v>
      </c>
      <c r="Z20" s="94">
        <v>26</v>
      </c>
      <c r="AA20" s="95" t="s">
        <v>78</v>
      </c>
      <c r="AB20" s="55">
        <v>24</v>
      </c>
      <c r="AC20" s="56">
        <v>24</v>
      </c>
      <c r="AD20" s="56">
        <v>24</v>
      </c>
      <c r="AE20" s="57">
        <v>24</v>
      </c>
      <c r="AF20" s="93">
        <v>26</v>
      </c>
      <c r="AG20" s="94">
        <v>23</v>
      </c>
      <c r="AH20" s="94">
        <v>26</v>
      </c>
      <c r="AI20" s="95">
        <v>26</v>
      </c>
      <c r="AJ20" s="2" t="s">
        <v>25</v>
      </c>
      <c r="AK20" s="3" t="s">
        <v>25</v>
      </c>
      <c r="AL20" s="3" t="s">
        <v>25</v>
      </c>
      <c r="AM20" s="66" t="s">
        <v>26</v>
      </c>
      <c r="AN20" s="64" t="s">
        <v>26</v>
      </c>
      <c r="AO20" s="65" t="s">
        <v>26</v>
      </c>
      <c r="AP20" s="65" t="s">
        <v>26</v>
      </c>
      <c r="AQ20" s="66" t="s">
        <v>26</v>
      </c>
      <c r="AR20" s="64" t="s">
        <v>26</v>
      </c>
      <c r="AS20" s="65" t="s">
        <v>26</v>
      </c>
      <c r="AT20" s="65" t="s">
        <v>26</v>
      </c>
      <c r="AU20" s="66" t="s">
        <v>26</v>
      </c>
      <c r="AV20" s="120" t="s">
        <v>24</v>
      </c>
      <c r="AW20" s="245" t="s">
        <v>30</v>
      </c>
      <c r="AX20" s="246"/>
      <c r="AY20" s="247"/>
      <c r="AZ20" s="6" t="s">
        <v>27</v>
      </c>
      <c r="BA20" s="7" t="s">
        <v>27</v>
      </c>
      <c r="BB20" s="8"/>
      <c r="BC20" s="4"/>
      <c r="BD20" s="16"/>
      <c r="BE20" s="14"/>
      <c r="BF20" s="14"/>
      <c r="BG20" s="15"/>
      <c r="BH20" s="16"/>
      <c r="BI20" s="14"/>
      <c r="BJ20" s="14"/>
      <c r="BK20" s="15"/>
      <c r="BL20" s="9"/>
      <c r="BM20" s="14"/>
      <c r="BN20" s="14"/>
      <c r="BO20" s="15"/>
      <c r="BP20" s="16"/>
      <c r="BQ20" s="14"/>
      <c r="BR20" s="14"/>
      <c r="BS20" s="15"/>
      <c r="BT20" s="16"/>
      <c r="BU20" s="14"/>
      <c r="BV20" s="14"/>
      <c r="BW20" s="15"/>
      <c r="BX20" s="16"/>
      <c r="BY20" s="14"/>
      <c r="BZ20" s="14"/>
      <c r="CA20" s="15"/>
      <c r="CB20" s="16"/>
      <c r="CC20" s="14"/>
      <c r="CD20" s="14"/>
      <c r="CE20" s="15"/>
      <c r="CF20" s="229"/>
      <c r="CG20" s="230"/>
      <c r="CH20" s="230"/>
      <c r="CI20" s="231"/>
      <c r="CJ20" s="229"/>
      <c r="CK20" s="230"/>
      <c r="CL20" s="230"/>
      <c r="CM20" s="231"/>
      <c r="CN20" s="186" t="str">
        <f t="shared" si="1"/>
        <v>PERSONNE 5</v>
      </c>
      <c r="CO20" s="187"/>
      <c r="CP20" s="187"/>
      <c r="CQ20" s="187"/>
      <c r="CR20" s="187"/>
      <c r="CS20" s="188"/>
    </row>
    <row r="21" spans="1:97" customFormat="1" x14ac:dyDescent="0.2">
      <c r="A21" s="156">
        <v>1.1111111111111112E-2</v>
      </c>
      <c r="B21" s="80">
        <f t="shared" si="0"/>
        <v>0.14583333333592033</v>
      </c>
      <c r="C21" s="171" t="str">
        <f>IF(ISNA(VLOOKUP(D21,[1]listing!$A$1:$E$80,4,FALSE)),"NN",VLOOKUP(D21,[1]listing!$A$1:$E$80,4,FALSE))</f>
        <v>NN</v>
      </c>
      <c r="D21" s="174" t="s">
        <v>83</v>
      </c>
      <c r="E21" s="104">
        <v>36526.490277777775</v>
      </c>
      <c r="F21" s="103">
        <v>36526.625</v>
      </c>
      <c r="G21" s="72">
        <v>0</v>
      </c>
      <c r="H21" s="294"/>
      <c r="I21" s="289"/>
      <c r="J21" s="5"/>
      <c r="K21" s="4"/>
      <c r="L21" s="16"/>
      <c r="M21" s="14"/>
      <c r="N21" s="14"/>
      <c r="O21" s="15"/>
      <c r="P21" s="16"/>
      <c r="Q21" s="14"/>
      <c r="R21" s="14"/>
      <c r="S21" s="15"/>
      <c r="T21" s="9"/>
      <c r="U21" s="5"/>
      <c r="V21" s="8"/>
      <c r="W21" s="68" t="s">
        <v>26</v>
      </c>
      <c r="X21" s="64">
        <v>24</v>
      </c>
      <c r="Y21" s="56">
        <v>24</v>
      </c>
      <c r="Z21" s="56">
        <v>24</v>
      </c>
      <c r="AA21" s="66" t="s">
        <v>78</v>
      </c>
      <c r="AB21" s="64" t="s">
        <v>78</v>
      </c>
      <c r="AC21" s="56">
        <v>23</v>
      </c>
      <c r="AD21" s="56">
        <v>23</v>
      </c>
      <c r="AE21" s="66" t="s">
        <v>26</v>
      </c>
      <c r="AF21" s="6" t="s">
        <v>27</v>
      </c>
      <c r="AG21" s="7" t="s">
        <v>27</v>
      </c>
      <c r="AH21" s="65" t="s">
        <v>26</v>
      </c>
      <c r="AI21" s="66" t="s">
        <v>26</v>
      </c>
      <c r="AJ21" s="8"/>
      <c r="AK21" s="14"/>
      <c r="AL21" s="14"/>
      <c r="AM21" s="15"/>
      <c r="AN21" s="16"/>
      <c r="AO21" s="14"/>
      <c r="AP21" s="14"/>
      <c r="AQ21" s="15"/>
      <c r="AR21" s="16"/>
      <c r="AS21" s="14"/>
      <c r="AT21" s="14"/>
      <c r="AU21" s="15"/>
      <c r="AV21" s="16"/>
      <c r="AW21" s="14"/>
      <c r="AX21" s="14"/>
      <c r="AY21" s="15"/>
      <c r="AZ21" s="16"/>
      <c r="BA21" s="14"/>
      <c r="BB21" s="14"/>
      <c r="BC21" s="15"/>
      <c r="BD21" s="16"/>
      <c r="BE21" s="14"/>
      <c r="BF21" s="14"/>
      <c r="BG21" s="15"/>
      <c r="BH21" s="16"/>
      <c r="BI21" s="14"/>
      <c r="BJ21" s="14"/>
      <c r="BK21" s="15"/>
      <c r="BL21" s="16"/>
      <c r="BM21" s="14"/>
      <c r="BN21" s="14"/>
      <c r="BO21" s="15"/>
      <c r="BP21" s="16"/>
      <c r="BQ21" s="14"/>
      <c r="BR21" s="14"/>
      <c r="BS21" s="15"/>
      <c r="BT21" s="16"/>
      <c r="BU21" s="14"/>
      <c r="BV21" s="14"/>
      <c r="BW21" s="15"/>
      <c r="BX21" s="16"/>
      <c r="BY21" s="14"/>
      <c r="BZ21" s="14"/>
      <c r="CA21" s="15"/>
      <c r="CB21" s="16"/>
      <c r="CC21" s="14"/>
      <c r="CD21" s="14"/>
      <c r="CE21" s="15"/>
      <c r="CF21" s="183"/>
      <c r="CG21" s="184"/>
      <c r="CH21" s="184"/>
      <c r="CI21" s="185"/>
      <c r="CJ21" s="229"/>
      <c r="CK21" s="230"/>
      <c r="CL21" s="230"/>
      <c r="CM21" s="231"/>
      <c r="CN21" s="186" t="str">
        <f t="shared" si="1"/>
        <v>PERSONNE 2</v>
      </c>
      <c r="CO21" s="187"/>
      <c r="CP21" s="187"/>
      <c r="CQ21" s="187"/>
      <c r="CR21" s="187"/>
      <c r="CS21" s="188"/>
    </row>
    <row r="22" spans="1:97" customFormat="1" x14ac:dyDescent="0.2">
      <c r="A22" s="156">
        <v>1.1111111111111112E-2</v>
      </c>
      <c r="B22" s="80">
        <f t="shared" si="0"/>
        <v>0.33333333333349502</v>
      </c>
      <c r="C22" s="171">
        <f>IF(ISNA(VLOOKUP(D22,[1]listing!$A$1:$E$80,4,FALSE)),"NN",VLOOKUP(D22,[1]listing!$A$1:$E$80,4,FALSE))</f>
        <v>9</v>
      </c>
      <c r="D22" s="174" t="s">
        <v>72</v>
      </c>
      <c r="E22" s="104">
        <v>36526.490277777775</v>
      </c>
      <c r="F22" s="103">
        <v>36526.854166666664</v>
      </c>
      <c r="G22" s="72">
        <v>4.1666666666666664E-2</v>
      </c>
      <c r="H22" s="294"/>
      <c r="I22" s="289"/>
      <c r="J22" s="5"/>
      <c r="K22" s="4"/>
      <c r="L22" s="16"/>
      <c r="M22" s="14"/>
      <c r="N22" s="14"/>
      <c r="O22" s="15"/>
      <c r="P22" s="16"/>
      <c r="Q22" s="14"/>
      <c r="R22" s="14"/>
      <c r="S22" s="15"/>
      <c r="T22" s="9"/>
      <c r="U22" s="5"/>
      <c r="V22" s="8"/>
      <c r="W22" s="68" t="s">
        <v>26</v>
      </c>
      <c r="X22" s="93">
        <v>30</v>
      </c>
      <c r="Y22" s="94">
        <v>30</v>
      </c>
      <c r="Z22" s="94">
        <v>30</v>
      </c>
      <c r="AA22" s="95">
        <v>30</v>
      </c>
      <c r="AB22" s="93">
        <v>30</v>
      </c>
      <c r="AC22" s="94">
        <v>30</v>
      </c>
      <c r="AD22" s="94">
        <v>30</v>
      </c>
      <c r="AE22" s="95">
        <v>30</v>
      </c>
      <c r="AF22" s="93">
        <v>30</v>
      </c>
      <c r="AG22" s="94">
        <v>30</v>
      </c>
      <c r="AH22" s="94">
        <v>30</v>
      </c>
      <c r="AI22" s="95">
        <v>30</v>
      </c>
      <c r="AJ22" s="2" t="s">
        <v>25</v>
      </c>
      <c r="AK22" s="3" t="s">
        <v>25</v>
      </c>
      <c r="AL22" s="3" t="s">
        <v>25</v>
      </c>
      <c r="AM22" s="66" t="s">
        <v>26</v>
      </c>
      <c r="AN22" s="64" t="s">
        <v>26</v>
      </c>
      <c r="AO22" s="65" t="s">
        <v>26</v>
      </c>
      <c r="AP22" s="65" t="s">
        <v>26</v>
      </c>
      <c r="AQ22" s="66" t="s">
        <v>26</v>
      </c>
      <c r="AR22" s="64" t="s">
        <v>26</v>
      </c>
      <c r="AS22" s="65" t="s">
        <v>26</v>
      </c>
      <c r="AT22" s="65" t="s">
        <v>26</v>
      </c>
      <c r="AU22" s="66" t="s">
        <v>26</v>
      </c>
      <c r="AV22" s="120" t="s">
        <v>24</v>
      </c>
      <c r="AW22" s="65" t="s">
        <v>26</v>
      </c>
      <c r="AX22" s="65" t="s">
        <v>26</v>
      </c>
      <c r="AY22" s="66" t="s">
        <v>26</v>
      </c>
      <c r="AZ22" s="64" t="s">
        <v>26</v>
      </c>
      <c r="BA22" s="65" t="s">
        <v>26</v>
      </c>
      <c r="BB22" s="65" t="s">
        <v>26</v>
      </c>
      <c r="BC22" s="66" t="s">
        <v>26</v>
      </c>
      <c r="BD22" s="6" t="s">
        <v>27</v>
      </c>
      <c r="BE22" s="7" t="s">
        <v>27</v>
      </c>
      <c r="BF22" s="8"/>
      <c r="BG22" s="4"/>
      <c r="BH22" s="16"/>
      <c r="BI22" s="14"/>
      <c r="BJ22" s="14"/>
      <c r="BK22" s="15"/>
      <c r="BL22" s="16"/>
      <c r="BM22" s="14"/>
      <c r="BN22" s="14"/>
      <c r="BO22" s="15"/>
      <c r="BP22" s="16"/>
      <c r="BQ22" s="14"/>
      <c r="BR22" s="14"/>
      <c r="BS22" s="15"/>
      <c r="BT22" s="16"/>
      <c r="BU22" s="14"/>
      <c r="BV22" s="14"/>
      <c r="BW22" s="15"/>
      <c r="BX22" s="16"/>
      <c r="BY22" s="14"/>
      <c r="BZ22" s="14"/>
      <c r="CA22" s="15"/>
      <c r="CB22" s="16"/>
      <c r="CC22" s="14"/>
      <c r="CD22" s="14"/>
      <c r="CE22" s="15"/>
      <c r="CF22" s="183"/>
      <c r="CG22" s="184"/>
      <c r="CH22" s="184"/>
      <c r="CI22" s="185"/>
      <c r="CJ22" s="183"/>
      <c r="CK22" s="184"/>
      <c r="CL22" s="184"/>
      <c r="CM22" s="185"/>
      <c r="CN22" s="186" t="str">
        <f t="shared" si="1"/>
        <v>LAURINE L</v>
      </c>
      <c r="CO22" s="187"/>
      <c r="CP22" s="187"/>
      <c r="CQ22" s="187"/>
      <c r="CR22" s="187"/>
      <c r="CS22" s="188"/>
    </row>
    <row r="23" spans="1:97" customFormat="1" x14ac:dyDescent="0.2">
      <c r="A23" s="156">
        <v>1.1111111111111112E-2</v>
      </c>
      <c r="B23" s="80">
        <f t="shared" si="0"/>
        <v>0.33333333333349502</v>
      </c>
      <c r="C23" s="171">
        <f>IF(ISNA(VLOOKUP(D23,[1]listing!$A$1:$E$80,4,FALSE)),"NN",VLOOKUP(D23,[1]listing!$A$1:$E$80,4,FALSE))</f>
        <v>47</v>
      </c>
      <c r="D23" s="174" t="s">
        <v>47</v>
      </c>
      <c r="E23" s="104">
        <v>36526.490277777775</v>
      </c>
      <c r="F23" s="103">
        <v>36526.854166666664</v>
      </c>
      <c r="G23" s="72">
        <v>4.1666666666666664E-2</v>
      </c>
      <c r="H23" s="294"/>
      <c r="I23" s="289"/>
      <c r="J23" s="5"/>
      <c r="K23" s="4"/>
      <c r="L23" s="16"/>
      <c r="M23" s="14"/>
      <c r="N23" s="14"/>
      <c r="O23" s="15"/>
      <c r="P23" s="16"/>
      <c r="Q23" s="14"/>
      <c r="R23" s="14"/>
      <c r="S23" s="15"/>
      <c r="T23" s="9"/>
      <c r="U23" s="5"/>
      <c r="V23" s="8"/>
      <c r="W23" s="68" t="s">
        <v>26</v>
      </c>
      <c r="X23" s="93">
        <v>35</v>
      </c>
      <c r="Y23" s="94">
        <v>35</v>
      </c>
      <c r="Z23" s="94">
        <v>35</v>
      </c>
      <c r="AA23" s="95">
        <v>35</v>
      </c>
      <c r="AB23" s="93">
        <v>35</v>
      </c>
      <c r="AC23" s="94">
        <v>35</v>
      </c>
      <c r="AD23" s="94">
        <v>35</v>
      </c>
      <c r="AE23" s="95">
        <v>35</v>
      </c>
      <c r="AF23" s="93">
        <v>35</v>
      </c>
      <c r="AG23" s="94">
        <v>35</v>
      </c>
      <c r="AH23" s="94">
        <v>35</v>
      </c>
      <c r="AI23" s="95">
        <v>35</v>
      </c>
      <c r="AJ23" s="2" t="s">
        <v>25</v>
      </c>
      <c r="AK23" s="3" t="s">
        <v>25</v>
      </c>
      <c r="AL23" s="3" t="s">
        <v>25</v>
      </c>
      <c r="AM23" s="66" t="s">
        <v>26</v>
      </c>
      <c r="AN23" s="64" t="s">
        <v>26</v>
      </c>
      <c r="AO23" s="65" t="s">
        <v>26</v>
      </c>
      <c r="AP23" s="65" t="s">
        <v>26</v>
      </c>
      <c r="AQ23" s="66" t="s">
        <v>26</v>
      </c>
      <c r="AR23" s="64" t="s">
        <v>26</v>
      </c>
      <c r="AS23" s="65" t="s">
        <v>26</v>
      </c>
      <c r="AT23" s="65" t="s">
        <v>26</v>
      </c>
      <c r="AU23" s="66" t="s">
        <v>26</v>
      </c>
      <c r="AV23" s="120" t="s">
        <v>24</v>
      </c>
      <c r="AW23" s="65" t="s">
        <v>26</v>
      </c>
      <c r="AX23" s="65" t="s">
        <v>26</v>
      </c>
      <c r="AY23" s="66" t="s">
        <v>26</v>
      </c>
      <c r="AZ23" s="64" t="s">
        <v>26</v>
      </c>
      <c r="BA23" s="65" t="s">
        <v>26</v>
      </c>
      <c r="BB23" s="65" t="s">
        <v>26</v>
      </c>
      <c r="BC23" s="66" t="s">
        <v>26</v>
      </c>
      <c r="BD23" s="6" t="s">
        <v>27</v>
      </c>
      <c r="BE23" s="7" t="s">
        <v>27</v>
      </c>
      <c r="BF23" s="8"/>
      <c r="BG23" s="4"/>
      <c r="BH23" s="16"/>
      <c r="BI23" s="14"/>
      <c r="BJ23" s="14"/>
      <c r="BK23" s="15"/>
      <c r="BL23" s="16"/>
      <c r="BM23" s="14"/>
      <c r="BN23" s="14"/>
      <c r="BO23" s="15"/>
      <c r="BP23" s="16"/>
      <c r="BQ23" s="14"/>
      <c r="BR23" s="14"/>
      <c r="BS23" s="15"/>
      <c r="BT23" s="16"/>
      <c r="BU23" s="14"/>
      <c r="BV23" s="14"/>
      <c r="BW23" s="15"/>
      <c r="BX23" s="16"/>
      <c r="BY23" s="14"/>
      <c r="BZ23" s="14"/>
      <c r="CA23" s="15"/>
      <c r="CB23" s="16"/>
      <c r="CC23" s="14"/>
      <c r="CD23" s="14"/>
      <c r="CE23" s="15"/>
      <c r="CF23" s="183"/>
      <c r="CG23" s="184"/>
      <c r="CH23" s="184"/>
      <c r="CI23" s="185"/>
      <c r="CJ23" s="183"/>
      <c r="CK23" s="184"/>
      <c r="CL23" s="184"/>
      <c r="CM23" s="185"/>
      <c r="CN23" s="186" t="str">
        <f t="shared" si="1"/>
        <v>ENZO</v>
      </c>
      <c r="CO23" s="187"/>
      <c r="CP23" s="187"/>
      <c r="CQ23" s="187"/>
      <c r="CR23" s="187"/>
      <c r="CS23" s="188"/>
    </row>
    <row r="24" spans="1:97" customFormat="1" x14ac:dyDescent="0.2">
      <c r="A24" s="156">
        <v>1.1111111111111112E-2</v>
      </c>
      <c r="B24" s="80">
        <f t="shared" si="0"/>
        <v>0.36458333333106974</v>
      </c>
      <c r="C24" s="171">
        <f>IF(ISNA(VLOOKUP(D24,[1]listing!$A$1:$E$80,4,FALSE)),"NN",VLOOKUP(D24,[1]listing!$A$1:$E$80,4,FALSE))</f>
        <v>10</v>
      </c>
      <c r="D24" s="173" t="s">
        <v>49</v>
      </c>
      <c r="E24" s="105">
        <v>36526.5</v>
      </c>
      <c r="F24" s="106">
        <v>36526.905555555553</v>
      </c>
      <c r="G24" s="73">
        <v>5.2083333333333336E-2</v>
      </c>
      <c r="H24" s="294"/>
      <c r="I24" s="289"/>
      <c r="J24" s="5"/>
      <c r="K24" s="4"/>
      <c r="L24" s="9"/>
      <c r="M24" s="5"/>
      <c r="N24" s="5"/>
      <c r="O24" s="4"/>
      <c r="P24" s="9"/>
      <c r="Q24" s="5"/>
      <c r="R24" s="5"/>
      <c r="S24" s="4"/>
      <c r="T24" s="9"/>
      <c r="U24" s="5"/>
      <c r="V24" s="5"/>
      <c r="W24" s="17"/>
      <c r="X24" s="67" t="s">
        <v>26</v>
      </c>
      <c r="Y24" s="65" t="s">
        <v>26</v>
      </c>
      <c r="Z24" s="65" t="s">
        <v>26</v>
      </c>
      <c r="AA24" s="66" t="s">
        <v>26</v>
      </c>
      <c r="AB24" s="64" t="s">
        <v>26</v>
      </c>
      <c r="AC24" s="65" t="s">
        <v>26</v>
      </c>
      <c r="AD24" s="65" t="s">
        <v>26</v>
      </c>
      <c r="AE24" s="66" t="s">
        <v>26</v>
      </c>
      <c r="AF24" s="64" t="s">
        <v>26</v>
      </c>
      <c r="AG24" s="65" t="s">
        <v>26</v>
      </c>
      <c r="AH24" s="65" t="s">
        <v>26</v>
      </c>
      <c r="AI24" s="66" t="s">
        <v>26</v>
      </c>
      <c r="AJ24" s="2" t="s">
        <v>25</v>
      </c>
      <c r="AK24" s="3" t="s">
        <v>25</v>
      </c>
      <c r="AL24" s="3" t="s">
        <v>25</v>
      </c>
      <c r="AM24" s="66" t="s">
        <v>26</v>
      </c>
      <c r="AN24" s="64" t="s">
        <v>26</v>
      </c>
      <c r="AO24" s="65" t="s">
        <v>26</v>
      </c>
      <c r="AP24" s="65" t="s">
        <v>26</v>
      </c>
      <c r="AQ24" s="66" t="s">
        <v>26</v>
      </c>
      <c r="AR24" s="64" t="s">
        <v>26</v>
      </c>
      <c r="AS24" s="65" t="s">
        <v>26</v>
      </c>
      <c r="AT24" s="65" t="s">
        <v>26</v>
      </c>
      <c r="AU24" s="66" t="s">
        <v>26</v>
      </c>
      <c r="AV24" s="120" t="s">
        <v>24</v>
      </c>
      <c r="AW24" s="65" t="s">
        <v>26</v>
      </c>
      <c r="AX24" s="65" t="s">
        <v>26</v>
      </c>
      <c r="AY24" s="66" t="s">
        <v>26</v>
      </c>
      <c r="AZ24" s="64" t="s">
        <v>26</v>
      </c>
      <c r="BA24" s="65" t="s">
        <v>26</v>
      </c>
      <c r="BB24" s="65" t="s">
        <v>26</v>
      </c>
      <c r="BC24" s="66" t="s">
        <v>26</v>
      </c>
      <c r="BD24" s="120" t="s">
        <v>24</v>
      </c>
      <c r="BE24" s="7" t="s">
        <v>27</v>
      </c>
      <c r="BF24" s="7" t="s">
        <v>27</v>
      </c>
      <c r="BG24" s="66" t="s">
        <v>26</v>
      </c>
      <c r="BH24" s="64" t="s">
        <v>26</v>
      </c>
      <c r="BI24" s="65" t="s">
        <v>26</v>
      </c>
      <c r="BJ24" s="65" t="s">
        <v>26</v>
      </c>
      <c r="BK24" s="17"/>
      <c r="BL24" s="9"/>
      <c r="BM24" s="5"/>
      <c r="BN24" s="5"/>
      <c r="BO24" s="4"/>
      <c r="BP24" s="9"/>
      <c r="BQ24" s="5"/>
      <c r="BR24" s="5"/>
      <c r="BS24" s="4"/>
      <c r="BT24" s="9"/>
      <c r="BU24" s="5"/>
      <c r="BV24" s="5"/>
      <c r="BW24" s="4"/>
      <c r="BX24" s="9"/>
      <c r="BY24" s="5"/>
      <c r="BZ24" s="5"/>
      <c r="CA24" s="4"/>
      <c r="CB24" s="9"/>
      <c r="CC24" s="5"/>
      <c r="CD24" s="5"/>
      <c r="CE24" s="4"/>
      <c r="CF24" s="196"/>
      <c r="CG24" s="197"/>
      <c r="CH24" s="197"/>
      <c r="CI24" s="198"/>
      <c r="CJ24" s="196"/>
      <c r="CK24" s="197"/>
      <c r="CL24" s="197"/>
      <c r="CM24" s="198"/>
      <c r="CN24" s="186" t="str">
        <f t="shared" si="1"/>
        <v>DENIS</v>
      </c>
      <c r="CO24" s="187"/>
      <c r="CP24" s="187"/>
      <c r="CQ24" s="187"/>
      <c r="CR24" s="187"/>
      <c r="CS24" s="188"/>
    </row>
    <row r="25" spans="1:97" customFormat="1" x14ac:dyDescent="0.2">
      <c r="A25" s="156">
        <v>1.1111111111111112E-2</v>
      </c>
      <c r="B25" s="80">
        <f t="shared" si="0"/>
        <v>0.36458333333106974</v>
      </c>
      <c r="C25" s="171" t="str">
        <f>IF(ISNA(VLOOKUP(D25,[1]listing!$A$1:$E$80,4,FALSE)),"NN",VLOOKUP(D25,[1]listing!$A$1:$E$80,4,FALSE))</f>
        <v>NN</v>
      </c>
      <c r="D25" s="173" t="s">
        <v>82</v>
      </c>
      <c r="E25" s="105">
        <v>36526.5</v>
      </c>
      <c r="F25" s="106">
        <v>36526.905555555553</v>
      </c>
      <c r="G25" s="73">
        <v>5.2083333333333336E-2</v>
      </c>
      <c r="H25" s="294"/>
      <c r="I25" s="289"/>
      <c r="J25" s="5"/>
      <c r="K25" s="4"/>
      <c r="L25" s="9"/>
      <c r="M25" s="5"/>
      <c r="N25" s="5"/>
      <c r="O25" s="4"/>
      <c r="P25" s="9"/>
      <c r="Q25" s="5"/>
      <c r="R25" s="5"/>
      <c r="S25" s="4"/>
      <c r="T25" s="9"/>
      <c r="U25" s="5"/>
      <c r="V25" s="5"/>
      <c r="W25" s="17"/>
      <c r="X25" s="67" t="s">
        <v>26</v>
      </c>
      <c r="Y25" s="65" t="s">
        <v>26</v>
      </c>
      <c r="Z25" s="65" t="s">
        <v>26</v>
      </c>
      <c r="AA25" s="66" t="s">
        <v>26</v>
      </c>
      <c r="AB25" s="64" t="s">
        <v>26</v>
      </c>
      <c r="AC25" s="65">
        <v>23</v>
      </c>
      <c r="AD25" s="65">
        <v>24</v>
      </c>
      <c r="AE25" s="66" t="s">
        <v>26</v>
      </c>
      <c r="AF25" s="64">
        <v>24</v>
      </c>
      <c r="AG25" s="65">
        <v>24</v>
      </c>
      <c r="AH25" s="65">
        <v>24</v>
      </c>
      <c r="AI25" s="66" t="s">
        <v>78</v>
      </c>
      <c r="AJ25" s="2" t="s">
        <v>25</v>
      </c>
      <c r="AK25" s="3" t="s">
        <v>25</v>
      </c>
      <c r="AL25" s="3" t="s">
        <v>25</v>
      </c>
      <c r="AM25" s="66" t="s">
        <v>26</v>
      </c>
      <c r="AN25" s="64" t="s">
        <v>26</v>
      </c>
      <c r="AO25" s="65" t="s">
        <v>26</v>
      </c>
      <c r="AP25" s="65" t="s">
        <v>26</v>
      </c>
      <c r="AQ25" s="66" t="s">
        <v>26</v>
      </c>
      <c r="AR25" s="64" t="s">
        <v>26</v>
      </c>
      <c r="AS25" s="65" t="s">
        <v>26</v>
      </c>
      <c r="AT25" s="65" t="s">
        <v>26</v>
      </c>
      <c r="AU25" s="66" t="s">
        <v>26</v>
      </c>
      <c r="AV25" s="120" t="s">
        <v>24</v>
      </c>
      <c r="AW25" s="65" t="s">
        <v>26</v>
      </c>
      <c r="AX25" s="65" t="s">
        <v>26</v>
      </c>
      <c r="AY25" s="66" t="s">
        <v>26</v>
      </c>
      <c r="AZ25" s="64" t="s">
        <v>26</v>
      </c>
      <c r="BA25" s="65" t="s">
        <v>26</v>
      </c>
      <c r="BB25" s="65" t="s">
        <v>26</v>
      </c>
      <c r="BC25" s="66" t="s">
        <v>26</v>
      </c>
      <c r="BD25" s="120" t="s">
        <v>24</v>
      </c>
      <c r="BE25" s="7" t="s">
        <v>27</v>
      </c>
      <c r="BF25" s="7" t="s">
        <v>27</v>
      </c>
      <c r="BG25" s="66" t="s">
        <v>26</v>
      </c>
      <c r="BH25" s="64" t="s">
        <v>26</v>
      </c>
      <c r="BI25" s="65" t="s">
        <v>26</v>
      </c>
      <c r="BJ25" s="65" t="s">
        <v>26</v>
      </c>
      <c r="BK25" s="17"/>
      <c r="BL25" s="9"/>
      <c r="BM25" s="5"/>
      <c r="BN25" s="5"/>
      <c r="BO25" s="4"/>
      <c r="BP25" s="9"/>
      <c r="BQ25" s="5"/>
      <c r="BR25" s="5"/>
      <c r="BS25" s="4"/>
      <c r="BT25" s="9"/>
      <c r="BU25" s="5"/>
      <c r="BV25" s="5"/>
      <c r="BW25" s="4"/>
      <c r="BX25" s="9"/>
      <c r="BY25" s="5"/>
      <c r="BZ25" s="5"/>
      <c r="CA25" s="4"/>
      <c r="CB25" s="9"/>
      <c r="CC25" s="5"/>
      <c r="CD25" s="5"/>
      <c r="CE25" s="4"/>
      <c r="CF25" s="196"/>
      <c r="CG25" s="197"/>
      <c r="CH25" s="197"/>
      <c r="CI25" s="198"/>
      <c r="CJ25" s="196"/>
      <c r="CK25" s="197"/>
      <c r="CL25" s="197"/>
      <c r="CM25" s="198"/>
      <c r="CN25" s="186" t="str">
        <f t="shared" si="1"/>
        <v>PERSONNE 1</v>
      </c>
      <c r="CO25" s="187"/>
      <c r="CP25" s="187"/>
      <c r="CQ25" s="187"/>
      <c r="CR25" s="187"/>
      <c r="CS25" s="188"/>
    </row>
    <row r="26" spans="1:97" customFormat="1" x14ac:dyDescent="0.2">
      <c r="A26" s="156">
        <v>1.1111111111111112E-2</v>
      </c>
      <c r="B26" s="80">
        <f>SUM(F26-E26)-G26+A26</f>
        <v>0.33333333333349502</v>
      </c>
      <c r="C26" s="171">
        <f>IF(ISNA(VLOOKUP(D26,[1]listing!$A$1:$E$80,4,FALSE)),"NN",VLOOKUP(D26,[1]listing!$A$1:$E$80,4,FALSE))</f>
        <v>32</v>
      </c>
      <c r="D26" s="173" t="s">
        <v>60</v>
      </c>
      <c r="E26" s="105">
        <v>36526.541666666664</v>
      </c>
      <c r="F26" s="106">
        <v>36526.905555555553</v>
      </c>
      <c r="G26" s="73">
        <v>4.1666666666666664E-2</v>
      </c>
      <c r="H26" s="294"/>
      <c r="I26" s="289"/>
      <c r="J26" s="5"/>
      <c r="K26" s="4"/>
      <c r="L26" s="9"/>
      <c r="M26" s="5"/>
      <c r="N26" s="5"/>
      <c r="O26" s="4"/>
      <c r="P26" s="9"/>
      <c r="Q26" s="5"/>
      <c r="R26" s="5"/>
      <c r="S26" s="4"/>
      <c r="T26" s="9"/>
      <c r="U26" s="5"/>
      <c r="V26" s="5"/>
      <c r="W26" s="4"/>
      <c r="X26" s="9"/>
      <c r="Y26" s="5"/>
      <c r="Z26" s="5"/>
      <c r="AA26" s="17"/>
      <c r="AB26" s="67" t="s">
        <v>26</v>
      </c>
      <c r="AC26" s="65" t="s">
        <v>26</v>
      </c>
      <c r="AD26" s="65" t="s">
        <v>26</v>
      </c>
      <c r="AE26" s="66" t="s">
        <v>26</v>
      </c>
      <c r="AF26" s="64" t="s">
        <v>26</v>
      </c>
      <c r="AG26" s="65" t="s">
        <v>26</v>
      </c>
      <c r="AH26" s="65" t="s">
        <v>26</v>
      </c>
      <c r="AI26" s="66" t="s">
        <v>26</v>
      </c>
      <c r="AJ26" s="64" t="s">
        <v>26</v>
      </c>
      <c r="AK26" s="65" t="s">
        <v>26</v>
      </c>
      <c r="AL26" s="65" t="s">
        <v>26</v>
      </c>
      <c r="AM26" s="66" t="s">
        <v>26</v>
      </c>
      <c r="AN26" s="2" t="s">
        <v>25</v>
      </c>
      <c r="AO26" s="3" t="s">
        <v>25</v>
      </c>
      <c r="AP26" s="3" t="s">
        <v>25</v>
      </c>
      <c r="AQ26" s="66" t="s">
        <v>26</v>
      </c>
      <c r="AR26" s="64" t="s">
        <v>26</v>
      </c>
      <c r="AS26" s="65" t="s">
        <v>26</v>
      </c>
      <c r="AT26" s="65" t="s">
        <v>26</v>
      </c>
      <c r="AU26" s="66" t="s">
        <v>26</v>
      </c>
      <c r="AV26" s="64" t="s">
        <v>26</v>
      </c>
      <c r="AW26" s="65" t="s">
        <v>26</v>
      </c>
      <c r="AX26" s="65" t="s">
        <v>26</v>
      </c>
      <c r="AY26" s="66" t="s">
        <v>26</v>
      </c>
      <c r="AZ26" s="64" t="s">
        <v>26</v>
      </c>
      <c r="BA26" s="65" t="s">
        <v>26</v>
      </c>
      <c r="BB26" s="65" t="s">
        <v>26</v>
      </c>
      <c r="BC26" s="66" t="s">
        <v>26</v>
      </c>
      <c r="BD26" s="120" t="s">
        <v>24</v>
      </c>
      <c r="BE26" s="7" t="s">
        <v>27</v>
      </c>
      <c r="BF26" s="7" t="s">
        <v>27</v>
      </c>
      <c r="BG26" s="66" t="s">
        <v>26</v>
      </c>
      <c r="BH26" s="64" t="s">
        <v>26</v>
      </c>
      <c r="BI26" s="65" t="s">
        <v>26</v>
      </c>
      <c r="BJ26" s="65" t="s">
        <v>26</v>
      </c>
      <c r="BK26" s="17"/>
      <c r="BL26" s="9"/>
      <c r="BM26" s="5"/>
      <c r="BN26" s="5"/>
      <c r="BO26" s="4"/>
      <c r="BP26" s="9"/>
      <c r="BQ26" s="5"/>
      <c r="BR26" s="5"/>
      <c r="BS26" s="4"/>
      <c r="BT26" s="9"/>
      <c r="BU26" s="5"/>
      <c r="BV26" s="5"/>
      <c r="BW26" s="4"/>
      <c r="BX26" s="9"/>
      <c r="BY26" s="5"/>
      <c r="BZ26" s="5"/>
      <c r="CA26" s="4"/>
      <c r="CB26" s="9"/>
      <c r="CC26" s="5"/>
      <c r="CD26" s="5"/>
      <c r="CE26" s="4"/>
      <c r="CF26" s="223"/>
      <c r="CG26" s="224"/>
      <c r="CH26" s="224"/>
      <c r="CI26" s="225"/>
      <c r="CJ26" s="223"/>
      <c r="CK26" s="224"/>
      <c r="CL26" s="224"/>
      <c r="CM26" s="225"/>
      <c r="CN26" s="186" t="str">
        <f>D26</f>
        <v>NOEMIE</v>
      </c>
      <c r="CO26" s="187"/>
      <c r="CP26" s="187"/>
      <c r="CQ26" s="187"/>
      <c r="CR26" s="187"/>
      <c r="CS26" s="188"/>
    </row>
    <row r="27" spans="1:97" customFormat="1" x14ac:dyDescent="0.2">
      <c r="A27" s="156">
        <v>1.1111111111111112E-2</v>
      </c>
      <c r="B27" s="80">
        <f t="shared" si="0"/>
        <v>0.29166666666197771</v>
      </c>
      <c r="C27" s="171">
        <f>IF(ISNA(VLOOKUP(D27,[1]listing!$A$1:$E$80,4,FALSE)),"NN",VLOOKUP(D27,[1]listing!$A$1:$E$80,4,FALSE))</f>
        <v>25</v>
      </c>
      <c r="D27" s="173" t="s">
        <v>59</v>
      </c>
      <c r="E27" s="105">
        <v>36526.583333333336</v>
      </c>
      <c r="F27" s="106">
        <v>36526.905555555553</v>
      </c>
      <c r="G27" s="73">
        <v>4.1666666666666664E-2</v>
      </c>
      <c r="H27" s="294"/>
      <c r="I27" s="289"/>
      <c r="J27" s="5"/>
      <c r="K27" s="4"/>
      <c r="L27" s="9"/>
      <c r="M27" s="5"/>
      <c r="N27" s="5"/>
      <c r="O27" s="4"/>
      <c r="P27" s="9"/>
      <c r="Q27" s="5"/>
      <c r="R27" s="5"/>
      <c r="S27" s="4"/>
      <c r="T27" s="9"/>
      <c r="U27" s="5"/>
      <c r="V27" s="5"/>
      <c r="W27" s="4"/>
      <c r="X27" s="9"/>
      <c r="Y27" s="5"/>
      <c r="Z27" s="5"/>
      <c r="AA27" s="4"/>
      <c r="AB27" s="9"/>
      <c r="AC27" s="5"/>
      <c r="AD27" s="5"/>
      <c r="AE27" s="17"/>
      <c r="AF27" s="67" t="s">
        <v>26</v>
      </c>
      <c r="AG27" s="65" t="s">
        <v>26</v>
      </c>
      <c r="AH27" s="65" t="s">
        <v>26</v>
      </c>
      <c r="AI27" s="66" t="s">
        <v>26</v>
      </c>
      <c r="AJ27" s="55">
        <v>24</v>
      </c>
      <c r="AK27" s="56">
        <v>24</v>
      </c>
      <c r="AL27" s="56">
        <v>24</v>
      </c>
      <c r="AM27" s="57">
        <v>24</v>
      </c>
      <c r="AN27" s="55">
        <v>24</v>
      </c>
      <c r="AO27" s="56">
        <v>24</v>
      </c>
      <c r="AP27" s="56">
        <v>24</v>
      </c>
      <c r="AQ27" s="57">
        <v>24</v>
      </c>
      <c r="AR27" s="2" t="s">
        <v>25</v>
      </c>
      <c r="AS27" s="3" t="s">
        <v>25</v>
      </c>
      <c r="AT27" s="3" t="s">
        <v>25</v>
      </c>
      <c r="AU27" s="66" t="s">
        <v>26</v>
      </c>
      <c r="AV27" s="46">
        <v>11</v>
      </c>
      <c r="AW27" s="47">
        <v>11</v>
      </c>
      <c r="AX27" s="47">
        <v>11</v>
      </c>
      <c r="AY27" s="48">
        <v>11</v>
      </c>
      <c r="AZ27" s="46">
        <v>11</v>
      </c>
      <c r="BA27" s="47">
        <v>11</v>
      </c>
      <c r="BB27" s="47">
        <v>11</v>
      </c>
      <c r="BC27" s="48">
        <v>11</v>
      </c>
      <c r="BD27" s="120" t="s">
        <v>24</v>
      </c>
      <c r="BE27" s="7" t="s">
        <v>27</v>
      </c>
      <c r="BF27" s="7" t="s">
        <v>27</v>
      </c>
      <c r="BG27" s="66" t="s">
        <v>26</v>
      </c>
      <c r="BH27" s="64" t="s">
        <v>26</v>
      </c>
      <c r="BI27" s="65" t="s">
        <v>26</v>
      </c>
      <c r="BJ27" s="65" t="s">
        <v>26</v>
      </c>
      <c r="BK27" s="17"/>
      <c r="BL27" s="9"/>
      <c r="BM27" s="5"/>
      <c r="BN27" s="5"/>
      <c r="BO27" s="4"/>
      <c r="BP27" s="9"/>
      <c r="BQ27" s="5"/>
      <c r="BR27" s="5"/>
      <c r="BS27" s="4"/>
      <c r="BT27" s="9"/>
      <c r="BU27" s="5"/>
      <c r="BV27" s="5"/>
      <c r="BW27" s="4"/>
      <c r="BX27" s="9"/>
      <c r="BY27" s="5"/>
      <c r="BZ27" s="5"/>
      <c r="CA27" s="4"/>
      <c r="CB27" s="9"/>
      <c r="CC27" s="5"/>
      <c r="CD27" s="5"/>
      <c r="CE27" s="4"/>
      <c r="CF27" s="196"/>
      <c r="CG27" s="197"/>
      <c r="CH27" s="197"/>
      <c r="CI27" s="198"/>
      <c r="CJ27" s="196"/>
      <c r="CK27" s="197"/>
      <c r="CL27" s="197"/>
      <c r="CM27" s="198"/>
      <c r="CN27" s="186" t="str">
        <f t="shared" si="1"/>
        <v>SABRYA</v>
      </c>
      <c r="CO27" s="187"/>
      <c r="CP27" s="187"/>
      <c r="CQ27" s="187"/>
      <c r="CR27" s="187"/>
      <c r="CS27" s="188"/>
    </row>
    <row r="28" spans="1:97" customFormat="1" x14ac:dyDescent="0.2">
      <c r="A28" s="156">
        <v>1.1111111111111112E-2</v>
      </c>
      <c r="B28" s="80">
        <f t="shared" si="0"/>
        <v>0.29166666666197771</v>
      </c>
      <c r="C28" s="171" t="str">
        <f>IF(ISNA(VLOOKUP(D28,[1]listing!$A$1:$E$80,4,FALSE)),"NN",VLOOKUP(D28,[1]listing!$A$1:$E$80,4,FALSE))</f>
        <v>NN</v>
      </c>
      <c r="D28" s="173" t="s">
        <v>38</v>
      </c>
      <c r="E28" s="105">
        <v>36526.583333333336</v>
      </c>
      <c r="F28" s="106">
        <v>36526.905555555553</v>
      </c>
      <c r="G28" s="73">
        <v>4.1666666666666664E-2</v>
      </c>
      <c r="H28" s="294"/>
      <c r="I28" s="289"/>
      <c r="J28" s="5"/>
      <c r="K28" s="4"/>
      <c r="L28" s="9"/>
      <c r="M28" s="5"/>
      <c r="N28" s="5"/>
      <c r="O28" s="4"/>
      <c r="P28" s="9"/>
      <c r="Q28" s="5"/>
      <c r="R28" s="5"/>
      <c r="S28" s="4"/>
      <c r="T28" s="9"/>
      <c r="U28" s="5"/>
      <c r="V28" s="5"/>
      <c r="W28" s="4"/>
      <c r="X28" s="9"/>
      <c r="Y28" s="5"/>
      <c r="Z28" s="5"/>
      <c r="AA28" s="4"/>
      <c r="AB28" s="9"/>
      <c r="AC28" s="5"/>
      <c r="AD28" s="5"/>
      <c r="AE28" s="17"/>
      <c r="AF28" s="67" t="s">
        <v>26</v>
      </c>
      <c r="AG28" s="65" t="s">
        <v>26</v>
      </c>
      <c r="AH28" s="65" t="s">
        <v>26</v>
      </c>
      <c r="AI28" s="66" t="s">
        <v>26</v>
      </c>
      <c r="AJ28" s="64" t="s">
        <v>26</v>
      </c>
      <c r="AK28" s="65" t="s">
        <v>26</v>
      </c>
      <c r="AL28" s="65" t="s">
        <v>26</v>
      </c>
      <c r="AM28" s="66" t="s">
        <v>26</v>
      </c>
      <c r="AN28" s="64" t="s">
        <v>26</v>
      </c>
      <c r="AO28" s="65" t="s">
        <v>26</v>
      </c>
      <c r="AP28" s="65" t="s">
        <v>26</v>
      </c>
      <c r="AQ28" s="66" t="s">
        <v>26</v>
      </c>
      <c r="AR28" s="2" t="s">
        <v>25</v>
      </c>
      <c r="AS28" s="3" t="s">
        <v>25</v>
      </c>
      <c r="AT28" s="3" t="s">
        <v>25</v>
      </c>
      <c r="AU28" s="66" t="s">
        <v>26</v>
      </c>
      <c r="AV28" s="93">
        <v>29</v>
      </c>
      <c r="AW28" s="94">
        <v>29</v>
      </c>
      <c r="AX28" s="94">
        <v>29</v>
      </c>
      <c r="AY28" s="95">
        <v>29</v>
      </c>
      <c r="AZ28" s="93">
        <v>29</v>
      </c>
      <c r="BA28" s="94">
        <v>29</v>
      </c>
      <c r="BB28" s="94">
        <v>29</v>
      </c>
      <c r="BC28" s="95">
        <v>29</v>
      </c>
      <c r="BD28" s="120" t="s">
        <v>24</v>
      </c>
      <c r="BE28" s="7" t="s">
        <v>27</v>
      </c>
      <c r="BF28" s="7" t="s">
        <v>27</v>
      </c>
      <c r="BG28" s="66" t="s">
        <v>26</v>
      </c>
      <c r="BH28" s="64" t="s">
        <v>26</v>
      </c>
      <c r="BI28" s="65" t="s">
        <v>26</v>
      </c>
      <c r="BJ28" s="65" t="s">
        <v>26</v>
      </c>
      <c r="BK28" s="17"/>
      <c r="BL28" s="9"/>
      <c r="BM28" s="5"/>
      <c r="BN28" s="5"/>
      <c r="BO28" s="4"/>
      <c r="BP28" s="9"/>
      <c r="BQ28" s="5"/>
      <c r="BR28" s="5"/>
      <c r="BS28" s="4"/>
      <c r="BT28" s="9"/>
      <c r="BU28" s="5"/>
      <c r="BV28" s="5"/>
      <c r="BW28" s="4"/>
      <c r="BX28" s="9"/>
      <c r="BY28" s="5"/>
      <c r="BZ28" s="5"/>
      <c r="CA28" s="4"/>
      <c r="CB28" s="9"/>
      <c r="CC28" s="5"/>
      <c r="CD28" s="5"/>
      <c r="CE28" s="4"/>
      <c r="CF28" s="196"/>
      <c r="CG28" s="197"/>
      <c r="CH28" s="197"/>
      <c r="CI28" s="198"/>
      <c r="CJ28" s="196"/>
      <c r="CK28" s="197"/>
      <c r="CL28" s="197"/>
      <c r="CM28" s="198"/>
      <c r="CN28" s="186" t="str">
        <f t="shared" si="1"/>
        <v>HELINA</v>
      </c>
      <c r="CO28" s="187"/>
      <c r="CP28" s="187"/>
      <c r="CQ28" s="187"/>
      <c r="CR28" s="187"/>
      <c r="CS28" s="188"/>
    </row>
    <row r="29" spans="1:97" customFormat="1" x14ac:dyDescent="0.2">
      <c r="A29" s="156">
        <v>1.1111111111111112E-2</v>
      </c>
      <c r="B29" s="80">
        <f t="shared" si="0"/>
        <v>0.29166666666197771</v>
      </c>
      <c r="C29" s="171" t="str">
        <f>IF(ISNA(VLOOKUP(D29,[1]listing!$A$1:$E$80,4,FALSE)),"NN",VLOOKUP(D29,[1]listing!$A$1:$E$80,4,FALSE))</f>
        <v>NN</v>
      </c>
      <c r="D29" s="173" t="s">
        <v>51</v>
      </c>
      <c r="E29" s="105">
        <v>36526.583333333336</v>
      </c>
      <c r="F29" s="106">
        <v>36526.905555555553</v>
      </c>
      <c r="G29" s="73">
        <v>4.1666666666666664E-2</v>
      </c>
      <c r="H29" s="294"/>
      <c r="I29" s="289"/>
      <c r="J29" s="5"/>
      <c r="K29" s="4"/>
      <c r="L29" s="9"/>
      <c r="M29" s="5"/>
      <c r="N29" s="5"/>
      <c r="O29" s="4"/>
      <c r="P29" s="9"/>
      <c r="Q29" s="5"/>
      <c r="R29" s="5"/>
      <c r="S29" s="4"/>
      <c r="T29" s="9"/>
      <c r="U29" s="5"/>
      <c r="V29" s="5"/>
      <c r="W29" s="4"/>
      <c r="X29" s="9"/>
      <c r="Y29" s="5"/>
      <c r="Z29" s="5"/>
      <c r="AA29" s="4"/>
      <c r="AB29" s="9"/>
      <c r="AC29" s="5"/>
      <c r="AD29" s="5"/>
      <c r="AE29" s="17"/>
      <c r="AF29" s="67" t="s">
        <v>26</v>
      </c>
      <c r="AG29" s="65" t="s">
        <v>26</v>
      </c>
      <c r="AH29" s="65" t="s">
        <v>26</v>
      </c>
      <c r="AI29" s="66" t="s">
        <v>26</v>
      </c>
      <c r="AJ29" s="64" t="s">
        <v>26</v>
      </c>
      <c r="AK29" s="65" t="s">
        <v>26</v>
      </c>
      <c r="AL29" s="65" t="s">
        <v>26</v>
      </c>
      <c r="AM29" s="66" t="s">
        <v>26</v>
      </c>
      <c r="AN29" s="64" t="s">
        <v>26</v>
      </c>
      <c r="AO29" s="65" t="s">
        <v>26</v>
      </c>
      <c r="AP29" s="65" t="s">
        <v>26</v>
      </c>
      <c r="AQ29" s="66" t="s">
        <v>26</v>
      </c>
      <c r="AR29" s="2" t="s">
        <v>25</v>
      </c>
      <c r="AS29" s="3" t="s">
        <v>25</v>
      </c>
      <c r="AT29" s="3" t="s">
        <v>25</v>
      </c>
      <c r="AU29" s="66" t="s">
        <v>26</v>
      </c>
      <c r="AV29" s="64" t="s">
        <v>26</v>
      </c>
      <c r="AW29" s="65" t="s">
        <v>26</v>
      </c>
      <c r="AX29" s="65" t="s">
        <v>26</v>
      </c>
      <c r="AY29" s="66" t="s">
        <v>26</v>
      </c>
      <c r="AZ29" s="64" t="s">
        <v>26</v>
      </c>
      <c r="BA29" s="65" t="s">
        <v>26</v>
      </c>
      <c r="BB29" s="65" t="s">
        <v>26</v>
      </c>
      <c r="BC29" s="66" t="s">
        <v>26</v>
      </c>
      <c r="BD29" s="120" t="s">
        <v>24</v>
      </c>
      <c r="BE29" s="7" t="s">
        <v>27</v>
      </c>
      <c r="BF29" s="7" t="s">
        <v>27</v>
      </c>
      <c r="BG29" s="66" t="s">
        <v>26</v>
      </c>
      <c r="BH29" s="64" t="s">
        <v>26</v>
      </c>
      <c r="BI29" s="65" t="s">
        <v>26</v>
      </c>
      <c r="BJ29" s="65" t="s">
        <v>26</v>
      </c>
      <c r="BK29" s="17"/>
      <c r="BL29" s="9"/>
      <c r="BM29" s="5"/>
      <c r="BN29" s="5"/>
      <c r="BO29" s="4"/>
      <c r="BP29" s="9"/>
      <c r="BQ29" s="5"/>
      <c r="BR29" s="5"/>
      <c r="BS29" s="4"/>
      <c r="BT29" s="9"/>
      <c r="BU29" s="5"/>
      <c r="BV29" s="5"/>
      <c r="BW29" s="4"/>
      <c r="BX29" s="9"/>
      <c r="BY29" s="5"/>
      <c r="BZ29" s="5"/>
      <c r="CA29" s="4"/>
      <c r="CB29" s="9"/>
      <c r="CC29" s="5"/>
      <c r="CD29" s="5"/>
      <c r="CE29" s="4"/>
      <c r="CF29" s="196"/>
      <c r="CG29" s="197"/>
      <c r="CH29" s="197"/>
      <c r="CI29" s="198"/>
      <c r="CJ29" s="196"/>
      <c r="CK29" s="197"/>
      <c r="CL29" s="197"/>
      <c r="CM29" s="198"/>
      <c r="CN29" s="186" t="str">
        <f t="shared" si="1"/>
        <v>LAURA M</v>
      </c>
      <c r="CO29" s="187"/>
      <c r="CP29" s="187"/>
      <c r="CQ29" s="187"/>
      <c r="CR29" s="187"/>
      <c r="CS29" s="188"/>
    </row>
    <row r="30" spans="1:97" customFormat="1" x14ac:dyDescent="0.2">
      <c r="A30" s="156">
        <v>1.1111111111111112E-2</v>
      </c>
      <c r="B30" s="80">
        <f t="shared" si="0"/>
        <v>0.29166666666197771</v>
      </c>
      <c r="C30" s="171" t="str">
        <f>IF(ISNA(VLOOKUP(D30,[1]listing!$A$1:$E$80,4,FALSE)),"NN",VLOOKUP(D30,[1]listing!$A$1:$E$80,4,FALSE))</f>
        <v>NN</v>
      </c>
      <c r="D30" s="173" t="s">
        <v>55</v>
      </c>
      <c r="E30" s="105">
        <v>36526.583333333336</v>
      </c>
      <c r="F30" s="106">
        <v>36526.905555555553</v>
      </c>
      <c r="G30" s="73">
        <v>4.1666666666666664E-2</v>
      </c>
      <c r="H30" s="294"/>
      <c r="I30" s="289"/>
      <c r="J30" s="5"/>
      <c r="K30" s="4"/>
      <c r="L30" s="9"/>
      <c r="M30" s="5"/>
      <c r="N30" s="5"/>
      <c r="O30" s="4"/>
      <c r="P30" s="9"/>
      <c r="Q30" s="5"/>
      <c r="R30" s="5"/>
      <c r="S30" s="4"/>
      <c r="T30" s="9"/>
      <c r="U30" s="5"/>
      <c r="V30" s="5"/>
      <c r="W30" s="4"/>
      <c r="X30" s="9"/>
      <c r="Y30" s="5"/>
      <c r="Z30" s="5"/>
      <c r="AA30" s="4"/>
      <c r="AB30" s="9"/>
      <c r="AC30" s="5"/>
      <c r="AD30" s="5"/>
      <c r="AE30" s="17"/>
      <c r="AF30" s="67" t="s">
        <v>26</v>
      </c>
      <c r="AG30" s="65" t="s">
        <v>26</v>
      </c>
      <c r="AH30" s="65" t="s">
        <v>26</v>
      </c>
      <c r="AI30" s="66" t="s">
        <v>26</v>
      </c>
      <c r="AJ30" s="64" t="s">
        <v>26</v>
      </c>
      <c r="AK30" s="65" t="s">
        <v>26</v>
      </c>
      <c r="AL30" s="65" t="s">
        <v>26</v>
      </c>
      <c r="AM30" s="66" t="s">
        <v>26</v>
      </c>
      <c r="AN30" s="64" t="s">
        <v>26</v>
      </c>
      <c r="AO30" s="65" t="s">
        <v>26</v>
      </c>
      <c r="AP30" s="65" t="s">
        <v>26</v>
      </c>
      <c r="AQ30" s="66" t="s">
        <v>26</v>
      </c>
      <c r="AR30" s="2" t="s">
        <v>25</v>
      </c>
      <c r="AS30" s="3" t="s">
        <v>25</v>
      </c>
      <c r="AT30" s="3" t="s">
        <v>25</v>
      </c>
      <c r="AU30" s="66" t="s">
        <v>26</v>
      </c>
      <c r="AV30" s="93">
        <v>10</v>
      </c>
      <c r="AW30" s="94">
        <v>10</v>
      </c>
      <c r="AX30" s="94">
        <v>10</v>
      </c>
      <c r="AY30" s="95">
        <v>10</v>
      </c>
      <c r="AZ30" s="93">
        <v>10</v>
      </c>
      <c r="BA30" s="94">
        <v>10</v>
      </c>
      <c r="BB30" s="94">
        <v>10</v>
      </c>
      <c r="BC30" s="95">
        <v>10</v>
      </c>
      <c r="BD30" s="120" t="s">
        <v>24</v>
      </c>
      <c r="BE30" s="7" t="s">
        <v>27</v>
      </c>
      <c r="BF30" s="7" t="s">
        <v>27</v>
      </c>
      <c r="BG30" s="66" t="s">
        <v>26</v>
      </c>
      <c r="BH30" s="64" t="s">
        <v>26</v>
      </c>
      <c r="BI30" s="65" t="s">
        <v>26</v>
      </c>
      <c r="BJ30" s="65" t="s">
        <v>26</v>
      </c>
      <c r="BK30" s="17"/>
      <c r="BL30" s="9"/>
      <c r="BM30" s="5"/>
      <c r="BN30" s="5"/>
      <c r="BO30" s="4"/>
      <c r="BP30" s="9"/>
      <c r="BQ30" s="5"/>
      <c r="BR30" s="5"/>
      <c r="BS30" s="4"/>
      <c r="BT30" s="9"/>
      <c r="BU30" s="5"/>
      <c r="BV30" s="5"/>
      <c r="BW30" s="4"/>
      <c r="BX30" s="9"/>
      <c r="BY30" s="5"/>
      <c r="BZ30" s="5"/>
      <c r="CA30" s="4"/>
      <c r="CB30" s="9"/>
      <c r="CC30" s="5"/>
      <c r="CD30" s="5"/>
      <c r="CE30" s="4"/>
      <c r="CF30" s="223"/>
      <c r="CG30" s="224"/>
      <c r="CH30" s="224"/>
      <c r="CI30" s="225"/>
      <c r="CJ30" s="223"/>
      <c r="CK30" s="224"/>
      <c r="CL30" s="224"/>
      <c r="CM30" s="225"/>
      <c r="CN30" s="186" t="str">
        <f t="shared" si="1"/>
        <v>MAEHVA</v>
      </c>
      <c r="CO30" s="187"/>
      <c r="CP30" s="187"/>
      <c r="CQ30" s="187"/>
      <c r="CR30" s="187"/>
      <c r="CS30" s="188"/>
    </row>
    <row r="31" spans="1:97" customFormat="1" x14ac:dyDescent="0.2">
      <c r="A31" s="156">
        <v>1.1111111111111112E-2</v>
      </c>
      <c r="B31" s="80">
        <f t="shared" si="0"/>
        <v>0.29166666666197771</v>
      </c>
      <c r="C31" s="171" t="str">
        <f>IF(ISNA(VLOOKUP(D31,[1]listing!$A$1:$E$80,4,FALSE)),"NN",VLOOKUP(D31,[1]listing!$A$1:$E$80,4,FALSE))</f>
        <v>NN</v>
      </c>
      <c r="D31" s="173" t="s">
        <v>40</v>
      </c>
      <c r="E31" s="105">
        <v>36526.583333333336</v>
      </c>
      <c r="F31" s="106">
        <v>36526.905555555553</v>
      </c>
      <c r="G31" s="73">
        <v>4.1666666666666664E-2</v>
      </c>
      <c r="H31" s="294"/>
      <c r="I31" s="289"/>
      <c r="J31" s="5"/>
      <c r="K31" s="4"/>
      <c r="L31" s="9"/>
      <c r="M31" s="5"/>
      <c r="N31" s="5"/>
      <c r="O31" s="4"/>
      <c r="P31" s="9"/>
      <c r="Q31" s="5"/>
      <c r="R31" s="5"/>
      <c r="S31" s="4"/>
      <c r="T31" s="9"/>
      <c r="U31" s="5"/>
      <c r="V31" s="5"/>
      <c r="W31" s="4"/>
      <c r="X31" s="9"/>
      <c r="Y31" s="5"/>
      <c r="Z31" s="5"/>
      <c r="AA31" s="4"/>
      <c r="AB31" s="9"/>
      <c r="AC31" s="5"/>
      <c r="AD31" s="5"/>
      <c r="AE31" s="17"/>
      <c r="AF31" s="67" t="s">
        <v>26</v>
      </c>
      <c r="AG31" s="65" t="s">
        <v>26</v>
      </c>
      <c r="AH31" s="65" t="s">
        <v>26</v>
      </c>
      <c r="AI31" s="66" t="s">
        <v>26</v>
      </c>
      <c r="AJ31" s="64" t="s">
        <v>26</v>
      </c>
      <c r="AK31" s="65" t="s">
        <v>26</v>
      </c>
      <c r="AL31" s="65" t="s">
        <v>26</v>
      </c>
      <c r="AM31" s="66" t="s">
        <v>26</v>
      </c>
      <c r="AN31" s="2" t="s">
        <v>25</v>
      </c>
      <c r="AO31" s="3" t="s">
        <v>25</v>
      </c>
      <c r="AP31" s="3" t="s">
        <v>25</v>
      </c>
      <c r="AQ31" s="66" t="s">
        <v>26</v>
      </c>
      <c r="AR31" s="93">
        <v>26</v>
      </c>
      <c r="AS31" s="94">
        <v>26</v>
      </c>
      <c r="AT31" s="94">
        <v>26</v>
      </c>
      <c r="AU31" s="95">
        <v>26</v>
      </c>
      <c r="AV31" s="93">
        <v>26</v>
      </c>
      <c r="AW31" s="94">
        <v>26</v>
      </c>
      <c r="AX31" s="94">
        <v>26</v>
      </c>
      <c r="AY31" s="95">
        <v>26</v>
      </c>
      <c r="AZ31" s="93">
        <v>26</v>
      </c>
      <c r="BA31" s="94">
        <v>26</v>
      </c>
      <c r="BB31" s="94">
        <v>26</v>
      </c>
      <c r="BC31" s="95">
        <v>26</v>
      </c>
      <c r="BD31" s="120" t="s">
        <v>24</v>
      </c>
      <c r="BE31" s="7" t="s">
        <v>27</v>
      </c>
      <c r="BF31" s="7" t="s">
        <v>27</v>
      </c>
      <c r="BG31" s="66" t="s">
        <v>26</v>
      </c>
      <c r="BH31" s="64" t="s">
        <v>26</v>
      </c>
      <c r="BI31" s="65" t="s">
        <v>26</v>
      </c>
      <c r="BJ31" s="65" t="s">
        <v>26</v>
      </c>
      <c r="BK31" s="17"/>
      <c r="BL31" s="9"/>
      <c r="BM31" s="5"/>
      <c r="BN31" s="5"/>
      <c r="BO31" s="4"/>
      <c r="BP31" s="9"/>
      <c r="BQ31" s="5"/>
      <c r="BR31" s="5"/>
      <c r="BS31" s="4"/>
      <c r="BT31" s="9"/>
      <c r="BU31" s="5"/>
      <c r="BV31" s="5"/>
      <c r="BW31" s="4"/>
      <c r="BX31" s="9"/>
      <c r="BY31" s="5"/>
      <c r="BZ31" s="5"/>
      <c r="CA31" s="4"/>
      <c r="CB31" s="9"/>
      <c r="CC31" s="5"/>
      <c r="CD31" s="5"/>
      <c r="CE31" s="4"/>
      <c r="CF31" s="223"/>
      <c r="CG31" s="224"/>
      <c r="CH31" s="224"/>
      <c r="CI31" s="225"/>
      <c r="CJ31" s="223"/>
      <c r="CK31" s="224"/>
      <c r="CL31" s="224"/>
      <c r="CM31" s="225"/>
      <c r="CN31" s="186" t="str">
        <f t="shared" si="1"/>
        <v>EMILIE</v>
      </c>
      <c r="CO31" s="187"/>
      <c r="CP31" s="187"/>
      <c r="CQ31" s="187"/>
      <c r="CR31" s="187"/>
      <c r="CS31" s="188"/>
    </row>
    <row r="32" spans="1:97" customFormat="1" x14ac:dyDescent="0.2">
      <c r="A32" s="156">
        <v>1.1111111111111112E-2</v>
      </c>
      <c r="B32" s="80">
        <f t="shared" si="0"/>
        <v>0.29166666666197771</v>
      </c>
      <c r="C32" s="171" t="str">
        <f>IF(ISNA(VLOOKUP(D32,[1]listing!$A$1:$E$80,4,FALSE)),"NN",VLOOKUP(D32,[1]listing!$A$1:$E$80,4,FALSE))</f>
        <v>NN</v>
      </c>
      <c r="D32" s="173" t="s">
        <v>46</v>
      </c>
      <c r="E32" s="105">
        <v>36526.583333333336</v>
      </c>
      <c r="F32" s="106">
        <v>36526.905555555553</v>
      </c>
      <c r="G32" s="73">
        <v>4.1666666666666664E-2</v>
      </c>
      <c r="H32" s="296" t="s">
        <v>79</v>
      </c>
      <c r="I32" s="289"/>
      <c r="J32" s="5"/>
      <c r="K32" s="4"/>
      <c r="L32" s="9"/>
      <c r="M32" s="5"/>
      <c r="N32" s="5"/>
      <c r="O32" s="4"/>
      <c r="P32" s="9"/>
      <c r="Q32" s="5"/>
      <c r="R32" s="5"/>
      <c r="S32" s="4"/>
      <c r="T32" s="9"/>
      <c r="U32" s="5"/>
      <c r="V32" s="5"/>
      <c r="W32" s="4"/>
      <c r="X32" s="9"/>
      <c r="Y32" s="5"/>
      <c r="Z32" s="5"/>
      <c r="AA32" s="4"/>
      <c r="AB32" s="9"/>
      <c r="AC32" s="5"/>
      <c r="AD32" s="5"/>
      <c r="AE32" s="17"/>
      <c r="AF32" s="67" t="s">
        <v>26</v>
      </c>
      <c r="AG32" s="65" t="s">
        <v>26</v>
      </c>
      <c r="AH32" s="65" t="s">
        <v>26</v>
      </c>
      <c r="AI32" s="66" t="s">
        <v>26</v>
      </c>
      <c r="AJ32" s="64" t="s">
        <v>26</v>
      </c>
      <c r="AK32" s="65" t="s">
        <v>78</v>
      </c>
      <c r="AL32" s="65" t="s">
        <v>26</v>
      </c>
      <c r="AM32" s="66" t="s">
        <v>26</v>
      </c>
      <c r="AN32" s="2" t="s">
        <v>25</v>
      </c>
      <c r="AO32" s="3" t="s">
        <v>25</v>
      </c>
      <c r="AP32" s="3" t="s">
        <v>25</v>
      </c>
      <c r="AQ32" s="66" t="s">
        <v>26</v>
      </c>
      <c r="AR32" s="55">
        <v>23</v>
      </c>
      <c r="AS32" s="56">
        <v>23</v>
      </c>
      <c r="AT32" s="56">
        <v>23</v>
      </c>
      <c r="AU32" s="57">
        <v>23</v>
      </c>
      <c r="AV32" s="55">
        <v>23</v>
      </c>
      <c r="AW32" s="56">
        <v>23</v>
      </c>
      <c r="AX32" s="56">
        <v>23</v>
      </c>
      <c r="AY32" s="57">
        <v>23</v>
      </c>
      <c r="AZ32" s="55">
        <v>23</v>
      </c>
      <c r="BA32" s="56">
        <v>23</v>
      </c>
      <c r="BB32" s="56">
        <v>23</v>
      </c>
      <c r="BC32" s="57">
        <v>23</v>
      </c>
      <c r="BD32" s="120" t="s">
        <v>24</v>
      </c>
      <c r="BE32" s="7" t="s">
        <v>27</v>
      </c>
      <c r="BF32" s="7" t="s">
        <v>27</v>
      </c>
      <c r="BG32" s="66" t="s">
        <v>26</v>
      </c>
      <c r="BH32" s="64" t="s">
        <v>26</v>
      </c>
      <c r="BI32" s="65" t="s">
        <v>26</v>
      </c>
      <c r="BJ32" s="65" t="s">
        <v>26</v>
      </c>
      <c r="BK32" s="17"/>
      <c r="BL32" s="9"/>
      <c r="BM32" s="5"/>
      <c r="BN32" s="5"/>
      <c r="BO32" s="4"/>
      <c r="BP32" s="9"/>
      <c r="BQ32" s="5"/>
      <c r="BR32" s="5"/>
      <c r="BS32" s="4"/>
      <c r="BT32" s="9"/>
      <c r="BU32" s="5"/>
      <c r="BV32" s="5"/>
      <c r="BW32" s="4"/>
      <c r="BX32" s="9"/>
      <c r="BY32" s="5"/>
      <c r="BZ32" s="5"/>
      <c r="CA32" s="4"/>
      <c r="CB32" s="9"/>
      <c r="CC32" s="5"/>
      <c r="CD32" s="5"/>
      <c r="CE32" s="4"/>
      <c r="CF32" s="196"/>
      <c r="CG32" s="197"/>
      <c r="CH32" s="197"/>
      <c r="CI32" s="198"/>
      <c r="CJ32" s="196"/>
      <c r="CK32" s="197"/>
      <c r="CL32" s="197"/>
      <c r="CM32" s="198"/>
      <c r="CN32" s="186" t="str">
        <f t="shared" si="1"/>
        <v>KITTI</v>
      </c>
      <c r="CO32" s="187"/>
      <c r="CP32" s="187"/>
      <c r="CQ32" s="187"/>
      <c r="CR32" s="187"/>
      <c r="CS32" s="188"/>
    </row>
    <row r="33" spans="1:111" customFormat="1" x14ac:dyDescent="0.2">
      <c r="A33" s="156">
        <v>1.1111111111111112E-2</v>
      </c>
      <c r="B33" s="80">
        <f t="shared" si="0"/>
        <v>0.29166666666197771</v>
      </c>
      <c r="C33" s="171">
        <f>IF(ISNA(VLOOKUP(D33,[1]listing!$A$1:$E$80,4,FALSE)),"NN",VLOOKUP(D33,[1]listing!$A$1:$E$80,4,FALSE))</f>
        <v>13</v>
      </c>
      <c r="D33" s="173" t="s">
        <v>53</v>
      </c>
      <c r="E33" s="105">
        <v>36526.583333333336</v>
      </c>
      <c r="F33" s="106">
        <v>36526.905555555553</v>
      </c>
      <c r="G33" s="73">
        <v>4.1666666666666664E-2</v>
      </c>
      <c r="H33" s="296" t="s">
        <v>79</v>
      </c>
      <c r="I33" s="289"/>
      <c r="J33" s="5"/>
      <c r="K33" s="4"/>
      <c r="L33" s="9"/>
      <c r="M33" s="5"/>
      <c r="N33" s="5"/>
      <c r="O33" s="4"/>
      <c r="P33" s="9"/>
      <c r="Q33" s="5"/>
      <c r="R33" s="5"/>
      <c r="S33" s="4"/>
      <c r="T33" s="9"/>
      <c r="U33" s="5"/>
      <c r="V33" s="5"/>
      <c r="W33" s="4"/>
      <c r="X33" s="9"/>
      <c r="Y33" s="5"/>
      <c r="Z33" s="5"/>
      <c r="AA33" s="4"/>
      <c r="AB33" s="9"/>
      <c r="AC33" s="5"/>
      <c r="AD33" s="5"/>
      <c r="AE33" s="17"/>
      <c r="AF33" s="67" t="s">
        <v>26</v>
      </c>
      <c r="AG33" s="242" t="s">
        <v>32</v>
      </c>
      <c r="AH33" s="243"/>
      <c r="AI33" s="244"/>
      <c r="AJ33" s="64" t="s">
        <v>26</v>
      </c>
      <c r="AK33" s="65" t="s">
        <v>26</v>
      </c>
      <c r="AL33" s="65" t="s">
        <v>26</v>
      </c>
      <c r="AM33" s="66" t="s">
        <v>26</v>
      </c>
      <c r="AN33" s="2" t="s">
        <v>25</v>
      </c>
      <c r="AO33" s="3" t="s">
        <v>25</v>
      </c>
      <c r="AP33" s="3" t="s">
        <v>25</v>
      </c>
      <c r="AQ33" s="66" t="s">
        <v>26</v>
      </c>
      <c r="AR33" s="55">
        <v>24</v>
      </c>
      <c r="AS33" s="56">
        <v>24</v>
      </c>
      <c r="AT33" s="56">
        <v>24</v>
      </c>
      <c r="AU33" s="57">
        <v>24</v>
      </c>
      <c r="AV33" s="55">
        <v>24</v>
      </c>
      <c r="AW33" s="56">
        <v>24</v>
      </c>
      <c r="AX33" s="56">
        <v>24</v>
      </c>
      <c r="AY33" s="57">
        <v>24</v>
      </c>
      <c r="AZ33" s="55">
        <v>24</v>
      </c>
      <c r="BA33" s="56">
        <v>24</v>
      </c>
      <c r="BB33" s="56">
        <v>24</v>
      </c>
      <c r="BC33" s="57">
        <v>24</v>
      </c>
      <c r="BD33" s="120" t="s">
        <v>24</v>
      </c>
      <c r="BE33" s="7" t="s">
        <v>27</v>
      </c>
      <c r="BF33" s="7" t="s">
        <v>27</v>
      </c>
      <c r="BG33" s="66" t="s">
        <v>26</v>
      </c>
      <c r="BH33" s="64" t="s">
        <v>26</v>
      </c>
      <c r="BI33" s="65" t="s">
        <v>26</v>
      </c>
      <c r="BJ33" s="65" t="s">
        <v>26</v>
      </c>
      <c r="BK33" s="17"/>
      <c r="BL33" s="9"/>
      <c r="BM33" s="5"/>
      <c r="BN33" s="5"/>
      <c r="BO33" s="4"/>
      <c r="BP33" s="9"/>
      <c r="BQ33" s="5"/>
      <c r="BR33" s="5"/>
      <c r="BS33" s="4"/>
      <c r="BT33" s="9"/>
      <c r="BU33" s="5"/>
      <c r="BV33" s="5"/>
      <c r="BW33" s="4"/>
      <c r="BX33" s="9"/>
      <c r="BY33" s="5"/>
      <c r="BZ33" s="5"/>
      <c r="CA33" s="4"/>
      <c r="CB33" s="9"/>
      <c r="CC33" s="5"/>
      <c r="CD33" s="5"/>
      <c r="CE33" s="4"/>
      <c r="CF33" s="196"/>
      <c r="CG33" s="197"/>
      <c r="CH33" s="197"/>
      <c r="CI33" s="198"/>
      <c r="CJ33" s="196"/>
      <c r="CK33" s="197"/>
      <c r="CL33" s="197"/>
      <c r="CM33" s="198"/>
      <c r="CN33" s="186" t="str">
        <f t="shared" si="1"/>
        <v>LAURINE</v>
      </c>
      <c r="CO33" s="187"/>
      <c r="CP33" s="187"/>
      <c r="CQ33" s="187"/>
      <c r="CR33" s="187"/>
      <c r="CS33" s="188"/>
    </row>
    <row r="34" spans="1:111" customFormat="1" x14ac:dyDescent="0.2">
      <c r="A34" s="156">
        <v>1.1111111111111112E-2</v>
      </c>
      <c r="B34" s="80">
        <f t="shared" si="0"/>
        <v>0.29166666666197771</v>
      </c>
      <c r="C34" s="171">
        <f>IF(ISNA(VLOOKUP(D34,[1]listing!$A$1:$E$80,4,FALSE)),"NN",VLOOKUP(D34,[1]listing!$A$1:$E$80,4,FALSE))</f>
        <v>24</v>
      </c>
      <c r="D34" s="173" t="s">
        <v>57</v>
      </c>
      <c r="E34" s="105">
        <v>36526.583333333336</v>
      </c>
      <c r="F34" s="106">
        <v>36526.905555555553</v>
      </c>
      <c r="G34" s="73">
        <v>4.1666666666666664E-2</v>
      </c>
      <c r="H34" s="296" t="s">
        <v>80</v>
      </c>
      <c r="I34" s="289"/>
      <c r="J34" s="5"/>
      <c r="K34" s="4"/>
      <c r="L34" s="9"/>
      <c r="M34" s="5"/>
      <c r="N34" s="5"/>
      <c r="O34" s="4"/>
      <c r="P34" s="9"/>
      <c r="Q34" s="5"/>
      <c r="R34" s="5"/>
      <c r="S34" s="4"/>
      <c r="T34" s="9"/>
      <c r="U34" s="5"/>
      <c r="V34" s="5"/>
      <c r="W34" s="4"/>
      <c r="X34" s="9"/>
      <c r="Y34" s="5"/>
      <c r="Z34" s="5"/>
      <c r="AA34" s="4"/>
      <c r="AB34" s="9"/>
      <c r="AC34" s="5"/>
      <c r="AD34" s="5"/>
      <c r="AE34" s="17"/>
      <c r="AF34" s="67" t="s">
        <v>26</v>
      </c>
      <c r="AG34" s="242" t="s">
        <v>32</v>
      </c>
      <c r="AH34" s="243"/>
      <c r="AI34" s="244"/>
      <c r="AJ34" s="64" t="s">
        <v>26</v>
      </c>
      <c r="AK34" s="65">
        <v>23</v>
      </c>
      <c r="AL34" s="65">
        <v>10</v>
      </c>
      <c r="AM34" s="66">
        <v>12</v>
      </c>
      <c r="AN34" s="2" t="s">
        <v>25</v>
      </c>
      <c r="AO34" s="3" t="s">
        <v>25</v>
      </c>
      <c r="AP34" s="3" t="s">
        <v>25</v>
      </c>
      <c r="AQ34" s="66" t="s">
        <v>26</v>
      </c>
      <c r="AR34" s="93">
        <v>13</v>
      </c>
      <c r="AS34" s="94">
        <v>35</v>
      </c>
      <c r="AT34" s="94">
        <v>35</v>
      </c>
      <c r="AU34" s="95">
        <v>35</v>
      </c>
      <c r="AV34" s="93">
        <v>10</v>
      </c>
      <c r="AW34" s="94">
        <v>35</v>
      </c>
      <c r="AX34" s="94">
        <v>35</v>
      </c>
      <c r="AY34" s="95">
        <v>35</v>
      </c>
      <c r="AZ34" s="93">
        <v>35</v>
      </c>
      <c r="BA34" s="94">
        <v>35</v>
      </c>
      <c r="BB34" s="94">
        <v>35</v>
      </c>
      <c r="BC34" s="95">
        <v>35</v>
      </c>
      <c r="BD34" s="120" t="s">
        <v>24</v>
      </c>
      <c r="BE34" s="7" t="s">
        <v>27</v>
      </c>
      <c r="BF34" s="7" t="s">
        <v>27</v>
      </c>
      <c r="BG34" s="66" t="s">
        <v>26</v>
      </c>
      <c r="BH34" s="64" t="s">
        <v>26</v>
      </c>
      <c r="BI34" s="65" t="s">
        <v>26</v>
      </c>
      <c r="BJ34" s="65" t="s">
        <v>26</v>
      </c>
      <c r="BK34" s="17"/>
      <c r="BL34" s="9"/>
      <c r="BM34" s="5"/>
      <c r="BN34" s="5"/>
      <c r="BO34" s="4"/>
      <c r="BP34" s="9"/>
      <c r="BQ34" s="5"/>
      <c r="BR34" s="5"/>
      <c r="BS34" s="4"/>
      <c r="BT34" s="9"/>
      <c r="BU34" s="5"/>
      <c r="BV34" s="5"/>
      <c r="BW34" s="4"/>
      <c r="BX34" s="9"/>
      <c r="BY34" s="5"/>
      <c r="BZ34" s="5"/>
      <c r="CA34" s="4"/>
      <c r="CB34" s="9"/>
      <c r="CC34" s="5"/>
      <c r="CD34" s="5"/>
      <c r="CE34" s="4"/>
      <c r="CF34" s="196"/>
      <c r="CG34" s="197"/>
      <c r="CH34" s="197"/>
      <c r="CI34" s="198"/>
      <c r="CJ34" s="196"/>
      <c r="CK34" s="197"/>
      <c r="CL34" s="197"/>
      <c r="CM34" s="198"/>
      <c r="CN34" s="186" t="str">
        <f t="shared" si="1"/>
        <v>JOEL</v>
      </c>
      <c r="CO34" s="187"/>
      <c r="CP34" s="187"/>
      <c r="CQ34" s="187"/>
      <c r="CR34" s="187"/>
      <c r="CS34" s="188"/>
    </row>
    <row r="35" spans="1:111" customFormat="1" x14ac:dyDescent="0.2">
      <c r="A35" s="156">
        <v>1.1111111111111112E-2</v>
      </c>
      <c r="B35" s="80">
        <f t="shared" si="0"/>
        <v>0.29166666666197771</v>
      </c>
      <c r="C35" s="171">
        <f>IF(ISNA(VLOOKUP(D35,[1]listing!$A$1:$E$80,4,FALSE)),"NN",VLOOKUP(D35,[1]listing!$A$1:$E$80,4,FALSE))</f>
        <v>34</v>
      </c>
      <c r="D35" s="173" t="s">
        <v>62</v>
      </c>
      <c r="E35" s="105">
        <v>36526.583333333336</v>
      </c>
      <c r="F35" s="106">
        <v>36526.905555555553</v>
      </c>
      <c r="G35" s="73">
        <v>4.1666666666666664E-2</v>
      </c>
      <c r="H35" s="296" t="s">
        <v>81</v>
      </c>
      <c r="I35" s="289"/>
      <c r="J35" s="5"/>
      <c r="K35" s="4"/>
      <c r="L35" s="9"/>
      <c r="M35" s="5"/>
      <c r="N35" s="5"/>
      <c r="O35" s="4"/>
      <c r="P35" s="9"/>
      <c r="Q35" s="5"/>
      <c r="R35" s="5"/>
      <c r="S35" s="4"/>
      <c r="T35" s="9"/>
      <c r="U35" s="5"/>
      <c r="V35" s="5"/>
      <c r="W35" s="4"/>
      <c r="X35" s="9"/>
      <c r="Y35" s="5"/>
      <c r="Z35" s="5"/>
      <c r="AA35" s="4"/>
      <c r="AB35" s="9"/>
      <c r="AC35" s="5"/>
      <c r="AD35" s="5"/>
      <c r="AE35" s="17"/>
      <c r="AF35" s="67" t="s">
        <v>26</v>
      </c>
      <c r="AG35" s="236" t="s">
        <v>35</v>
      </c>
      <c r="AH35" s="237"/>
      <c r="AI35" s="238"/>
      <c r="AJ35" s="64" t="s">
        <v>26</v>
      </c>
      <c r="AK35" s="65" t="s">
        <v>26</v>
      </c>
      <c r="AL35" s="65" t="s">
        <v>78</v>
      </c>
      <c r="AM35" s="66" t="s">
        <v>26</v>
      </c>
      <c r="AN35" s="2" t="s">
        <v>25</v>
      </c>
      <c r="AO35" s="3" t="s">
        <v>25</v>
      </c>
      <c r="AP35" s="3" t="s">
        <v>25</v>
      </c>
      <c r="AQ35" s="66" t="s">
        <v>26</v>
      </c>
      <c r="AR35" s="93">
        <v>37</v>
      </c>
      <c r="AS35" s="94">
        <v>37</v>
      </c>
      <c r="AT35" s="94">
        <v>37</v>
      </c>
      <c r="AU35" s="95">
        <v>37</v>
      </c>
      <c r="AV35" s="55">
        <v>24</v>
      </c>
      <c r="AW35" s="56">
        <v>24</v>
      </c>
      <c r="AX35" s="56">
        <v>24</v>
      </c>
      <c r="AY35" s="57">
        <v>24</v>
      </c>
      <c r="AZ35" s="93">
        <v>37</v>
      </c>
      <c r="BA35" s="94">
        <v>37</v>
      </c>
      <c r="BB35" s="94">
        <v>37</v>
      </c>
      <c r="BC35" s="95">
        <v>37</v>
      </c>
      <c r="BD35" s="120" t="s">
        <v>24</v>
      </c>
      <c r="BE35" s="7" t="s">
        <v>27</v>
      </c>
      <c r="BF35" s="7" t="s">
        <v>27</v>
      </c>
      <c r="BG35" s="66" t="s">
        <v>26</v>
      </c>
      <c r="BH35" s="64" t="s">
        <v>26</v>
      </c>
      <c r="BI35" s="65" t="s">
        <v>26</v>
      </c>
      <c r="BJ35" s="65" t="s">
        <v>26</v>
      </c>
      <c r="BK35" s="17"/>
      <c r="BL35" s="9"/>
      <c r="BM35" s="5"/>
      <c r="BN35" s="5"/>
      <c r="BO35" s="4"/>
      <c r="BP35" s="9"/>
      <c r="BQ35" s="5"/>
      <c r="BR35" s="5"/>
      <c r="BS35" s="4"/>
      <c r="BT35" s="9"/>
      <c r="BU35" s="5"/>
      <c r="BV35" s="5"/>
      <c r="BW35" s="4"/>
      <c r="BX35" s="9"/>
      <c r="BY35" s="5"/>
      <c r="BZ35" s="5"/>
      <c r="CA35" s="4"/>
      <c r="CB35" s="9"/>
      <c r="CC35" s="5"/>
      <c r="CD35" s="5"/>
      <c r="CE35" s="4"/>
      <c r="CF35" s="196"/>
      <c r="CG35" s="197"/>
      <c r="CH35" s="197"/>
      <c r="CI35" s="198"/>
      <c r="CJ35" s="196"/>
      <c r="CK35" s="197"/>
      <c r="CL35" s="197"/>
      <c r="CM35" s="198"/>
      <c r="CN35" s="186" t="str">
        <f t="shared" si="1"/>
        <v>JENNIFER</v>
      </c>
      <c r="CO35" s="187"/>
      <c r="CP35" s="187"/>
      <c r="CQ35" s="187"/>
      <c r="CR35" s="187"/>
      <c r="CS35" s="188"/>
    </row>
    <row r="36" spans="1:111" customFormat="1" x14ac:dyDescent="0.2">
      <c r="A36" s="156">
        <v>1.1111111111111112E-2</v>
      </c>
      <c r="B36" s="80">
        <f>SUM(F36-E36)-G36+A36</f>
        <v>0.29166666666197771</v>
      </c>
      <c r="C36" s="171">
        <f>IF(ISNA(VLOOKUP(D36,[1]listing!$A$1:$E$80,4,FALSE)),"NN",VLOOKUP(D36,[1]listing!$A$1:$E$80,4,FALSE))</f>
        <v>16</v>
      </c>
      <c r="D36" s="173" t="s">
        <v>63</v>
      </c>
      <c r="E36" s="105">
        <v>36526.583333333336</v>
      </c>
      <c r="F36" s="106">
        <v>36526.905555555553</v>
      </c>
      <c r="G36" s="73">
        <v>4.1666666666666664E-2</v>
      </c>
      <c r="H36" s="294"/>
      <c r="I36" s="289"/>
      <c r="J36" s="5"/>
      <c r="K36" s="4"/>
      <c r="L36" s="9"/>
      <c r="M36" s="5"/>
      <c r="N36" s="5"/>
      <c r="O36" s="4"/>
      <c r="P36" s="9"/>
      <c r="Q36" s="5"/>
      <c r="R36" s="5"/>
      <c r="S36" s="4"/>
      <c r="T36" s="9"/>
      <c r="U36" s="5"/>
      <c r="V36" s="5"/>
      <c r="W36" s="4"/>
      <c r="X36" s="9"/>
      <c r="Y36" s="5"/>
      <c r="Z36" s="5"/>
      <c r="AA36" s="4"/>
      <c r="AB36" s="9"/>
      <c r="AC36" s="5"/>
      <c r="AD36" s="5"/>
      <c r="AE36" s="17"/>
      <c r="AF36" s="67" t="s">
        <v>26</v>
      </c>
      <c r="AG36" s="236" t="s">
        <v>35</v>
      </c>
      <c r="AH36" s="237"/>
      <c r="AI36" s="238"/>
      <c r="AJ36" s="93">
        <v>26</v>
      </c>
      <c r="AK36" s="94">
        <v>26</v>
      </c>
      <c r="AL36" s="94">
        <v>26</v>
      </c>
      <c r="AM36" s="95">
        <v>26</v>
      </c>
      <c r="AN36" s="93">
        <v>26</v>
      </c>
      <c r="AO36" s="94">
        <v>26</v>
      </c>
      <c r="AP36" s="94">
        <v>26</v>
      </c>
      <c r="AQ36" s="95">
        <v>26</v>
      </c>
      <c r="AR36" s="2" t="s">
        <v>25</v>
      </c>
      <c r="AS36" s="3" t="s">
        <v>25</v>
      </c>
      <c r="AT36" s="3" t="s">
        <v>25</v>
      </c>
      <c r="AU36" s="66" t="s">
        <v>26</v>
      </c>
      <c r="AV36" s="64" t="s">
        <v>26</v>
      </c>
      <c r="AW36" s="65" t="s">
        <v>26</v>
      </c>
      <c r="AX36" s="65" t="s">
        <v>26</v>
      </c>
      <c r="AY36" s="66" t="s">
        <v>26</v>
      </c>
      <c r="AZ36" s="64" t="s">
        <v>26</v>
      </c>
      <c r="BA36" s="65" t="s">
        <v>26</v>
      </c>
      <c r="BB36" s="65" t="s">
        <v>26</v>
      </c>
      <c r="BC36" s="66" t="s">
        <v>26</v>
      </c>
      <c r="BD36" s="120" t="s">
        <v>24</v>
      </c>
      <c r="BE36" s="7" t="s">
        <v>27</v>
      </c>
      <c r="BF36" s="7" t="s">
        <v>27</v>
      </c>
      <c r="BG36" s="66" t="s">
        <v>26</v>
      </c>
      <c r="BH36" s="64" t="s">
        <v>26</v>
      </c>
      <c r="BI36" s="65" t="s">
        <v>26</v>
      </c>
      <c r="BJ36" s="65" t="s">
        <v>26</v>
      </c>
      <c r="BK36" s="17"/>
      <c r="BL36" s="9"/>
      <c r="BM36" s="5"/>
      <c r="BN36" s="5"/>
      <c r="BO36" s="4"/>
      <c r="BP36" s="9"/>
      <c r="BQ36" s="5"/>
      <c r="BR36" s="5"/>
      <c r="BS36" s="4"/>
      <c r="BT36" s="9"/>
      <c r="BU36" s="5"/>
      <c r="BV36" s="5"/>
      <c r="BW36" s="4"/>
      <c r="BX36" s="9"/>
      <c r="BY36" s="5"/>
      <c r="BZ36" s="5"/>
      <c r="CA36" s="4"/>
      <c r="CB36" s="9"/>
      <c r="CC36" s="5"/>
      <c r="CD36" s="5"/>
      <c r="CE36" s="4"/>
      <c r="CF36" s="223"/>
      <c r="CG36" s="224"/>
      <c r="CH36" s="224"/>
      <c r="CI36" s="225"/>
      <c r="CJ36" s="223"/>
      <c r="CK36" s="224"/>
      <c r="CL36" s="224"/>
      <c r="CM36" s="225"/>
      <c r="CN36" s="186" t="str">
        <f>D36</f>
        <v>ADELINE</v>
      </c>
      <c r="CO36" s="187"/>
      <c r="CP36" s="187"/>
      <c r="CQ36" s="187"/>
      <c r="CR36" s="187"/>
      <c r="CS36" s="188"/>
    </row>
    <row r="37" spans="1:111" customFormat="1" x14ac:dyDescent="0.2">
      <c r="A37" s="156">
        <v>1.1111111111111112E-2</v>
      </c>
      <c r="B37" s="80">
        <f t="shared" si="0"/>
        <v>0.29166666666197771</v>
      </c>
      <c r="C37" s="171">
        <f>IF(ISNA(VLOOKUP(D37,[1]listing!$A$1:$E$80,4,FALSE)),"NN",VLOOKUP(D37,[1]listing!$A$1:$E$80,4,FALSE))</f>
        <v>39</v>
      </c>
      <c r="D37" s="173" t="s">
        <v>66</v>
      </c>
      <c r="E37" s="105">
        <v>36526.583333333336</v>
      </c>
      <c r="F37" s="106">
        <v>36526.905555555553</v>
      </c>
      <c r="G37" s="73">
        <v>4.1666666666666664E-2</v>
      </c>
      <c r="H37" s="294"/>
      <c r="I37" s="289"/>
      <c r="J37" s="5"/>
      <c r="K37" s="4"/>
      <c r="L37" s="9"/>
      <c r="M37" s="5"/>
      <c r="N37" s="5"/>
      <c r="O37" s="4"/>
      <c r="P37" s="9"/>
      <c r="Q37" s="5"/>
      <c r="R37" s="5"/>
      <c r="S37" s="4"/>
      <c r="T37" s="9"/>
      <c r="U37" s="5"/>
      <c r="V37" s="5"/>
      <c r="W37" s="4"/>
      <c r="X37" s="9"/>
      <c r="Y37" s="5"/>
      <c r="Z37" s="5"/>
      <c r="AA37" s="4"/>
      <c r="AB37" s="9"/>
      <c r="AC37" s="5"/>
      <c r="AD37" s="5"/>
      <c r="AE37" s="17"/>
      <c r="AF37" s="67" t="s">
        <v>26</v>
      </c>
      <c r="AG37" s="245" t="s">
        <v>30</v>
      </c>
      <c r="AH37" s="246"/>
      <c r="AI37" s="247"/>
      <c r="AJ37" s="93">
        <v>30</v>
      </c>
      <c r="AK37" s="94">
        <v>30</v>
      </c>
      <c r="AL37" s="94">
        <v>30</v>
      </c>
      <c r="AM37" s="95">
        <v>30</v>
      </c>
      <c r="AN37" s="93">
        <v>30</v>
      </c>
      <c r="AO37" s="94">
        <v>30</v>
      </c>
      <c r="AP37" s="94">
        <v>30</v>
      </c>
      <c r="AQ37" s="95">
        <v>30</v>
      </c>
      <c r="AR37" s="2" t="s">
        <v>25</v>
      </c>
      <c r="AS37" s="3" t="s">
        <v>25</v>
      </c>
      <c r="AT37" s="3" t="s">
        <v>25</v>
      </c>
      <c r="AU37" s="66" t="s">
        <v>26</v>
      </c>
      <c r="AV37" s="64" t="s">
        <v>26</v>
      </c>
      <c r="AW37" s="65" t="s">
        <v>26</v>
      </c>
      <c r="AX37" s="65" t="s">
        <v>26</v>
      </c>
      <c r="AY37" s="66" t="s">
        <v>26</v>
      </c>
      <c r="AZ37" s="64" t="s">
        <v>26</v>
      </c>
      <c r="BA37" s="65" t="s">
        <v>26</v>
      </c>
      <c r="BB37" s="65" t="s">
        <v>26</v>
      </c>
      <c r="BC37" s="66" t="s">
        <v>26</v>
      </c>
      <c r="BD37" s="120" t="s">
        <v>24</v>
      </c>
      <c r="BE37" s="7" t="s">
        <v>27</v>
      </c>
      <c r="BF37" s="7" t="s">
        <v>27</v>
      </c>
      <c r="BG37" s="66" t="s">
        <v>26</v>
      </c>
      <c r="BH37" s="64" t="s">
        <v>26</v>
      </c>
      <c r="BI37" s="65" t="s">
        <v>26</v>
      </c>
      <c r="BJ37" s="65" t="s">
        <v>26</v>
      </c>
      <c r="BK37" s="17"/>
      <c r="BL37" s="9"/>
      <c r="BM37" s="5"/>
      <c r="BN37" s="5"/>
      <c r="BO37" s="4"/>
      <c r="BP37" s="9"/>
      <c r="BQ37" s="5"/>
      <c r="BR37" s="5"/>
      <c r="BS37" s="4"/>
      <c r="BT37" s="9"/>
      <c r="BU37" s="5"/>
      <c r="BV37" s="5"/>
      <c r="BW37" s="4"/>
      <c r="BX37" s="9"/>
      <c r="BY37" s="5"/>
      <c r="BZ37" s="5"/>
      <c r="CA37" s="4"/>
      <c r="CB37" s="9"/>
      <c r="CC37" s="5"/>
      <c r="CD37" s="5"/>
      <c r="CE37" s="4"/>
      <c r="CF37" s="196"/>
      <c r="CG37" s="197"/>
      <c r="CH37" s="197"/>
      <c r="CI37" s="198"/>
      <c r="CJ37" s="196"/>
      <c r="CK37" s="197"/>
      <c r="CL37" s="197"/>
      <c r="CM37" s="198"/>
      <c r="CN37" s="186" t="str">
        <f t="shared" si="1"/>
        <v>GEMA</v>
      </c>
      <c r="CO37" s="187"/>
      <c r="CP37" s="187"/>
      <c r="CQ37" s="187"/>
      <c r="CR37" s="187"/>
      <c r="CS37" s="188"/>
    </row>
    <row r="38" spans="1:111" customFormat="1" x14ac:dyDescent="0.2">
      <c r="A38" s="156">
        <v>1.1111111111111112E-2</v>
      </c>
      <c r="B38" s="80">
        <f t="shared" si="0"/>
        <v>0.29166666666197771</v>
      </c>
      <c r="C38" s="171">
        <f>IF(ISNA(VLOOKUP(D38,[1]listing!$A$1:$E$80,4,FALSE)),"NN",VLOOKUP(D38,[1]listing!$A$1:$E$80,4,FALSE))</f>
        <v>46</v>
      </c>
      <c r="D38" s="173" t="s">
        <v>68</v>
      </c>
      <c r="E38" s="105">
        <v>36526.583333333336</v>
      </c>
      <c r="F38" s="106">
        <v>36526.905555555553</v>
      </c>
      <c r="G38" s="73">
        <v>4.1666666666666664E-2</v>
      </c>
      <c r="H38" s="294"/>
      <c r="I38" s="289"/>
      <c r="J38" s="5"/>
      <c r="K38" s="4"/>
      <c r="L38" s="9"/>
      <c r="M38" s="5"/>
      <c r="N38" s="5"/>
      <c r="O38" s="4"/>
      <c r="P38" s="9"/>
      <c r="Q38" s="5"/>
      <c r="R38" s="5"/>
      <c r="S38" s="4"/>
      <c r="T38" s="9"/>
      <c r="U38" s="5"/>
      <c r="V38" s="5"/>
      <c r="W38" s="4"/>
      <c r="X38" s="9"/>
      <c r="Y38" s="5"/>
      <c r="Z38" s="5"/>
      <c r="AA38" s="4"/>
      <c r="AB38" s="9"/>
      <c r="AC38" s="5"/>
      <c r="AD38" s="5"/>
      <c r="AE38" s="17"/>
      <c r="AF38" s="67" t="s">
        <v>26</v>
      </c>
      <c r="AG38" s="245" t="s">
        <v>30</v>
      </c>
      <c r="AH38" s="246"/>
      <c r="AI38" s="247"/>
      <c r="AJ38" s="93">
        <v>35</v>
      </c>
      <c r="AK38" s="94">
        <v>35</v>
      </c>
      <c r="AL38" s="94">
        <v>35</v>
      </c>
      <c r="AM38" s="95">
        <v>35</v>
      </c>
      <c r="AN38" s="93">
        <v>35</v>
      </c>
      <c r="AO38" s="94">
        <v>35</v>
      </c>
      <c r="AP38" s="94">
        <v>35</v>
      </c>
      <c r="AQ38" s="95">
        <v>35</v>
      </c>
      <c r="AR38" s="2" t="s">
        <v>25</v>
      </c>
      <c r="AS38" s="3" t="s">
        <v>25</v>
      </c>
      <c r="AT38" s="3" t="s">
        <v>25</v>
      </c>
      <c r="AU38" s="66" t="s">
        <v>26</v>
      </c>
      <c r="AV38" s="93">
        <v>20</v>
      </c>
      <c r="AW38" s="94">
        <v>20</v>
      </c>
      <c r="AX38" s="94">
        <v>20</v>
      </c>
      <c r="AY38" s="95">
        <v>20</v>
      </c>
      <c r="AZ38" s="93">
        <v>20</v>
      </c>
      <c r="BA38" s="94">
        <v>20</v>
      </c>
      <c r="BB38" s="94">
        <v>20</v>
      </c>
      <c r="BC38" s="95">
        <v>20</v>
      </c>
      <c r="BD38" s="120" t="s">
        <v>24</v>
      </c>
      <c r="BE38" s="7" t="s">
        <v>27</v>
      </c>
      <c r="BF38" s="7" t="s">
        <v>27</v>
      </c>
      <c r="BG38" s="66" t="s">
        <v>26</v>
      </c>
      <c r="BH38" s="64" t="s">
        <v>26</v>
      </c>
      <c r="BI38" s="65" t="s">
        <v>26</v>
      </c>
      <c r="BJ38" s="65" t="s">
        <v>26</v>
      </c>
      <c r="BK38" s="17"/>
      <c r="BL38" s="9"/>
      <c r="BM38" s="5"/>
      <c r="BN38" s="5"/>
      <c r="BO38" s="4"/>
      <c r="BP38" s="9"/>
      <c r="BQ38" s="5"/>
      <c r="BR38" s="5"/>
      <c r="BS38" s="4"/>
      <c r="BT38" s="9"/>
      <c r="BU38" s="5"/>
      <c r="BV38" s="5"/>
      <c r="BW38" s="4"/>
      <c r="BX38" s="9"/>
      <c r="BY38" s="5"/>
      <c r="BZ38" s="5"/>
      <c r="CA38" s="4"/>
      <c r="CB38" s="9"/>
      <c r="CC38" s="5"/>
      <c r="CD38" s="5"/>
      <c r="CE38" s="4"/>
      <c r="CF38" s="196"/>
      <c r="CG38" s="197"/>
      <c r="CH38" s="197"/>
      <c r="CI38" s="198"/>
      <c r="CJ38" s="223"/>
      <c r="CK38" s="224"/>
      <c r="CL38" s="224"/>
      <c r="CM38" s="225"/>
      <c r="CN38" s="186" t="str">
        <f t="shared" si="1"/>
        <v>LAURA</v>
      </c>
      <c r="CO38" s="187"/>
      <c r="CP38" s="187"/>
      <c r="CQ38" s="187"/>
      <c r="CR38" s="187"/>
      <c r="CS38" s="188"/>
    </row>
    <row r="39" spans="1:111" customFormat="1" x14ac:dyDescent="0.2">
      <c r="A39" s="156">
        <v>1.1111111111111112E-2</v>
      </c>
      <c r="B39" s="80">
        <f t="shared" si="0"/>
        <v>0.29166666666197771</v>
      </c>
      <c r="C39" s="171">
        <f>IF(ISNA(VLOOKUP(D39,[1]listing!$A$1:$E$80,4,FALSE)),"NN",VLOOKUP(D39,[1]listing!$A$1:$E$80,4,FALSE))</f>
        <v>49</v>
      </c>
      <c r="D39" s="173" t="s">
        <v>71</v>
      </c>
      <c r="E39" s="105">
        <v>36526.583333333336</v>
      </c>
      <c r="F39" s="106">
        <v>36526.905555555553</v>
      </c>
      <c r="G39" s="73">
        <v>4.1666666666666664E-2</v>
      </c>
      <c r="H39" s="294"/>
      <c r="I39" s="289"/>
      <c r="J39" s="5"/>
      <c r="K39" s="4"/>
      <c r="L39" s="9"/>
      <c r="M39" s="5"/>
      <c r="N39" s="5"/>
      <c r="O39" s="4"/>
      <c r="P39" s="9"/>
      <c r="Q39" s="5"/>
      <c r="R39" s="5"/>
      <c r="S39" s="4"/>
      <c r="T39" s="9"/>
      <c r="U39" s="5"/>
      <c r="V39" s="5"/>
      <c r="W39" s="4"/>
      <c r="X39" s="9"/>
      <c r="Y39" s="5"/>
      <c r="Z39" s="5"/>
      <c r="AA39" s="4"/>
      <c r="AB39" s="9"/>
      <c r="AC39" s="5"/>
      <c r="AD39" s="5"/>
      <c r="AE39" s="17"/>
      <c r="AF39" s="67" t="s">
        <v>26</v>
      </c>
      <c r="AG39" s="211" t="s">
        <v>36</v>
      </c>
      <c r="AH39" s="212"/>
      <c r="AI39" s="213"/>
      <c r="AJ39" s="93">
        <v>37</v>
      </c>
      <c r="AK39" s="94">
        <v>37</v>
      </c>
      <c r="AL39" s="94">
        <v>37</v>
      </c>
      <c r="AM39" s="95">
        <v>37</v>
      </c>
      <c r="AN39" s="93">
        <v>37</v>
      </c>
      <c r="AO39" s="94">
        <v>37</v>
      </c>
      <c r="AP39" s="94">
        <v>37</v>
      </c>
      <c r="AQ39" s="95">
        <v>37</v>
      </c>
      <c r="AR39" s="2" t="s">
        <v>25</v>
      </c>
      <c r="AS39" s="3" t="s">
        <v>25</v>
      </c>
      <c r="AT39" s="3" t="s">
        <v>25</v>
      </c>
      <c r="AU39" s="66" t="s">
        <v>26</v>
      </c>
      <c r="AV39" s="64" t="s">
        <v>26</v>
      </c>
      <c r="AW39" s="65" t="s">
        <v>26</v>
      </c>
      <c r="AX39" s="65" t="s">
        <v>26</v>
      </c>
      <c r="AY39" s="66" t="s">
        <v>26</v>
      </c>
      <c r="AZ39" s="64" t="s">
        <v>26</v>
      </c>
      <c r="BA39" s="65" t="s">
        <v>26</v>
      </c>
      <c r="BB39" s="65" t="s">
        <v>26</v>
      </c>
      <c r="BC39" s="66" t="s">
        <v>26</v>
      </c>
      <c r="BD39" s="120" t="s">
        <v>24</v>
      </c>
      <c r="BE39" s="7" t="s">
        <v>27</v>
      </c>
      <c r="BF39" s="7" t="s">
        <v>27</v>
      </c>
      <c r="BG39" s="66" t="s">
        <v>26</v>
      </c>
      <c r="BH39" s="64" t="s">
        <v>26</v>
      </c>
      <c r="BI39" s="65" t="s">
        <v>26</v>
      </c>
      <c r="BJ39" s="65" t="s">
        <v>26</v>
      </c>
      <c r="BK39" s="17"/>
      <c r="BL39" s="9"/>
      <c r="BM39" s="5"/>
      <c r="BN39" s="5"/>
      <c r="BO39" s="4"/>
      <c r="BP39" s="9"/>
      <c r="BQ39" s="5"/>
      <c r="BR39" s="5"/>
      <c r="BS39" s="4"/>
      <c r="BT39" s="9"/>
      <c r="BU39" s="5"/>
      <c r="BV39" s="5"/>
      <c r="BW39" s="4"/>
      <c r="BX39" s="9"/>
      <c r="BY39" s="5"/>
      <c r="BZ39" s="5"/>
      <c r="CA39" s="4"/>
      <c r="CB39" s="9"/>
      <c r="CC39" s="5"/>
      <c r="CD39" s="5"/>
      <c r="CE39" s="4"/>
      <c r="CF39" s="196"/>
      <c r="CG39" s="197"/>
      <c r="CH39" s="197"/>
      <c r="CI39" s="198"/>
      <c r="CJ39" s="223"/>
      <c r="CK39" s="224"/>
      <c r="CL39" s="224"/>
      <c r="CM39" s="225"/>
      <c r="CN39" s="186" t="str">
        <f t="shared" si="1"/>
        <v>ANNE</v>
      </c>
      <c r="CO39" s="187"/>
      <c r="CP39" s="187"/>
      <c r="CQ39" s="187"/>
      <c r="CR39" s="187"/>
      <c r="CS39" s="188"/>
    </row>
    <row r="40" spans="1:111" customFormat="1" ht="16" thickBot="1" x14ac:dyDescent="0.25">
      <c r="A40" s="156">
        <v>1.1111111111111112E-2</v>
      </c>
      <c r="B40" s="82">
        <f t="shared" si="0"/>
        <v>0.29166666666197771</v>
      </c>
      <c r="C40" s="172">
        <f>IF(ISNA(VLOOKUP(D40,[1]listing!$A$1:$E$80,4,FALSE)),"NN",VLOOKUP(D40,[1]listing!$A$1:$E$80,4,FALSE))</f>
        <v>11</v>
      </c>
      <c r="D40" s="176" t="s">
        <v>50</v>
      </c>
      <c r="E40" s="145">
        <v>36526.583333333336</v>
      </c>
      <c r="F40" s="146">
        <v>36526.905555555553</v>
      </c>
      <c r="G40" s="147">
        <v>4.1666666666666664E-2</v>
      </c>
      <c r="H40" s="295"/>
      <c r="I40" s="290"/>
      <c r="J40" s="19"/>
      <c r="K40" s="20"/>
      <c r="L40" s="18"/>
      <c r="M40" s="19"/>
      <c r="N40" s="19"/>
      <c r="O40" s="20"/>
      <c r="P40" s="18"/>
      <c r="Q40" s="19"/>
      <c r="R40" s="19"/>
      <c r="S40" s="20"/>
      <c r="T40" s="18"/>
      <c r="U40" s="19"/>
      <c r="V40" s="19"/>
      <c r="W40" s="20"/>
      <c r="X40" s="18"/>
      <c r="Y40" s="19"/>
      <c r="Z40" s="19"/>
      <c r="AA40" s="20"/>
      <c r="AB40" s="18"/>
      <c r="AC40" s="19"/>
      <c r="AD40" s="19"/>
      <c r="AE40" s="21"/>
      <c r="AF40" s="96" t="s">
        <v>26</v>
      </c>
      <c r="AG40" s="269" t="s">
        <v>36</v>
      </c>
      <c r="AH40" s="270"/>
      <c r="AI40" s="271"/>
      <c r="AJ40" s="81" t="s">
        <v>26</v>
      </c>
      <c r="AK40" s="83" t="s">
        <v>26</v>
      </c>
      <c r="AL40" s="83" t="s">
        <v>26</v>
      </c>
      <c r="AM40" s="86" t="s">
        <v>26</v>
      </c>
      <c r="AN40" s="81" t="s">
        <v>26</v>
      </c>
      <c r="AO40" s="83" t="s">
        <v>26</v>
      </c>
      <c r="AP40" s="83" t="s">
        <v>26</v>
      </c>
      <c r="AQ40" s="86" t="s">
        <v>26</v>
      </c>
      <c r="AR40" s="84" t="s">
        <v>25</v>
      </c>
      <c r="AS40" s="85" t="s">
        <v>25</v>
      </c>
      <c r="AT40" s="85" t="s">
        <v>25</v>
      </c>
      <c r="AU40" s="86" t="s">
        <v>26</v>
      </c>
      <c r="AV40" s="107">
        <v>30</v>
      </c>
      <c r="AW40" s="108">
        <v>30</v>
      </c>
      <c r="AX40" s="108">
        <v>30</v>
      </c>
      <c r="AY40" s="98">
        <v>30</v>
      </c>
      <c r="AZ40" s="107">
        <v>30</v>
      </c>
      <c r="BA40" s="108">
        <v>30</v>
      </c>
      <c r="BB40" s="108">
        <v>30</v>
      </c>
      <c r="BC40" s="98">
        <v>30</v>
      </c>
      <c r="BD40" s="157" t="s">
        <v>24</v>
      </c>
      <c r="BE40" s="97" t="s">
        <v>27</v>
      </c>
      <c r="BF40" s="97" t="s">
        <v>27</v>
      </c>
      <c r="BG40" s="86" t="s">
        <v>26</v>
      </c>
      <c r="BH40" s="81" t="s">
        <v>26</v>
      </c>
      <c r="BI40" s="83" t="s">
        <v>26</v>
      </c>
      <c r="BJ40" s="83" t="s">
        <v>26</v>
      </c>
      <c r="BK40" s="21"/>
      <c r="BL40" s="18"/>
      <c r="BM40" s="19"/>
      <c r="BN40" s="19"/>
      <c r="BO40" s="20"/>
      <c r="BP40" s="18"/>
      <c r="BQ40" s="19"/>
      <c r="BR40" s="19"/>
      <c r="BS40" s="20"/>
      <c r="BT40" s="18"/>
      <c r="BU40" s="19"/>
      <c r="BV40" s="19"/>
      <c r="BW40" s="20"/>
      <c r="BX40" s="18"/>
      <c r="BY40" s="19"/>
      <c r="BZ40" s="19"/>
      <c r="CA40" s="20"/>
      <c r="CB40" s="18"/>
      <c r="CC40" s="19"/>
      <c r="CD40" s="19"/>
      <c r="CE40" s="20"/>
      <c r="CF40" s="214"/>
      <c r="CG40" s="215"/>
      <c r="CH40" s="215"/>
      <c r="CI40" s="216"/>
      <c r="CJ40" s="226"/>
      <c r="CK40" s="227"/>
      <c r="CL40" s="227"/>
      <c r="CM40" s="228"/>
      <c r="CN40" s="220" t="str">
        <f t="shared" si="1"/>
        <v>MARIA STEFANIA</v>
      </c>
      <c r="CO40" s="221"/>
      <c r="CP40" s="221"/>
      <c r="CQ40" s="221"/>
      <c r="CR40" s="221"/>
      <c r="CS40" s="222"/>
    </row>
    <row r="41" spans="1:111" ht="15.75" customHeight="1" thickBot="1" x14ac:dyDescent="0.25">
      <c r="B41" s="77"/>
      <c r="C41" s="150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199"/>
      <c r="CO41" s="199"/>
      <c r="CP41" s="199"/>
      <c r="CQ41" s="199"/>
      <c r="CR41" s="199"/>
      <c r="CS41" s="199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 ht="16" thickBot="1" x14ac:dyDescent="0.25">
      <c r="B42" s="77"/>
      <c r="C42" s="150"/>
      <c r="D42" s="177" t="s">
        <v>2</v>
      </c>
      <c r="E42" s="267" t="s">
        <v>34</v>
      </c>
      <c r="F42" s="268"/>
      <c r="G42" s="178" t="s">
        <v>33</v>
      </c>
      <c r="H42" s="208" t="s">
        <v>3</v>
      </c>
      <c r="I42" s="209"/>
      <c r="J42" s="209"/>
      <c r="K42" s="210"/>
      <c r="L42" s="208" t="s">
        <v>4</v>
      </c>
      <c r="M42" s="209"/>
      <c r="N42" s="209"/>
      <c r="O42" s="210"/>
      <c r="P42" s="208" t="s">
        <v>5</v>
      </c>
      <c r="Q42" s="209"/>
      <c r="R42" s="209"/>
      <c r="S42" s="210"/>
      <c r="T42" s="208" t="s">
        <v>6</v>
      </c>
      <c r="U42" s="209"/>
      <c r="V42" s="209"/>
      <c r="W42" s="210"/>
      <c r="X42" s="208" t="s">
        <v>7</v>
      </c>
      <c r="Y42" s="209"/>
      <c r="Z42" s="209"/>
      <c r="AA42" s="210"/>
      <c r="AB42" s="208" t="s">
        <v>8</v>
      </c>
      <c r="AC42" s="209"/>
      <c r="AD42" s="209"/>
      <c r="AE42" s="210"/>
      <c r="AF42" s="208" t="s">
        <v>9</v>
      </c>
      <c r="AG42" s="209"/>
      <c r="AH42" s="209"/>
      <c r="AI42" s="210"/>
      <c r="AJ42" s="208" t="s">
        <v>10</v>
      </c>
      <c r="AK42" s="209"/>
      <c r="AL42" s="209"/>
      <c r="AM42" s="210"/>
      <c r="AN42" s="208" t="s">
        <v>11</v>
      </c>
      <c r="AO42" s="209"/>
      <c r="AP42" s="209"/>
      <c r="AQ42" s="210"/>
      <c r="AR42" s="208" t="s">
        <v>12</v>
      </c>
      <c r="AS42" s="209"/>
      <c r="AT42" s="209"/>
      <c r="AU42" s="210"/>
      <c r="AV42" s="208" t="s">
        <v>13</v>
      </c>
      <c r="AW42" s="209"/>
      <c r="AX42" s="209"/>
      <c r="AY42" s="210"/>
      <c r="AZ42" s="208" t="s">
        <v>14</v>
      </c>
      <c r="BA42" s="209"/>
      <c r="BB42" s="209"/>
      <c r="BC42" s="210"/>
      <c r="BD42" s="208" t="s">
        <v>15</v>
      </c>
      <c r="BE42" s="209"/>
      <c r="BF42" s="209"/>
      <c r="BG42" s="210"/>
      <c r="BH42" s="208" t="s">
        <v>16</v>
      </c>
      <c r="BI42" s="209"/>
      <c r="BJ42" s="209"/>
      <c r="BK42" s="210"/>
      <c r="BL42" s="208" t="s">
        <v>17</v>
      </c>
      <c r="BM42" s="209"/>
      <c r="BN42" s="209"/>
      <c r="BO42" s="210"/>
      <c r="BP42" s="208" t="s">
        <v>18</v>
      </c>
      <c r="BQ42" s="209"/>
      <c r="BR42" s="209"/>
      <c r="BS42" s="210"/>
      <c r="BT42" s="208" t="s">
        <v>19</v>
      </c>
      <c r="BU42" s="209"/>
      <c r="BV42" s="209"/>
      <c r="BW42" s="210"/>
      <c r="BX42" s="208" t="s">
        <v>20</v>
      </c>
      <c r="BY42" s="209"/>
      <c r="BZ42" s="209"/>
      <c r="CA42" s="210"/>
      <c r="CB42" s="208" t="s">
        <v>21</v>
      </c>
      <c r="CC42" s="209"/>
      <c r="CD42" s="209"/>
      <c r="CE42" s="210"/>
      <c r="CF42" s="232" t="s">
        <v>22</v>
      </c>
      <c r="CG42" s="233"/>
      <c r="CH42" s="233"/>
      <c r="CI42" s="234"/>
      <c r="CJ42" s="232" t="s">
        <v>23</v>
      </c>
      <c r="CK42" s="233"/>
      <c r="CL42" s="233"/>
      <c r="CM42" s="234"/>
      <c r="CN42" s="200"/>
      <c r="CO42" s="201"/>
      <c r="CP42" s="201"/>
      <c r="CQ42" s="201"/>
      <c r="CR42" s="201"/>
      <c r="CS42" s="201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</row>
    <row r="43" spans="1:111" x14ac:dyDescent="0.2">
      <c r="A43" s="156">
        <v>1.1111111111111112E-2</v>
      </c>
      <c r="B43" s="151">
        <f>SUM(F43-E43)-G43+A43</f>
        <v>0.33333333333349502</v>
      </c>
      <c r="C43" s="152"/>
      <c r="D43" s="87" t="s">
        <v>52</v>
      </c>
      <c r="E43" s="99">
        <v>36526.322916666664</v>
      </c>
      <c r="F43" s="78">
        <v>36526.686805555553</v>
      </c>
      <c r="G43" s="69">
        <v>4.1666666666666664E-2</v>
      </c>
      <c r="H43" s="124" t="s">
        <v>28</v>
      </c>
      <c r="I43" s="125" t="s">
        <v>28</v>
      </c>
      <c r="J43" s="125" t="s">
        <v>28</v>
      </c>
      <c r="K43" s="126" t="s">
        <v>28</v>
      </c>
      <c r="L43" s="124" t="s">
        <v>28</v>
      </c>
      <c r="M43" s="125" t="s">
        <v>28</v>
      </c>
      <c r="N43" s="125" t="s">
        <v>28</v>
      </c>
      <c r="O43" s="126" t="s">
        <v>28</v>
      </c>
      <c r="P43" s="127" t="s">
        <v>24</v>
      </c>
      <c r="Q43" s="125" t="s">
        <v>28</v>
      </c>
      <c r="R43" s="125" t="s">
        <v>28</v>
      </c>
      <c r="S43" s="126" t="s">
        <v>28</v>
      </c>
      <c r="T43" s="124" t="s">
        <v>28</v>
      </c>
      <c r="U43" s="125" t="s">
        <v>28</v>
      </c>
      <c r="V43" s="125" t="s">
        <v>28</v>
      </c>
      <c r="W43" s="128" t="s">
        <v>28</v>
      </c>
      <c r="X43" s="129" t="s">
        <v>25</v>
      </c>
      <c r="Y43" s="130" t="s">
        <v>25</v>
      </c>
      <c r="Z43" s="130" t="s">
        <v>25</v>
      </c>
      <c r="AA43" s="131" t="s">
        <v>26</v>
      </c>
      <c r="AB43" s="132" t="s">
        <v>29</v>
      </c>
      <c r="AC43" s="133" t="s">
        <v>29</v>
      </c>
      <c r="AD43" s="133" t="s">
        <v>29</v>
      </c>
      <c r="AE43" s="134" t="s">
        <v>29</v>
      </c>
      <c r="AF43" s="132" t="s">
        <v>29</v>
      </c>
      <c r="AG43" s="133" t="s">
        <v>29</v>
      </c>
      <c r="AH43" s="133" t="s">
        <v>29</v>
      </c>
      <c r="AI43" s="134" t="s">
        <v>29</v>
      </c>
      <c r="AJ43" s="132" t="s">
        <v>29</v>
      </c>
      <c r="AK43" s="133" t="s">
        <v>29</v>
      </c>
      <c r="AL43" s="133" t="s">
        <v>29</v>
      </c>
      <c r="AM43" s="134" t="s">
        <v>29</v>
      </c>
      <c r="AN43" s="132" t="s">
        <v>29</v>
      </c>
      <c r="AO43" s="133" t="s">
        <v>29</v>
      </c>
      <c r="AP43" s="135"/>
      <c r="AQ43" s="134"/>
      <c r="AR43" s="132"/>
      <c r="AS43" s="133"/>
      <c r="AT43" s="133"/>
      <c r="AU43" s="134"/>
      <c r="AV43" s="137"/>
      <c r="AW43" s="133"/>
      <c r="AX43" s="133"/>
      <c r="AY43" s="134"/>
      <c r="AZ43" s="132"/>
      <c r="BA43" s="133"/>
      <c r="BB43" s="133"/>
      <c r="BC43" s="134"/>
      <c r="BD43" s="137"/>
      <c r="BE43" s="133"/>
      <c r="BF43" s="133"/>
      <c r="BG43" s="136"/>
      <c r="BH43" s="132"/>
      <c r="BI43" s="133"/>
      <c r="BJ43" s="133"/>
      <c r="BK43" s="134"/>
      <c r="BL43" s="132"/>
      <c r="BM43" s="133"/>
      <c r="BN43" s="133"/>
      <c r="BO43" s="134"/>
      <c r="BP43" s="132"/>
      <c r="BQ43" s="133"/>
      <c r="BR43" s="133"/>
      <c r="BS43" s="134"/>
      <c r="BT43" s="132"/>
      <c r="BU43" s="133"/>
      <c r="BV43" s="133"/>
      <c r="BW43" s="134"/>
      <c r="BX43" s="132"/>
      <c r="BY43" s="133"/>
      <c r="BZ43" s="133"/>
      <c r="CA43" s="134"/>
      <c r="CB43" s="132"/>
      <c r="CC43" s="133"/>
      <c r="CD43" s="133"/>
      <c r="CE43" s="134"/>
      <c r="CF43" s="257"/>
      <c r="CG43" s="258"/>
      <c r="CH43" s="258"/>
      <c r="CI43" s="259"/>
      <c r="CJ43" s="257"/>
      <c r="CK43" s="258"/>
      <c r="CL43" s="258"/>
      <c r="CM43" s="259"/>
      <c r="CN43" s="202" t="str">
        <f t="shared" ref="CN43:CN45" si="2">D43</f>
        <v>ANTONIN</v>
      </c>
      <c r="CO43" s="203"/>
      <c r="CP43" s="203"/>
      <c r="CQ43" s="203"/>
      <c r="CR43" s="203"/>
      <c r="CS43" s="204"/>
    </row>
    <row r="44" spans="1:111" x14ac:dyDescent="0.2">
      <c r="A44" s="156">
        <v>1.1111111111111112E-2</v>
      </c>
      <c r="B44" s="80">
        <f>SUM(F44-E44)-G44+A44</f>
        <v>0.29166666666925367</v>
      </c>
      <c r="C44" s="153"/>
      <c r="D44" s="138" t="s">
        <v>43</v>
      </c>
      <c r="E44" s="104">
        <v>36526.490277777775</v>
      </c>
      <c r="F44" s="103">
        <v>36526.8125</v>
      </c>
      <c r="G44" s="116">
        <v>4.1666666666666664E-2</v>
      </c>
      <c r="H44" s="33"/>
      <c r="I44" s="31"/>
      <c r="J44" s="31"/>
      <c r="K44" s="32"/>
      <c r="L44" s="33"/>
      <c r="M44" s="31"/>
      <c r="N44" s="31"/>
      <c r="O44" s="32"/>
      <c r="P44" s="33"/>
      <c r="Q44" s="31"/>
      <c r="R44" s="31"/>
      <c r="S44" s="32"/>
      <c r="T44" s="33"/>
      <c r="U44" s="31"/>
      <c r="V44" s="30"/>
      <c r="W44" s="35" t="s">
        <v>26</v>
      </c>
      <c r="X44" s="36" t="s">
        <v>28</v>
      </c>
      <c r="Y44" s="37" t="s">
        <v>28</v>
      </c>
      <c r="Z44" s="37" t="s">
        <v>28</v>
      </c>
      <c r="AA44" s="38" t="s">
        <v>28</v>
      </c>
      <c r="AB44" s="39" t="s">
        <v>28</v>
      </c>
      <c r="AC44" s="37" t="s">
        <v>28</v>
      </c>
      <c r="AD44" s="37" t="s">
        <v>28</v>
      </c>
      <c r="AE44" s="38" t="s">
        <v>28</v>
      </c>
      <c r="AF44" s="40" t="s">
        <v>25</v>
      </c>
      <c r="AG44" s="41" t="s">
        <v>25</v>
      </c>
      <c r="AH44" s="41" t="s">
        <v>25</v>
      </c>
      <c r="AI44" s="42" t="s">
        <v>26</v>
      </c>
      <c r="AJ44" s="28" t="s">
        <v>29</v>
      </c>
      <c r="AK44" s="29" t="s">
        <v>29</v>
      </c>
      <c r="AL44" s="29" t="s">
        <v>29</v>
      </c>
      <c r="AM44" s="139" t="s">
        <v>29</v>
      </c>
      <c r="AN44" s="39" t="s">
        <v>28</v>
      </c>
      <c r="AO44" s="37" t="s">
        <v>28</v>
      </c>
      <c r="AP44" s="37" t="s">
        <v>28</v>
      </c>
      <c r="AQ44" s="38" t="s">
        <v>28</v>
      </c>
      <c r="AR44" s="28" t="s">
        <v>29</v>
      </c>
      <c r="AS44" s="29" t="s">
        <v>29</v>
      </c>
      <c r="AT44" s="29" t="s">
        <v>29</v>
      </c>
      <c r="AU44" s="139" t="s">
        <v>29</v>
      </c>
      <c r="AV44" s="28" t="s">
        <v>29</v>
      </c>
      <c r="AW44" s="29" t="s">
        <v>29</v>
      </c>
      <c r="AX44" s="29" t="s">
        <v>29</v>
      </c>
      <c r="AY44" s="139" t="s">
        <v>29</v>
      </c>
      <c r="AZ44" s="33" t="s">
        <v>29</v>
      </c>
      <c r="BA44" s="27" t="s">
        <v>24</v>
      </c>
      <c r="BB44" s="30"/>
      <c r="BC44" s="32"/>
      <c r="BD44" s="140"/>
      <c r="BE44" s="31"/>
      <c r="BF44" s="31"/>
      <c r="BG44" s="141"/>
      <c r="BH44" s="33"/>
      <c r="BI44" s="31"/>
      <c r="BJ44" s="31"/>
      <c r="BK44" s="32"/>
      <c r="BL44" s="33"/>
      <c r="BM44" s="31"/>
      <c r="BN44" s="31"/>
      <c r="BO44" s="32"/>
      <c r="BP44" s="33"/>
      <c r="BQ44" s="31"/>
      <c r="BR44" s="31"/>
      <c r="BS44" s="32"/>
      <c r="BT44" s="33"/>
      <c r="BU44" s="31"/>
      <c r="BV44" s="31"/>
      <c r="BW44" s="32"/>
      <c r="BX44" s="33"/>
      <c r="BY44" s="31"/>
      <c r="BZ44" s="31"/>
      <c r="CA44" s="32"/>
      <c r="CB44" s="33"/>
      <c r="CC44" s="31"/>
      <c r="CD44" s="31"/>
      <c r="CE44" s="32"/>
      <c r="CF44" s="183"/>
      <c r="CG44" s="184"/>
      <c r="CH44" s="184"/>
      <c r="CI44" s="185"/>
      <c r="CJ44" s="183"/>
      <c r="CK44" s="184"/>
      <c r="CL44" s="184"/>
      <c r="CM44" s="185"/>
      <c r="CN44" s="205" t="str">
        <f t="shared" si="2"/>
        <v>FANNY</v>
      </c>
      <c r="CO44" s="206"/>
      <c r="CP44" s="206"/>
      <c r="CQ44" s="206"/>
      <c r="CR44" s="206"/>
      <c r="CS44" s="207"/>
    </row>
    <row r="45" spans="1:111" ht="16" thickBot="1" x14ac:dyDescent="0.25">
      <c r="A45" s="165">
        <v>1.1111111111111112E-2</v>
      </c>
      <c r="B45" s="82">
        <f>SUM(F45-E45)-G45+A45</f>
        <v>0.33333333333349502</v>
      </c>
      <c r="C45" s="155"/>
      <c r="D45" s="166" t="s">
        <v>45</v>
      </c>
      <c r="E45" s="149">
        <v>36526.541666666664</v>
      </c>
      <c r="F45" s="146">
        <v>36526.905555555553</v>
      </c>
      <c r="G45" s="167">
        <v>4.1666666666666664E-2</v>
      </c>
      <c r="H45" s="43"/>
      <c r="I45" s="44"/>
      <c r="J45" s="44"/>
      <c r="K45" s="45"/>
      <c r="L45" s="43"/>
      <c r="M45" s="44"/>
      <c r="N45" s="44"/>
      <c r="O45" s="45"/>
      <c r="P45" s="43"/>
      <c r="Q45" s="44"/>
      <c r="R45" s="44"/>
      <c r="S45" s="45"/>
      <c r="T45" s="43"/>
      <c r="U45" s="44"/>
      <c r="V45" s="44"/>
      <c r="W45" s="45"/>
      <c r="X45" s="109"/>
      <c r="Y45" s="110"/>
      <c r="Z45" s="110"/>
      <c r="AA45" s="144"/>
      <c r="AB45" s="112" t="s">
        <v>29</v>
      </c>
      <c r="AC45" s="113" t="s">
        <v>29</v>
      </c>
      <c r="AD45" s="113" t="s">
        <v>29</v>
      </c>
      <c r="AE45" s="115" t="s">
        <v>29</v>
      </c>
      <c r="AF45" s="109" t="s">
        <v>28</v>
      </c>
      <c r="AG45" s="110" t="s">
        <v>28</v>
      </c>
      <c r="AH45" s="110" t="s">
        <v>28</v>
      </c>
      <c r="AI45" s="111" t="s">
        <v>28</v>
      </c>
      <c r="AJ45" s="109" t="s">
        <v>28</v>
      </c>
      <c r="AK45" s="110" t="s">
        <v>28</v>
      </c>
      <c r="AL45" s="110" t="s">
        <v>28</v>
      </c>
      <c r="AM45" s="111" t="s">
        <v>28</v>
      </c>
      <c r="AN45" s="142" t="s">
        <v>25</v>
      </c>
      <c r="AO45" s="143" t="s">
        <v>25</v>
      </c>
      <c r="AP45" s="143" t="s">
        <v>25</v>
      </c>
      <c r="AQ45" s="148" t="s">
        <v>26</v>
      </c>
      <c r="AR45" s="109" t="s">
        <v>28</v>
      </c>
      <c r="AS45" s="110" t="s">
        <v>28</v>
      </c>
      <c r="AT45" s="110" t="s">
        <v>28</v>
      </c>
      <c r="AU45" s="111" t="s">
        <v>28</v>
      </c>
      <c r="AV45" s="109" t="s">
        <v>28</v>
      </c>
      <c r="AW45" s="110" t="s">
        <v>28</v>
      </c>
      <c r="AX45" s="110" t="s">
        <v>28</v>
      </c>
      <c r="AY45" s="111" t="s">
        <v>28</v>
      </c>
      <c r="AZ45" s="109" t="s">
        <v>28</v>
      </c>
      <c r="BA45" s="110" t="s">
        <v>28</v>
      </c>
      <c r="BB45" s="110" t="s">
        <v>28</v>
      </c>
      <c r="BC45" s="111" t="s">
        <v>28</v>
      </c>
      <c r="BD45" s="157" t="s">
        <v>24</v>
      </c>
      <c r="BE45" s="110" t="s">
        <v>28</v>
      </c>
      <c r="BF45" s="110" t="s">
        <v>28</v>
      </c>
      <c r="BG45" s="111" t="s">
        <v>28</v>
      </c>
      <c r="BH45" s="109" t="s">
        <v>28</v>
      </c>
      <c r="BI45" s="110" t="s">
        <v>28</v>
      </c>
      <c r="BJ45" s="110" t="s">
        <v>28</v>
      </c>
      <c r="BK45" s="144"/>
      <c r="BL45" s="43"/>
      <c r="BM45" s="44"/>
      <c r="BN45" s="44"/>
      <c r="BO45" s="45"/>
      <c r="BP45" s="43"/>
      <c r="BQ45" s="44"/>
      <c r="BR45" s="44"/>
      <c r="BS45" s="45"/>
      <c r="BT45" s="43"/>
      <c r="BU45" s="44"/>
      <c r="BV45" s="44"/>
      <c r="BW45" s="45"/>
      <c r="BX45" s="43"/>
      <c r="BY45" s="44"/>
      <c r="BZ45" s="44"/>
      <c r="CA45" s="45"/>
      <c r="CB45" s="43"/>
      <c r="CC45" s="44"/>
      <c r="CD45" s="44"/>
      <c r="CE45" s="45"/>
      <c r="CF45" s="214"/>
      <c r="CG45" s="215"/>
      <c r="CH45" s="215"/>
      <c r="CI45" s="216"/>
      <c r="CJ45" s="226"/>
      <c r="CK45" s="227"/>
      <c r="CL45" s="227"/>
      <c r="CM45" s="228"/>
      <c r="CN45" s="217" t="str">
        <f t="shared" si="2"/>
        <v>YOUNES</v>
      </c>
      <c r="CO45" s="218"/>
      <c r="CP45" s="218"/>
      <c r="CQ45" s="218"/>
      <c r="CR45" s="218"/>
      <c r="CS45" s="219"/>
    </row>
    <row r="49" spans="4:5" x14ac:dyDescent="0.2">
      <c r="D49" s="23">
        <f>COUNTIFS(F5:F45,"&gt;01/01/2000  20:44:00")</f>
        <v>18</v>
      </c>
    </row>
    <row r="50" spans="4:5" x14ac:dyDescent="0.2">
      <c r="D50" s="87" t="s">
        <v>69</v>
      </c>
      <c r="E50" s="283">
        <f>COUNTIFS($F$5:$F$45,"&gt;01/01/2000  20:44:00",$D$5:$D$45,"=$D50")</f>
        <v>0</v>
      </c>
    </row>
    <row r="51" spans="4:5" x14ac:dyDescent="0.2">
      <c r="D51" s="87" t="s">
        <v>70</v>
      </c>
      <c r="E51" s="283">
        <f>COUNTIFS($F$5:$F$45,"&gt;01/01/2000  20:44:00",$D$5:$D$45,"=$D51")</f>
        <v>0</v>
      </c>
    </row>
    <row r="52" spans="4:5" x14ac:dyDescent="0.2">
      <c r="D52" s="22" t="s">
        <v>44</v>
      </c>
      <c r="E52" s="283">
        <f>COUNTIFS($F$5:$F$45,"&gt;01/01/2000  20:44:00",$D$5:$D$45,"=$D52")</f>
        <v>0</v>
      </c>
    </row>
    <row r="53" spans="4:5" x14ac:dyDescent="0.2">
      <c r="D53" s="22" t="s">
        <v>74</v>
      </c>
      <c r="E53" s="283">
        <f>COUNTIFS($F$5:$F$45,"&gt;01/01/2000  20:44:00",$D$5:$D$45,"=$D53")</f>
        <v>0</v>
      </c>
    </row>
    <row r="54" spans="4:5" x14ac:dyDescent="0.2">
      <c r="D54" s="88" t="s">
        <v>54</v>
      </c>
      <c r="E54" s="283">
        <f>COUNTIFS($F$5:$F$45,"&gt;01/01/2000  20:44:00",$D$5:$D$45,"=$D54")</f>
        <v>0</v>
      </c>
    </row>
    <row r="55" spans="4:5" x14ac:dyDescent="0.2">
      <c r="D55" s="175" t="s">
        <v>58</v>
      </c>
      <c r="E55" s="283">
        <f>COUNTIFS($F$5:$F$45,"&gt;01/01/2000  20:44:00",$D$5:$D$45,"=$D55")</f>
        <v>0</v>
      </c>
    </row>
    <row r="56" spans="4:5" x14ac:dyDescent="0.2">
      <c r="D56" s="175" t="s">
        <v>64</v>
      </c>
      <c r="E56" s="283">
        <f>COUNTIFS($F$5:$F$45,"&gt;01/01/2000  20:44:00",$D$5:$D$45,"=$D56")</f>
        <v>0</v>
      </c>
    </row>
    <row r="57" spans="4:5" x14ac:dyDescent="0.2">
      <c r="D57" s="175" t="s">
        <v>67</v>
      </c>
      <c r="E57" s="283">
        <f t="shared" ref="E52:E85" si="3">COUNTIFS($F$5:$F$45,"&gt;01/01/2000  20:44:00",$D$5:$D$45,"=$D50")</f>
        <v>0</v>
      </c>
    </row>
    <row r="58" spans="4:5" x14ac:dyDescent="0.2">
      <c r="D58" s="175" t="s">
        <v>73</v>
      </c>
      <c r="E58" s="283">
        <f t="shared" si="3"/>
        <v>0</v>
      </c>
    </row>
    <row r="59" spans="4:5" x14ac:dyDescent="0.2">
      <c r="D59" s="179" t="s">
        <v>39</v>
      </c>
      <c r="E59" s="283">
        <f t="shared" si="3"/>
        <v>0</v>
      </c>
    </row>
    <row r="60" spans="4:5" x14ac:dyDescent="0.2">
      <c r="D60" s="76" t="s">
        <v>56</v>
      </c>
      <c r="E60" s="283">
        <f t="shared" si="3"/>
        <v>0</v>
      </c>
    </row>
    <row r="61" spans="4:5" x14ac:dyDescent="0.2">
      <c r="D61" s="76" t="s">
        <v>65</v>
      </c>
      <c r="E61" s="283">
        <f t="shared" si="3"/>
        <v>0</v>
      </c>
    </row>
    <row r="62" spans="4:5" x14ac:dyDescent="0.2">
      <c r="D62" s="174" t="s">
        <v>48</v>
      </c>
      <c r="E62" s="283">
        <f t="shared" si="3"/>
        <v>0</v>
      </c>
    </row>
    <row r="63" spans="4:5" x14ac:dyDescent="0.2">
      <c r="D63" s="174" t="s">
        <v>42</v>
      </c>
      <c r="E63" s="283">
        <f t="shared" si="3"/>
        <v>0</v>
      </c>
    </row>
    <row r="64" spans="4:5" x14ac:dyDescent="0.2">
      <c r="D64" s="174" t="s">
        <v>76</v>
      </c>
      <c r="E64" s="283">
        <f t="shared" si="3"/>
        <v>0</v>
      </c>
    </row>
    <row r="65" spans="4:5" x14ac:dyDescent="0.2">
      <c r="D65" s="174" t="s">
        <v>61</v>
      </c>
      <c r="E65" s="283">
        <f t="shared" si="3"/>
        <v>0</v>
      </c>
    </row>
    <row r="66" spans="4:5" x14ac:dyDescent="0.2">
      <c r="D66" s="174" t="s">
        <v>75</v>
      </c>
      <c r="E66" s="283">
        <f t="shared" si="3"/>
        <v>0</v>
      </c>
    </row>
    <row r="67" spans="4:5" x14ac:dyDescent="0.2">
      <c r="D67" s="174" t="s">
        <v>72</v>
      </c>
      <c r="E67" s="283">
        <f t="shared" si="3"/>
        <v>0</v>
      </c>
    </row>
    <row r="68" spans="4:5" x14ac:dyDescent="0.2">
      <c r="D68" s="174" t="s">
        <v>47</v>
      </c>
      <c r="E68" s="283">
        <f>COUNTIFS($F$5:$F$45,"&gt;01/01/2000  20:44:00",$D$5:$D$45,"=ENZO")</f>
        <v>0</v>
      </c>
    </row>
    <row r="69" spans="4:5" x14ac:dyDescent="0.2">
      <c r="D69" s="280" t="s">
        <v>49</v>
      </c>
      <c r="E69" s="283">
        <f>COUNTIFS($F$5:$F$45,"&gt;01/01/2000  20:44:00",$D$5:$D$45,"=DENIS")/5</f>
        <v>0.2</v>
      </c>
    </row>
    <row r="70" spans="4:5" x14ac:dyDescent="0.2">
      <c r="D70" s="173" t="s">
        <v>41</v>
      </c>
      <c r="E70" s="283">
        <f>COUNTIFS($F$5:$F$45,"&gt;01/01/2000  20:44:00",$D$5:$D$45,"=SANDRINE")/5</f>
        <v>0</v>
      </c>
    </row>
    <row r="71" spans="4:5" x14ac:dyDescent="0.2">
      <c r="D71" s="173" t="s">
        <v>60</v>
      </c>
      <c r="E71" s="283">
        <f>COUNTIFS($F$5:$F$45,"&gt;01/01/2000  20:44:00",$D$5:$D$45,"=NOEMIE")/2</f>
        <v>0.5</v>
      </c>
    </row>
    <row r="72" spans="4:5" x14ac:dyDescent="0.2">
      <c r="D72" s="173" t="s">
        <v>59</v>
      </c>
      <c r="E72" s="283">
        <f>COUNTIFS($F$5:$F$45,"&gt;01/01/2000  20:44:00",$D$5:$D$45,"=SABRYA")</f>
        <v>1</v>
      </c>
    </row>
    <row r="73" spans="4:5" x14ac:dyDescent="0.2">
      <c r="D73" s="173" t="s">
        <v>38</v>
      </c>
      <c r="E73" s="283">
        <f>COUNTIFS($F$5:$F$45,"&gt;01/01/2000  20:44:00",$D$5:$D$45,"=HELINA")/0.5</f>
        <v>2</v>
      </c>
    </row>
    <row r="74" spans="4:5" x14ac:dyDescent="0.2">
      <c r="D74" s="173" t="s">
        <v>51</v>
      </c>
      <c r="E74" s="283">
        <f t="shared" si="3"/>
        <v>0</v>
      </c>
    </row>
    <row r="75" spans="4:5" x14ac:dyDescent="0.2">
      <c r="D75" s="173" t="s">
        <v>55</v>
      </c>
      <c r="E75" s="283">
        <f t="shared" si="3"/>
        <v>0</v>
      </c>
    </row>
    <row r="76" spans="4:5" x14ac:dyDescent="0.2">
      <c r="D76" s="173" t="s">
        <v>40</v>
      </c>
      <c r="E76" s="283">
        <f t="shared" si="3"/>
        <v>0</v>
      </c>
    </row>
    <row r="77" spans="4:5" x14ac:dyDescent="0.2">
      <c r="D77" s="173" t="s">
        <v>46</v>
      </c>
      <c r="E77" s="283">
        <f t="shared" si="3"/>
        <v>0</v>
      </c>
    </row>
    <row r="78" spans="4:5" x14ac:dyDescent="0.2">
      <c r="D78" s="173" t="s">
        <v>53</v>
      </c>
      <c r="E78" s="283">
        <f t="shared" si="3"/>
        <v>0</v>
      </c>
    </row>
    <row r="79" spans="4:5" x14ac:dyDescent="0.2">
      <c r="D79" s="173" t="s">
        <v>57</v>
      </c>
      <c r="E79" s="283">
        <f t="shared" si="3"/>
        <v>0</v>
      </c>
    </row>
    <row r="80" spans="4:5" x14ac:dyDescent="0.2">
      <c r="D80" s="173" t="s">
        <v>62</v>
      </c>
      <c r="E80" s="283">
        <f t="shared" si="3"/>
        <v>0</v>
      </c>
    </row>
    <row r="81" spans="4:5" x14ac:dyDescent="0.2">
      <c r="D81" s="173" t="s">
        <v>63</v>
      </c>
      <c r="E81" s="283">
        <f t="shared" si="3"/>
        <v>0</v>
      </c>
    </row>
    <row r="82" spans="4:5" x14ac:dyDescent="0.2">
      <c r="D82" s="173" t="s">
        <v>66</v>
      </c>
      <c r="E82" s="283">
        <f t="shared" si="3"/>
        <v>0</v>
      </c>
    </row>
    <row r="83" spans="4:5" x14ac:dyDescent="0.2">
      <c r="D83" s="173" t="s">
        <v>68</v>
      </c>
      <c r="E83" s="283">
        <f t="shared" si="3"/>
        <v>0</v>
      </c>
    </row>
    <row r="84" spans="4:5" x14ac:dyDescent="0.2">
      <c r="D84" s="173" t="s">
        <v>71</v>
      </c>
      <c r="E84" s="283">
        <f t="shared" si="3"/>
        <v>0</v>
      </c>
    </row>
    <row r="85" spans="4:5" ht="16" thickBot="1" x14ac:dyDescent="0.25">
      <c r="D85" s="176" t="s">
        <v>50</v>
      </c>
      <c r="E85" s="283">
        <f t="shared" si="3"/>
        <v>0</v>
      </c>
    </row>
  </sheetData>
  <mergeCells count="189">
    <mergeCell ref="CF45:CI45"/>
    <mergeCell ref="CJ45:CM45"/>
    <mergeCell ref="CN45:CS45"/>
    <mergeCell ref="CF43:CI43"/>
    <mergeCell ref="CJ43:CM43"/>
    <mergeCell ref="CN43:CS43"/>
    <mergeCell ref="CF44:CI44"/>
    <mergeCell ref="CJ44:CM44"/>
    <mergeCell ref="CN44:CS44"/>
    <mergeCell ref="BT42:BW42"/>
    <mergeCell ref="BX42:CA42"/>
    <mergeCell ref="CB42:CE42"/>
    <mergeCell ref="CF42:CI42"/>
    <mergeCell ref="CJ42:CM42"/>
    <mergeCell ref="CN42:CS42"/>
    <mergeCell ref="AV42:AY42"/>
    <mergeCell ref="AZ42:BC42"/>
    <mergeCell ref="BD42:BG42"/>
    <mergeCell ref="BH42:BK42"/>
    <mergeCell ref="BL42:BO42"/>
    <mergeCell ref="BP42:BS42"/>
    <mergeCell ref="X42:AA42"/>
    <mergeCell ref="AB42:AE42"/>
    <mergeCell ref="AF42:AI42"/>
    <mergeCell ref="AJ42:AM42"/>
    <mergeCell ref="AN42:AQ42"/>
    <mergeCell ref="AR42:AU42"/>
    <mergeCell ref="AG40:AI40"/>
    <mergeCell ref="CF40:CI40"/>
    <mergeCell ref="CJ40:CM40"/>
    <mergeCell ref="CN40:CS40"/>
    <mergeCell ref="CN41:CS41"/>
    <mergeCell ref="E42:F42"/>
    <mergeCell ref="H42:K42"/>
    <mergeCell ref="L42:O42"/>
    <mergeCell ref="P42:S42"/>
    <mergeCell ref="T42:W42"/>
    <mergeCell ref="AG38:AI38"/>
    <mergeCell ref="CF38:CI38"/>
    <mergeCell ref="CJ38:CM38"/>
    <mergeCell ref="CN38:CS38"/>
    <mergeCell ref="AG39:AI39"/>
    <mergeCell ref="CF39:CI39"/>
    <mergeCell ref="CJ39:CM39"/>
    <mergeCell ref="CN39:CS39"/>
    <mergeCell ref="AG36:AI36"/>
    <mergeCell ref="CF36:CI36"/>
    <mergeCell ref="CJ36:CM36"/>
    <mergeCell ref="CN36:CS36"/>
    <mergeCell ref="AG37:AI37"/>
    <mergeCell ref="CF37:CI37"/>
    <mergeCell ref="CJ37:CM37"/>
    <mergeCell ref="CN37:CS37"/>
    <mergeCell ref="AG34:AI34"/>
    <mergeCell ref="CF34:CI34"/>
    <mergeCell ref="CJ34:CM34"/>
    <mergeCell ref="CN34:CS34"/>
    <mergeCell ref="AG35:AI35"/>
    <mergeCell ref="CF35:CI35"/>
    <mergeCell ref="CJ35:CM35"/>
    <mergeCell ref="CN35:CS35"/>
    <mergeCell ref="CF32:CI32"/>
    <mergeCell ref="CJ32:CM32"/>
    <mergeCell ref="CN32:CS32"/>
    <mergeCell ref="AG33:AI33"/>
    <mergeCell ref="CF33:CI33"/>
    <mergeCell ref="CJ33:CM33"/>
    <mergeCell ref="CN33:CS33"/>
    <mergeCell ref="CF30:CI30"/>
    <mergeCell ref="CJ30:CM30"/>
    <mergeCell ref="CN30:CS30"/>
    <mergeCell ref="CF31:CI31"/>
    <mergeCell ref="CJ31:CM31"/>
    <mergeCell ref="CN31:CS31"/>
    <mergeCell ref="CF28:CI28"/>
    <mergeCell ref="CJ28:CM28"/>
    <mergeCell ref="CN28:CS28"/>
    <mergeCell ref="CF29:CI29"/>
    <mergeCell ref="CJ29:CM29"/>
    <mergeCell ref="CN29:CS29"/>
    <mergeCell ref="CF26:CI26"/>
    <mergeCell ref="CJ26:CM26"/>
    <mergeCell ref="CN26:CS26"/>
    <mergeCell ref="CF27:CI27"/>
    <mergeCell ref="CJ27:CM27"/>
    <mergeCell ref="CN27:CS27"/>
    <mergeCell ref="CF24:CI24"/>
    <mergeCell ref="CJ24:CM24"/>
    <mergeCell ref="CN24:CS24"/>
    <mergeCell ref="CF25:CI25"/>
    <mergeCell ref="CJ25:CM25"/>
    <mergeCell ref="CN25:CS25"/>
    <mergeCell ref="CF22:CI22"/>
    <mergeCell ref="CJ22:CM22"/>
    <mergeCell ref="CN22:CS22"/>
    <mergeCell ref="CF23:CI23"/>
    <mergeCell ref="CJ23:CM23"/>
    <mergeCell ref="CN23:CS23"/>
    <mergeCell ref="AW20:AY20"/>
    <mergeCell ref="CF20:CI20"/>
    <mergeCell ref="CJ20:CM20"/>
    <mergeCell ref="CN20:CS20"/>
    <mergeCell ref="CF21:CI21"/>
    <mergeCell ref="CJ21:CM21"/>
    <mergeCell ref="CN21:CS21"/>
    <mergeCell ref="AW18:AY18"/>
    <mergeCell ref="CF18:CI18"/>
    <mergeCell ref="CJ18:CM18"/>
    <mergeCell ref="CN18:CS18"/>
    <mergeCell ref="AW19:AY19"/>
    <mergeCell ref="CF19:CI19"/>
    <mergeCell ref="CJ19:CM19"/>
    <mergeCell ref="CN19:CS19"/>
    <mergeCell ref="CF16:CI16"/>
    <mergeCell ref="CJ16:CM16"/>
    <mergeCell ref="CN16:CS16"/>
    <mergeCell ref="AW17:AY17"/>
    <mergeCell ref="CF17:CI17"/>
    <mergeCell ref="CJ17:CM17"/>
    <mergeCell ref="CN17:CS17"/>
    <mergeCell ref="CF14:CI14"/>
    <mergeCell ref="CJ14:CM14"/>
    <mergeCell ref="CN14:CS14"/>
    <mergeCell ref="CF15:CI15"/>
    <mergeCell ref="CJ15:CM15"/>
    <mergeCell ref="CN15:CS15"/>
    <mergeCell ref="CF12:CI12"/>
    <mergeCell ref="CJ12:CM12"/>
    <mergeCell ref="CN12:CS12"/>
    <mergeCell ref="CF13:CI13"/>
    <mergeCell ref="CJ13:CM13"/>
    <mergeCell ref="CN13:CS13"/>
    <mergeCell ref="CF10:CI10"/>
    <mergeCell ref="CJ10:CM10"/>
    <mergeCell ref="CN10:CS10"/>
    <mergeCell ref="CF11:CI11"/>
    <mergeCell ref="CJ11:CM11"/>
    <mergeCell ref="CN11:CS11"/>
    <mergeCell ref="CF8:CI8"/>
    <mergeCell ref="CJ8:CM8"/>
    <mergeCell ref="CN8:CS8"/>
    <mergeCell ref="CF9:CI9"/>
    <mergeCell ref="CJ9:CM9"/>
    <mergeCell ref="CN9:CS9"/>
    <mergeCell ref="CN5:CS5"/>
    <mergeCell ref="CF6:CI6"/>
    <mergeCell ref="CJ6:CM6"/>
    <mergeCell ref="CN6:CS6"/>
    <mergeCell ref="CF7:CI7"/>
    <mergeCell ref="CJ7:CM7"/>
    <mergeCell ref="CN7:CS7"/>
    <mergeCell ref="BX4:CA4"/>
    <mergeCell ref="CB4:CE4"/>
    <mergeCell ref="CF4:CI4"/>
    <mergeCell ref="CJ4:CM4"/>
    <mergeCell ref="CF5:CI5"/>
    <mergeCell ref="CJ5:CM5"/>
    <mergeCell ref="AZ4:BC4"/>
    <mergeCell ref="BD4:BG4"/>
    <mergeCell ref="BH4:BK4"/>
    <mergeCell ref="BL4:BO4"/>
    <mergeCell ref="BP4:BS4"/>
    <mergeCell ref="BT4:BW4"/>
    <mergeCell ref="AB4:AE4"/>
    <mergeCell ref="AF4:AI4"/>
    <mergeCell ref="AJ4:AM4"/>
    <mergeCell ref="AN4:AQ4"/>
    <mergeCell ref="AR4:AU4"/>
    <mergeCell ref="AV4:AY4"/>
    <mergeCell ref="E4:F4"/>
    <mergeCell ref="H4:K4"/>
    <mergeCell ref="L4:O4"/>
    <mergeCell ref="P4:S4"/>
    <mergeCell ref="T4:W4"/>
    <mergeCell ref="X4:AA4"/>
    <mergeCell ref="AA2:AQ2"/>
    <mergeCell ref="AV2:BB2"/>
    <mergeCell ref="BD2:BJ2"/>
    <mergeCell ref="DH2:DJ2"/>
    <mergeCell ref="DK2:DO2"/>
    <mergeCell ref="DH3:DJ3"/>
    <mergeCell ref="DK3:DO3"/>
    <mergeCell ref="G1:H1"/>
    <mergeCell ref="J1:K1"/>
    <mergeCell ref="M1:N1"/>
    <mergeCell ref="P1:Q1"/>
    <mergeCell ref="G2:H2"/>
    <mergeCell ref="J2:N2"/>
    <mergeCell ref="P2:S2"/>
  </mergeCells>
  <phoneticPr fontId="13" type="noConversion"/>
  <conditionalFormatting sqref="D4">
    <cfRule type="duplicateValues" dxfId="139" priority="69"/>
  </conditionalFormatting>
  <conditionalFormatting sqref="D42">
    <cfRule type="duplicateValues" dxfId="138" priority="68"/>
  </conditionalFormatting>
  <conditionalFormatting sqref="D45">
    <cfRule type="duplicateValues" dxfId="137" priority="67"/>
  </conditionalFormatting>
  <conditionalFormatting sqref="D44">
    <cfRule type="duplicateValues" dxfId="136" priority="66"/>
  </conditionalFormatting>
  <conditionalFormatting sqref="D36:D40 D30:D31">
    <cfRule type="duplicateValues" dxfId="135" priority="65"/>
  </conditionalFormatting>
  <conditionalFormatting sqref="D43">
    <cfRule type="duplicateValues" dxfId="134" priority="64"/>
  </conditionalFormatting>
  <conditionalFormatting sqref="D35">
    <cfRule type="duplicateValues" dxfId="133" priority="63"/>
  </conditionalFormatting>
  <conditionalFormatting sqref="D32">
    <cfRule type="duplicateValues" dxfId="132" priority="62"/>
  </conditionalFormatting>
  <conditionalFormatting sqref="D33">
    <cfRule type="duplicateValues" dxfId="131" priority="61"/>
  </conditionalFormatting>
  <conditionalFormatting sqref="D34">
    <cfRule type="duplicateValues" dxfId="130" priority="60"/>
  </conditionalFormatting>
  <conditionalFormatting sqref="D9">
    <cfRule type="duplicateValues" dxfId="129" priority="59"/>
  </conditionalFormatting>
  <conditionalFormatting sqref="D6">
    <cfRule type="duplicateValues" dxfId="128" priority="58"/>
  </conditionalFormatting>
  <conditionalFormatting sqref="D7">
    <cfRule type="duplicateValues" dxfId="127" priority="57"/>
  </conditionalFormatting>
  <conditionalFormatting sqref="D8">
    <cfRule type="duplicateValues" dxfId="126" priority="56"/>
  </conditionalFormatting>
  <conditionalFormatting sqref="D10">
    <cfRule type="duplicateValues" dxfId="125" priority="55"/>
  </conditionalFormatting>
  <conditionalFormatting sqref="D10">
    <cfRule type="duplicateValues" dxfId="124" priority="54"/>
  </conditionalFormatting>
  <conditionalFormatting sqref="D11">
    <cfRule type="duplicateValues" dxfId="123" priority="52"/>
  </conditionalFormatting>
  <conditionalFormatting sqref="D11">
    <cfRule type="duplicateValues" dxfId="122" priority="53"/>
  </conditionalFormatting>
  <conditionalFormatting sqref="D5">
    <cfRule type="duplicateValues" dxfId="121" priority="51"/>
  </conditionalFormatting>
  <conditionalFormatting sqref="D12">
    <cfRule type="duplicateValues" dxfId="120" priority="50"/>
  </conditionalFormatting>
  <conditionalFormatting sqref="D13">
    <cfRule type="duplicateValues" dxfId="119" priority="49"/>
  </conditionalFormatting>
  <conditionalFormatting sqref="D23">
    <cfRule type="duplicateValues" dxfId="118" priority="48"/>
  </conditionalFormatting>
  <conditionalFormatting sqref="D29">
    <cfRule type="duplicateValues" dxfId="117" priority="47"/>
  </conditionalFormatting>
  <conditionalFormatting sqref="D28">
    <cfRule type="duplicateValues" dxfId="116" priority="46"/>
  </conditionalFormatting>
  <conditionalFormatting sqref="D27">
    <cfRule type="duplicateValues" dxfId="115" priority="45"/>
  </conditionalFormatting>
  <conditionalFormatting sqref="D25">
    <cfRule type="duplicateValues" dxfId="114" priority="44"/>
  </conditionalFormatting>
  <conditionalFormatting sqref="D24">
    <cfRule type="duplicateValues" dxfId="113" priority="43"/>
  </conditionalFormatting>
  <conditionalFormatting sqref="D26">
    <cfRule type="duplicateValues" dxfId="112" priority="42"/>
  </conditionalFormatting>
  <conditionalFormatting sqref="D22">
    <cfRule type="duplicateValues" dxfId="111" priority="41"/>
  </conditionalFormatting>
  <conditionalFormatting sqref="D42:D45 D5:D40">
    <cfRule type="containsBlanks" dxfId="110" priority="40">
      <formula>LEN(TRIM(D5))=0</formula>
    </cfRule>
  </conditionalFormatting>
  <conditionalFormatting sqref="P2:S2">
    <cfRule type="cellIs" dxfId="109" priority="37" operator="greaterThan">
      <formula>3</formula>
    </cfRule>
    <cfRule type="cellIs" dxfId="108" priority="38" operator="between">
      <formula>-3</formula>
      <formula>3</formula>
    </cfRule>
    <cfRule type="cellIs" dxfId="107" priority="39" operator="lessThan">
      <formula>-3</formula>
    </cfRule>
  </conditionalFormatting>
  <conditionalFormatting sqref="D17:D21">
    <cfRule type="duplicateValues" dxfId="106" priority="70"/>
  </conditionalFormatting>
  <conditionalFormatting sqref="D14:D16">
    <cfRule type="duplicateValues" dxfId="105" priority="71"/>
  </conditionalFormatting>
  <conditionalFormatting sqref="D81:D85 D75:D76">
    <cfRule type="duplicateValues" dxfId="104" priority="34"/>
  </conditionalFormatting>
  <conditionalFormatting sqref="D80">
    <cfRule type="duplicateValues" dxfId="103" priority="33"/>
  </conditionalFormatting>
  <conditionalFormatting sqref="D77">
    <cfRule type="duplicateValues" dxfId="102" priority="32"/>
  </conditionalFormatting>
  <conditionalFormatting sqref="D78">
    <cfRule type="duplicateValues" dxfId="101" priority="31"/>
  </conditionalFormatting>
  <conditionalFormatting sqref="D79">
    <cfRule type="duplicateValues" dxfId="100" priority="30"/>
  </conditionalFormatting>
  <conditionalFormatting sqref="D54">
    <cfRule type="duplicateValues" dxfId="99" priority="29"/>
  </conditionalFormatting>
  <conditionalFormatting sqref="D51">
    <cfRule type="duplicateValues" dxfId="98" priority="28"/>
  </conditionalFormatting>
  <conditionalFormatting sqref="D52">
    <cfRule type="duplicateValues" dxfId="97" priority="27"/>
  </conditionalFormatting>
  <conditionalFormatting sqref="D53">
    <cfRule type="duplicateValues" dxfId="96" priority="26"/>
  </conditionalFormatting>
  <conditionalFormatting sqref="D55">
    <cfRule type="duplicateValues" dxfId="95" priority="25"/>
  </conditionalFormatting>
  <conditionalFormatting sqref="D55">
    <cfRule type="duplicateValues" dxfId="94" priority="24"/>
  </conditionalFormatting>
  <conditionalFormatting sqref="D56">
    <cfRule type="duplicateValues" dxfId="93" priority="22"/>
  </conditionalFormatting>
  <conditionalFormatting sqref="D56">
    <cfRule type="duplicateValues" dxfId="92" priority="23"/>
  </conditionalFormatting>
  <conditionalFormatting sqref="D50">
    <cfRule type="duplicateValues" dxfId="91" priority="21"/>
  </conditionalFormatting>
  <conditionalFormatting sqref="D57">
    <cfRule type="duplicateValues" dxfId="90" priority="20"/>
  </conditionalFormatting>
  <conditionalFormatting sqref="D58">
    <cfRule type="duplicateValues" dxfId="89" priority="19"/>
  </conditionalFormatting>
  <conditionalFormatting sqref="D68">
    <cfRule type="duplicateValues" dxfId="88" priority="18"/>
  </conditionalFormatting>
  <conditionalFormatting sqref="D74">
    <cfRule type="duplicateValues" dxfId="87" priority="17"/>
  </conditionalFormatting>
  <conditionalFormatting sqref="D73">
    <cfRule type="duplicateValues" dxfId="86" priority="16"/>
  </conditionalFormatting>
  <conditionalFormatting sqref="D72">
    <cfRule type="duplicateValues" dxfId="85" priority="15"/>
  </conditionalFormatting>
  <conditionalFormatting sqref="D70">
    <cfRule type="duplicateValues" dxfId="84" priority="14"/>
  </conditionalFormatting>
  <conditionalFormatting sqref="D69">
    <cfRule type="duplicateValues" dxfId="83" priority="13"/>
  </conditionalFormatting>
  <conditionalFormatting sqref="D71">
    <cfRule type="duplicateValues" dxfId="82" priority="12"/>
  </conditionalFormatting>
  <conditionalFormatting sqref="D67">
    <cfRule type="duplicateValues" dxfId="81" priority="11"/>
  </conditionalFormatting>
  <conditionalFormatting sqref="D50:D85">
    <cfRule type="containsBlanks" dxfId="80" priority="10">
      <formula>LEN(TRIM(D50))=0</formula>
    </cfRule>
  </conditionalFormatting>
  <conditionalFormatting sqref="D62:D66">
    <cfRule type="duplicateValues" dxfId="79" priority="35"/>
  </conditionalFormatting>
  <conditionalFormatting sqref="D59:D61">
    <cfRule type="duplicateValues" dxfId="78" priority="36"/>
  </conditionalFormatting>
  <conditionalFormatting sqref="D5:BS40">
    <cfRule type="expression" dxfId="70" priority="9">
      <formula>AND(OR($D5="PERSONNE 1",$D5="PERONNE 2",$D5="PERSONNE 3",$D5="PERSONNE 4",$D5="PERSONNE 5",$D5="PERSONNE 6",$D5="PERSONNE 7",$D5="PERSONNE 8"),OR(D5="K",D5=24,D5=23))</formula>
    </cfRule>
    <cfRule type="expression" dxfId="77" priority="7">
      <formula>AND(OR($H5="XC",$H5="P",$H5="I"),OR(D5="K",D5=24,D5=23,D5=10,D5=11,D5=12))</formula>
    </cfRule>
  </conditionalFormatting>
  <conditionalFormatting sqref="D5:D40">
    <cfRule type="expression" dxfId="76" priority="6">
      <formula>$H5="XC"</formula>
    </cfRule>
    <cfRule type="expression" dxfId="75" priority="5">
      <formula>$H5="P"</formula>
    </cfRule>
    <cfRule type="expression" dxfId="74" priority="4">
      <formula>$H5="I"</formula>
    </cfRule>
  </conditionalFormatting>
  <conditionalFormatting sqref="H5:H40">
    <cfRule type="containsText" dxfId="73" priority="3" operator="containsText" text="I">
      <formula>NOT(ISERROR(SEARCH("I",H5)))</formula>
    </cfRule>
    <cfRule type="containsText" dxfId="72" priority="2" operator="containsText" text="P">
      <formula>NOT(ISERROR(SEARCH("P",H5)))</formula>
    </cfRule>
    <cfRule type="containsText" dxfId="71" priority="1" operator="containsText" text="XC">
      <formula>NOT(ISERROR(SEARCH("XC",H5)))</formula>
    </cfRule>
  </conditionalFormatting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O45"/>
  <sheetViews>
    <sheetView topLeftCell="B1" zoomScale="120" zoomScaleNormal="120" workbookViewId="0">
      <pane ySplit="4" topLeftCell="A5" activePane="bottomLeft" state="frozen"/>
      <selection activeCell="B1" sqref="B1"/>
      <selection pane="bottomLeft" activeCell="D25" sqref="D25"/>
    </sheetView>
  </sheetViews>
  <sheetFormatPr baseColWidth="10" defaultColWidth="9.1640625" defaultRowHeight="15" x14ac:dyDescent="0.2"/>
  <cols>
    <col min="1" max="1" width="0" style="23" hidden="1" customWidth="1"/>
    <col min="2" max="2" width="6.6640625" style="79" customWidth="1"/>
    <col min="3" max="3" width="6.6640625" style="23" customWidth="1"/>
    <col min="4" max="4" width="20.6640625" style="23" customWidth="1"/>
    <col min="5" max="7" width="6.6640625" style="23" customWidth="1"/>
    <col min="8" max="71" width="2.6640625" style="23" customWidth="1"/>
    <col min="72" max="83" width="2.6640625" style="23" hidden="1" customWidth="1"/>
    <col min="84" max="114" width="2.6640625" style="23" customWidth="1"/>
    <col min="115" max="16384" width="9.1640625" style="23"/>
  </cols>
  <sheetData>
    <row r="1" spans="1:119" ht="16" thickBot="1" x14ac:dyDescent="0.25">
      <c r="B1" s="23"/>
      <c r="G1" s="266" t="s">
        <v>37</v>
      </c>
      <c r="H1" s="266"/>
      <c r="J1" s="235" t="s">
        <v>0</v>
      </c>
      <c r="K1" s="235"/>
      <c r="M1" s="235"/>
      <c r="N1" s="235"/>
      <c r="P1" s="266" t="s">
        <v>1</v>
      </c>
      <c r="Q1" s="266"/>
    </row>
    <row r="2" spans="1:119" ht="25" thickBot="1" x14ac:dyDescent="0.35">
      <c r="B2" s="23"/>
      <c r="D2" s="168"/>
      <c r="G2" s="272"/>
      <c r="H2" s="273"/>
      <c r="I2" s="25"/>
      <c r="J2" s="274"/>
      <c r="K2" s="275"/>
      <c r="L2" s="275"/>
      <c r="M2" s="275"/>
      <c r="N2" s="276"/>
      <c r="O2" s="24"/>
      <c r="P2" s="248"/>
      <c r="Q2" s="249"/>
      <c r="R2" s="249"/>
      <c r="S2" s="250"/>
      <c r="U2" s="24"/>
      <c r="AA2" s="251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3"/>
      <c r="AV2" s="239"/>
      <c r="AW2" s="240"/>
      <c r="AX2" s="240"/>
      <c r="AY2" s="240"/>
      <c r="AZ2" s="240"/>
      <c r="BA2" s="240"/>
      <c r="BB2" s="241"/>
      <c r="BD2" s="239"/>
      <c r="BE2" s="240"/>
      <c r="BF2" s="240"/>
      <c r="BG2" s="240"/>
      <c r="BH2" s="240"/>
      <c r="BI2" s="240"/>
      <c r="BJ2" s="241"/>
      <c r="DH2" s="195">
        <f>J2*24</f>
        <v>0</v>
      </c>
      <c r="DI2" s="195"/>
      <c r="DJ2" s="195"/>
      <c r="DK2" s="180" t="s">
        <v>0</v>
      </c>
      <c r="DL2" s="180"/>
      <c r="DM2" s="180"/>
      <c r="DN2" s="180"/>
      <c r="DO2" s="180"/>
    </row>
    <row r="3" spans="1:119" ht="19" customHeight="1" thickBot="1" x14ac:dyDescent="0.25">
      <c r="B3" s="23"/>
      <c r="C3" s="26"/>
      <c r="AA3" s="25"/>
      <c r="DH3" s="181">
        <f>G2*24</f>
        <v>0</v>
      </c>
      <c r="DI3" s="181"/>
      <c r="DJ3" s="181"/>
      <c r="DK3" s="182" t="s">
        <v>37</v>
      </c>
      <c r="DL3" s="182"/>
      <c r="DM3" s="182"/>
      <c r="DN3" s="182"/>
      <c r="DO3" s="182"/>
    </row>
    <row r="4" spans="1:119" ht="15" customHeight="1" thickBot="1" x14ac:dyDescent="0.25">
      <c r="C4" s="119" t="s">
        <v>31</v>
      </c>
      <c r="D4" s="117" t="s">
        <v>2</v>
      </c>
      <c r="E4" s="267" t="s">
        <v>34</v>
      </c>
      <c r="F4" s="268"/>
      <c r="G4" s="118" t="s">
        <v>33</v>
      </c>
      <c r="H4" s="208" t="s">
        <v>3</v>
      </c>
      <c r="I4" s="209"/>
      <c r="J4" s="209"/>
      <c r="K4" s="210"/>
      <c r="L4" s="208" t="s">
        <v>4</v>
      </c>
      <c r="M4" s="209"/>
      <c r="N4" s="209"/>
      <c r="O4" s="210"/>
      <c r="P4" s="208" t="s">
        <v>5</v>
      </c>
      <c r="Q4" s="209"/>
      <c r="R4" s="209"/>
      <c r="S4" s="210"/>
      <c r="T4" s="208" t="s">
        <v>6</v>
      </c>
      <c r="U4" s="209"/>
      <c r="V4" s="209"/>
      <c r="W4" s="210"/>
      <c r="X4" s="208" t="s">
        <v>7</v>
      </c>
      <c r="Y4" s="209"/>
      <c r="Z4" s="209"/>
      <c r="AA4" s="210"/>
      <c r="AB4" s="208" t="s">
        <v>8</v>
      </c>
      <c r="AC4" s="209"/>
      <c r="AD4" s="209"/>
      <c r="AE4" s="210"/>
      <c r="AF4" s="208" t="s">
        <v>9</v>
      </c>
      <c r="AG4" s="209"/>
      <c r="AH4" s="209"/>
      <c r="AI4" s="210"/>
      <c r="AJ4" s="208" t="s">
        <v>10</v>
      </c>
      <c r="AK4" s="209"/>
      <c r="AL4" s="209"/>
      <c r="AM4" s="210"/>
      <c r="AN4" s="208" t="s">
        <v>11</v>
      </c>
      <c r="AO4" s="209"/>
      <c r="AP4" s="209"/>
      <c r="AQ4" s="210"/>
      <c r="AR4" s="208" t="s">
        <v>12</v>
      </c>
      <c r="AS4" s="209"/>
      <c r="AT4" s="209"/>
      <c r="AU4" s="210"/>
      <c r="AV4" s="208" t="s">
        <v>13</v>
      </c>
      <c r="AW4" s="209"/>
      <c r="AX4" s="209"/>
      <c r="AY4" s="210"/>
      <c r="AZ4" s="208" t="s">
        <v>14</v>
      </c>
      <c r="BA4" s="209"/>
      <c r="BB4" s="209"/>
      <c r="BC4" s="210"/>
      <c r="BD4" s="208" t="s">
        <v>15</v>
      </c>
      <c r="BE4" s="209"/>
      <c r="BF4" s="209"/>
      <c r="BG4" s="210"/>
      <c r="BH4" s="208" t="s">
        <v>16</v>
      </c>
      <c r="BI4" s="209"/>
      <c r="BJ4" s="209"/>
      <c r="BK4" s="210"/>
      <c r="BL4" s="208" t="s">
        <v>17</v>
      </c>
      <c r="BM4" s="209"/>
      <c r="BN4" s="209"/>
      <c r="BO4" s="210"/>
      <c r="BP4" s="208" t="s">
        <v>18</v>
      </c>
      <c r="BQ4" s="209"/>
      <c r="BR4" s="209"/>
      <c r="BS4" s="210"/>
      <c r="BT4" s="208" t="s">
        <v>19</v>
      </c>
      <c r="BU4" s="209"/>
      <c r="BV4" s="209"/>
      <c r="BW4" s="210"/>
      <c r="BX4" s="208" t="s">
        <v>20</v>
      </c>
      <c r="BY4" s="209"/>
      <c r="BZ4" s="209"/>
      <c r="CA4" s="210"/>
      <c r="CB4" s="208" t="s">
        <v>21</v>
      </c>
      <c r="CC4" s="209"/>
      <c r="CD4" s="209"/>
      <c r="CE4" s="210"/>
      <c r="CF4" s="232" t="s">
        <v>22</v>
      </c>
      <c r="CG4" s="233"/>
      <c r="CH4" s="233"/>
      <c r="CI4" s="234"/>
      <c r="CJ4" s="232" t="s">
        <v>23</v>
      </c>
      <c r="CK4" s="233"/>
      <c r="CL4" s="233"/>
      <c r="CM4" s="234"/>
    </row>
    <row r="5" spans="1:119" x14ac:dyDescent="0.2">
      <c r="A5" s="156">
        <v>1.1111111111111112E-2</v>
      </c>
      <c r="B5" s="151">
        <f>SUM(F5-E5)-G5+A5</f>
        <v>0.29166666666925367</v>
      </c>
      <c r="C5" s="171">
        <f>IF(ISNA(VLOOKUP(D5,[1]listing!$A$1:$E$80,4,FALSE)),"NN",VLOOKUP(D5,[1]listing!$A$1:$E$80,4,FALSE))</f>
        <v>48</v>
      </c>
      <c r="D5" s="87" t="s">
        <v>69</v>
      </c>
      <c r="E5" s="99">
        <v>36526.322916666664</v>
      </c>
      <c r="F5" s="78">
        <v>36526.645138888889</v>
      </c>
      <c r="G5" s="69">
        <v>4.1666666666666664E-2</v>
      </c>
      <c r="H5" s="46">
        <v>12</v>
      </c>
      <c r="I5" s="47">
        <v>12</v>
      </c>
      <c r="J5" s="47">
        <v>12</v>
      </c>
      <c r="K5" s="48">
        <v>12</v>
      </c>
      <c r="L5" s="46">
        <v>12</v>
      </c>
      <c r="M5" s="47">
        <v>12</v>
      </c>
      <c r="N5" s="47">
        <v>12</v>
      </c>
      <c r="O5" s="47">
        <v>12</v>
      </c>
      <c r="P5" s="1" t="s">
        <v>24</v>
      </c>
      <c r="Q5" s="47">
        <v>12</v>
      </c>
      <c r="R5" s="47">
        <v>12</v>
      </c>
      <c r="S5" s="48">
        <v>12</v>
      </c>
      <c r="T5" s="46">
        <v>12</v>
      </c>
      <c r="U5" s="47">
        <v>12</v>
      </c>
      <c r="V5" s="47">
        <v>12</v>
      </c>
      <c r="W5" s="48">
        <v>12</v>
      </c>
      <c r="X5" s="2" t="s">
        <v>25</v>
      </c>
      <c r="Y5" s="3" t="s">
        <v>25</v>
      </c>
      <c r="Z5" s="3" t="s">
        <v>25</v>
      </c>
      <c r="AA5" s="66" t="s">
        <v>26</v>
      </c>
      <c r="AB5" s="64" t="s">
        <v>26</v>
      </c>
      <c r="AC5" s="65" t="s">
        <v>26</v>
      </c>
      <c r="AD5" s="65" t="s">
        <v>26</v>
      </c>
      <c r="AE5" s="66" t="s">
        <v>26</v>
      </c>
      <c r="AF5" s="64" t="s">
        <v>26</v>
      </c>
      <c r="AG5" s="65" t="s">
        <v>26</v>
      </c>
      <c r="AH5" s="65" t="s">
        <v>26</v>
      </c>
      <c r="AI5" s="66" t="s">
        <v>26</v>
      </c>
      <c r="AJ5" s="6" t="s">
        <v>27</v>
      </c>
      <c r="AK5" s="7" t="s">
        <v>27</v>
      </c>
      <c r="AL5" s="8"/>
      <c r="AM5" s="4"/>
      <c r="AN5" s="9"/>
      <c r="AO5" s="5"/>
      <c r="AP5" s="5"/>
      <c r="AQ5" s="4"/>
      <c r="AR5" s="9"/>
      <c r="AS5" s="5"/>
      <c r="AT5" s="5"/>
      <c r="AU5" s="4"/>
      <c r="AV5" s="9"/>
      <c r="AW5" s="5"/>
      <c r="AX5" s="5"/>
      <c r="AY5" s="4"/>
      <c r="AZ5" s="121"/>
      <c r="BA5" s="122"/>
      <c r="BB5" s="122"/>
      <c r="BC5" s="123"/>
      <c r="BD5" s="121"/>
      <c r="BE5" s="122"/>
      <c r="BF5" s="122"/>
      <c r="BG5" s="123"/>
      <c r="BH5" s="121"/>
      <c r="BI5" s="122"/>
      <c r="BJ5" s="122"/>
      <c r="BK5" s="123"/>
      <c r="BL5" s="121"/>
      <c r="BM5" s="122"/>
      <c r="BN5" s="122"/>
      <c r="BO5" s="123"/>
      <c r="BP5" s="121"/>
      <c r="BQ5" s="122"/>
      <c r="BR5" s="122"/>
      <c r="BS5" s="123"/>
      <c r="BT5" s="121"/>
      <c r="BU5" s="122"/>
      <c r="BV5" s="122"/>
      <c r="BW5" s="123"/>
      <c r="BX5" s="121"/>
      <c r="BY5" s="122"/>
      <c r="BZ5" s="122"/>
      <c r="CA5" s="123"/>
      <c r="CB5" s="121"/>
      <c r="CC5" s="122"/>
      <c r="CD5" s="122"/>
      <c r="CE5" s="123"/>
      <c r="CF5" s="257"/>
      <c r="CG5" s="258"/>
      <c r="CH5" s="258"/>
      <c r="CI5" s="259"/>
      <c r="CJ5" s="257"/>
      <c r="CK5" s="258"/>
      <c r="CL5" s="258"/>
      <c r="CM5" s="259"/>
      <c r="CN5" s="189" t="str">
        <f>D5</f>
        <v>MELANIE B</v>
      </c>
      <c r="CO5" s="190"/>
      <c r="CP5" s="190"/>
      <c r="CQ5" s="190"/>
      <c r="CR5" s="190"/>
      <c r="CS5" s="191"/>
    </row>
    <row r="6" spans="1:119" customFormat="1" x14ac:dyDescent="0.2">
      <c r="A6" s="156">
        <v>1.1111111111111112E-2</v>
      </c>
      <c r="B6" s="80">
        <f t="shared" ref="B6:B40" si="0">SUM(F6-E6)-G6+A6</f>
        <v>0.29166666666925367</v>
      </c>
      <c r="C6" s="171">
        <f>IF(ISNA(VLOOKUP(D6,[1]listing!$A$1:$E$80,4,FALSE)),"NN",VLOOKUP(D6,[1]listing!$A$1:$E$80,4,FALSE))</f>
        <v>62</v>
      </c>
      <c r="D6" s="87" t="s">
        <v>70</v>
      </c>
      <c r="E6" s="91">
        <v>36526.322916666664</v>
      </c>
      <c r="F6" s="89">
        <v>36526.645138888889</v>
      </c>
      <c r="G6" s="69">
        <v>4.1666666666666664E-2</v>
      </c>
      <c r="H6" s="46">
        <v>11</v>
      </c>
      <c r="I6" s="47">
        <v>11</v>
      </c>
      <c r="J6" s="47">
        <v>11</v>
      </c>
      <c r="K6" s="48">
        <v>11</v>
      </c>
      <c r="L6" s="46">
        <v>11</v>
      </c>
      <c r="M6" s="47">
        <v>11</v>
      </c>
      <c r="N6" s="47">
        <v>11</v>
      </c>
      <c r="O6" s="154" t="s">
        <v>24</v>
      </c>
      <c r="P6" s="46">
        <v>11</v>
      </c>
      <c r="Q6" s="47">
        <v>11</v>
      </c>
      <c r="R6" s="47">
        <v>11</v>
      </c>
      <c r="S6" s="48">
        <v>11</v>
      </c>
      <c r="T6" s="46">
        <v>11</v>
      </c>
      <c r="U6" s="47">
        <v>11</v>
      </c>
      <c r="V6" s="47">
        <v>11</v>
      </c>
      <c r="W6" s="48">
        <v>11</v>
      </c>
      <c r="X6" s="49" t="s">
        <v>25</v>
      </c>
      <c r="Y6" s="50" t="s">
        <v>25</v>
      </c>
      <c r="Z6" s="50" t="s">
        <v>25</v>
      </c>
      <c r="AA6" s="51" t="s">
        <v>26</v>
      </c>
      <c r="AB6" s="64" t="s">
        <v>26</v>
      </c>
      <c r="AC6" s="65" t="s">
        <v>26</v>
      </c>
      <c r="AD6" s="65" t="s">
        <v>26</v>
      </c>
      <c r="AE6" s="66" t="s">
        <v>26</v>
      </c>
      <c r="AF6" s="64" t="s">
        <v>26</v>
      </c>
      <c r="AG6" s="65" t="s">
        <v>26</v>
      </c>
      <c r="AH6" s="65" t="s">
        <v>26</v>
      </c>
      <c r="AI6" s="66" t="s">
        <v>26</v>
      </c>
      <c r="AJ6" s="6" t="s">
        <v>27</v>
      </c>
      <c r="AK6" s="7" t="s">
        <v>27</v>
      </c>
      <c r="AL6" s="8"/>
      <c r="AM6" s="4"/>
      <c r="AN6" s="9"/>
      <c r="AO6" s="5"/>
      <c r="AP6" s="5"/>
      <c r="AQ6" s="4"/>
      <c r="AR6" s="9"/>
      <c r="AS6" s="5"/>
      <c r="AT6" s="5"/>
      <c r="AU6" s="4"/>
      <c r="AV6" s="9"/>
      <c r="AW6" s="5"/>
      <c r="AX6" s="53"/>
      <c r="AY6" s="54"/>
      <c r="AZ6" s="9"/>
      <c r="BA6" s="5"/>
      <c r="BB6" s="5"/>
      <c r="BC6" s="4"/>
      <c r="BD6" s="9"/>
      <c r="BE6" s="5"/>
      <c r="BF6" s="5"/>
      <c r="BG6" s="4"/>
      <c r="BH6" s="9"/>
      <c r="BI6" s="5"/>
      <c r="BJ6" s="5"/>
      <c r="BK6" s="4"/>
      <c r="BL6" s="9"/>
      <c r="BM6" s="5"/>
      <c r="BN6" s="5"/>
      <c r="BO6" s="4"/>
      <c r="BP6" s="9"/>
      <c r="BQ6" s="5"/>
      <c r="BR6" s="5"/>
      <c r="BS6" s="4"/>
      <c r="BT6" s="9"/>
      <c r="BU6" s="5"/>
      <c r="BV6" s="5"/>
      <c r="BW6" s="4"/>
      <c r="BX6" s="9"/>
      <c r="BY6" s="5"/>
      <c r="BZ6" s="5"/>
      <c r="CA6" s="4"/>
      <c r="CB6" s="9"/>
      <c r="CC6" s="5"/>
      <c r="CD6" s="5"/>
      <c r="CE6" s="4"/>
      <c r="CF6" s="260"/>
      <c r="CG6" s="261"/>
      <c r="CH6" s="261"/>
      <c r="CI6" s="262"/>
      <c r="CJ6" s="260"/>
      <c r="CK6" s="261"/>
      <c r="CL6" s="261"/>
      <c r="CM6" s="262"/>
      <c r="CN6" s="186" t="str">
        <f t="shared" ref="CN6:CN40" si="1">D6</f>
        <v>TIFFANY</v>
      </c>
      <c r="CO6" s="187"/>
      <c r="CP6" s="187"/>
      <c r="CQ6" s="187"/>
      <c r="CR6" s="187"/>
      <c r="CS6" s="188"/>
    </row>
    <row r="7" spans="1:119" x14ac:dyDescent="0.2">
      <c r="A7" s="156">
        <v>1.1111111111111112E-2</v>
      </c>
      <c r="B7" s="80">
        <f t="shared" si="0"/>
        <v>0.29166666666925367</v>
      </c>
      <c r="C7" s="171">
        <f>IF(ISNA(VLOOKUP(D7,[1]listing!$A$1:$E$80,4,FALSE)),"NN",VLOOKUP(D7,[1]listing!$A$1:$E$80,4,FALSE))</f>
        <v>65</v>
      </c>
      <c r="D7" s="22" t="s">
        <v>44</v>
      </c>
      <c r="E7" s="91">
        <v>36526.322916666664</v>
      </c>
      <c r="F7" s="89">
        <v>36526.645138888889</v>
      </c>
      <c r="G7" s="69">
        <v>4.1666666666666664E-2</v>
      </c>
      <c r="H7" s="55">
        <v>23</v>
      </c>
      <c r="I7" s="56">
        <v>23</v>
      </c>
      <c r="J7" s="56">
        <v>23</v>
      </c>
      <c r="K7" s="57">
        <v>23</v>
      </c>
      <c r="L7" s="55">
        <v>23</v>
      </c>
      <c r="M7" s="56">
        <v>23</v>
      </c>
      <c r="N7" s="56">
        <v>23</v>
      </c>
      <c r="O7" s="57">
        <v>23</v>
      </c>
      <c r="P7" s="1" t="s">
        <v>24</v>
      </c>
      <c r="Q7" s="56">
        <v>23</v>
      </c>
      <c r="R7" s="56">
        <v>23</v>
      </c>
      <c r="S7" s="57">
        <v>23</v>
      </c>
      <c r="T7" s="55">
        <v>23</v>
      </c>
      <c r="U7" s="56">
        <v>23</v>
      </c>
      <c r="V7" s="56">
        <v>23</v>
      </c>
      <c r="W7" s="57">
        <v>23</v>
      </c>
      <c r="X7" s="49" t="s">
        <v>25</v>
      </c>
      <c r="Y7" s="50" t="s">
        <v>25</v>
      </c>
      <c r="Z7" s="50" t="s">
        <v>25</v>
      </c>
      <c r="AA7" s="51" t="s">
        <v>26</v>
      </c>
      <c r="AB7" s="64" t="s">
        <v>26</v>
      </c>
      <c r="AC7" s="65" t="s">
        <v>26</v>
      </c>
      <c r="AD7" s="65" t="s">
        <v>26</v>
      </c>
      <c r="AE7" s="66" t="s">
        <v>26</v>
      </c>
      <c r="AF7" s="64" t="s">
        <v>26</v>
      </c>
      <c r="AG7" s="65" t="s">
        <v>26</v>
      </c>
      <c r="AH7" s="65" t="s">
        <v>26</v>
      </c>
      <c r="AI7" s="66" t="s">
        <v>26</v>
      </c>
      <c r="AJ7" s="6" t="s">
        <v>27</v>
      </c>
      <c r="AK7" s="7" t="s">
        <v>27</v>
      </c>
      <c r="AL7" s="8"/>
      <c r="AM7" s="4"/>
      <c r="AN7" s="9"/>
      <c r="AO7" s="5"/>
      <c r="AP7" s="5"/>
      <c r="AQ7" s="4"/>
      <c r="AR7" s="9"/>
      <c r="AS7" s="5"/>
      <c r="AT7" s="5"/>
      <c r="AU7" s="4"/>
      <c r="AV7" s="9"/>
      <c r="AW7" s="5"/>
      <c r="AX7" s="62"/>
      <c r="AY7" s="63"/>
      <c r="AZ7" s="52"/>
      <c r="BA7" s="53"/>
      <c r="BB7" s="53"/>
      <c r="BC7" s="54"/>
      <c r="BD7" s="52"/>
      <c r="BE7" s="53"/>
      <c r="BF7" s="53"/>
      <c r="BG7" s="54"/>
      <c r="BH7" s="52"/>
      <c r="BI7" s="53"/>
      <c r="BJ7" s="53"/>
      <c r="BK7" s="54"/>
      <c r="BL7" s="52"/>
      <c r="BM7" s="53"/>
      <c r="BN7" s="53"/>
      <c r="BO7" s="54"/>
      <c r="BP7" s="52"/>
      <c r="BQ7" s="53"/>
      <c r="BR7" s="53"/>
      <c r="BS7" s="54"/>
      <c r="BT7" s="52"/>
      <c r="BU7" s="53"/>
      <c r="BV7" s="53"/>
      <c r="BW7" s="54"/>
      <c r="BX7" s="52"/>
      <c r="BY7" s="53"/>
      <c r="BZ7" s="53"/>
      <c r="CA7" s="54"/>
      <c r="CB7" s="52"/>
      <c r="CC7" s="53"/>
      <c r="CD7" s="53"/>
      <c r="CE7" s="54"/>
      <c r="CF7" s="257"/>
      <c r="CG7" s="258"/>
      <c r="CH7" s="258"/>
      <c r="CI7" s="259"/>
      <c r="CJ7" s="257"/>
      <c r="CK7" s="258"/>
      <c r="CL7" s="258"/>
      <c r="CM7" s="259"/>
      <c r="CN7" s="186" t="str">
        <f t="shared" si="1"/>
        <v>GUILLAUME</v>
      </c>
      <c r="CO7" s="187"/>
      <c r="CP7" s="187"/>
      <c r="CQ7" s="187"/>
      <c r="CR7" s="187"/>
      <c r="CS7" s="188"/>
    </row>
    <row r="8" spans="1:119" customFormat="1" ht="15" customHeight="1" x14ac:dyDescent="0.2">
      <c r="A8" s="156">
        <v>1.1111111111111112E-2</v>
      </c>
      <c r="B8" s="80">
        <f t="shared" si="0"/>
        <v>0.33333333333349502</v>
      </c>
      <c r="C8" s="171">
        <f>IF(ISNA(VLOOKUP(D8,[1]listing!$A$1:$E$80,4,FALSE)),"NN",VLOOKUP(D8,[1]listing!$A$1:$E$80,4,FALSE))</f>
        <v>59</v>
      </c>
      <c r="D8" s="22" t="s">
        <v>74</v>
      </c>
      <c r="E8" s="91">
        <v>36526.322916666664</v>
      </c>
      <c r="F8" s="89">
        <v>36526.686805555553</v>
      </c>
      <c r="G8" s="69">
        <v>4.1666666666666664E-2</v>
      </c>
      <c r="H8" s="55">
        <v>24</v>
      </c>
      <c r="I8" s="56">
        <v>24</v>
      </c>
      <c r="J8" s="56">
        <v>24</v>
      </c>
      <c r="K8" s="57">
        <v>24</v>
      </c>
      <c r="L8" s="55">
        <v>24</v>
      </c>
      <c r="M8" s="56">
        <v>24</v>
      </c>
      <c r="N8" s="56">
        <v>24</v>
      </c>
      <c r="O8" s="154" t="s">
        <v>24</v>
      </c>
      <c r="P8" s="55">
        <v>24</v>
      </c>
      <c r="Q8" s="56">
        <v>24</v>
      </c>
      <c r="R8" s="56">
        <v>24</v>
      </c>
      <c r="S8" s="57">
        <v>24</v>
      </c>
      <c r="T8" s="55">
        <v>24</v>
      </c>
      <c r="U8" s="56">
        <v>24</v>
      </c>
      <c r="V8" s="56">
        <v>24</v>
      </c>
      <c r="W8" s="57">
        <v>24</v>
      </c>
      <c r="X8" s="2" t="s">
        <v>25</v>
      </c>
      <c r="Y8" s="3" t="s">
        <v>25</v>
      </c>
      <c r="Z8" s="3" t="s">
        <v>25</v>
      </c>
      <c r="AA8" s="66" t="s">
        <v>26</v>
      </c>
      <c r="AB8" s="93">
        <v>29</v>
      </c>
      <c r="AC8" s="94">
        <v>29</v>
      </c>
      <c r="AD8" s="94">
        <v>29</v>
      </c>
      <c r="AE8" s="95">
        <v>29</v>
      </c>
      <c r="AF8" s="64" t="s">
        <v>26</v>
      </c>
      <c r="AG8" s="65" t="s">
        <v>26</v>
      </c>
      <c r="AH8" s="65" t="s">
        <v>26</v>
      </c>
      <c r="AI8" s="66" t="s">
        <v>26</v>
      </c>
      <c r="AJ8" s="64" t="s">
        <v>26</v>
      </c>
      <c r="AK8" s="65" t="s">
        <v>26</v>
      </c>
      <c r="AL8" s="65" t="s">
        <v>26</v>
      </c>
      <c r="AM8" s="66" t="s">
        <v>26</v>
      </c>
      <c r="AN8" s="6" t="s">
        <v>27</v>
      </c>
      <c r="AO8" s="7" t="s">
        <v>27</v>
      </c>
      <c r="AP8" s="8"/>
      <c r="AQ8" s="4"/>
      <c r="AR8" s="9"/>
      <c r="AS8" s="5"/>
      <c r="AT8" s="5"/>
      <c r="AU8" s="4"/>
      <c r="AV8" s="9"/>
      <c r="AW8" s="5"/>
      <c r="AX8" s="14"/>
      <c r="AY8" s="15"/>
      <c r="AZ8" s="16"/>
      <c r="BA8" s="14"/>
      <c r="BB8" s="14"/>
      <c r="BC8" s="15"/>
      <c r="BD8" s="16"/>
      <c r="BE8" s="14"/>
      <c r="BF8" s="14"/>
      <c r="BG8" s="15"/>
      <c r="BH8" s="16"/>
      <c r="BI8" s="14"/>
      <c r="BJ8" s="14"/>
      <c r="BK8" s="15"/>
      <c r="BL8" s="16"/>
      <c r="BM8" s="14"/>
      <c r="BN8" s="14"/>
      <c r="BO8" s="15"/>
      <c r="BP8" s="16"/>
      <c r="BQ8" s="14"/>
      <c r="BR8" s="14"/>
      <c r="BS8" s="15"/>
      <c r="BT8" s="16"/>
      <c r="BU8" s="14"/>
      <c r="BV8" s="14"/>
      <c r="BW8" s="15"/>
      <c r="BX8" s="16"/>
      <c r="BY8" s="14"/>
      <c r="BZ8" s="14"/>
      <c r="CA8" s="15"/>
      <c r="CB8" s="16"/>
      <c r="CC8" s="14"/>
      <c r="CD8" s="14"/>
      <c r="CE8" s="15"/>
      <c r="CF8" s="260"/>
      <c r="CG8" s="261"/>
      <c r="CH8" s="261"/>
      <c r="CI8" s="262"/>
      <c r="CJ8" s="260"/>
      <c r="CK8" s="261"/>
      <c r="CL8" s="261"/>
      <c r="CM8" s="262"/>
      <c r="CN8" s="186" t="str">
        <f t="shared" si="1"/>
        <v>BIETRIX</v>
      </c>
      <c r="CO8" s="187"/>
      <c r="CP8" s="187"/>
      <c r="CQ8" s="187"/>
      <c r="CR8" s="187"/>
      <c r="CS8" s="188"/>
    </row>
    <row r="9" spans="1:119" customFormat="1" x14ac:dyDescent="0.2">
      <c r="A9" s="156">
        <v>1.1111111111111112E-2</v>
      </c>
      <c r="B9" s="80">
        <f t="shared" si="0"/>
        <v>0.29166666666197771</v>
      </c>
      <c r="C9" s="171">
        <f>IF(ISNA(VLOOKUP(D9,[1]listing!$A$1:$E$80,4,FALSE)),"NN",VLOOKUP(D9,[1]listing!$A$1:$E$80,4,FALSE))</f>
        <v>14</v>
      </c>
      <c r="D9" s="88" t="s">
        <v>54</v>
      </c>
      <c r="E9" s="92">
        <v>36526.395833333336</v>
      </c>
      <c r="F9" s="100">
        <v>36526.718055555553</v>
      </c>
      <c r="G9" s="70">
        <v>4.1666666666666664E-2</v>
      </c>
      <c r="H9" s="10"/>
      <c r="I9" s="11"/>
      <c r="J9" s="11"/>
      <c r="K9" s="12"/>
      <c r="L9" s="9"/>
      <c r="M9" s="8"/>
      <c r="N9" s="65" t="s">
        <v>26</v>
      </c>
      <c r="O9" s="66" t="s">
        <v>26</v>
      </c>
      <c r="P9" s="93">
        <v>26</v>
      </c>
      <c r="Q9" s="94">
        <v>26</v>
      </c>
      <c r="R9" s="94">
        <v>26</v>
      </c>
      <c r="S9" s="95">
        <v>26</v>
      </c>
      <c r="T9" s="93">
        <v>26</v>
      </c>
      <c r="U9" s="94">
        <v>26</v>
      </c>
      <c r="V9" s="94">
        <v>26</v>
      </c>
      <c r="W9" s="95">
        <v>26</v>
      </c>
      <c r="X9" s="64" t="s">
        <v>26</v>
      </c>
      <c r="Y9" s="65" t="s">
        <v>26</v>
      </c>
      <c r="Z9" s="65" t="s">
        <v>26</v>
      </c>
      <c r="AA9" s="66" t="s">
        <v>26</v>
      </c>
      <c r="AB9" s="2" t="s">
        <v>25</v>
      </c>
      <c r="AC9" s="3" t="s">
        <v>25</v>
      </c>
      <c r="AD9" s="3" t="s">
        <v>25</v>
      </c>
      <c r="AE9" s="66" t="s">
        <v>26</v>
      </c>
      <c r="AF9" s="93">
        <v>20</v>
      </c>
      <c r="AG9" s="94">
        <v>20</v>
      </c>
      <c r="AH9" s="94">
        <v>20</v>
      </c>
      <c r="AI9" s="95">
        <v>20</v>
      </c>
      <c r="AJ9" s="93">
        <v>20</v>
      </c>
      <c r="AK9" s="94">
        <v>20</v>
      </c>
      <c r="AL9" s="94">
        <v>20</v>
      </c>
      <c r="AM9" s="95">
        <v>20</v>
      </c>
      <c r="AN9" s="1" t="s">
        <v>24</v>
      </c>
      <c r="AO9" s="65" t="s">
        <v>26</v>
      </c>
      <c r="AP9" s="65" t="s">
        <v>26</v>
      </c>
      <c r="AQ9" s="13" t="s">
        <v>27</v>
      </c>
      <c r="AR9" s="6" t="s">
        <v>27</v>
      </c>
      <c r="AS9" s="8"/>
      <c r="AT9" s="14"/>
      <c r="AU9" s="15"/>
      <c r="AV9" s="61"/>
      <c r="AW9" s="62"/>
      <c r="AX9" s="62"/>
      <c r="AY9" s="63"/>
      <c r="AZ9" s="16"/>
      <c r="BA9" s="14"/>
      <c r="BB9" s="14"/>
      <c r="BC9" s="15"/>
      <c r="BD9" s="16"/>
      <c r="BE9" s="14"/>
      <c r="BF9" s="14"/>
      <c r="BG9" s="15"/>
      <c r="BH9" s="16"/>
      <c r="BI9" s="14"/>
      <c r="BJ9" s="14"/>
      <c r="BK9" s="15"/>
      <c r="BL9" s="16"/>
      <c r="BM9" s="14"/>
      <c r="BN9" s="14"/>
      <c r="BO9" s="15"/>
      <c r="BP9" s="16"/>
      <c r="BQ9" s="14"/>
      <c r="BR9" s="14"/>
      <c r="BS9" s="15"/>
      <c r="BT9" s="16"/>
      <c r="BU9" s="14"/>
      <c r="BV9" s="14"/>
      <c r="BW9" s="15"/>
      <c r="BX9" s="16"/>
      <c r="BY9" s="14"/>
      <c r="BZ9" s="14"/>
      <c r="CA9" s="15"/>
      <c r="CB9" s="16"/>
      <c r="CC9" s="14"/>
      <c r="CD9" s="14"/>
      <c r="CE9" s="15"/>
      <c r="CF9" s="263"/>
      <c r="CG9" s="264"/>
      <c r="CH9" s="264"/>
      <c r="CI9" s="265"/>
      <c r="CJ9" s="263"/>
      <c r="CK9" s="264"/>
      <c r="CL9" s="264"/>
      <c r="CM9" s="265"/>
      <c r="CN9" s="186" t="str">
        <f t="shared" si="1"/>
        <v>MELANIE P</v>
      </c>
      <c r="CO9" s="187"/>
      <c r="CP9" s="187"/>
      <c r="CQ9" s="187"/>
      <c r="CR9" s="187"/>
      <c r="CS9" s="188"/>
    </row>
    <row r="10" spans="1:119" customFormat="1" x14ac:dyDescent="0.2">
      <c r="A10" s="156">
        <v>1.1111111111111112E-2</v>
      </c>
      <c r="B10" s="80">
        <f t="shared" si="0"/>
        <v>0.29166666666197771</v>
      </c>
      <c r="C10" s="171">
        <f>IF(ISNA(VLOOKUP(D10,[1]listing!$A$1:$E$80,4,FALSE)),"NN",VLOOKUP(D10,[1]listing!$A$1:$E$80,4,FALSE))</f>
        <v>26</v>
      </c>
      <c r="D10" s="158" t="s">
        <v>58</v>
      </c>
      <c r="E10" s="92">
        <v>36526.395833333336</v>
      </c>
      <c r="F10" s="100">
        <v>36526.718055555553</v>
      </c>
      <c r="G10" s="70">
        <v>4.1666666666666664E-2</v>
      </c>
      <c r="H10" s="10"/>
      <c r="I10" s="11"/>
      <c r="J10" s="11"/>
      <c r="K10" s="12"/>
      <c r="L10" s="9"/>
      <c r="M10" s="8"/>
      <c r="N10" s="65" t="s">
        <v>26</v>
      </c>
      <c r="O10" s="66" t="s">
        <v>26</v>
      </c>
      <c r="P10" s="93">
        <v>30</v>
      </c>
      <c r="Q10" s="94">
        <v>30</v>
      </c>
      <c r="R10" s="94">
        <v>30</v>
      </c>
      <c r="S10" s="95">
        <v>30</v>
      </c>
      <c r="T10" s="93">
        <v>30</v>
      </c>
      <c r="U10" s="94">
        <v>30</v>
      </c>
      <c r="V10" s="94">
        <v>30</v>
      </c>
      <c r="W10" s="95">
        <v>30</v>
      </c>
      <c r="X10" s="64" t="s">
        <v>26</v>
      </c>
      <c r="Y10" s="65" t="s">
        <v>26</v>
      </c>
      <c r="Z10" s="65" t="s">
        <v>26</v>
      </c>
      <c r="AA10" s="66" t="s">
        <v>26</v>
      </c>
      <c r="AB10" s="2" t="s">
        <v>25</v>
      </c>
      <c r="AC10" s="3" t="s">
        <v>25</v>
      </c>
      <c r="AD10" s="3" t="s">
        <v>25</v>
      </c>
      <c r="AE10" s="66" t="s">
        <v>26</v>
      </c>
      <c r="AF10" s="64" t="s">
        <v>26</v>
      </c>
      <c r="AG10" s="65" t="s">
        <v>26</v>
      </c>
      <c r="AH10" s="65" t="s">
        <v>26</v>
      </c>
      <c r="AI10" s="66" t="s">
        <v>26</v>
      </c>
      <c r="AJ10" s="64" t="s">
        <v>26</v>
      </c>
      <c r="AK10" s="65" t="s">
        <v>26</v>
      </c>
      <c r="AL10" s="65" t="s">
        <v>26</v>
      </c>
      <c r="AM10" s="66" t="s">
        <v>26</v>
      </c>
      <c r="AN10" s="1" t="s">
        <v>24</v>
      </c>
      <c r="AO10" s="65" t="s">
        <v>26</v>
      </c>
      <c r="AP10" s="65" t="s">
        <v>26</v>
      </c>
      <c r="AQ10" s="13" t="s">
        <v>27</v>
      </c>
      <c r="AR10" s="6" t="s">
        <v>27</v>
      </c>
      <c r="AS10" s="8"/>
      <c r="AT10" s="14"/>
      <c r="AU10" s="15"/>
      <c r="AV10" s="16"/>
      <c r="AW10" s="14"/>
      <c r="AX10" s="14"/>
      <c r="AY10" s="15"/>
      <c r="AZ10" s="16"/>
      <c r="BA10" s="14"/>
      <c r="BB10" s="14"/>
      <c r="BC10" s="15"/>
      <c r="BD10" s="16"/>
      <c r="BE10" s="14"/>
      <c r="BF10" s="14"/>
      <c r="BG10" s="15"/>
      <c r="BH10" s="16"/>
      <c r="BI10" s="14"/>
      <c r="BJ10" s="14"/>
      <c r="BK10" s="15"/>
      <c r="BL10" s="16"/>
      <c r="BM10" s="14"/>
      <c r="BN10" s="14"/>
      <c r="BO10" s="15"/>
      <c r="BP10" s="16"/>
      <c r="BQ10" s="14"/>
      <c r="BR10" s="14"/>
      <c r="BS10" s="15"/>
      <c r="BT10" s="16"/>
      <c r="BU10" s="14"/>
      <c r="BV10" s="14"/>
      <c r="BW10" s="15"/>
      <c r="BX10" s="16"/>
      <c r="BY10" s="14"/>
      <c r="BZ10" s="14"/>
      <c r="CA10" s="15"/>
      <c r="CB10" s="16"/>
      <c r="CC10" s="14"/>
      <c r="CD10" s="14"/>
      <c r="CE10" s="15"/>
      <c r="CF10" s="192"/>
      <c r="CG10" s="193"/>
      <c r="CH10" s="193"/>
      <c r="CI10" s="194"/>
      <c r="CJ10" s="263"/>
      <c r="CK10" s="264"/>
      <c r="CL10" s="264"/>
      <c r="CM10" s="265"/>
      <c r="CN10" s="186" t="str">
        <f t="shared" si="1"/>
        <v>CYRIELLE</v>
      </c>
      <c r="CO10" s="187"/>
      <c r="CP10" s="187"/>
      <c r="CQ10" s="187"/>
      <c r="CR10" s="187"/>
      <c r="CS10" s="188"/>
    </row>
    <row r="11" spans="1:119" customFormat="1" x14ac:dyDescent="0.2">
      <c r="A11" s="156">
        <v>1.1111111111111112E-2</v>
      </c>
      <c r="B11" s="80">
        <f t="shared" si="0"/>
        <v>0.29166666666197771</v>
      </c>
      <c r="C11" s="171">
        <f>IF(ISNA(VLOOKUP(D11,[1]listing!$A$1:$E$80,4,FALSE)),"NN",VLOOKUP(D11,[1]listing!$A$1:$E$80,4,FALSE))</f>
        <v>37</v>
      </c>
      <c r="D11" s="158" t="s">
        <v>64</v>
      </c>
      <c r="E11" s="114">
        <v>36526.395833333336</v>
      </c>
      <c r="F11" s="100">
        <v>36526.718055555553</v>
      </c>
      <c r="G11" s="70">
        <v>4.1666666666666664E-2</v>
      </c>
      <c r="H11" s="10"/>
      <c r="I11" s="11"/>
      <c r="J11" s="11"/>
      <c r="K11" s="12"/>
      <c r="L11" s="9"/>
      <c r="M11" s="8"/>
      <c r="N11" s="65" t="s">
        <v>26</v>
      </c>
      <c r="O11" s="66" t="s">
        <v>26</v>
      </c>
      <c r="P11" s="93">
        <v>35</v>
      </c>
      <c r="Q11" s="94">
        <v>35</v>
      </c>
      <c r="R11" s="94">
        <v>35</v>
      </c>
      <c r="S11" s="95">
        <v>35</v>
      </c>
      <c r="T11" s="93">
        <v>35</v>
      </c>
      <c r="U11" s="94">
        <v>35</v>
      </c>
      <c r="V11" s="94">
        <v>35</v>
      </c>
      <c r="W11" s="95">
        <v>35</v>
      </c>
      <c r="X11" s="64" t="s">
        <v>26</v>
      </c>
      <c r="Y11" s="65" t="s">
        <v>26</v>
      </c>
      <c r="Z11" s="65" t="s">
        <v>26</v>
      </c>
      <c r="AA11" s="66" t="s">
        <v>26</v>
      </c>
      <c r="AB11" s="2" t="s">
        <v>25</v>
      </c>
      <c r="AC11" s="3" t="s">
        <v>25</v>
      </c>
      <c r="AD11" s="3" t="s">
        <v>25</v>
      </c>
      <c r="AE11" s="66" t="s">
        <v>26</v>
      </c>
      <c r="AF11" s="64" t="s">
        <v>26</v>
      </c>
      <c r="AG11" s="65" t="s">
        <v>26</v>
      </c>
      <c r="AH11" s="65" t="s">
        <v>26</v>
      </c>
      <c r="AI11" s="66" t="s">
        <v>26</v>
      </c>
      <c r="AJ11" s="64" t="s">
        <v>26</v>
      </c>
      <c r="AK11" s="65" t="s">
        <v>26</v>
      </c>
      <c r="AL11" s="65" t="s">
        <v>26</v>
      </c>
      <c r="AM11" s="66" t="s">
        <v>26</v>
      </c>
      <c r="AN11" s="1" t="s">
        <v>24</v>
      </c>
      <c r="AO11" s="65" t="s">
        <v>26</v>
      </c>
      <c r="AP11" s="65" t="s">
        <v>26</v>
      </c>
      <c r="AQ11" s="13" t="s">
        <v>27</v>
      </c>
      <c r="AR11" s="6" t="s">
        <v>27</v>
      </c>
      <c r="AS11" s="8"/>
      <c r="AT11" s="14"/>
      <c r="AU11" s="15"/>
      <c r="AV11" s="16"/>
      <c r="AW11" s="14"/>
      <c r="AX11" s="14"/>
      <c r="AY11" s="15"/>
      <c r="AZ11" s="16"/>
      <c r="BA11" s="14"/>
      <c r="BB11" s="14"/>
      <c r="BC11" s="15"/>
      <c r="BD11" s="16"/>
      <c r="BE11" s="14"/>
      <c r="BF11" s="14"/>
      <c r="BG11" s="15"/>
      <c r="BH11" s="16"/>
      <c r="BI11" s="14"/>
      <c r="BJ11" s="14"/>
      <c r="BK11" s="15"/>
      <c r="BL11" s="16"/>
      <c r="BM11" s="14"/>
      <c r="BN11" s="14"/>
      <c r="BO11" s="15"/>
      <c r="BP11" s="16"/>
      <c r="BQ11" s="14"/>
      <c r="BR11" s="14"/>
      <c r="BS11" s="15"/>
      <c r="BT11" s="16"/>
      <c r="BU11" s="14"/>
      <c r="BV11" s="14"/>
      <c r="BW11" s="15"/>
      <c r="BX11" s="16"/>
      <c r="BY11" s="14"/>
      <c r="BZ11" s="14"/>
      <c r="CA11" s="15"/>
      <c r="CB11" s="16"/>
      <c r="CC11" s="14"/>
      <c r="CD11" s="14"/>
      <c r="CE11" s="15"/>
      <c r="CF11" s="192"/>
      <c r="CG11" s="193"/>
      <c r="CH11" s="193"/>
      <c r="CI11" s="194"/>
      <c r="CJ11" s="263"/>
      <c r="CK11" s="264"/>
      <c r="CL11" s="264"/>
      <c r="CM11" s="265"/>
      <c r="CN11" s="186" t="str">
        <f t="shared" si="1"/>
        <v>KYLLIAN</v>
      </c>
      <c r="CO11" s="187"/>
      <c r="CP11" s="187"/>
      <c r="CQ11" s="187"/>
      <c r="CR11" s="187"/>
      <c r="CS11" s="188"/>
    </row>
    <row r="12" spans="1:119" customFormat="1" x14ac:dyDescent="0.2">
      <c r="A12" s="156">
        <v>1.1111111111111112E-2</v>
      </c>
      <c r="B12" s="80">
        <f t="shared" si="0"/>
        <v>0.29166666666197771</v>
      </c>
      <c r="C12" s="171">
        <f>IF(ISNA(VLOOKUP(D12,[1]listing!$A$1:$E$80,4,FALSE)),"NN",VLOOKUP(D12,[1]listing!$A$1:$E$80,4,FALSE))</f>
        <v>41</v>
      </c>
      <c r="D12" s="158" t="s">
        <v>67</v>
      </c>
      <c r="E12" s="92">
        <v>36526.395833333336</v>
      </c>
      <c r="F12" s="90">
        <v>36526.718055555553</v>
      </c>
      <c r="G12" s="70">
        <v>4.1666666666666664E-2</v>
      </c>
      <c r="H12" s="10"/>
      <c r="I12" s="11"/>
      <c r="J12" s="11"/>
      <c r="K12" s="12"/>
      <c r="L12" s="9"/>
      <c r="M12" s="8"/>
      <c r="N12" s="65" t="s">
        <v>26</v>
      </c>
      <c r="O12" s="66" t="s">
        <v>26</v>
      </c>
      <c r="P12" s="93">
        <v>37</v>
      </c>
      <c r="Q12" s="94">
        <v>37</v>
      </c>
      <c r="R12" s="94">
        <v>37</v>
      </c>
      <c r="S12" s="95">
        <v>37</v>
      </c>
      <c r="T12" s="93">
        <v>37</v>
      </c>
      <c r="U12" s="94">
        <v>37</v>
      </c>
      <c r="V12" s="94">
        <v>37</v>
      </c>
      <c r="W12" s="95">
        <v>37</v>
      </c>
      <c r="X12" s="64" t="s">
        <v>26</v>
      </c>
      <c r="Y12" s="65" t="s">
        <v>26</v>
      </c>
      <c r="Z12" s="65" t="s">
        <v>26</v>
      </c>
      <c r="AA12" s="66" t="s">
        <v>26</v>
      </c>
      <c r="AB12" s="2" t="s">
        <v>25</v>
      </c>
      <c r="AC12" s="3" t="s">
        <v>25</v>
      </c>
      <c r="AD12" s="3" t="s">
        <v>25</v>
      </c>
      <c r="AE12" s="66" t="s">
        <v>26</v>
      </c>
      <c r="AF12" s="93">
        <v>29</v>
      </c>
      <c r="AG12" s="94">
        <v>29</v>
      </c>
      <c r="AH12" s="94">
        <v>29</v>
      </c>
      <c r="AI12" s="95">
        <v>29</v>
      </c>
      <c r="AJ12" s="64" t="s">
        <v>26</v>
      </c>
      <c r="AK12" s="65" t="s">
        <v>26</v>
      </c>
      <c r="AL12" s="65" t="s">
        <v>26</v>
      </c>
      <c r="AM12" s="66" t="s">
        <v>26</v>
      </c>
      <c r="AN12" s="1" t="s">
        <v>24</v>
      </c>
      <c r="AO12" s="65" t="s">
        <v>26</v>
      </c>
      <c r="AP12" s="65" t="s">
        <v>26</v>
      </c>
      <c r="AQ12" s="13" t="s">
        <v>27</v>
      </c>
      <c r="AR12" s="6" t="s">
        <v>27</v>
      </c>
      <c r="AS12" s="8"/>
      <c r="AT12" s="14"/>
      <c r="AU12" s="15"/>
      <c r="AV12" s="16"/>
      <c r="AW12" s="14"/>
      <c r="AX12" s="14"/>
      <c r="AY12" s="15"/>
      <c r="AZ12" s="16"/>
      <c r="BA12" s="14"/>
      <c r="BB12" s="14"/>
      <c r="BC12" s="15"/>
      <c r="BD12" s="16"/>
      <c r="BE12" s="14"/>
      <c r="BF12" s="14"/>
      <c r="BG12" s="15"/>
      <c r="BH12" s="16"/>
      <c r="BI12" s="14"/>
      <c r="BJ12" s="14"/>
      <c r="BK12" s="15"/>
      <c r="BL12" s="16"/>
      <c r="BM12" s="14"/>
      <c r="BN12" s="14"/>
      <c r="BO12" s="15"/>
      <c r="BP12" s="16"/>
      <c r="BQ12" s="14"/>
      <c r="BR12" s="14"/>
      <c r="BS12" s="15"/>
      <c r="BT12" s="16"/>
      <c r="BU12" s="14"/>
      <c r="BV12" s="14"/>
      <c r="BW12" s="15"/>
      <c r="BX12" s="16"/>
      <c r="BY12" s="14"/>
      <c r="BZ12" s="14"/>
      <c r="CA12" s="15"/>
      <c r="CB12" s="16"/>
      <c r="CC12" s="14"/>
      <c r="CD12" s="14"/>
      <c r="CE12" s="15"/>
      <c r="CF12" s="192"/>
      <c r="CG12" s="193"/>
      <c r="CH12" s="193"/>
      <c r="CI12" s="194"/>
      <c r="CJ12" s="263"/>
      <c r="CK12" s="264"/>
      <c r="CL12" s="264"/>
      <c r="CM12" s="265"/>
      <c r="CN12" s="186" t="str">
        <f t="shared" si="1"/>
        <v>FATIHA</v>
      </c>
      <c r="CO12" s="187"/>
      <c r="CP12" s="187"/>
      <c r="CQ12" s="187"/>
      <c r="CR12" s="187"/>
      <c r="CS12" s="188"/>
    </row>
    <row r="13" spans="1:119" x14ac:dyDescent="0.2">
      <c r="A13" s="156">
        <v>1.1111111111111112E-2</v>
      </c>
      <c r="B13" s="80">
        <f t="shared" ref="B13" si="2">SUM(F13-E13)-G13+A13</f>
        <v>0.29166666666197771</v>
      </c>
      <c r="C13" s="171">
        <f>IF(ISNA(VLOOKUP(D13,[1]listing!$A$1:$E$80,4,FALSE)),"NN",VLOOKUP(D13,[1]listing!$A$1:$E$80,4,FALSE))</f>
        <v>79</v>
      </c>
      <c r="D13" s="164" t="s">
        <v>73</v>
      </c>
      <c r="E13" s="92">
        <v>36526.395833333336</v>
      </c>
      <c r="F13" s="90">
        <v>36526.718055555553</v>
      </c>
      <c r="G13" s="70">
        <v>4.1666666666666664E-2</v>
      </c>
      <c r="H13" s="10"/>
      <c r="I13" s="11"/>
      <c r="J13" s="11"/>
      <c r="K13" s="12"/>
      <c r="L13" s="9"/>
      <c r="M13" s="8"/>
      <c r="N13" s="65" t="s">
        <v>26</v>
      </c>
      <c r="O13" s="66" t="s">
        <v>26</v>
      </c>
      <c r="P13" s="93">
        <v>20</v>
      </c>
      <c r="Q13" s="94">
        <v>20</v>
      </c>
      <c r="R13" s="94">
        <v>20</v>
      </c>
      <c r="S13" s="95">
        <v>20</v>
      </c>
      <c r="T13" s="93">
        <v>20</v>
      </c>
      <c r="U13" s="94">
        <v>20</v>
      </c>
      <c r="V13" s="94">
        <v>20</v>
      </c>
      <c r="W13" s="95">
        <v>20</v>
      </c>
      <c r="X13" s="64" t="s">
        <v>26</v>
      </c>
      <c r="Y13" s="65" t="s">
        <v>26</v>
      </c>
      <c r="Z13" s="65" t="s">
        <v>26</v>
      </c>
      <c r="AA13" s="66" t="s">
        <v>26</v>
      </c>
      <c r="AB13" s="2" t="s">
        <v>25</v>
      </c>
      <c r="AC13" s="3" t="s">
        <v>25</v>
      </c>
      <c r="AD13" s="3" t="s">
        <v>25</v>
      </c>
      <c r="AE13" s="66" t="s">
        <v>26</v>
      </c>
      <c r="AF13" s="93">
        <v>10</v>
      </c>
      <c r="AG13" s="94">
        <v>10</v>
      </c>
      <c r="AH13" s="94">
        <v>10</v>
      </c>
      <c r="AI13" s="95">
        <v>10</v>
      </c>
      <c r="AJ13" s="93">
        <v>10</v>
      </c>
      <c r="AK13" s="94">
        <v>10</v>
      </c>
      <c r="AL13" s="94">
        <v>10</v>
      </c>
      <c r="AM13" s="95">
        <v>10</v>
      </c>
      <c r="AN13" s="1" t="s">
        <v>24</v>
      </c>
      <c r="AO13" s="65" t="s">
        <v>26</v>
      </c>
      <c r="AP13" s="65" t="s">
        <v>26</v>
      </c>
      <c r="AQ13" s="13" t="s">
        <v>27</v>
      </c>
      <c r="AR13" s="6" t="s">
        <v>27</v>
      </c>
      <c r="AS13" s="8"/>
      <c r="AT13" s="14"/>
      <c r="AU13" s="15"/>
      <c r="AV13" s="16"/>
      <c r="AW13" s="14"/>
      <c r="AX13" s="14"/>
      <c r="AY13" s="15"/>
      <c r="AZ13" s="60"/>
      <c r="BA13" s="58"/>
      <c r="BB13" s="58"/>
      <c r="BC13" s="59"/>
      <c r="BD13" s="60"/>
      <c r="BE13" s="58"/>
      <c r="BF13" s="58"/>
      <c r="BG13" s="59"/>
      <c r="BH13" s="60"/>
      <c r="BI13" s="58"/>
      <c r="BJ13" s="58"/>
      <c r="BK13" s="59"/>
      <c r="BL13" s="60"/>
      <c r="BM13" s="58"/>
      <c r="BN13" s="58"/>
      <c r="BO13" s="59"/>
      <c r="BP13" s="60"/>
      <c r="BQ13" s="58"/>
      <c r="BR13" s="58"/>
      <c r="BS13" s="59"/>
      <c r="BT13" s="60"/>
      <c r="BU13" s="58"/>
      <c r="BV13" s="58"/>
      <c r="BW13" s="59"/>
      <c r="BX13" s="60"/>
      <c r="BY13" s="58"/>
      <c r="BZ13" s="58"/>
      <c r="CA13" s="59"/>
      <c r="CB13" s="60"/>
      <c r="CC13" s="58"/>
      <c r="CD13" s="58"/>
      <c r="CE13" s="59"/>
      <c r="CF13" s="192"/>
      <c r="CG13" s="193"/>
      <c r="CH13" s="193"/>
      <c r="CI13" s="194"/>
      <c r="CJ13" s="192"/>
      <c r="CK13" s="193"/>
      <c r="CL13" s="193"/>
      <c r="CM13" s="194"/>
      <c r="CN13" s="186" t="str">
        <f t="shared" ref="CN13" si="3">D13</f>
        <v>MARION</v>
      </c>
      <c r="CO13" s="187"/>
      <c r="CP13" s="187"/>
      <c r="CQ13" s="187"/>
      <c r="CR13" s="187"/>
      <c r="CS13" s="188"/>
    </row>
    <row r="14" spans="1:119" customFormat="1" x14ac:dyDescent="0.2">
      <c r="A14" s="156">
        <v>1.1111111111111112E-2</v>
      </c>
      <c r="B14" s="80">
        <f t="shared" si="0"/>
        <v>0.29166666666197771</v>
      </c>
      <c r="C14" s="171">
        <f>IF(ISNA(VLOOKUP(D14,[1]listing!$A$1:$E$80,4,FALSE)),"NN",VLOOKUP(D14,[1]listing!$A$1:$E$80,4,FALSE))</f>
        <v>1</v>
      </c>
      <c r="D14" s="159" t="s">
        <v>39</v>
      </c>
      <c r="E14" s="101">
        <v>36526.458333333336</v>
      </c>
      <c r="F14" s="102">
        <v>36526.780555555553</v>
      </c>
      <c r="G14" s="71">
        <v>4.1666666666666664E-2</v>
      </c>
      <c r="H14" s="9"/>
      <c r="I14" s="5"/>
      <c r="J14" s="5"/>
      <c r="K14" s="4"/>
      <c r="L14" s="9"/>
      <c r="M14" s="5"/>
      <c r="N14" s="5"/>
      <c r="O14" s="4"/>
      <c r="P14" s="9"/>
      <c r="Q14" s="5"/>
      <c r="R14" s="5"/>
      <c r="S14" s="17"/>
      <c r="T14" s="67" t="s">
        <v>26</v>
      </c>
      <c r="U14" s="94">
        <v>10</v>
      </c>
      <c r="V14" s="94">
        <v>10</v>
      </c>
      <c r="W14" s="95">
        <v>10</v>
      </c>
      <c r="X14" s="93">
        <v>10</v>
      </c>
      <c r="Y14" s="94">
        <v>10</v>
      </c>
      <c r="Z14" s="94">
        <v>10</v>
      </c>
      <c r="AA14" s="95">
        <v>10</v>
      </c>
      <c r="AB14" s="93">
        <v>10</v>
      </c>
      <c r="AC14" s="94">
        <v>10</v>
      </c>
      <c r="AD14" s="94">
        <v>10</v>
      </c>
      <c r="AE14" s="95">
        <v>10</v>
      </c>
      <c r="AF14" s="2" t="s">
        <v>25</v>
      </c>
      <c r="AG14" s="3" t="s">
        <v>25</v>
      </c>
      <c r="AH14" s="3" t="s">
        <v>25</v>
      </c>
      <c r="AI14" s="66" t="s">
        <v>26</v>
      </c>
      <c r="AJ14" s="46">
        <v>12</v>
      </c>
      <c r="AK14" s="47">
        <v>12</v>
      </c>
      <c r="AL14" s="47">
        <v>12</v>
      </c>
      <c r="AM14" s="48">
        <v>12</v>
      </c>
      <c r="AN14" s="46">
        <v>12</v>
      </c>
      <c r="AO14" s="47">
        <v>12</v>
      </c>
      <c r="AP14" s="47">
        <v>12</v>
      </c>
      <c r="AQ14" s="48">
        <v>12</v>
      </c>
      <c r="AR14" s="46">
        <v>12</v>
      </c>
      <c r="AS14" s="47">
        <v>12</v>
      </c>
      <c r="AT14" s="47">
        <v>12</v>
      </c>
      <c r="AU14" s="48">
        <v>12</v>
      </c>
      <c r="AV14" s="120" t="s">
        <v>24</v>
      </c>
      <c r="AW14" s="7" t="s">
        <v>27</v>
      </c>
      <c r="AX14" s="7" t="s">
        <v>27</v>
      </c>
      <c r="AY14" s="17"/>
      <c r="AZ14" s="9"/>
      <c r="BA14" s="5"/>
      <c r="BB14" s="5"/>
      <c r="BC14" s="4"/>
      <c r="BD14" s="9"/>
      <c r="BE14" s="5"/>
      <c r="BF14" s="5"/>
      <c r="BG14" s="4"/>
      <c r="BH14" s="9"/>
      <c r="BI14" s="5"/>
      <c r="BJ14" s="5"/>
      <c r="BK14" s="4"/>
      <c r="BL14" s="9"/>
      <c r="BM14" s="5"/>
      <c r="BN14" s="5"/>
      <c r="BO14" s="4"/>
      <c r="BP14" s="9"/>
      <c r="BQ14" s="5"/>
      <c r="BR14" s="5"/>
      <c r="BS14" s="4"/>
      <c r="BT14" s="9"/>
      <c r="BU14" s="5"/>
      <c r="BV14" s="5"/>
      <c r="BW14" s="4"/>
      <c r="BX14" s="9"/>
      <c r="BY14" s="5"/>
      <c r="BZ14" s="5"/>
      <c r="CA14" s="4"/>
      <c r="CB14" s="9"/>
      <c r="CC14" s="5"/>
      <c r="CD14" s="5"/>
      <c r="CE14" s="4"/>
      <c r="CF14" s="277"/>
      <c r="CG14" s="278"/>
      <c r="CH14" s="278"/>
      <c r="CI14" s="279"/>
      <c r="CJ14" s="277"/>
      <c r="CK14" s="278"/>
      <c r="CL14" s="278"/>
      <c r="CM14" s="279"/>
      <c r="CN14" s="186" t="str">
        <f t="shared" si="1"/>
        <v>GIULIA</v>
      </c>
      <c r="CO14" s="187"/>
      <c r="CP14" s="187"/>
      <c r="CQ14" s="187"/>
      <c r="CR14" s="187"/>
      <c r="CS14" s="188"/>
    </row>
    <row r="15" spans="1:119" x14ac:dyDescent="0.2">
      <c r="A15" s="156">
        <v>1.1111111111111112E-2</v>
      </c>
      <c r="B15" s="80">
        <f t="shared" si="0"/>
        <v>0.29166666666197771</v>
      </c>
      <c r="C15" s="171">
        <f>IF(ISNA(VLOOKUP(D15,[1]listing!$A$1:$E$80,4,FALSE)),"NN",VLOOKUP(D15,[1]listing!$A$1:$E$80,4,FALSE))</f>
        <v>23</v>
      </c>
      <c r="D15" s="76" t="s">
        <v>56</v>
      </c>
      <c r="E15" s="101">
        <v>36526.458333333336</v>
      </c>
      <c r="F15" s="102">
        <v>36526.780555555553</v>
      </c>
      <c r="G15" s="71">
        <v>4.1666666666666664E-2</v>
      </c>
      <c r="H15" s="9"/>
      <c r="I15" s="5"/>
      <c r="J15" s="5"/>
      <c r="K15" s="4"/>
      <c r="L15" s="9"/>
      <c r="M15" s="5"/>
      <c r="N15" s="5"/>
      <c r="O15" s="4"/>
      <c r="P15" s="9"/>
      <c r="Q15" s="5"/>
      <c r="R15" s="5"/>
      <c r="S15" s="17"/>
      <c r="T15" s="67" t="s">
        <v>26</v>
      </c>
      <c r="U15" s="94">
        <v>29</v>
      </c>
      <c r="V15" s="94">
        <v>29</v>
      </c>
      <c r="W15" s="95">
        <v>29</v>
      </c>
      <c r="X15" s="93">
        <v>29</v>
      </c>
      <c r="Y15" s="94">
        <v>29</v>
      </c>
      <c r="Z15" s="94">
        <v>29</v>
      </c>
      <c r="AA15" s="95">
        <v>29</v>
      </c>
      <c r="AB15" s="64" t="s">
        <v>26</v>
      </c>
      <c r="AC15" s="65" t="s">
        <v>26</v>
      </c>
      <c r="AD15" s="65" t="s">
        <v>26</v>
      </c>
      <c r="AE15" s="66" t="s">
        <v>26</v>
      </c>
      <c r="AF15" s="2" t="s">
        <v>25</v>
      </c>
      <c r="AG15" s="3" t="s">
        <v>25</v>
      </c>
      <c r="AH15" s="3" t="s">
        <v>25</v>
      </c>
      <c r="AI15" s="66" t="s">
        <v>26</v>
      </c>
      <c r="AJ15" s="46">
        <v>11</v>
      </c>
      <c r="AK15" s="47">
        <v>11</v>
      </c>
      <c r="AL15" s="47">
        <v>11</v>
      </c>
      <c r="AM15" s="48">
        <v>11</v>
      </c>
      <c r="AN15" s="46">
        <v>11</v>
      </c>
      <c r="AO15" s="47">
        <v>11</v>
      </c>
      <c r="AP15" s="47">
        <v>11</v>
      </c>
      <c r="AQ15" s="48">
        <v>11</v>
      </c>
      <c r="AR15" s="46">
        <v>11</v>
      </c>
      <c r="AS15" s="47">
        <v>11</v>
      </c>
      <c r="AT15" s="47">
        <v>11</v>
      </c>
      <c r="AU15" s="48">
        <v>11</v>
      </c>
      <c r="AV15" s="120" t="s">
        <v>24</v>
      </c>
      <c r="AW15" s="7" t="s">
        <v>27</v>
      </c>
      <c r="AX15" s="7" t="s">
        <v>27</v>
      </c>
      <c r="AY15" s="17"/>
      <c r="AZ15" s="9"/>
      <c r="BA15" s="5"/>
      <c r="BB15" s="5"/>
      <c r="BC15" s="4"/>
      <c r="BD15" s="52"/>
      <c r="BE15" s="53"/>
      <c r="BF15" s="53"/>
      <c r="BG15" s="54"/>
      <c r="BH15" s="52"/>
      <c r="BI15" s="53"/>
      <c r="BJ15" s="53"/>
      <c r="BK15" s="54"/>
      <c r="BL15" s="52"/>
      <c r="BM15" s="53"/>
      <c r="BN15" s="53"/>
      <c r="BO15" s="54"/>
      <c r="BP15" s="52"/>
      <c r="BQ15" s="53"/>
      <c r="BR15" s="53"/>
      <c r="BS15" s="54"/>
      <c r="BT15" s="52"/>
      <c r="BU15" s="53"/>
      <c r="BV15" s="53"/>
      <c r="BW15" s="54"/>
      <c r="BX15" s="52"/>
      <c r="BY15" s="53"/>
      <c r="BZ15" s="53"/>
      <c r="CA15" s="54"/>
      <c r="CB15" s="52"/>
      <c r="CC15" s="53"/>
      <c r="CD15" s="53"/>
      <c r="CE15" s="54"/>
      <c r="CF15" s="254"/>
      <c r="CG15" s="255"/>
      <c r="CH15" s="255"/>
      <c r="CI15" s="256"/>
      <c r="CJ15" s="254"/>
      <c r="CK15" s="255"/>
      <c r="CL15" s="255"/>
      <c r="CM15" s="256"/>
      <c r="CN15" s="186" t="str">
        <f t="shared" si="1"/>
        <v>CHLOE</v>
      </c>
      <c r="CO15" s="187"/>
      <c r="CP15" s="187"/>
      <c r="CQ15" s="187"/>
      <c r="CR15" s="187"/>
      <c r="CS15" s="188"/>
    </row>
    <row r="16" spans="1:119" customFormat="1" x14ac:dyDescent="0.2">
      <c r="A16" s="156">
        <v>1.1111111111111112E-2</v>
      </c>
      <c r="B16" s="80">
        <f t="shared" si="0"/>
        <v>0.29166666666197771</v>
      </c>
      <c r="C16" s="171">
        <f>IF(ISNA(VLOOKUP(D16,[1]listing!$A$1:$E$80,4,FALSE)),"NN",VLOOKUP(D16,[1]listing!$A$1:$E$80,4,FALSE))</f>
        <v>19</v>
      </c>
      <c r="D16" s="76" t="s">
        <v>65</v>
      </c>
      <c r="E16" s="101">
        <v>36526.458333333336</v>
      </c>
      <c r="F16" s="102">
        <v>36526.780555555553</v>
      </c>
      <c r="G16" s="71">
        <v>4.1666666666666664E-2</v>
      </c>
      <c r="H16" s="9"/>
      <c r="I16" s="5"/>
      <c r="J16" s="5"/>
      <c r="K16" s="4"/>
      <c r="L16" s="9"/>
      <c r="M16" s="5"/>
      <c r="N16" s="5"/>
      <c r="O16" s="4"/>
      <c r="P16" s="9"/>
      <c r="Q16" s="5"/>
      <c r="R16" s="5"/>
      <c r="S16" s="17"/>
      <c r="T16" s="67" t="s">
        <v>26</v>
      </c>
      <c r="U16" s="65" t="s">
        <v>26</v>
      </c>
      <c r="V16" s="65" t="s">
        <v>26</v>
      </c>
      <c r="W16" s="66" t="s">
        <v>26</v>
      </c>
      <c r="X16" s="64" t="s">
        <v>26</v>
      </c>
      <c r="Y16" s="65" t="s">
        <v>26</v>
      </c>
      <c r="Z16" s="65" t="s">
        <v>26</v>
      </c>
      <c r="AA16" s="66" t="s">
        <v>26</v>
      </c>
      <c r="AB16" s="64" t="s">
        <v>26</v>
      </c>
      <c r="AC16" s="65" t="s">
        <v>26</v>
      </c>
      <c r="AD16" s="65" t="s">
        <v>26</v>
      </c>
      <c r="AE16" s="66" t="s">
        <v>26</v>
      </c>
      <c r="AF16" s="2" t="s">
        <v>25</v>
      </c>
      <c r="AG16" s="3" t="s">
        <v>25</v>
      </c>
      <c r="AH16" s="3" t="s">
        <v>25</v>
      </c>
      <c r="AI16" s="66" t="s">
        <v>26</v>
      </c>
      <c r="AJ16" s="64" t="s">
        <v>26</v>
      </c>
      <c r="AK16" s="65" t="s">
        <v>26</v>
      </c>
      <c r="AL16" s="65" t="s">
        <v>26</v>
      </c>
      <c r="AM16" s="66" t="s">
        <v>26</v>
      </c>
      <c r="AN16" s="93">
        <v>10</v>
      </c>
      <c r="AO16" s="94">
        <v>10</v>
      </c>
      <c r="AP16" s="94">
        <v>10</v>
      </c>
      <c r="AQ16" s="95">
        <v>10</v>
      </c>
      <c r="AR16" s="93">
        <v>10</v>
      </c>
      <c r="AS16" s="94">
        <v>10</v>
      </c>
      <c r="AT16" s="94">
        <v>10</v>
      </c>
      <c r="AU16" s="95">
        <v>10</v>
      </c>
      <c r="AV16" s="120" t="s">
        <v>24</v>
      </c>
      <c r="AW16" s="7" t="s">
        <v>27</v>
      </c>
      <c r="AX16" s="7" t="s">
        <v>27</v>
      </c>
      <c r="AY16" s="17"/>
      <c r="AZ16" s="9"/>
      <c r="BA16" s="5"/>
      <c r="BB16" s="5"/>
      <c r="BC16" s="4"/>
      <c r="BD16" s="9"/>
      <c r="BE16" s="5"/>
      <c r="BF16" s="5"/>
      <c r="BG16" s="4"/>
      <c r="BH16" s="9"/>
      <c r="BI16" s="5"/>
      <c r="BJ16" s="5"/>
      <c r="BK16" s="4"/>
      <c r="BL16" s="9"/>
      <c r="BM16" s="5"/>
      <c r="BN16" s="5"/>
      <c r="BO16" s="4"/>
      <c r="BP16" s="9"/>
      <c r="BQ16" s="5"/>
      <c r="BR16" s="5"/>
      <c r="BS16" s="4"/>
      <c r="BT16" s="9"/>
      <c r="BU16" s="5"/>
      <c r="BV16" s="5"/>
      <c r="BW16" s="4"/>
      <c r="BX16" s="9"/>
      <c r="BY16" s="5"/>
      <c r="BZ16" s="5"/>
      <c r="CA16" s="4"/>
      <c r="CB16" s="9"/>
      <c r="CC16" s="5"/>
      <c r="CD16" s="5"/>
      <c r="CE16" s="4"/>
      <c r="CF16" s="254"/>
      <c r="CG16" s="255"/>
      <c r="CH16" s="255"/>
      <c r="CI16" s="256"/>
      <c r="CJ16" s="277"/>
      <c r="CK16" s="278"/>
      <c r="CL16" s="278"/>
      <c r="CM16" s="279"/>
      <c r="CN16" s="186" t="str">
        <f t="shared" si="1"/>
        <v>AGATHE</v>
      </c>
      <c r="CO16" s="187"/>
      <c r="CP16" s="187"/>
      <c r="CQ16" s="187"/>
      <c r="CR16" s="187"/>
      <c r="CS16" s="188"/>
    </row>
    <row r="17" spans="1:97" x14ac:dyDescent="0.2">
      <c r="A17" s="156">
        <v>1.1111111111111112E-2</v>
      </c>
      <c r="B17" s="80">
        <f t="shared" si="0"/>
        <v>0.29166666666925367</v>
      </c>
      <c r="C17" s="171">
        <f>IF(ISNA(VLOOKUP(D17,[1]listing!$A$1:$E$80,4,FALSE)),"NN",VLOOKUP(D17,[1]listing!$A$1:$E$80,4,FALSE))</f>
        <v>53</v>
      </c>
      <c r="D17" s="75" t="s">
        <v>48</v>
      </c>
      <c r="E17" s="104">
        <v>36526.490277777775</v>
      </c>
      <c r="F17" s="103">
        <v>36526.8125</v>
      </c>
      <c r="G17" s="72">
        <v>4.1666666666666664E-2</v>
      </c>
      <c r="H17" s="9"/>
      <c r="I17" s="5"/>
      <c r="J17" s="5"/>
      <c r="K17" s="4"/>
      <c r="L17" s="16"/>
      <c r="M17" s="14"/>
      <c r="N17" s="14"/>
      <c r="O17" s="15"/>
      <c r="P17" s="16"/>
      <c r="Q17" s="14"/>
      <c r="R17" s="14"/>
      <c r="S17" s="15"/>
      <c r="T17" s="9"/>
      <c r="U17" s="5"/>
      <c r="V17" s="8"/>
      <c r="W17" s="68" t="s">
        <v>26</v>
      </c>
      <c r="X17" s="46">
        <v>11</v>
      </c>
      <c r="Y17" s="47">
        <v>11</v>
      </c>
      <c r="Z17" s="47">
        <v>11</v>
      </c>
      <c r="AA17" s="48">
        <v>11</v>
      </c>
      <c r="AB17" s="46">
        <v>11</v>
      </c>
      <c r="AC17" s="47">
        <v>11</v>
      </c>
      <c r="AD17" s="47">
        <v>11</v>
      </c>
      <c r="AE17" s="48">
        <v>11</v>
      </c>
      <c r="AF17" s="46">
        <v>11</v>
      </c>
      <c r="AG17" s="47">
        <v>11</v>
      </c>
      <c r="AH17" s="47">
        <v>11</v>
      </c>
      <c r="AI17" s="48">
        <v>11</v>
      </c>
      <c r="AJ17" s="2" t="s">
        <v>25</v>
      </c>
      <c r="AK17" s="3" t="s">
        <v>25</v>
      </c>
      <c r="AL17" s="3" t="s">
        <v>25</v>
      </c>
      <c r="AM17" s="66" t="s">
        <v>26</v>
      </c>
      <c r="AN17" s="93">
        <v>20</v>
      </c>
      <c r="AO17" s="94">
        <v>20</v>
      </c>
      <c r="AP17" s="94">
        <v>20</v>
      </c>
      <c r="AQ17" s="95">
        <v>20</v>
      </c>
      <c r="AR17" s="93">
        <v>20</v>
      </c>
      <c r="AS17" s="94">
        <v>20</v>
      </c>
      <c r="AT17" s="94">
        <v>20</v>
      </c>
      <c r="AU17" s="95">
        <v>20</v>
      </c>
      <c r="AV17" s="120" t="s">
        <v>24</v>
      </c>
      <c r="AW17" s="242" t="s">
        <v>32</v>
      </c>
      <c r="AX17" s="243"/>
      <c r="AY17" s="244"/>
      <c r="AZ17" s="6" t="s">
        <v>27</v>
      </c>
      <c r="BA17" s="7" t="s">
        <v>27</v>
      </c>
      <c r="BB17" s="8"/>
      <c r="BC17" s="4"/>
      <c r="BD17" s="16"/>
      <c r="BE17" s="14"/>
      <c r="BF17" s="14"/>
      <c r="BG17" s="15"/>
      <c r="BH17" s="16"/>
      <c r="BI17" s="14"/>
      <c r="BJ17" s="14"/>
      <c r="BK17" s="15"/>
      <c r="BL17" s="52"/>
      <c r="BM17" s="53"/>
      <c r="BN17" s="53"/>
      <c r="BO17" s="54"/>
      <c r="BP17" s="52"/>
      <c r="BQ17" s="53"/>
      <c r="BR17" s="53"/>
      <c r="BS17" s="54"/>
      <c r="BT17" s="52"/>
      <c r="BU17" s="53"/>
      <c r="BV17" s="53"/>
      <c r="BW17" s="54"/>
      <c r="BX17" s="52"/>
      <c r="BY17" s="53"/>
      <c r="BZ17" s="53"/>
      <c r="CA17" s="54"/>
      <c r="CB17" s="52"/>
      <c r="CC17" s="53"/>
      <c r="CD17" s="53"/>
      <c r="CE17" s="54"/>
      <c r="CF17" s="183"/>
      <c r="CG17" s="184"/>
      <c r="CH17" s="184"/>
      <c r="CI17" s="185"/>
      <c r="CJ17" s="183"/>
      <c r="CK17" s="184"/>
      <c r="CL17" s="184"/>
      <c r="CM17" s="185"/>
      <c r="CN17" s="186" t="str">
        <f t="shared" si="1"/>
        <v>WILSON</v>
      </c>
      <c r="CO17" s="187"/>
      <c r="CP17" s="187"/>
      <c r="CQ17" s="187"/>
      <c r="CR17" s="187"/>
      <c r="CS17" s="188"/>
    </row>
    <row r="18" spans="1:97" customFormat="1" x14ac:dyDescent="0.2">
      <c r="A18" s="156">
        <v>1.1111111111111112E-2</v>
      </c>
      <c r="B18" s="80">
        <f t="shared" si="0"/>
        <v>0.29166666666925367</v>
      </c>
      <c r="C18" s="171" t="str">
        <f>IF(ISNA(VLOOKUP(D18,[1]listing!$A$1:$E$80,4,FALSE)),"NN",VLOOKUP(D18,[1]listing!$A$1:$E$80,4,FALSE))</f>
        <v>NN</v>
      </c>
      <c r="D18" s="75" t="s">
        <v>42</v>
      </c>
      <c r="E18" s="104">
        <v>36526.490277777775</v>
      </c>
      <c r="F18" s="103">
        <v>36526.8125</v>
      </c>
      <c r="G18" s="72">
        <v>4.1666666666666664E-2</v>
      </c>
      <c r="H18" s="9"/>
      <c r="I18" s="5"/>
      <c r="J18" s="5"/>
      <c r="K18" s="4"/>
      <c r="L18" s="16"/>
      <c r="M18" s="14"/>
      <c r="N18" s="14"/>
      <c r="O18" s="15"/>
      <c r="P18" s="16"/>
      <c r="Q18" s="14"/>
      <c r="R18" s="14"/>
      <c r="S18" s="15"/>
      <c r="T18" s="9"/>
      <c r="U18" s="5"/>
      <c r="V18" s="8"/>
      <c r="W18" s="68" t="s">
        <v>26</v>
      </c>
      <c r="X18" s="55">
        <v>23</v>
      </c>
      <c r="Y18" s="56">
        <v>23</v>
      </c>
      <c r="Z18" s="56">
        <v>23</v>
      </c>
      <c r="AA18" s="57">
        <v>23</v>
      </c>
      <c r="AB18" s="55">
        <v>23</v>
      </c>
      <c r="AC18" s="56">
        <v>23</v>
      </c>
      <c r="AD18" s="56">
        <v>23</v>
      </c>
      <c r="AE18" s="57">
        <v>23</v>
      </c>
      <c r="AF18" s="55">
        <v>23</v>
      </c>
      <c r="AG18" s="56">
        <v>23</v>
      </c>
      <c r="AH18" s="56">
        <v>23</v>
      </c>
      <c r="AI18" s="57">
        <v>23</v>
      </c>
      <c r="AJ18" s="2" t="s">
        <v>25</v>
      </c>
      <c r="AK18" s="3" t="s">
        <v>25</v>
      </c>
      <c r="AL18" s="3" t="s">
        <v>25</v>
      </c>
      <c r="AM18" s="66" t="s">
        <v>26</v>
      </c>
      <c r="AN18" s="64" t="s">
        <v>26</v>
      </c>
      <c r="AO18" s="65" t="s">
        <v>26</v>
      </c>
      <c r="AP18" s="65" t="s">
        <v>26</v>
      </c>
      <c r="AQ18" s="66" t="s">
        <v>26</v>
      </c>
      <c r="AR18" s="64" t="s">
        <v>26</v>
      </c>
      <c r="AS18" s="65" t="s">
        <v>26</v>
      </c>
      <c r="AT18" s="65" t="s">
        <v>26</v>
      </c>
      <c r="AU18" s="66" t="s">
        <v>26</v>
      </c>
      <c r="AV18" s="120" t="s">
        <v>24</v>
      </c>
      <c r="AW18" s="236" t="s">
        <v>35</v>
      </c>
      <c r="AX18" s="237"/>
      <c r="AY18" s="238"/>
      <c r="AZ18" s="6" t="s">
        <v>27</v>
      </c>
      <c r="BA18" s="7" t="s">
        <v>27</v>
      </c>
      <c r="BB18" s="8"/>
      <c r="BC18" s="4"/>
      <c r="BD18" s="16"/>
      <c r="BE18" s="14"/>
      <c r="BF18" s="14"/>
      <c r="BG18" s="15"/>
      <c r="BH18" s="16"/>
      <c r="BI18" s="14"/>
      <c r="BJ18" s="14"/>
      <c r="BK18" s="15"/>
      <c r="BL18" s="16"/>
      <c r="BM18" s="14"/>
      <c r="BN18" s="14"/>
      <c r="BO18" s="15"/>
      <c r="BP18" s="16"/>
      <c r="BQ18" s="14"/>
      <c r="BR18" s="14"/>
      <c r="BS18" s="15"/>
      <c r="BT18" s="16"/>
      <c r="BU18" s="14"/>
      <c r="BV18" s="14"/>
      <c r="BW18" s="15"/>
      <c r="BX18" s="16"/>
      <c r="BY18" s="14"/>
      <c r="BZ18" s="14"/>
      <c r="CA18" s="15"/>
      <c r="CB18" s="16"/>
      <c r="CC18" s="14"/>
      <c r="CD18" s="14"/>
      <c r="CE18" s="15"/>
      <c r="CF18" s="183"/>
      <c r="CG18" s="184"/>
      <c r="CH18" s="184"/>
      <c r="CI18" s="185"/>
      <c r="CJ18" s="183"/>
      <c r="CK18" s="184"/>
      <c r="CL18" s="184"/>
      <c r="CM18" s="185"/>
      <c r="CN18" s="186" t="str">
        <f t="shared" si="1"/>
        <v>RYAN</v>
      </c>
      <c r="CO18" s="187"/>
      <c r="CP18" s="187"/>
      <c r="CQ18" s="187"/>
      <c r="CR18" s="187"/>
      <c r="CS18" s="188"/>
    </row>
    <row r="19" spans="1:97" customFormat="1" x14ac:dyDescent="0.2">
      <c r="A19" s="156">
        <v>1.1111111111111112E-2</v>
      </c>
      <c r="B19" s="80">
        <f t="shared" si="0"/>
        <v>0.29166666666925367</v>
      </c>
      <c r="C19" s="171" t="str">
        <f>IF(ISNA(VLOOKUP(D19,[1]listing!$A$1:$E$80,4,FALSE)),"NN",VLOOKUP(D19,[1]listing!$A$1:$E$80,4,FALSE))</f>
        <v>NN</v>
      </c>
      <c r="D19" s="75" t="s">
        <v>76</v>
      </c>
      <c r="E19" s="104">
        <v>36526.490277777775</v>
      </c>
      <c r="F19" s="103">
        <v>36526.8125</v>
      </c>
      <c r="G19" s="72">
        <v>4.1666666666666664E-2</v>
      </c>
      <c r="H19" s="9"/>
      <c r="I19" s="5"/>
      <c r="J19" s="5"/>
      <c r="K19" s="4"/>
      <c r="L19" s="16"/>
      <c r="M19" s="14"/>
      <c r="N19" s="14"/>
      <c r="O19" s="15"/>
      <c r="P19" s="16"/>
      <c r="Q19" s="14"/>
      <c r="R19" s="14"/>
      <c r="S19" s="15"/>
      <c r="T19" s="9"/>
      <c r="U19" s="5"/>
      <c r="V19" s="8"/>
      <c r="W19" s="68" t="s">
        <v>26</v>
      </c>
      <c r="X19" s="55">
        <v>24</v>
      </c>
      <c r="Y19" s="56">
        <v>24</v>
      </c>
      <c r="Z19" s="56">
        <v>24</v>
      </c>
      <c r="AA19" s="57">
        <v>24</v>
      </c>
      <c r="AB19" s="55">
        <v>24</v>
      </c>
      <c r="AC19" s="56">
        <v>24</v>
      </c>
      <c r="AD19" s="56">
        <v>24</v>
      </c>
      <c r="AE19" s="57">
        <v>24</v>
      </c>
      <c r="AF19" s="55">
        <v>24</v>
      </c>
      <c r="AG19" s="56">
        <v>24</v>
      </c>
      <c r="AH19" s="56">
        <v>24</v>
      </c>
      <c r="AI19" s="57">
        <v>24</v>
      </c>
      <c r="AJ19" s="2" t="s">
        <v>25</v>
      </c>
      <c r="AK19" s="3" t="s">
        <v>25</v>
      </c>
      <c r="AL19" s="3" t="s">
        <v>25</v>
      </c>
      <c r="AM19" s="66" t="s">
        <v>26</v>
      </c>
      <c r="AN19" s="64" t="s">
        <v>26</v>
      </c>
      <c r="AO19" s="65" t="s">
        <v>26</v>
      </c>
      <c r="AP19" s="65" t="s">
        <v>26</v>
      </c>
      <c r="AQ19" s="66" t="s">
        <v>26</v>
      </c>
      <c r="AR19" s="64" t="s">
        <v>26</v>
      </c>
      <c r="AS19" s="65" t="s">
        <v>26</v>
      </c>
      <c r="AT19" s="65" t="s">
        <v>26</v>
      </c>
      <c r="AU19" s="66" t="s">
        <v>26</v>
      </c>
      <c r="AV19" s="120" t="s">
        <v>24</v>
      </c>
      <c r="AW19" s="236" t="s">
        <v>35</v>
      </c>
      <c r="AX19" s="237"/>
      <c r="AY19" s="238"/>
      <c r="AZ19" s="6" t="s">
        <v>27</v>
      </c>
      <c r="BA19" s="7" t="s">
        <v>27</v>
      </c>
      <c r="BB19" s="8"/>
      <c r="BC19" s="4"/>
      <c r="BD19" s="16"/>
      <c r="BE19" s="14"/>
      <c r="BF19" s="14"/>
      <c r="BG19" s="15"/>
      <c r="BH19" s="16"/>
      <c r="BI19" s="14"/>
      <c r="BJ19" s="14"/>
      <c r="BK19" s="15"/>
      <c r="BL19" s="16"/>
      <c r="BM19" s="14"/>
      <c r="BN19" s="14"/>
      <c r="BO19" s="15"/>
      <c r="BP19" s="16"/>
      <c r="BQ19" s="14"/>
      <c r="BR19" s="14"/>
      <c r="BS19" s="15"/>
      <c r="BT19" s="16"/>
      <c r="BU19" s="14"/>
      <c r="BV19" s="14"/>
      <c r="BW19" s="15"/>
      <c r="BX19" s="16"/>
      <c r="BY19" s="14"/>
      <c r="BZ19" s="14"/>
      <c r="CA19" s="15"/>
      <c r="CB19" s="16"/>
      <c r="CC19" s="14"/>
      <c r="CD19" s="14"/>
      <c r="CE19" s="15"/>
      <c r="CF19" s="183"/>
      <c r="CG19" s="184"/>
      <c r="CH19" s="184"/>
      <c r="CI19" s="185"/>
      <c r="CJ19" s="229"/>
      <c r="CK19" s="230"/>
      <c r="CL19" s="230"/>
      <c r="CM19" s="231"/>
      <c r="CN19" s="186" t="str">
        <f t="shared" si="1"/>
        <v>MICHEL</v>
      </c>
      <c r="CO19" s="187"/>
      <c r="CP19" s="187"/>
      <c r="CQ19" s="187"/>
      <c r="CR19" s="187"/>
      <c r="CS19" s="188"/>
    </row>
    <row r="20" spans="1:97" customFormat="1" x14ac:dyDescent="0.2">
      <c r="A20" s="156">
        <v>1.1111111111111112E-2</v>
      </c>
      <c r="B20" s="80">
        <f t="shared" si="0"/>
        <v>0.29166666666925367</v>
      </c>
      <c r="C20" s="171">
        <f>IF(ISNA(VLOOKUP(D20,[1]listing!$A$1:$E$80,4,FALSE)),"NN",VLOOKUP(D20,[1]listing!$A$1:$E$80,4,FALSE))</f>
        <v>36</v>
      </c>
      <c r="D20" s="75" t="s">
        <v>61</v>
      </c>
      <c r="E20" s="104">
        <v>36526.490277777775</v>
      </c>
      <c r="F20" s="103">
        <v>36526.8125</v>
      </c>
      <c r="G20" s="72">
        <v>4.1666666666666664E-2</v>
      </c>
      <c r="H20" s="9"/>
      <c r="I20" s="5"/>
      <c r="J20" s="5"/>
      <c r="K20" s="4"/>
      <c r="L20" s="16"/>
      <c r="M20" s="14"/>
      <c r="N20" s="14"/>
      <c r="O20" s="15"/>
      <c r="P20" s="16"/>
      <c r="Q20" s="14"/>
      <c r="R20" s="14"/>
      <c r="S20" s="15"/>
      <c r="T20" s="9"/>
      <c r="U20" s="5"/>
      <c r="V20" s="8"/>
      <c r="W20" s="68" t="s">
        <v>26</v>
      </c>
      <c r="X20" s="93">
        <v>26</v>
      </c>
      <c r="Y20" s="94">
        <v>26</v>
      </c>
      <c r="Z20" s="94">
        <v>26</v>
      </c>
      <c r="AA20" s="95">
        <v>26</v>
      </c>
      <c r="AB20" s="93">
        <v>26</v>
      </c>
      <c r="AC20" s="94">
        <v>26</v>
      </c>
      <c r="AD20" s="94">
        <v>26</v>
      </c>
      <c r="AE20" s="95">
        <v>26</v>
      </c>
      <c r="AF20" s="93">
        <v>26</v>
      </c>
      <c r="AG20" s="94">
        <v>26</v>
      </c>
      <c r="AH20" s="94">
        <v>26</v>
      </c>
      <c r="AI20" s="95">
        <v>26</v>
      </c>
      <c r="AJ20" s="2" t="s">
        <v>25</v>
      </c>
      <c r="AK20" s="3" t="s">
        <v>25</v>
      </c>
      <c r="AL20" s="3" t="s">
        <v>25</v>
      </c>
      <c r="AM20" s="66" t="s">
        <v>26</v>
      </c>
      <c r="AN20" s="64" t="s">
        <v>26</v>
      </c>
      <c r="AO20" s="65" t="s">
        <v>26</v>
      </c>
      <c r="AP20" s="65" t="s">
        <v>26</v>
      </c>
      <c r="AQ20" s="66" t="s">
        <v>26</v>
      </c>
      <c r="AR20" s="64" t="s">
        <v>26</v>
      </c>
      <c r="AS20" s="65" t="s">
        <v>26</v>
      </c>
      <c r="AT20" s="65" t="s">
        <v>26</v>
      </c>
      <c r="AU20" s="66" t="s">
        <v>26</v>
      </c>
      <c r="AV20" s="120" t="s">
        <v>24</v>
      </c>
      <c r="AW20" s="245" t="s">
        <v>30</v>
      </c>
      <c r="AX20" s="246"/>
      <c r="AY20" s="247"/>
      <c r="AZ20" s="6" t="s">
        <v>27</v>
      </c>
      <c r="BA20" s="7" t="s">
        <v>27</v>
      </c>
      <c r="BB20" s="8"/>
      <c r="BC20" s="4"/>
      <c r="BD20" s="16"/>
      <c r="BE20" s="14"/>
      <c r="BF20" s="14"/>
      <c r="BG20" s="15"/>
      <c r="BH20" s="16"/>
      <c r="BI20" s="14"/>
      <c r="BJ20" s="14"/>
      <c r="BK20" s="15"/>
      <c r="BL20" s="9"/>
      <c r="BM20" s="14"/>
      <c r="BN20" s="14"/>
      <c r="BO20" s="15"/>
      <c r="BP20" s="16"/>
      <c r="BQ20" s="14"/>
      <c r="BR20" s="14"/>
      <c r="BS20" s="15"/>
      <c r="BT20" s="16"/>
      <c r="BU20" s="14"/>
      <c r="BV20" s="14"/>
      <c r="BW20" s="15"/>
      <c r="BX20" s="16"/>
      <c r="BY20" s="14"/>
      <c r="BZ20" s="14"/>
      <c r="CA20" s="15"/>
      <c r="CB20" s="16"/>
      <c r="CC20" s="14"/>
      <c r="CD20" s="14"/>
      <c r="CE20" s="15"/>
      <c r="CF20" s="229"/>
      <c r="CG20" s="230"/>
      <c r="CH20" s="230"/>
      <c r="CI20" s="231"/>
      <c r="CJ20" s="229"/>
      <c r="CK20" s="230"/>
      <c r="CL20" s="230"/>
      <c r="CM20" s="231"/>
      <c r="CN20" s="186" t="str">
        <f t="shared" si="1"/>
        <v>MOHAMED</v>
      </c>
      <c r="CO20" s="187"/>
      <c r="CP20" s="187"/>
      <c r="CQ20" s="187"/>
      <c r="CR20" s="187"/>
      <c r="CS20" s="188"/>
    </row>
    <row r="21" spans="1:97" customFormat="1" x14ac:dyDescent="0.2">
      <c r="A21" s="156">
        <v>1.1111111111111112E-2</v>
      </c>
      <c r="B21" s="80">
        <f t="shared" si="0"/>
        <v>0.14583333333592033</v>
      </c>
      <c r="C21" s="171">
        <f>IF(ISNA(VLOOKUP(D21,[1]listing!$A$1:$E$80,4,FALSE)),"NN",VLOOKUP(D21,[1]listing!$A$1:$E$80,4,FALSE))</f>
        <v>55</v>
      </c>
      <c r="D21" s="75" t="s">
        <v>75</v>
      </c>
      <c r="E21" s="104">
        <v>36526.490277777775</v>
      </c>
      <c r="F21" s="103">
        <v>36526.625</v>
      </c>
      <c r="G21" s="72">
        <v>0</v>
      </c>
      <c r="H21" s="9"/>
      <c r="I21" s="5"/>
      <c r="J21" s="5"/>
      <c r="K21" s="4"/>
      <c r="L21" s="16"/>
      <c r="M21" s="14"/>
      <c r="N21" s="14"/>
      <c r="O21" s="15"/>
      <c r="P21" s="16"/>
      <c r="Q21" s="14"/>
      <c r="R21" s="14"/>
      <c r="S21" s="15"/>
      <c r="T21" s="9"/>
      <c r="U21" s="5"/>
      <c r="V21" s="8"/>
      <c r="W21" s="68" t="s">
        <v>26</v>
      </c>
      <c r="X21" s="64" t="s">
        <v>26</v>
      </c>
      <c r="Y21" s="65" t="s">
        <v>26</v>
      </c>
      <c r="Z21" s="65" t="s">
        <v>26</v>
      </c>
      <c r="AA21" s="66" t="s">
        <v>26</v>
      </c>
      <c r="AB21" s="64" t="s">
        <v>26</v>
      </c>
      <c r="AC21" s="65" t="s">
        <v>26</v>
      </c>
      <c r="AD21" s="65" t="s">
        <v>26</v>
      </c>
      <c r="AE21" s="66" t="s">
        <v>26</v>
      </c>
      <c r="AF21" s="6" t="s">
        <v>27</v>
      </c>
      <c r="AG21" s="7" t="s">
        <v>27</v>
      </c>
      <c r="AH21" s="65" t="s">
        <v>26</v>
      </c>
      <c r="AI21" s="66" t="s">
        <v>26</v>
      </c>
      <c r="AJ21" s="8"/>
      <c r="AK21" s="14"/>
      <c r="AL21" s="14"/>
      <c r="AM21" s="15"/>
      <c r="AN21" s="16"/>
      <c r="AO21" s="14"/>
      <c r="AP21" s="14"/>
      <c r="AQ21" s="15"/>
      <c r="AR21" s="16"/>
      <c r="AS21" s="14"/>
      <c r="AT21" s="14"/>
      <c r="AU21" s="15"/>
      <c r="AV21" s="16"/>
      <c r="AW21" s="14"/>
      <c r="AX21" s="14"/>
      <c r="AY21" s="15"/>
      <c r="AZ21" s="16"/>
      <c r="BA21" s="14"/>
      <c r="BB21" s="14"/>
      <c r="BC21" s="15"/>
      <c r="BD21" s="16"/>
      <c r="BE21" s="14"/>
      <c r="BF21" s="14"/>
      <c r="BG21" s="15"/>
      <c r="BH21" s="16"/>
      <c r="BI21" s="14"/>
      <c r="BJ21" s="14"/>
      <c r="BK21" s="15"/>
      <c r="BL21" s="16"/>
      <c r="BM21" s="14"/>
      <c r="BN21" s="14"/>
      <c r="BO21" s="15"/>
      <c r="BP21" s="16"/>
      <c r="BQ21" s="14"/>
      <c r="BR21" s="14"/>
      <c r="BS21" s="15"/>
      <c r="BT21" s="16"/>
      <c r="BU21" s="14"/>
      <c r="BV21" s="14"/>
      <c r="BW21" s="15"/>
      <c r="BX21" s="16"/>
      <c r="BY21" s="14"/>
      <c r="BZ21" s="14"/>
      <c r="CA21" s="15"/>
      <c r="CB21" s="16"/>
      <c r="CC21" s="14"/>
      <c r="CD21" s="14"/>
      <c r="CE21" s="15"/>
      <c r="CF21" s="183"/>
      <c r="CG21" s="184"/>
      <c r="CH21" s="184"/>
      <c r="CI21" s="185"/>
      <c r="CJ21" s="229"/>
      <c r="CK21" s="230"/>
      <c r="CL21" s="230"/>
      <c r="CM21" s="231"/>
      <c r="CN21" s="186" t="str">
        <f t="shared" si="1"/>
        <v>NORMA</v>
      </c>
      <c r="CO21" s="187"/>
      <c r="CP21" s="187"/>
      <c r="CQ21" s="187"/>
      <c r="CR21" s="187"/>
      <c r="CS21" s="188"/>
    </row>
    <row r="22" spans="1:97" customFormat="1" x14ac:dyDescent="0.2">
      <c r="A22" s="156">
        <v>1.1111111111111112E-2</v>
      </c>
      <c r="B22" s="80">
        <f t="shared" si="0"/>
        <v>0.33333333333349502</v>
      </c>
      <c r="C22" s="171">
        <f>IF(ISNA(VLOOKUP(D22,[1]listing!$A$1:$E$80,4,FALSE)),"NN",VLOOKUP(D22,[1]listing!$A$1:$E$80,4,FALSE))</f>
        <v>9</v>
      </c>
      <c r="D22" s="170" t="s">
        <v>72</v>
      </c>
      <c r="E22" s="104">
        <v>36526.490277777775</v>
      </c>
      <c r="F22" s="103">
        <v>36526.854166666664</v>
      </c>
      <c r="G22" s="72">
        <v>4.1666666666666664E-2</v>
      </c>
      <c r="H22" s="9"/>
      <c r="I22" s="5"/>
      <c r="J22" s="5"/>
      <c r="K22" s="4"/>
      <c r="L22" s="16"/>
      <c r="M22" s="14"/>
      <c r="N22" s="14"/>
      <c r="O22" s="15"/>
      <c r="P22" s="16"/>
      <c r="Q22" s="14"/>
      <c r="R22" s="14"/>
      <c r="S22" s="15"/>
      <c r="T22" s="9"/>
      <c r="U22" s="5"/>
      <c r="V22" s="8"/>
      <c r="W22" s="68" t="s">
        <v>26</v>
      </c>
      <c r="X22" s="93">
        <v>30</v>
      </c>
      <c r="Y22" s="94">
        <v>30</v>
      </c>
      <c r="Z22" s="94">
        <v>30</v>
      </c>
      <c r="AA22" s="95">
        <v>30</v>
      </c>
      <c r="AB22" s="93">
        <v>30</v>
      </c>
      <c r="AC22" s="94">
        <v>30</v>
      </c>
      <c r="AD22" s="94">
        <v>30</v>
      </c>
      <c r="AE22" s="95">
        <v>30</v>
      </c>
      <c r="AF22" s="93">
        <v>30</v>
      </c>
      <c r="AG22" s="94">
        <v>30</v>
      </c>
      <c r="AH22" s="94">
        <v>30</v>
      </c>
      <c r="AI22" s="95">
        <v>30</v>
      </c>
      <c r="AJ22" s="2" t="s">
        <v>25</v>
      </c>
      <c r="AK22" s="3" t="s">
        <v>25</v>
      </c>
      <c r="AL22" s="3" t="s">
        <v>25</v>
      </c>
      <c r="AM22" s="66" t="s">
        <v>26</v>
      </c>
      <c r="AN22" s="64" t="s">
        <v>26</v>
      </c>
      <c r="AO22" s="65" t="s">
        <v>26</v>
      </c>
      <c r="AP22" s="65" t="s">
        <v>26</v>
      </c>
      <c r="AQ22" s="66" t="s">
        <v>26</v>
      </c>
      <c r="AR22" s="64" t="s">
        <v>26</v>
      </c>
      <c r="AS22" s="65" t="s">
        <v>26</v>
      </c>
      <c r="AT22" s="65" t="s">
        <v>26</v>
      </c>
      <c r="AU22" s="66" t="s">
        <v>26</v>
      </c>
      <c r="AV22" s="120" t="s">
        <v>24</v>
      </c>
      <c r="AW22" s="65" t="s">
        <v>26</v>
      </c>
      <c r="AX22" s="65" t="s">
        <v>26</v>
      </c>
      <c r="AY22" s="66" t="s">
        <v>26</v>
      </c>
      <c r="AZ22" s="64" t="s">
        <v>26</v>
      </c>
      <c r="BA22" s="65" t="s">
        <v>26</v>
      </c>
      <c r="BB22" s="65" t="s">
        <v>26</v>
      </c>
      <c r="BC22" s="66" t="s">
        <v>26</v>
      </c>
      <c r="BD22" s="6" t="s">
        <v>27</v>
      </c>
      <c r="BE22" s="7" t="s">
        <v>27</v>
      </c>
      <c r="BF22" s="8"/>
      <c r="BG22" s="4"/>
      <c r="BH22" s="16"/>
      <c r="BI22" s="14"/>
      <c r="BJ22" s="14"/>
      <c r="BK22" s="15"/>
      <c r="BL22" s="16"/>
      <c r="BM22" s="14"/>
      <c r="BN22" s="14"/>
      <c r="BO22" s="15"/>
      <c r="BP22" s="16"/>
      <c r="BQ22" s="14"/>
      <c r="BR22" s="14"/>
      <c r="BS22" s="15"/>
      <c r="BT22" s="16"/>
      <c r="BU22" s="14"/>
      <c r="BV22" s="14"/>
      <c r="BW22" s="15"/>
      <c r="BX22" s="16"/>
      <c r="BY22" s="14"/>
      <c r="BZ22" s="14"/>
      <c r="CA22" s="15"/>
      <c r="CB22" s="16"/>
      <c r="CC22" s="14"/>
      <c r="CD22" s="14"/>
      <c r="CE22" s="15"/>
      <c r="CF22" s="183"/>
      <c r="CG22" s="184"/>
      <c r="CH22" s="184"/>
      <c r="CI22" s="185"/>
      <c r="CJ22" s="183"/>
      <c r="CK22" s="184"/>
      <c r="CL22" s="184"/>
      <c r="CM22" s="185"/>
      <c r="CN22" s="186" t="str">
        <f t="shared" si="1"/>
        <v>LAURINE L</v>
      </c>
      <c r="CO22" s="187"/>
      <c r="CP22" s="187"/>
      <c r="CQ22" s="187"/>
      <c r="CR22" s="187"/>
      <c r="CS22" s="188"/>
    </row>
    <row r="23" spans="1:97" customFormat="1" x14ac:dyDescent="0.2">
      <c r="A23" s="156">
        <v>1.1111111111111112E-2</v>
      </c>
      <c r="B23" s="80">
        <f t="shared" ref="B23:B29" si="4">SUM(F23-E23)-G23+A23</f>
        <v>0.33333333333349502</v>
      </c>
      <c r="C23" s="171">
        <f>IF(ISNA(VLOOKUP(D23,[1]listing!$A$1:$E$80,4,FALSE)),"NN",VLOOKUP(D23,[1]listing!$A$1:$E$80,4,FALSE))</f>
        <v>47</v>
      </c>
      <c r="D23" s="163" t="s">
        <v>47</v>
      </c>
      <c r="E23" s="104">
        <v>36526.490277777775</v>
      </c>
      <c r="F23" s="103">
        <v>36526.854166666664</v>
      </c>
      <c r="G23" s="72">
        <v>4.1666666666666664E-2</v>
      </c>
      <c r="H23" s="9"/>
      <c r="I23" s="5"/>
      <c r="J23" s="5"/>
      <c r="K23" s="4"/>
      <c r="L23" s="16"/>
      <c r="M23" s="14"/>
      <c r="N23" s="14"/>
      <c r="O23" s="15"/>
      <c r="P23" s="16"/>
      <c r="Q23" s="14"/>
      <c r="R23" s="14"/>
      <c r="S23" s="15"/>
      <c r="T23" s="9"/>
      <c r="U23" s="5"/>
      <c r="V23" s="8"/>
      <c r="W23" s="68" t="s">
        <v>26</v>
      </c>
      <c r="X23" s="93">
        <v>35</v>
      </c>
      <c r="Y23" s="94">
        <v>35</v>
      </c>
      <c r="Z23" s="94">
        <v>35</v>
      </c>
      <c r="AA23" s="95">
        <v>35</v>
      </c>
      <c r="AB23" s="93">
        <v>35</v>
      </c>
      <c r="AC23" s="94">
        <v>35</v>
      </c>
      <c r="AD23" s="94">
        <v>35</v>
      </c>
      <c r="AE23" s="95">
        <v>35</v>
      </c>
      <c r="AF23" s="93">
        <v>35</v>
      </c>
      <c r="AG23" s="94">
        <v>35</v>
      </c>
      <c r="AH23" s="94">
        <v>35</v>
      </c>
      <c r="AI23" s="95">
        <v>35</v>
      </c>
      <c r="AJ23" s="2" t="s">
        <v>25</v>
      </c>
      <c r="AK23" s="3" t="s">
        <v>25</v>
      </c>
      <c r="AL23" s="3" t="s">
        <v>25</v>
      </c>
      <c r="AM23" s="66" t="s">
        <v>26</v>
      </c>
      <c r="AN23" s="64" t="s">
        <v>26</v>
      </c>
      <c r="AO23" s="65" t="s">
        <v>26</v>
      </c>
      <c r="AP23" s="65" t="s">
        <v>26</v>
      </c>
      <c r="AQ23" s="66" t="s">
        <v>26</v>
      </c>
      <c r="AR23" s="64" t="s">
        <v>26</v>
      </c>
      <c r="AS23" s="65" t="s">
        <v>26</v>
      </c>
      <c r="AT23" s="65" t="s">
        <v>26</v>
      </c>
      <c r="AU23" s="66" t="s">
        <v>26</v>
      </c>
      <c r="AV23" s="120" t="s">
        <v>24</v>
      </c>
      <c r="AW23" s="65" t="s">
        <v>26</v>
      </c>
      <c r="AX23" s="65" t="s">
        <v>26</v>
      </c>
      <c r="AY23" s="66" t="s">
        <v>26</v>
      </c>
      <c r="AZ23" s="64" t="s">
        <v>26</v>
      </c>
      <c r="BA23" s="65" t="s">
        <v>26</v>
      </c>
      <c r="BB23" s="65" t="s">
        <v>26</v>
      </c>
      <c r="BC23" s="66" t="s">
        <v>26</v>
      </c>
      <c r="BD23" s="6" t="s">
        <v>27</v>
      </c>
      <c r="BE23" s="7" t="s">
        <v>27</v>
      </c>
      <c r="BF23" s="8"/>
      <c r="BG23" s="4"/>
      <c r="BH23" s="16"/>
      <c r="BI23" s="14"/>
      <c r="BJ23" s="14"/>
      <c r="BK23" s="15"/>
      <c r="BL23" s="16"/>
      <c r="BM23" s="14"/>
      <c r="BN23" s="14"/>
      <c r="BO23" s="15"/>
      <c r="BP23" s="16"/>
      <c r="BQ23" s="14"/>
      <c r="BR23" s="14"/>
      <c r="BS23" s="15"/>
      <c r="BT23" s="16"/>
      <c r="BU23" s="14"/>
      <c r="BV23" s="14"/>
      <c r="BW23" s="15"/>
      <c r="BX23" s="16"/>
      <c r="BY23" s="14"/>
      <c r="BZ23" s="14"/>
      <c r="CA23" s="15"/>
      <c r="CB23" s="16"/>
      <c r="CC23" s="14"/>
      <c r="CD23" s="14"/>
      <c r="CE23" s="15"/>
      <c r="CF23" s="183"/>
      <c r="CG23" s="184"/>
      <c r="CH23" s="184"/>
      <c r="CI23" s="185"/>
      <c r="CJ23" s="183"/>
      <c r="CK23" s="184"/>
      <c r="CL23" s="184"/>
      <c r="CM23" s="185"/>
      <c r="CN23" s="186" t="str">
        <f t="shared" ref="CN23:CN29" si="5">D23</f>
        <v>ENZO</v>
      </c>
      <c r="CO23" s="187"/>
      <c r="CP23" s="187"/>
      <c r="CQ23" s="187"/>
      <c r="CR23" s="187"/>
      <c r="CS23" s="188"/>
    </row>
    <row r="24" spans="1:97" customFormat="1" x14ac:dyDescent="0.2">
      <c r="A24" s="156">
        <v>1.1111111111111112E-2</v>
      </c>
      <c r="B24" s="80">
        <f t="shared" si="4"/>
        <v>0.36458333333106974</v>
      </c>
      <c r="C24" s="171" t="str">
        <f>IF(ISNA(VLOOKUP(D24,[1]listing!$A$1:$E$80,4,FALSE)),"NN",VLOOKUP(D24,[1]listing!$A$1:$E$80,4,FALSE))</f>
        <v>NN</v>
      </c>
      <c r="D24" s="169" t="s">
        <v>77</v>
      </c>
      <c r="E24" s="105">
        <v>36526.5</v>
      </c>
      <c r="F24" s="106">
        <v>36526.905555555553</v>
      </c>
      <c r="G24" s="73">
        <v>5.2083333333333336E-2</v>
      </c>
      <c r="H24" s="9"/>
      <c r="I24" s="5"/>
      <c r="J24" s="5"/>
      <c r="K24" s="4"/>
      <c r="L24" s="9"/>
      <c r="M24" s="5"/>
      <c r="N24" s="5"/>
      <c r="O24" s="4"/>
      <c r="P24" s="9"/>
      <c r="Q24" s="5"/>
      <c r="R24" s="5"/>
      <c r="S24" s="4"/>
      <c r="T24" s="9"/>
      <c r="U24" s="5"/>
      <c r="V24" s="5"/>
      <c r="W24" s="17"/>
      <c r="X24" s="67" t="s">
        <v>26</v>
      </c>
      <c r="Y24" s="65" t="s">
        <v>26</v>
      </c>
      <c r="Z24" s="65" t="s">
        <v>26</v>
      </c>
      <c r="AA24" s="66" t="s">
        <v>26</v>
      </c>
      <c r="AB24" s="64" t="s">
        <v>26</v>
      </c>
      <c r="AC24" s="65" t="s">
        <v>26</v>
      </c>
      <c r="AD24" s="65" t="s">
        <v>26</v>
      </c>
      <c r="AE24" s="66" t="s">
        <v>26</v>
      </c>
      <c r="AF24" s="64" t="s">
        <v>26</v>
      </c>
      <c r="AG24" s="65" t="s">
        <v>26</v>
      </c>
      <c r="AH24" s="65" t="s">
        <v>26</v>
      </c>
      <c r="AI24" s="66" t="s">
        <v>26</v>
      </c>
      <c r="AJ24" s="2" t="s">
        <v>25</v>
      </c>
      <c r="AK24" s="3" t="s">
        <v>25</v>
      </c>
      <c r="AL24" s="3" t="s">
        <v>25</v>
      </c>
      <c r="AM24" s="66" t="s">
        <v>26</v>
      </c>
      <c r="AN24" s="64" t="s">
        <v>26</v>
      </c>
      <c r="AO24" s="65" t="s">
        <v>26</v>
      </c>
      <c r="AP24" s="65" t="s">
        <v>26</v>
      </c>
      <c r="AQ24" s="66" t="s">
        <v>26</v>
      </c>
      <c r="AR24" s="64" t="s">
        <v>26</v>
      </c>
      <c r="AS24" s="65" t="s">
        <v>26</v>
      </c>
      <c r="AT24" s="65" t="s">
        <v>26</v>
      </c>
      <c r="AU24" s="66" t="s">
        <v>26</v>
      </c>
      <c r="AV24" s="120" t="s">
        <v>24</v>
      </c>
      <c r="AW24" s="65" t="s">
        <v>26</v>
      </c>
      <c r="AX24" s="65" t="s">
        <v>26</v>
      </c>
      <c r="AY24" s="66" t="s">
        <v>26</v>
      </c>
      <c r="AZ24" s="64" t="s">
        <v>26</v>
      </c>
      <c r="BA24" s="65" t="s">
        <v>26</v>
      </c>
      <c r="BB24" s="65" t="s">
        <v>26</v>
      </c>
      <c r="BC24" s="66" t="s">
        <v>26</v>
      </c>
      <c r="BD24" s="120" t="s">
        <v>24</v>
      </c>
      <c r="BE24" s="7" t="s">
        <v>27</v>
      </c>
      <c r="BF24" s="7" t="s">
        <v>27</v>
      </c>
      <c r="BG24" s="66" t="s">
        <v>26</v>
      </c>
      <c r="BH24" s="64" t="s">
        <v>26</v>
      </c>
      <c r="BI24" s="65" t="s">
        <v>26</v>
      </c>
      <c r="BJ24" s="65" t="s">
        <v>26</v>
      </c>
      <c r="BK24" s="17"/>
      <c r="BL24" s="9"/>
      <c r="BM24" s="5"/>
      <c r="BN24" s="5"/>
      <c r="BO24" s="4"/>
      <c r="BP24" s="9"/>
      <c r="BQ24" s="5"/>
      <c r="BR24" s="5"/>
      <c r="BS24" s="4"/>
      <c r="BT24" s="9"/>
      <c r="BU24" s="5"/>
      <c r="BV24" s="5"/>
      <c r="BW24" s="4"/>
      <c r="BX24" s="9"/>
      <c r="BY24" s="5"/>
      <c r="BZ24" s="5"/>
      <c r="CA24" s="4"/>
      <c r="CB24" s="9"/>
      <c r="CC24" s="5"/>
      <c r="CD24" s="5"/>
      <c r="CE24" s="4"/>
      <c r="CF24" s="196"/>
      <c r="CG24" s="197"/>
      <c r="CH24" s="197"/>
      <c r="CI24" s="198"/>
      <c r="CJ24" s="196"/>
      <c r="CK24" s="197"/>
      <c r="CL24" s="197"/>
      <c r="CM24" s="198"/>
      <c r="CN24" s="186" t="str">
        <f t="shared" si="5"/>
        <v>PAUL</v>
      </c>
      <c r="CO24" s="187"/>
      <c r="CP24" s="187"/>
      <c r="CQ24" s="187"/>
      <c r="CR24" s="187"/>
      <c r="CS24" s="188"/>
    </row>
    <row r="25" spans="1:97" customFormat="1" x14ac:dyDescent="0.2">
      <c r="A25" s="156">
        <v>1.1111111111111112E-2</v>
      </c>
      <c r="B25" s="80">
        <f t="shared" ref="B25" si="6">SUM(F25-E25)-G25+A25</f>
        <v>0.36458333333106974</v>
      </c>
      <c r="C25" s="171">
        <f>IF(ISNA(VLOOKUP(D25,[1]listing!$A$1:$E$80,4,FALSE)),"NN",VLOOKUP(D25,[1]listing!$A$1:$E$80,4,FALSE))</f>
        <v>4</v>
      </c>
      <c r="D25" s="169" t="s">
        <v>41</v>
      </c>
      <c r="E25" s="105">
        <v>36526.5</v>
      </c>
      <c r="F25" s="106">
        <v>36526.905555555553</v>
      </c>
      <c r="G25" s="73">
        <v>5.2083333333333336E-2</v>
      </c>
      <c r="H25" s="9"/>
      <c r="I25" s="5"/>
      <c r="J25" s="5"/>
      <c r="K25" s="4"/>
      <c r="L25" s="9"/>
      <c r="M25" s="5"/>
      <c r="N25" s="5"/>
      <c r="O25" s="4"/>
      <c r="P25" s="9"/>
      <c r="Q25" s="5"/>
      <c r="R25" s="5"/>
      <c r="S25" s="4"/>
      <c r="T25" s="9"/>
      <c r="U25" s="5"/>
      <c r="V25" s="5"/>
      <c r="W25" s="17"/>
      <c r="X25" s="67" t="s">
        <v>26</v>
      </c>
      <c r="Y25" s="65" t="s">
        <v>26</v>
      </c>
      <c r="Z25" s="65" t="s">
        <v>26</v>
      </c>
      <c r="AA25" s="66" t="s">
        <v>26</v>
      </c>
      <c r="AB25" s="64" t="s">
        <v>26</v>
      </c>
      <c r="AC25" s="65" t="s">
        <v>26</v>
      </c>
      <c r="AD25" s="65" t="s">
        <v>26</v>
      </c>
      <c r="AE25" s="66" t="s">
        <v>26</v>
      </c>
      <c r="AF25" s="64" t="s">
        <v>26</v>
      </c>
      <c r="AG25" s="65" t="s">
        <v>26</v>
      </c>
      <c r="AH25" s="65" t="s">
        <v>26</v>
      </c>
      <c r="AI25" s="66" t="s">
        <v>26</v>
      </c>
      <c r="AJ25" s="2" t="s">
        <v>25</v>
      </c>
      <c r="AK25" s="3" t="s">
        <v>25</v>
      </c>
      <c r="AL25" s="3" t="s">
        <v>25</v>
      </c>
      <c r="AM25" s="66" t="s">
        <v>26</v>
      </c>
      <c r="AN25" s="64" t="s">
        <v>26</v>
      </c>
      <c r="AO25" s="65" t="s">
        <v>26</v>
      </c>
      <c r="AP25" s="65" t="s">
        <v>26</v>
      </c>
      <c r="AQ25" s="66" t="s">
        <v>26</v>
      </c>
      <c r="AR25" s="64" t="s">
        <v>26</v>
      </c>
      <c r="AS25" s="65" t="s">
        <v>26</v>
      </c>
      <c r="AT25" s="65" t="s">
        <v>26</v>
      </c>
      <c r="AU25" s="66" t="s">
        <v>26</v>
      </c>
      <c r="AV25" s="120" t="s">
        <v>24</v>
      </c>
      <c r="AW25" s="65" t="s">
        <v>26</v>
      </c>
      <c r="AX25" s="65" t="s">
        <v>26</v>
      </c>
      <c r="AY25" s="66" t="s">
        <v>26</v>
      </c>
      <c r="AZ25" s="64" t="s">
        <v>26</v>
      </c>
      <c r="BA25" s="65" t="s">
        <v>26</v>
      </c>
      <c r="BB25" s="65" t="s">
        <v>26</v>
      </c>
      <c r="BC25" s="66" t="s">
        <v>26</v>
      </c>
      <c r="BD25" s="120" t="s">
        <v>24</v>
      </c>
      <c r="BE25" s="7" t="s">
        <v>27</v>
      </c>
      <c r="BF25" s="7" t="s">
        <v>27</v>
      </c>
      <c r="BG25" s="66" t="s">
        <v>26</v>
      </c>
      <c r="BH25" s="64" t="s">
        <v>26</v>
      </c>
      <c r="BI25" s="65" t="s">
        <v>26</v>
      </c>
      <c r="BJ25" s="65" t="s">
        <v>26</v>
      </c>
      <c r="BK25" s="17"/>
      <c r="BL25" s="9"/>
      <c r="BM25" s="5"/>
      <c r="BN25" s="5"/>
      <c r="BO25" s="4"/>
      <c r="BP25" s="9"/>
      <c r="BQ25" s="5"/>
      <c r="BR25" s="5"/>
      <c r="BS25" s="4"/>
      <c r="BT25" s="9"/>
      <c r="BU25" s="5"/>
      <c r="BV25" s="5"/>
      <c r="BW25" s="4"/>
      <c r="BX25" s="9"/>
      <c r="BY25" s="5"/>
      <c r="BZ25" s="5"/>
      <c r="CA25" s="4"/>
      <c r="CB25" s="9"/>
      <c r="CC25" s="5"/>
      <c r="CD25" s="5"/>
      <c r="CE25" s="4"/>
      <c r="CF25" s="196"/>
      <c r="CG25" s="197"/>
      <c r="CH25" s="197"/>
      <c r="CI25" s="198"/>
      <c r="CJ25" s="196"/>
      <c r="CK25" s="197"/>
      <c r="CL25" s="197"/>
      <c r="CM25" s="198"/>
      <c r="CN25" s="186" t="str">
        <f t="shared" ref="CN25" si="7">D25</f>
        <v>SANDRINE</v>
      </c>
      <c r="CO25" s="187"/>
      <c r="CP25" s="187"/>
      <c r="CQ25" s="187"/>
      <c r="CR25" s="187"/>
      <c r="CS25" s="188"/>
    </row>
    <row r="26" spans="1:97" customFormat="1" x14ac:dyDescent="0.2">
      <c r="A26" s="156">
        <v>1.1111111111111112E-2</v>
      </c>
      <c r="B26" s="80">
        <f>SUM(F26-E26)-G26+A26</f>
        <v>0.33333333333349502</v>
      </c>
      <c r="C26" s="171">
        <f>IF(ISNA(VLOOKUP(D26,[1]listing!$A$1:$E$80,4,FALSE)),"NN",VLOOKUP(D26,[1]listing!$A$1:$E$80,4,FALSE))</f>
        <v>32</v>
      </c>
      <c r="D26" s="169" t="s">
        <v>60</v>
      </c>
      <c r="E26" s="105">
        <v>36526.541666666664</v>
      </c>
      <c r="F26" s="106">
        <v>36526.905555555553</v>
      </c>
      <c r="G26" s="73">
        <v>4.1666666666666664E-2</v>
      </c>
      <c r="H26" s="9"/>
      <c r="I26" s="5"/>
      <c r="J26" s="5"/>
      <c r="K26" s="4"/>
      <c r="L26" s="9"/>
      <c r="M26" s="5"/>
      <c r="N26" s="5"/>
      <c r="O26" s="4"/>
      <c r="P26" s="9"/>
      <c r="Q26" s="5"/>
      <c r="R26" s="5"/>
      <c r="S26" s="4"/>
      <c r="T26" s="9"/>
      <c r="U26" s="5"/>
      <c r="V26" s="5"/>
      <c r="W26" s="4"/>
      <c r="X26" s="9"/>
      <c r="Y26" s="5"/>
      <c r="Z26" s="5"/>
      <c r="AA26" s="17"/>
      <c r="AB26" s="67" t="s">
        <v>26</v>
      </c>
      <c r="AC26" s="65" t="s">
        <v>26</v>
      </c>
      <c r="AD26" s="65" t="s">
        <v>26</v>
      </c>
      <c r="AE26" s="66" t="s">
        <v>26</v>
      </c>
      <c r="AF26" s="64" t="s">
        <v>26</v>
      </c>
      <c r="AG26" s="65" t="s">
        <v>26</v>
      </c>
      <c r="AH26" s="65" t="s">
        <v>26</v>
      </c>
      <c r="AI26" s="66" t="s">
        <v>26</v>
      </c>
      <c r="AJ26" s="64" t="s">
        <v>26</v>
      </c>
      <c r="AK26" s="65" t="s">
        <v>26</v>
      </c>
      <c r="AL26" s="65" t="s">
        <v>26</v>
      </c>
      <c r="AM26" s="66" t="s">
        <v>26</v>
      </c>
      <c r="AN26" s="2" t="s">
        <v>25</v>
      </c>
      <c r="AO26" s="3" t="s">
        <v>25</v>
      </c>
      <c r="AP26" s="3" t="s">
        <v>25</v>
      </c>
      <c r="AQ26" s="66" t="s">
        <v>26</v>
      </c>
      <c r="AR26" s="64" t="s">
        <v>26</v>
      </c>
      <c r="AS26" s="65" t="s">
        <v>26</v>
      </c>
      <c r="AT26" s="65" t="s">
        <v>26</v>
      </c>
      <c r="AU26" s="66" t="s">
        <v>26</v>
      </c>
      <c r="AV26" s="64" t="s">
        <v>26</v>
      </c>
      <c r="AW26" s="65" t="s">
        <v>26</v>
      </c>
      <c r="AX26" s="65" t="s">
        <v>26</v>
      </c>
      <c r="AY26" s="66" t="s">
        <v>26</v>
      </c>
      <c r="AZ26" s="64" t="s">
        <v>26</v>
      </c>
      <c r="BA26" s="65" t="s">
        <v>26</v>
      </c>
      <c r="BB26" s="65" t="s">
        <v>26</v>
      </c>
      <c r="BC26" s="66" t="s">
        <v>26</v>
      </c>
      <c r="BD26" s="120" t="s">
        <v>24</v>
      </c>
      <c r="BE26" s="7" t="s">
        <v>27</v>
      </c>
      <c r="BF26" s="7" t="s">
        <v>27</v>
      </c>
      <c r="BG26" s="66" t="s">
        <v>26</v>
      </c>
      <c r="BH26" s="64" t="s">
        <v>26</v>
      </c>
      <c r="BI26" s="65" t="s">
        <v>26</v>
      </c>
      <c r="BJ26" s="65" t="s">
        <v>26</v>
      </c>
      <c r="BK26" s="17"/>
      <c r="BL26" s="9"/>
      <c r="BM26" s="5"/>
      <c r="BN26" s="5"/>
      <c r="BO26" s="4"/>
      <c r="BP26" s="9"/>
      <c r="BQ26" s="5"/>
      <c r="BR26" s="5"/>
      <c r="BS26" s="4"/>
      <c r="BT26" s="9"/>
      <c r="BU26" s="5"/>
      <c r="BV26" s="5"/>
      <c r="BW26" s="4"/>
      <c r="BX26" s="9"/>
      <c r="BY26" s="5"/>
      <c r="BZ26" s="5"/>
      <c r="CA26" s="4"/>
      <c r="CB26" s="9"/>
      <c r="CC26" s="5"/>
      <c r="CD26" s="5"/>
      <c r="CE26" s="4"/>
      <c r="CF26" s="223"/>
      <c r="CG26" s="224"/>
      <c r="CH26" s="224"/>
      <c r="CI26" s="225"/>
      <c r="CJ26" s="223"/>
      <c r="CK26" s="224"/>
      <c r="CL26" s="224"/>
      <c r="CM26" s="225"/>
      <c r="CN26" s="186" t="str">
        <f>D26</f>
        <v>NOEMIE</v>
      </c>
      <c r="CO26" s="187"/>
      <c r="CP26" s="187"/>
      <c r="CQ26" s="187"/>
      <c r="CR26" s="187"/>
      <c r="CS26" s="188"/>
    </row>
    <row r="27" spans="1:97" customFormat="1" x14ac:dyDescent="0.2">
      <c r="A27" s="156">
        <v>1.1111111111111112E-2</v>
      </c>
      <c r="B27" s="80">
        <f t="shared" si="4"/>
        <v>0.29166666666197771</v>
      </c>
      <c r="C27" s="171">
        <f>IF(ISNA(VLOOKUP(D27,[1]listing!$A$1:$E$80,4,FALSE)),"NN",VLOOKUP(D27,[1]listing!$A$1:$E$80,4,FALSE))</f>
        <v>25</v>
      </c>
      <c r="D27" s="162" t="s">
        <v>59</v>
      </c>
      <c r="E27" s="105">
        <v>36526.583333333336</v>
      </c>
      <c r="F27" s="106">
        <v>36526.905555555553</v>
      </c>
      <c r="G27" s="73">
        <v>4.1666666666666664E-2</v>
      </c>
      <c r="H27" s="9"/>
      <c r="I27" s="5"/>
      <c r="J27" s="5"/>
      <c r="K27" s="4"/>
      <c r="L27" s="9"/>
      <c r="M27" s="5"/>
      <c r="N27" s="5"/>
      <c r="O27" s="4"/>
      <c r="P27" s="9"/>
      <c r="Q27" s="5"/>
      <c r="R27" s="5"/>
      <c r="S27" s="4"/>
      <c r="T27" s="9"/>
      <c r="U27" s="5"/>
      <c r="V27" s="5"/>
      <c r="W27" s="4"/>
      <c r="X27" s="9"/>
      <c r="Y27" s="5"/>
      <c r="Z27" s="5"/>
      <c r="AA27" s="4"/>
      <c r="AB27" s="9"/>
      <c r="AC27" s="5"/>
      <c r="AD27" s="5"/>
      <c r="AE27" s="17"/>
      <c r="AF27" s="67" t="s">
        <v>26</v>
      </c>
      <c r="AG27" s="65" t="s">
        <v>26</v>
      </c>
      <c r="AH27" s="65" t="s">
        <v>26</v>
      </c>
      <c r="AI27" s="66" t="s">
        <v>26</v>
      </c>
      <c r="AJ27" s="55">
        <v>24</v>
      </c>
      <c r="AK27" s="56">
        <v>24</v>
      </c>
      <c r="AL27" s="56">
        <v>24</v>
      </c>
      <c r="AM27" s="57">
        <v>24</v>
      </c>
      <c r="AN27" s="55">
        <v>24</v>
      </c>
      <c r="AO27" s="56">
        <v>24</v>
      </c>
      <c r="AP27" s="56">
        <v>24</v>
      </c>
      <c r="AQ27" s="57">
        <v>24</v>
      </c>
      <c r="AR27" s="2" t="s">
        <v>25</v>
      </c>
      <c r="AS27" s="3" t="s">
        <v>25</v>
      </c>
      <c r="AT27" s="3" t="s">
        <v>25</v>
      </c>
      <c r="AU27" s="66" t="s">
        <v>26</v>
      </c>
      <c r="AV27" s="46">
        <v>11</v>
      </c>
      <c r="AW27" s="47">
        <v>11</v>
      </c>
      <c r="AX27" s="47">
        <v>11</v>
      </c>
      <c r="AY27" s="48">
        <v>11</v>
      </c>
      <c r="AZ27" s="46">
        <v>11</v>
      </c>
      <c r="BA27" s="47">
        <v>11</v>
      </c>
      <c r="BB27" s="47">
        <v>11</v>
      </c>
      <c r="BC27" s="48">
        <v>11</v>
      </c>
      <c r="BD27" s="120" t="s">
        <v>24</v>
      </c>
      <c r="BE27" s="7" t="s">
        <v>27</v>
      </c>
      <c r="BF27" s="7" t="s">
        <v>27</v>
      </c>
      <c r="BG27" s="66" t="s">
        <v>26</v>
      </c>
      <c r="BH27" s="64" t="s">
        <v>26</v>
      </c>
      <c r="BI27" s="65" t="s">
        <v>26</v>
      </c>
      <c r="BJ27" s="65" t="s">
        <v>26</v>
      </c>
      <c r="BK27" s="17"/>
      <c r="BL27" s="9"/>
      <c r="BM27" s="5"/>
      <c r="BN27" s="5"/>
      <c r="BO27" s="4"/>
      <c r="BP27" s="9"/>
      <c r="BQ27" s="5"/>
      <c r="BR27" s="5"/>
      <c r="BS27" s="4"/>
      <c r="BT27" s="9"/>
      <c r="BU27" s="5"/>
      <c r="BV27" s="5"/>
      <c r="BW27" s="4"/>
      <c r="BX27" s="9"/>
      <c r="BY27" s="5"/>
      <c r="BZ27" s="5"/>
      <c r="CA27" s="4"/>
      <c r="CB27" s="9"/>
      <c r="CC27" s="5"/>
      <c r="CD27" s="5"/>
      <c r="CE27" s="4"/>
      <c r="CF27" s="196"/>
      <c r="CG27" s="197"/>
      <c r="CH27" s="197"/>
      <c r="CI27" s="198"/>
      <c r="CJ27" s="196"/>
      <c r="CK27" s="197"/>
      <c r="CL27" s="197"/>
      <c r="CM27" s="198"/>
      <c r="CN27" s="186" t="str">
        <f t="shared" si="5"/>
        <v>SABRYA</v>
      </c>
      <c r="CO27" s="187"/>
      <c r="CP27" s="187"/>
      <c r="CQ27" s="187"/>
      <c r="CR27" s="187"/>
      <c r="CS27" s="188"/>
    </row>
    <row r="28" spans="1:97" customFormat="1" x14ac:dyDescent="0.2">
      <c r="A28" s="156">
        <v>1.1111111111111112E-2</v>
      </c>
      <c r="B28" s="80">
        <f t="shared" ref="B28" si="8">SUM(F28-E28)-G28+A28</f>
        <v>0.29166666666197771</v>
      </c>
      <c r="C28" s="171" t="str">
        <f>IF(ISNA(VLOOKUP(D28,[1]listing!$A$1:$E$80,4,FALSE)),"NN",VLOOKUP(D28,[1]listing!$A$1:$E$80,4,FALSE))</f>
        <v>NN</v>
      </c>
      <c r="D28" s="162" t="s">
        <v>38</v>
      </c>
      <c r="E28" s="105">
        <v>36526.583333333336</v>
      </c>
      <c r="F28" s="106">
        <v>36526.905555555553</v>
      </c>
      <c r="G28" s="73">
        <v>4.1666666666666664E-2</v>
      </c>
      <c r="H28" s="9"/>
      <c r="I28" s="5"/>
      <c r="J28" s="5"/>
      <c r="K28" s="4"/>
      <c r="L28" s="9"/>
      <c r="M28" s="5"/>
      <c r="N28" s="5"/>
      <c r="O28" s="4"/>
      <c r="P28" s="9"/>
      <c r="Q28" s="5"/>
      <c r="R28" s="5"/>
      <c r="S28" s="4"/>
      <c r="T28" s="9"/>
      <c r="U28" s="5"/>
      <c r="V28" s="5"/>
      <c r="W28" s="4"/>
      <c r="X28" s="9"/>
      <c r="Y28" s="5"/>
      <c r="Z28" s="5"/>
      <c r="AA28" s="4"/>
      <c r="AB28" s="9"/>
      <c r="AC28" s="5"/>
      <c r="AD28" s="5"/>
      <c r="AE28" s="17"/>
      <c r="AF28" s="67" t="s">
        <v>26</v>
      </c>
      <c r="AG28" s="65" t="s">
        <v>26</v>
      </c>
      <c r="AH28" s="65" t="s">
        <v>26</v>
      </c>
      <c r="AI28" s="66" t="s">
        <v>26</v>
      </c>
      <c r="AJ28" s="64" t="s">
        <v>26</v>
      </c>
      <c r="AK28" s="65" t="s">
        <v>26</v>
      </c>
      <c r="AL28" s="65" t="s">
        <v>26</v>
      </c>
      <c r="AM28" s="66" t="s">
        <v>26</v>
      </c>
      <c r="AN28" s="64" t="s">
        <v>26</v>
      </c>
      <c r="AO28" s="65" t="s">
        <v>26</v>
      </c>
      <c r="AP28" s="65" t="s">
        <v>26</v>
      </c>
      <c r="AQ28" s="66" t="s">
        <v>26</v>
      </c>
      <c r="AR28" s="2" t="s">
        <v>25</v>
      </c>
      <c r="AS28" s="3" t="s">
        <v>25</v>
      </c>
      <c r="AT28" s="3" t="s">
        <v>25</v>
      </c>
      <c r="AU28" s="66" t="s">
        <v>26</v>
      </c>
      <c r="AV28" s="93">
        <v>29</v>
      </c>
      <c r="AW28" s="94">
        <v>29</v>
      </c>
      <c r="AX28" s="94">
        <v>29</v>
      </c>
      <c r="AY28" s="95">
        <v>29</v>
      </c>
      <c r="AZ28" s="93">
        <v>29</v>
      </c>
      <c r="BA28" s="94">
        <v>29</v>
      </c>
      <c r="BB28" s="94">
        <v>29</v>
      </c>
      <c r="BC28" s="95">
        <v>29</v>
      </c>
      <c r="BD28" s="120" t="s">
        <v>24</v>
      </c>
      <c r="BE28" s="7" t="s">
        <v>27</v>
      </c>
      <c r="BF28" s="7" t="s">
        <v>27</v>
      </c>
      <c r="BG28" s="66" t="s">
        <v>26</v>
      </c>
      <c r="BH28" s="64" t="s">
        <v>26</v>
      </c>
      <c r="BI28" s="65" t="s">
        <v>26</v>
      </c>
      <c r="BJ28" s="65" t="s">
        <v>26</v>
      </c>
      <c r="BK28" s="17"/>
      <c r="BL28" s="9"/>
      <c r="BM28" s="5"/>
      <c r="BN28" s="5"/>
      <c r="BO28" s="4"/>
      <c r="BP28" s="9"/>
      <c r="BQ28" s="5"/>
      <c r="BR28" s="5"/>
      <c r="BS28" s="4"/>
      <c r="BT28" s="9"/>
      <c r="BU28" s="5"/>
      <c r="BV28" s="5"/>
      <c r="BW28" s="4"/>
      <c r="BX28" s="9"/>
      <c r="BY28" s="5"/>
      <c r="BZ28" s="5"/>
      <c r="CA28" s="4"/>
      <c r="CB28" s="9"/>
      <c r="CC28" s="5"/>
      <c r="CD28" s="5"/>
      <c r="CE28" s="4"/>
      <c r="CF28" s="196"/>
      <c r="CG28" s="197"/>
      <c r="CH28" s="197"/>
      <c r="CI28" s="198"/>
      <c r="CJ28" s="196"/>
      <c r="CK28" s="197"/>
      <c r="CL28" s="197"/>
      <c r="CM28" s="198"/>
      <c r="CN28" s="186" t="str">
        <f t="shared" ref="CN28" si="9">D28</f>
        <v>HELINA</v>
      </c>
      <c r="CO28" s="187"/>
      <c r="CP28" s="187"/>
      <c r="CQ28" s="187"/>
      <c r="CR28" s="187"/>
      <c r="CS28" s="188"/>
    </row>
    <row r="29" spans="1:97" customFormat="1" x14ac:dyDescent="0.2">
      <c r="A29" s="156">
        <v>1.1111111111111112E-2</v>
      </c>
      <c r="B29" s="80">
        <f t="shared" si="4"/>
        <v>0.29166666666197771</v>
      </c>
      <c r="C29" s="171" t="str">
        <f>IF(ISNA(VLOOKUP(D29,[1]listing!$A$1:$E$80,4,FALSE)),"NN",VLOOKUP(D29,[1]listing!$A$1:$E$80,4,FALSE))</f>
        <v>NN</v>
      </c>
      <c r="D29" s="162" t="s">
        <v>51</v>
      </c>
      <c r="E29" s="105">
        <v>36526.583333333336</v>
      </c>
      <c r="F29" s="106">
        <v>36526.905555555553</v>
      </c>
      <c r="G29" s="73">
        <v>4.1666666666666664E-2</v>
      </c>
      <c r="H29" s="9"/>
      <c r="I29" s="5"/>
      <c r="J29" s="5"/>
      <c r="K29" s="4"/>
      <c r="L29" s="9"/>
      <c r="M29" s="5"/>
      <c r="N29" s="5"/>
      <c r="O29" s="4"/>
      <c r="P29" s="9"/>
      <c r="Q29" s="5"/>
      <c r="R29" s="5"/>
      <c r="S29" s="4"/>
      <c r="T29" s="9"/>
      <c r="U29" s="5"/>
      <c r="V29" s="5"/>
      <c r="W29" s="4"/>
      <c r="X29" s="9"/>
      <c r="Y29" s="5"/>
      <c r="Z29" s="5"/>
      <c r="AA29" s="4"/>
      <c r="AB29" s="9"/>
      <c r="AC29" s="5"/>
      <c r="AD29" s="5"/>
      <c r="AE29" s="17"/>
      <c r="AF29" s="67" t="s">
        <v>26</v>
      </c>
      <c r="AG29" s="65" t="s">
        <v>26</v>
      </c>
      <c r="AH29" s="65" t="s">
        <v>26</v>
      </c>
      <c r="AI29" s="66" t="s">
        <v>26</v>
      </c>
      <c r="AJ29" s="64" t="s">
        <v>26</v>
      </c>
      <c r="AK29" s="65" t="s">
        <v>26</v>
      </c>
      <c r="AL29" s="65" t="s">
        <v>26</v>
      </c>
      <c r="AM29" s="66" t="s">
        <v>26</v>
      </c>
      <c r="AN29" s="64" t="s">
        <v>26</v>
      </c>
      <c r="AO29" s="65" t="s">
        <v>26</v>
      </c>
      <c r="AP29" s="65" t="s">
        <v>26</v>
      </c>
      <c r="AQ29" s="66" t="s">
        <v>26</v>
      </c>
      <c r="AR29" s="2" t="s">
        <v>25</v>
      </c>
      <c r="AS29" s="3" t="s">
        <v>25</v>
      </c>
      <c r="AT29" s="3" t="s">
        <v>25</v>
      </c>
      <c r="AU29" s="66" t="s">
        <v>26</v>
      </c>
      <c r="AV29" s="64" t="s">
        <v>26</v>
      </c>
      <c r="AW29" s="65" t="s">
        <v>26</v>
      </c>
      <c r="AX29" s="65" t="s">
        <v>26</v>
      </c>
      <c r="AY29" s="66" t="s">
        <v>26</v>
      </c>
      <c r="AZ29" s="64" t="s">
        <v>26</v>
      </c>
      <c r="BA29" s="65" t="s">
        <v>26</v>
      </c>
      <c r="BB29" s="65" t="s">
        <v>26</v>
      </c>
      <c r="BC29" s="66" t="s">
        <v>26</v>
      </c>
      <c r="BD29" s="120" t="s">
        <v>24</v>
      </c>
      <c r="BE29" s="7" t="s">
        <v>27</v>
      </c>
      <c r="BF29" s="7" t="s">
        <v>27</v>
      </c>
      <c r="BG29" s="66" t="s">
        <v>26</v>
      </c>
      <c r="BH29" s="64" t="s">
        <v>26</v>
      </c>
      <c r="BI29" s="65" t="s">
        <v>26</v>
      </c>
      <c r="BJ29" s="65" t="s">
        <v>26</v>
      </c>
      <c r="BK29" s="17"/>
      <c r="BL29" s="9"/>
      <c r="BM29" s="5"/>
      <c r="BN29" s="5"/>
      <c r="BO29" s="4"/>
      <c r="BP29" s="9"/>
      <c r="BQ29" s="5"/>
      <c r="BR29" s="5"/>
      <c r="BS29" s="4"/>
      <c r="BT29" s="9"/>
      <c r="BU29" s="5"/>
      <c r="BV29" s="5"/>
      <c r="BW29" s="4"/>
      <c r="BX29" s="9"/>
      <c r="BY29" s="5"/>
      <c r="BZ29" s="5"/>
      <c r="CA29" s="4"/>
      <c r="CB29" s="9"/>
      <c r="CC29" s="5"/>
      <c r="CD29" s="5"/>
      <c r="CE29" s="4"/>
      <c r="CF29" s="196"/>
      <c r="CG29" s="197"/>
      <c r="CH29" s="197"/>
      <c r="CI29" s="198"/>
      <c r="CJ29" s="196"/>
      <c r="CK29" s="197"/>
      <c r="CL29" s="197"/>
      <c r="CM29" s="198"/>
      <c r="CN29" s="186" t="str">
        <f t="shared" si="5"/>
        <v>LAURA M</v>
      </c>
      <c r="CO29" s="187"/>
      <c r="CP29" s="187"/>
      <c r="CQ29" s="187"/>
      <c r="CR29" s="187"/>
      <c r="CS29" s="188"/>
    </row>
    <row r="30" spans="1:97" customFormat="1" x14ac:dyDescent="0.2">
      <c r="A30" s="156">
        <v>1.1111111111111112E-2</v>
      </c>
      <c r="B30" s="80">
        <f t="shared" si="0"/>
        <v>0.29166666666197771</v>
      </c>
      <c r="C30" s="171" t="str">
        <f>IF(ISNA(VLOOKUP(D30,[1]listing!$A$1:$E$80,4,FALSE)),"NN",VLOOKUP(D30,[1]listing!$A$1:$E$80,4,FALSE))</f>
        <v>NN</v>
      </c>
      <c r="D30" s="162" t="s">
        <v>55</v>
      </c>
      <c r="E30" s="105">
        <v>36526.583333333336</v>
      </c>
      <c r="F30" s="106">
        <v>36526.905555555553</v>
      </c>
      <c r="G30" s="73">
        <v>4.1666666666666664E-2</v>
      </c>
      <c r="H30" s="9"/>
      <c r="I30" s="5"/>
      <c r="J30" s="5"/>
      <c r="K30" s="4"/>
      <c r="L30" s="9"/>
      <c r="M30" s="5"/>
      <c r="N30" s="5"/>
      <c r="O30" s="4"/>
      <c r="P30" s="9"/>
      <c r="Q30" s="5"/>
      <c r="R30" s="5"/>
      <c r="S30" s="4"/>
      <c r="T30" s="9"/>
      <c r="U30" s="5"/>
      <c r="V30" s="5"/>
      <c r="W30" s="4"/>
      <c r="X30" s="9"/>
      <c r="Y30" s="5"/>
      <c r="Z30" s="5"/>
      <c r="AA30" s="4"/>
      <c r="AB30" s="9"/>
      <c r="AC30" s="5"/>
      <c r="AD30" s="5"/>
      <c r="AE30" s="17"/>
      <c r="AF30" s="67" t="s">
        <v>26</v>
      </c>
      <c r="AG30" s="65" t="s">
        <v>26</v>
      </c>
      <c r="AH30" s="65" t="s">
        <v>26</v>
      </c>
      <c r="AI30" s="66" t="s">
        <v>26</v>
      </c>
      <c r="AJ30" s="64" t="s">
        <v>26</v>
      </c>
      <c r="AK30" s="65" t="s">
        <v>26</v>
      </c>
      <c r="AL30" s="65" t="s">
        <v>26</v>
      </c>
      <c r="AM30" s="66" t="s">
        <v>26</v>
      </c>
      <c r="AN30" s="64" t="s">
        <v>26</v>
      </c>
      <c r="AO30" s="65" t="s">
        <v>26</v>
      </c>
      <c r="AP30" s="65" t="s">
        <v>26</v>
      </c>
      <c r="AQ30" s="66" t="s">
        <v>26</v>
      </c>
      <c r="AR30" s="2" t="s">
        <v>25</v>
      </c>
      <c r="AS30" s="3" t="s">
        <v>25</v>
      </c>
      <c r="AT30" s="3" t="s">
        <v>25</v>
      </c>
      <c r="AU30" s="66" t="s">
        <v>26</v>
      </c>
      <c r="AV30" s="93">
        <v>10</v>
      </c>
      <c r="AW30" s="94">
        <v>10</v>
      </c>
      <c r="AX30" s="94">
        <v>10</v>
      </c>
      <c r="AY30" s="95">
        <v>10</v>
      </c>
      <c r="AZ30" s="93">
        <v>10</v>
      </c>
      <c r="BA30" s="94">
        <v>10</v>
      </c>
      <c r="BB30" s="94">
        <v>10</v>
      </c>
      <c r="BC30" s="95">
        <v>10</v>
      </c>
      <c r="BD30" s="120" t="s">
        <v>24</v>
      </c>
      <c r="BE30" s="7" t="s">
        <v>27</v>
      </c>
      <c r="BF30" s="7" t="s">
        <v>27</v>
      </c>
      <c r="BG30" s="66" t="s">
        <v>26</v>
      </c>
      <c r="BH30" s="64" t="s">
        <v>26</v>
      </c>
      <c r="BI30" s="65" t="s">
        <v>26</v>
      </c>
      <c r="BJ30" s="65" t="s">
        <v>26</v>
      </c>
      <c r="BK30" s="17"/>
      <c r="BL30" s="9"/>
      <c r="BM30" s="5"/>
      <c r="BN30" s="5"/>
      <c r="BO30" s="4"/>
      <c r="BP30" s="9"/>
      <c r="BQ30" s="5"/>
      <c r="BR30" s="5"/>
      <c r="BS30" s="4"/>
      <c r="BT30" s="9"/>
      <c r="BU30" s="5"/>
      <c r="BV30" s="5"/>
      <c r="BW30" s="4"/>
      <c r="BX30" s="9"/>
      <c r="BY30" s="5"/>
      <c r="BZ30" s="5"/>
      <c r="CA30" s="4"/>
      <c r="CB30" s="9"/>
      <c r="CC30" s="5"/>
      <c r="CD30" s="5"/>
      <c r="CE30" s="4"/>
      <c r="CF30" s="223"/>
      <c r="CG30" s="224"/>
      <c r="CH30" s="224"/>
      <c r="CI30" s="225"/>
      <c r="CJ30" s="223"/>
      <c r="CK30" s="224"/>
      <c r="CL30" s="224"/>
      <c r="CM30" s="225"/>
      <c r="CN30" s="186" t="str">
        <f t="shared" si="1"/>
        <v>MAEHVA</v>
      </c>
      <c r="CO30" s="187"/>
      <c r="CP30" s="187"/>
      <c r="CQ30" s="187"/>
      <c r="CR30" s="187"/>
      <c r="CS30" s="188"/>
    </row>
    <row r="31" spans="1:97" customFormat="1" x14ac:dyDescent="0.2">
      <c r="A31" s="156">
        <v>1.1111111111111112E-2</v>
      </c>
      <c r="B31" s="80">
        <f t="shared" si="0"/>
        <v>0.29166666666197771</v>
      </c>
      <c r="C31" s="171" t="str">
        <f>IF(ISNA(VLOOKUP(D31,[1]listing!$A$1:$E$80,4,FALSE)),"NN",VLOOKUP(D31,[1]listing!$A$1:$E$80,4,FALSE))</f>
        <v>NN</v>
      </c>
      <c r="D31" s="74" t="s">
        <v>40</v>
      </c>
      <c r="E31" s="105">
        <v>36526.583333333336</v>
      </c>
      <c r="F31" s="106">
        <v>36526.905555555553</v>
      </c>
      <c r="G31" s="73">
        <v>4.1666666666666664E-2</v>
      </c>
      <c r="H31" s="9"/>
      <c r="I31" s="5"/>
      <c r="J31" s="5"/>
      <c r="K31" s="4"/>
      <c r="L31" s="9"/>
      <c r="M31" s="5"/>
      <c r="N31" s="5"/>
      <c r="O31" s="4"/>
      <c r="P31" s="9"/>
      <c r="Q31" s="5"/>
      <c r="R31" s="5"/>
      <c r="S31" s="4"/>
      <c r="T31" s="9"/>
      <c r="U31" s="5"/>
      <c r="V31" s="5"/>
      <c r="W31" s="4"/>
      <c r="X31" s="9"/>
      <c r="Y31" s="5"/>
      <c r="Z31" s="5"/>
      <c r="AA31" s="4"/>
      <c r="AB31" s="9"/>
      <c r="AC31" s="5"/>
      <c r="AD31" s="5"/>
      <c r="AE31" s="17"/>
      <c r="AF31" s="67" t="s">
        <v>26</v>
      </c>
      <c r="AG31" s="65" t="s">
        <v>26</v>
      </c>
      <c r="AH31" s="65" t="s">
        <v>26</v>
      </c>
      <c r="AI31" s="66" t="s">
        <v>26</v>
      </c>
      <c r="AJ31" s="64" t="s">
        <v>26</v>
      </c>
      <c r="AK31" s="65" t="s">
        <v>26</v>
      </c>
      <c r="AL31" s="65" t="s">
        <v>26</v>
      </c>
      <c r="AM31" s="66" t="s">
        <v>26</v>
      </c>
      <c r="AN31" s="2" t="s">
        <v>25</v>
      </c>
      <c r="AO31" s="3" t="s">
        <v>25</v>
      </c>
      <c r="AP31" s="3" t="s">
        <v>25</v>
      </c>
      <c r="AQ31" s="66" t="s">
        <v>26</v>
      </c>
      <c r="AR31" s="93">
        <v>26</v>
      </c>
      <c r="AS31" s="94">
        <v>26</v>
      </c>
      <c r="AT31" s="94">
        <v>26</v>
      </c>
      <c r="AU31" s="95">
        <v>26</v>
      </c>
      <c r="AV31" s="93">
        <v>26</v>
      </c>
      <c r="AW31" s="94">
        <v>26</v>
      </c>
      <c r="AX31" s="94">
        <v>26</v>
      </c>
      <c r="AY31" s="95">
        <v>26</v>
      </c>
      <c r="AZ31" s="93">
        <v>26</v>
      </c>
      <c r="BA31" s="94">
        <v>26</v>
      </c>
      <c r="BB31" s="94">
        <v>26</v>
      </c>
      <c r="BC31" s="95">
        <v>26</v>
      </c>
      <c r="BD31" s="120" t="s">
        <v>24</v>
      </c>
      <c r="BE31" s="7" t="s">
        <v>27</v>
      </c>
      <c r="BF31" s="7" t="s">
        <v>27</v>
      </c>
      <c r="BG31" s="66" t="s">
        <v>26</v>
      </c>
      <c r="BH31" s="64" t="s">
        <v>26</v>
      </c>
      <c r="BI31" s="65" t="s">
        <v>26</v>
      </c>
      <c r="BJ31" s="65" t="s">
        <v>26</v>
      </c>
      <c r="BK31" s="17"/>
      <c r="BL31" s="9"/>
      <c r="BM31" s="5"/>
      <c r="BN31" s="5"/>
      <c r="BO31" s="4"/>
      <c r="BP31" s="9"/>
      <c r="BQ31" s="5"/>
      <c r="BR31" s="5"/>
      <c r="BS31" s="4"/>
      <c r="BT31" s="9"/>
      <c r="BU31" s="5"/>
      <c r="BV31" s="5"/>
      <c r="BW31" s="4"/>
      <c r="BX31" s="9"/>
      <c r="BY31" s="5"/>
      <c r="BZ31" s="5"/>
      <c r="CA31" s="4"/>
      <c r="CB31" s="9"/>
      <c r="CC31" s="5"/>
      <c r="CD31" s="5"/>
      <c r="CE31" s="4"/>
      <c r="CF31" s="223"/>
      <c r="CG31" s="224"/>
      <c r="CH31" s="224"/>
      <c r="CI31" s="225"/>
      <c r="CJ31" s="223"/>
      <c r="CK31" s="224"/>
      <c r="CL31" s="224"/>
      <c r="CM31" s="225"/>
      <c r="CN31" s="186" t="str">
        <f t="shared" si="1"/>
        <v>EMILIE</v>
      </c>
      <c r="CO31" s="187"/>
      <c r="CP31" s="187"/>
      <c r="CQ31" s="187"/>
      <c r="CR31" s="187"/>
      <c r="CS31" s="188"/>
    </row>
    <row r="32" spans="1:97" customFormat="1" x14ac:dyDescent="0.2">
      <c r="A32" s="156">
        <v>1.1111111111111112E-2</v>
      </c>
      <c r="B32" s="80">
        <f t="shared" si="0"/>
        <v>0.29166666666197771</v>
      </c>
      <c r="C32" s="171" t="str">
        <f>IF(ISNA(VLOOKUP(D32,[1]listing!$A$1:$E$80,4,FALSE)),"NN",VLOOKUP(D32,[1]listing!$A$1:$E$80,4,FALSE))</f>
        <v>NN</v>
      </c>
      <c r="D32" s="160" t="s">
        <v>46</v>
      </c>
      <c r="E32" s="105">
        <v>36526.583333333336</v>
      </c>
      <c r="F32" s="106">
        <v>36526.905555555553</v>
      </c>
      <c r="G32" s="73">
        <v>4.1666666666666664E-2</v>
      </c>
      <c r="H32" s="9"/>
      <c r="I32" s="5"/>
      <c r="J32" s="5"/>
      <c r="K32" s="4"/>
      <c r="L32" s="9"/>
      <c r="M32" s="5"/>
      <c r="N32" s="5"/>
      <c r="O32" s="4"/>
      <c r="P32" s="9"/>
      <c r="Q32" s="5"/>
      <c r="R32" s="5"/>
      <c r="S32" s="4"/>
      <c r="T32" s="9"/>
      <c r="U32" s="5"/>
      <c r="V32" s="5"/>
      <c r="W32" s="4"/>
      <c r="X32" s="9"/>
      <c r="Y32" s="5"/>
      <c r="Z32" s="5"/>
      <c r="AA32" s="4"/>
      <c r="AB32" s="9"/>
      <c r="AC32" s="5"/>
      <c r="AD32" s="5"/>
      <c r="AE32" s="17"/>
      <c r="AF32" s="67" t="s">
        <v>26</v>
      </c>
      <c r="AG32" s="65" t="s">
        <v>26</v>
      </c>
      <c r="AH32" s="65" t="s">
        <v>26</v>
      </c>
      <c r="AI32" s="66" t="s">
        <v>26</v>
      </c>
      <c r="AJ32" s="64" t="s">
        <v>26</v>
      </c>
      <c r="AK32" s="65" t="s">
        <v>26</v>
      </c>
      <c r="AL32" s="65" t="s">
        <v>26</v>
      </c>
      <c r="AM32" s="66" t="s">
        <v>26</v>
      </c>
      <c r="AN32" s="2" t="s">
        <v>25</v>
      </c>
      <c r="AO32" s="3" t="s">
        <v>25</v>
      </c>
      <c r="AP32" s="3" t="s">
        <v>25</v>
      </c>
      <c r="AQ32" s="66" t="s">
        <v>26</v>
      </c>
      <c r="AR32" s="55">
        <v>23</v>
      </c>
      <c r="AS32" s="56">
        <v>23</v>
      </c>
      <c r="AT32" s="56">
        <v>23</v>
      </c>
      <c r="AU32" s="57">
        <v>23</v>
      </c>
      <c r="AV32" s="55">
        <v>23</v>
      </c>
      <c r="AW32" s="56">
        <v>23</v>
      </c>
      <c r="AX32" s="56">
        <v>23</v>
      </c>
      <c r="AY32" s="57">
        <v>23</v>
      </c>
      <c r="AZ32" s="55">
        <v>23</v>
      </c>
      <c r="BA32" s="56">
        <v>23</v>
      </c>
      <c r="BB32" s="56">
        <v>23</v>
      </c>
      <c r="BC32" s="57">
        <v>23</v>
      </c>
      <c r="BD32" s="120" t="s">
        <v>24</v>
      </c>
      <c r="BE32" s="7" t="s">
        <v>27</v>
      </c>
      <c r="BF32" s="7" t="s">
        <v>27</v>
      </c>
      <c r="BG32" s="66" t="s">
        <v>26</v>
      </c>
      <c r="BH32" s="64" t="s">
        <v>26</v>
      </c>
      <c r="BI32" s="65" t="s">
        <v>26</v>
      </c>
      <c r="BJ32" s="65" t="s">
        <v>26</v>
      </c>
      <c r="BK32" s="17"/>
      <c r="BL32" s="9"/>
      <c r="BM32" s="5"/>
      <c r="BN32" s="5"/>
      <c r="BO32" s="4"/>
      <c r="BP32" s="9"/>
      <c r="BQ32" s="5"/>
      <c r="BR32" s="5"/>
      <c r="BS32" s="4"/>
      <c r="BT32" s="9"/>
      <c r="BU32" s="5"/>
      <c r="BV32" s="5"/>
      <c r="BW32" s="4"/>
      <c r="BX32" s="9"/>
      <c r="BY32" s="5"/>
      <c r="BZ32" s="5"/>
      <c r="CA32" s="4"/>
      <c r="CB32" s="9"/>
      <c r="CC32" s="5"/>
      <c r="CD32" s="5"/>
      <c r="CE32" s="4"/>
      <c r="CF32" s="196"/>
      <c r="CG32" s="197"/>
      <c r="CH32" s="197"/>
      <c r="CI32" s="198"/>
      <c r="CJ32" s="196"/>
      <c r="CK32" s="197"/>
      <c r="CL32" s="197"/>
      <c r="CM32" s="198"/>
      <c r="CN32" s="186" t="str">
        <f t="shared" si="1"/>
        <v>KITTI</v>
      </c>
      <c r="CO32" s="187"/>
      <c r="CP32" s="187"/>
      <c r="CQ32" s="187"/>
      <c r="CR32" s="187"/>
      <c r="CS32" s="188"/>
    </row>
    <row r="33" spans="1:111" customFormat="1" x14ac:dyDescent="0.2">
      <c r="A33" s="156">
        <v>1.1111111111111112E-2</v>
      </c>
      <c r="B33" s="80">
        <f t="shared" si="0"/>
        <v>0.29166666666197771</v>
      </c>
      <c r="C33" s="171">
        <f>IF(ISNA(VLOOKUP(D33,[1]listing!$A$1:$E$80,4,FALSE)),"NN",VLOOKUP(D33,[1]listing!$A$1:$E$80,4,FALSE))</f>
        <v>13</v>
      </c>
      <c r="D33" s="160" t="s">
        <v>53</v>
      </c>
      <c r="E33" s="105">
        <v>36526.583333333336</v>
      </c>
      <c r="F33" s="106">
        <v>36526.905555555553</v>
      </c>
      <c r="G33" s="73">
        <v>4.1666666666666664E-2</v>
      </c>
      <c r="H33" s="9"/>
      <c r="I33" s="5"/>
      <c r="J33" s="5"/>
      <c r="K33" s="4"/>
      <c r="L33" s="9"/>
      <c r="M33" s="5"/>
      <c r="N33" s="5"/>
      <c r="O33" s="4"/>
      <c r="P33" s="9"/>
      <c r="Q33" s="5"/>
      <c r="R33" s="5"/>
      <c r="S33" s="4"/>
      <c r="T33" s="9"/>
      <c r="U33" s="5"/>
      <c r="V33" s="5"/>
      <c r="W33" s="4"/>
      <c r="X33" s="9"/>
      <c r="Y33" s="5"/>
      <c r="Z33" s="5"/>
      <c r="AA33" s="4"/>
      <c r="AB33" s="9"/>
      <c r="AC33" s="5"/>
      <c r="AD33" s="5"/>
      <c r="AE33" s="17"/>
      <c r="AF33" s="67" t="s">
        <v>26</v>
      </c>
      <c r="AG33" s="242" t="s">
        <v>32</v>
      </c>
      <c r="AH33" s="243"/>
      <c r="AI33" s="244"/>
      <c r="AJ33" s="64" t="s">
        <v>26</v>
      </c>
      <c r="AK33" s="65" t="s">
        <v>26</v>
      </c>
      <c r="AL33" s="65" t="s">
        <v>26</v>
      </c>
      <c r="AM33" s="66" t="s">
        <v>26</v>
      </c>
      <c r="AN33" s="2" t="s">
        <v>25</v>
      </c>
      <c r="AO33" s="3" t="s">
        <v>25</v>
      </c>
      <c r="AP33" s="3" t="s">
        <v>25</v>
      </c>
      <c r="AQ33" s="66" t="s">
        <v>26</v>
      </c>
      <c r="AR33" s="55">
        <v>24</v>
      </c>
      <c r="AS33" s="56">
        <v>24</v>
      </c>
      <c r="AT33" s="56">
        <v>24</v>
      </c>
      <c r="AU33" s="57">
        <v>24</v>
      </c>
      <c r="AV33" s="55">
        <v>24</v>
      </c>
      <c r="AW33" s="56">
        <v>24</v>
      </c>
      <c r="AX33" s="56">
        <v>24</v>
      </c>
      <c r="AY33" s="57">
        <v>24</v>
      </c>
      <c r="AZ33" s="55">
        <v>24</v>
      </c>
      <c r="BA33" s="56">
        <v>24</v>
      </c>
      <c r="BB33" s="56">
        <v>24</v>
      </c>
      <c r="BC33" s="57">
        <v>24</v>
      </c>
      <c r="BD33" s="120" t="s">
        <v>24</v>
      </c>
      <c r="BE33" s="7" t="s">
        <v>27</v>
      </c>
      <c r="BF33" s="7" t="s">
        <v>27</v>
      </c>
      <c r="BG33" s="66" t="s">
        <v>26</v>
      </c>
      <c r="BH33" s="64" t="s">
        <v>26</v>
      </c>
      <c r="BI33" s="65" t="s">
        <v>26</v>
      </c>
      <c r="BJ33" s="65" t="s">
        <v>26</v>
      </c>
      <c r="BK33" s="17"/>
      <c r="BL33" s="9"/>
      <c r="BM33" s="5"/>
      <c r="BN33" s="5"/>
      <c r="BO33" s="4"/>
      <c r="BP33" s="9"/>
      <c r="BQ33" s="5"/>
      <c r="BR33" s="5"/>
      <c r="BS33" s="4"/>
      <c r="BT33" s="9"/>
      <c r="BU33" s="5"/>
      <c r="BV33" s="5"/>
      <c r="BW33" s="4"/>
      <c r="BX33" s="9"/>
      <c r="BY33" s="5"/>
      <c r="BZ33" s="5"/>
      <c r="CA33" s="4"/>
      <c r="CB33" s="9"/>
      <c r="CC33" s="5"/>
      <c r="CD33" s="5"/>
      <c r="CE33" s="4"/>
      <c r="CF33" s="196"/>
      <c r="CG33" s="197"/>
      <c r="CH33" s="197"/>
      <c r="CI33" s="198"/>
      <c r="CJ33" s="196"/>
      <c r="CK33" s="197"/>
      <c r="CL33" s="197"/>
      <c r="CM33" s="198"/>
      <c r="CN33" s="186" t="str">
        <f t="shared" si="1"/>
        <v>LAURINE</v>
      </c>
      <c r="CO33" s="187"/>
      <c r="CP33" s="187"/>
      <c r="CQ33" s="187"/>
      <c r="CR33" s="187"/>
      <c r="CS33" s="188"/>
    </row>
    <row r="34" spans="1:111" customFormat="1" x14ac:dyDescent="0.2">
      <c r="A34" s="156">
        <v>1.1111111111111112E-2</v>
      </c>
      <c r="B34" s="80">
        <f t="shared" si="0"/>
        <v>0.29166666666197771</v>
      </c>
      <c r="C34" s="171">
        <f>IF(ISNA(VLOOKUP(D34,[1]listing!$A$1:$E$80,4,FALSE)),"NN",VLOOKUP(D34,[1]listing!$A$1:$E$80,4,FALSE))</f>
        <v>24</v>
      </c>
      <c r="D34" s="160" t="s">
        <v>57</v>
      </c>
      <c r="E34" s="105">
        <v>36526.583333333336</v>
      </c>
      <c r="F34" s="106">
        <v>36526.905555555553</v>
      </c>
      <c r="G34" s="73">
        <v>4.1666666666666664E-2</v>
      </c>
      <c r="H34" s="9"/>
      <c r="I34" s="5"/>
      <c r="J34" s="5"/>
      <c r="K34" s="4"/>
      <c r="L34" s="9"/>
      <c r="M34" s="5"/>
      <c r="N34" s="5"/>
      <c r="O34" s="4"/>
      <c r="P34" s="9"/>
      <c r="Q34" s="5"/>
      <c r="R34" s="5"/>
      <c r="S34" s="4"/>
      <c r="T34" s="9"/>
      <c r="U34" s="5"/>
      <c r="V34" s="5"/>
      <c r="W34" s="4"/>
      <c r="X34" s="9"/>
      <c r="Y34" s="5"/>
      <c r="Z34" s="5"/>
      <c r="AA34" s="4"/>
      <c r="AB34" s="9"/>
      <c r="AC34" s="5"/>
      <c r="AD34" s="5"/>
      <c r="AE34" s="17"/>
      <c r="AF34" s="67" t="s">
        <v>26</v>
      </c>
      <c r="AG34" s="242" t="s">
        <v>32</v>
      </c>
      <c r="AH34" s="243"/>
      <c r="AI34" s="244"/>
      <c r="AJ34" s="64" t="s">
        <v>26</v>
      </c>
      <c r="AK34" s="65" t="s">
        <v>26</v>
      </c>
      <c r="AL34" s="65" t="s">
        <v>26</v>
      </c>
      <c r="AM34" s="66" t="s">
        <v>26</v>
      </c>
      <c r="AN34" s="2" t="s">
        <v>25</v>
      </c>
      <c r="AO34" s="3" t="s">
        <v>25</v>
      </c>
      <c r="AP34" s="3" t="s">
        <v>25</v>
      </c>
      <c r="AQ34" s="66" t="s">
        <v>26</v>
      </c>
      <c r="AR34" s="93">
        <v>35</v>
      </c>
      <c r="AS34" s="94">
        <v>35</v>
      </c>
      <c r="AT34" s="94">
        <v>35</v>
      </c>
      <c r="AU34" s="95">
        <v>35</v>
      </c>
      <c r="AV34" s="93">
        <v>35</v>
      </c>
      <c r="AW34" s="94">
        <v>35</v>
      </c>
      <c r="AX34" s="94">
        <v>35</v>
      </c>
      <c r="AY34" s="95">
        <v>35</v>
      </c>
      <c r="AZ34" s="93">
        <v>35</v>
      </c>
      <c r="BA34" s="94">
        <v>35</v>
      </c>
      <c r="BB34" s="94">
        <v>35</v>
      </c>
      <c r="BC34" s="95">
        <v>35</v>
      </c>
      <c r="BD34" s="120" t="s">
        <v>24</v>
      </c>
      <c r="BE34" s="7" t="s">
        <v>27</v>
      </c>
      <c r="BF34" s="7" t="s">
        <v>27</v>
      </c>
      <c r="BG34" s="66" t="s">
        <v>26</v>
      </c>
      <c r="BH34" s="64" t="s">
        <v>26</v>
      </c>
      <c r="BI34" s="65" t="s">
        <v>26</v>
      </c>
      <c r="BJ34" s="65" t="s">
        <v>26</v>
      </c>
      <c r="BK34" s="17"/>
      <c r="BL34" s="9"/>
      <c r="BM34" s="5"/>
      <c r="BN34" s="5"/>
      <c r="BO34" s="4"/>
      <c r="BP34" s="9"/>
      <c r="BQ34" s="5"/>
      <c r="BR34" s="5"/>
      <c r="BS34" s="4"/>
      <c r="BT34" s="9"/>
      <c r="BU34" s="5"/>
      <c r="BV34" s="5"/>
      <c r="BW34" s="4"/>
      <c r="BX34" s="9"/>
      <c r="BY34" s="5"/>
      <c r="BZ34" s="5"/>
      <c r="CA34" s="4"/>
      <c r="CB34" s="9"/>
      <c r="CC34" s="5"/>
      <c r="CD34" s="5"/>
      <c r="CE34" s="4"/>
      <c r="CF34" s="196"/>
      <c r="CG34" s="197"/>
      <c r="CH34" s="197"/>
      <c r="CI34" s="198"/>
      <c r="CJ34" s="196"/>
      <c r="CK34" s="197"/>
      <c r="CL34" s="197"/>
      <c r="CM34" s="198"/>
      <c r="CN34" s="186" t="str">
        <f t="shared" si="1"/>
        <v>JOEL</v>
      </c>
      <c r="CO34" s="187"/>
      <c r="CP34" s="187"/>
      <c r="CQ34" s="187"/>
      <c r="CR34" s="187"/>
      <c r="CS34" s="188"/>
    </row>
    <row r="35" spans="1:111" customFormat="1" x14ac:dyDescent="0.2">
      <c r="A35" s="156">
        <v>1.1111111111111112E-2</v>
      </c>
      <c r="B35" s="80">
        <f t="shared" ref="B35" si="10">SUM(F35-E35)-G35+A35</f>
        <v>0.29166666666197771</v>
      </c>
      <c r="C35" s="171">
        <f>IF(ISNA(VLOOKUP(D35,[1]listing!$A$1:$E$80,4,FALSE)),"NN",VLOOKUP(D35,[1]listing!$A$1:$E$80,4,FALSE))</f>
        <v>34</v>
      </c>
      <c r="D35" s="160" t="s">
        <v>62</v>
      </c>
      <c r="E35" s="105">
        <v>36526.583333333336</v>
      </c>
      <c r="F35" s="106">
        <v>36526.905555555553</v>
      </c>
      <c r="G35" s="73">
        <v>4.1666666666666664E-2</v>
      </c>
      <c r="H35" s="9"/>
      <c r="I35" s="5"/>
      <c r="J35" s="5"/>
      <c r="K35" s="4"/>
      <c r="L35" s="9"/>
      <c r="M35" s="5"/>
      <c r="N35" s="5"/>
      <c r="O35" s="4"/>
      <c r="P35" s="9"/>
      <c r="Q35" s="5"/>
      <c r="R35" s="5"/>
      <c r="S35" s="4"/>
      <c r="T35" s="9"/>
      <c r="U35" s="5"/>
      <c r="V35" s="5"/>
      <c r="W35" s="4"/>
      <c r="X35" s="9"/>
      <c r="Y35" s="5"/>
      <c r="Z35" s="5"/>
      <c r="AA35" s="4"/>
      <c r="AB35" s="9"/>
      <c r="AC35" s="5"/>
      <c r="AD35" s="5"/>
      <c r="AE35" s="17"/>
      <c r="AF35" s="67" t="s">
        <v>26</v>
      </c>
      <c r="AG35" s="236" t="s">
        <v>35</v>
      </c>
      <c r="AH35" s="237"/>
      <c r="AI35" s="238"/>
      <c r="AJ35" s="64" t="s">
        <v>26</v>
      </c>
      <c r="AK35" s="65" t="s">
        <v>26</v>
      </c>
      <c r="AL35" s="65" t="s">
        <v>26</v>
      </c>
      <c r="AM35" s="66" t="s">
        <v>26</v>
      </c>
      <c r="AN35" s="2" t="s">
        <v>25</v>
      </c>
      <c r="AO35" s="3" t="s">
        <v>25</v>
      </c>
      <c r="AP35" s="3" t="s">
        <v>25</v>
      </c>
      <c r="AQ35" s="66" t="s">
        <v>26</v>
      </c>
      <c r="AR35" s="93">
        <v>37</v>
      </c>
      <c r="AS35" s="94">
        <v>37</v>
      </c>
      <c r="AT35" s="94">
        <v>37</v>
      </c>
      <c r="AU35" s="95">
        <v>37</v>
      </c>
      <c r="AV35" s="93">
        <v>37</v>
      </c>
      <c r="AW35" s="94">
        <v>37</v>
      </c>
      <c r="AX35" s="94">
        <v>37</v>
      </c>
      <c r="AY35" s="95">
        <v>37</v>
      </c>
      <c r="AZ35" s="93">
        <v>37</v>
      </c>
      <c r="BA35" s="94">
        <v>37</v>
      </c>
      <c r="BB35" s="94">
        <v>37</v>
      </c>
      <c r="BC35" s="95">
        <v>37</v>
      </c>
      <c r="BD35" s="120" t="s">
        <v>24</v>
      </c>
      <c r="BE35" s="7" t="s">
        <v>27</v>
      </c>
      <c r="BF35" s="7" t="s">
        <v>27</v>
      </c>
      <c r="BG35" s="66" t="s">
        <v>26</v>
      </c>
      <c r="BH35" s="64" t="s">
        <v>26</v>
      </c>
      <c r="BI35" s="65" t="s">
        <v>26</v>
      </c>
      <c r="BJ35" s="65" t="s">
        <v>26</v>
      </c>
      <c r="BK35" s="17"/>
      <c r="BL35" s="9"/>
      <c r="BM35" s="5"/>
      <c r="BN35" s="5"/>
      <c r="BO35" s="4"/>
      <c r="BP35" s="9"/>
      <c r="BQ35" s="5"/>
      <c r="BR35" s="5"/>
      <c r="BS35" s="4"/>
      <c r="BT35" s="9"/>
      <c r="BU35" s="5"/>
      <c r="BV35" s="5"/>
      <c r="BW35" s="4"/>
      <c r="BX35" s="9"/>
      <c r="BY35" s="5"/>
      <c r="BZ35" s="5"/>
      <c r="CA35" s="4"/>
      <c r="CB35" s="9"/>
      <c r="CC35" s="5"/>
      <c r="CD35" s="5"/>
      <c r="CE35" s="4"/>
      <c r="CF35" s="196"/>
      <c r="CG35" s="197"/>
      <c r="CH35" s="197"/>
      <c r="CI35" s="198"/>
      <c r="CJ35" s="196"/>
      <c r="CK35" s="197"/>
      <c r="CL35" s="197"/>
      <c r="CM35" s="198"/>
      <c r="CN35" s="186" t="str">
        <f t="shared" ref="CN35" si="11">D35</f>
        <v>JENNIFER</v>
      </c>
      <c r="CO35" s="187"/>
      <c r="CP35" s="187"/>
      <c r="CQ35" s="187"/>
      <c r="CR35" s="187"/>
      <c r="CS35" s="188"/>
    </row>
    <row r="36" spans="1:111" customFormat="1" x14ac:dyDescent="0.2">
      <c r="A36" s="156">
        <v>1.1111111111111112E-2</v>
      </c>
      <c r="B36" s="80">
        <f>SUM(F36-E36)-G36+A36</f>
        <v>0.29166666666197771</v>
      </c>
      <c r="C36" s="171">
        <f>IF(ISNA(VLOOKUP(D36,[1]listing!$A$1:$E$80,4,FALSE)),"NN",VLOOKUP(D36,[1]listing!$A$1:$E$80,4,FALSE))</f>
        <v>16</v>
      </c>
      <c r="D36" s="74" t="s">
        <v>63</v>
      </c>
      <c r="E36" s="105">
        <v>36526.583333333336</v>
      </c>
      <c r="F36" s="106">
        <v>36526.905555555553</v>
      </c>
      <c r="G36" s="73">
        <v>4.1666666666666664E-2</v>
      </c>
      <c r="H36" s="9"/>
      <c r="I36" s="5"/>
      <c r="J36" s="5"/>
      <c r="K36" s="4"/>
      <c r="L36" s="9"/>
      <c r="M36" s="5"/>
      <c r="N36" s="5"/>
      <c r="O36" s="4"/>
      <c r="P36" s="9"/>
      <c r="Q36" s="5"/>
      <c r="R36" s="5"/>
      <c r="S36" s="4"/>
      <c r="T36" s="9"/>
      <c r="U36" s="5"/>
      <c r="V36" s="5"/>
      <c r="W36" s="4"/>
      <c r="X36" s="9"/>
      <c r="Y36" s="5"/>
      <c r="Z36" s="5"/>
      <c r="AA36" s="4"/>
      <c r="AB36" s="9"/>
      <c r="AC36" s="5"/>
      <c r="AD36" s="5"/>
      <c r="AE36" s="17"/>
      <c r="AF36" s="67" t="s">
        <v>26</v>
      </c>
      <c r="AG36" s="236" t="s">
        <v>35</v>
      </c>
      <c r="AH36" s="237"/>
      <c r="AI36" s="238"/>
      <c r="AJ36" s="93">
        <v>26</v>
      </c>
      <c r="AK36" s="94">
        <v>26</v>
      </c>
      <c r="AL36" s="94">
        <v>26</v>
      </c>
      <c r="AM36" s="95">
        <v>26</v>
      </c>
      <c r="AN36" s="93">
        <v>26</v>
      </c>
      <c r="AO36" s="94">
        <v>26</v>
      </c>
      <c r="AP36" s="94">
        <v>26</v>
      </c>
      <c r="AQ36" s="95">
        <v>26</v>
      </c>
      <c r="AR36" s="2" t="s">
        <v>25</v>
      </c>
      <c r="AS36" s="3" t="s">
        <v>25</v>
      </c>
      <c r="AT36" s="3" t="s">
        <v>25</v>
      </c>
      <c r="AU36" s="66" t="s">
        <v>26</v>
      </c>
      <c r="AV36" s="64" t="s">
        <v>26</v>
      </c>
      <c r="AW36" s="65" t="s">
        <v>26</v>
      </c>
      <c r="AX36" s="65" t="s">
        <v>26</v>
      </c>
      <c r="AY36" s="66" t="s">
        <v>26</v>
      </c>
      <c r="AZ36" s="64" t="s">
        <v>26</v>
      </c>
      <c r="BA36" s="65" t="s">
        <v>26</v>
      </c>
      <c r="BB36" s="65" t="s">
        <v>26</v>
      </c>
      <c r="BC36" s="66" t="s">
        <v>26</v>
      </c>
      <c r="BD36" s="120" t="s">
        <v>24</v>
      </c>
      <c r="BE36" s="7" t="s">
        <v>27</v>
      </c>
      <c r="BF36" s="7" t="s">
        <v>27</v>
      </c>
      <c r="BG36" s="66" t="s">
        <v>26</v>
      </c>
      <c r="BH36" s="64" t="s">
        <v>26</v>
      </c>
      <c r="BI36" s="65" t="s">
        <v>26</v>
      </c>
      <c r="BJ36" s="65" t="s">
        <v>26</v>
      </c>
      <c r="BK36" s="17"/>
      <c r="BL36" s="9"/>
      <c r="BM36" s="5"/>
      <c r="BN36" s="5"/>
      <c r="BO36" s="4"/>
      <c r="BP36" s="9"/>
      <c r="BQ36" s="5"/>
      <c r="BR36" s="5"/>
      <c r="BS36" s="4"/>
      <c r="BT36" s="9"/>
      <c r="BU36" s="5"/>
      <c r="BV36" s="5"/>
      <c r="BW36" s="4"/>
      <c r="BX36" s="9"/>
      <c r="BY36" s="5"/>
      <c r="BZ36" s="5"/>
      <c r="CA36" s="4"/>
      <c r="CB36" s="9"/>
      <c r="CC36" s="5"/>
      <c r="CD36" s="5"/>
      <c r="CE36" s="4"/>
      <c r="CF36" s="223"/>
      <c r="CG36" s="224"/>
      <c r="CH36" s="224"/>
      <c r="CI36" s="225"/>
      <c r="CJ36" s="223"/>
      <c r="CK36" s="224"/>
      <c r="CL36" s="224"/>
      <c r="CM36" s="225"/>
      <c r="CN36" s="186" t="str">
        <f>D36</f>
        <v>ADELINE</v>
      </c>
      <c r="CO36" s="187"/>
      <c r="CP36" s="187"/>
      <c r="CQ36" s="187"/>
      <c r="CR36" s="187"/>
      <c r="CS36" s="188"/>
    </row>
    <row r="37" spans="1:111" customFormat="1" x14ac:dyDescent="0.2">
      <c r="A37" s="156">
        <v>1.1111111111111112E-2</v>
      </c>
      <c r="B37" s="80">
        <f t="shared" si="0"/>
        <v>0.29166666666197771</v>
      </c>
      <c r="C37" s="171">
        <f>IF(ISNA(VLOOKUP(D37,[1]listing!$A$1:$E$80,4,FALSE)),"NN",VLOOKUP(D37,[1]listing!$A$1:$E$80,4,FALSE))</f>
        <v>39</v>
      </c>
      <c r="D37" s="74" t="s">
        <v>66</v>
      </c>
      <c r="E37" s="105">
        <v>36526.583333333336</v>
      </c>
      <c r="F37" s="106">
        <v>36526.905555555553</v>
      </c>
      <c r="G37" s="73">
        <v>4.1666666666666664E-2</v>
      </c>
      <c r="H37" s="9"/>
      <c r="I37" s="5"/>
      <c r="J37" s="5"/>
      <c r="K37" s="4"/>
      <c r="L37" s="9"/>
      <c r="M37" s="5"/>
      <c r="N37" s="5"/>
      <c r="O37" s="4"/>
      <c r="P37" s="9"/>
      <c r="Q37" s="5"/>
      <c r="R37" s="5"/>
      <c r="S37" s="4"/>
      <c r="T37" s="9"/>
      <c r="U37" s="5"/>
      <c r="V37" s="5"/>
      <c r="W37" s="4"/>
      <c r="X37" s="9"/>
      <c r="Y37" s="5"/>
      <c r="Z37" s="5"/>
      <c r="AA37" s="4"/>
      <c r="AB37" s="9"/>
      <c r="AC37" s="5"/>
      <c r="AD37" s="5"/>
      <c r="AE37" s="17"/>
      <c r="AF37" s="67" t="s">
        <v>26</v>
      </c>
      <c r="AG37" s="245" t="s">
        <v>30</v>
      </c>
      <c r="AH37" s="246"/>
      <c r="AI37" s="247"/>
      <c r="AJ37" s="93">
        <v>30</v>
      </c>
      <c r="AK37" s="94">
        <v>30</v>
      </c>
      <c r="AL37" s="94">
        <v>30</v>
      </c>
      <c r="AM37" s="95">
        <v>30</v>
      </c>
      <c r="AN37" s="93">
        <v>30</v>
      </c>
      <c r="AO37" s="94">
        <v>30</v>
      </c>
      <c r="AP37" s="94">
        <v>30</v>
      </c>
      <c r="AQ37" s="95">
        <v>30</v>
      </c>
      <c r="AR37" s="2" t="s">
        <v>25</v>
      </c>
      <c r="AS37" s="3" t="s">
        <v>25</v>
      </c>
      <c r="AT37" s="3" t="s">
        <v>25</v>
      </c>
      <c r="AU37" s="66" t="s">
        <v>26</v>
      </c>
      <c r="AV37" s="64" t="s">
        <v>26</v>
      </c>
      <c r="AW37" s="65" t="s">
        <v>26</v>
      </c>
      <c r="AX37" s="65" t="s">
        <v>26</v>
      </c>
      <c r="AY37" s="66" t="s">
        <v>26</v>
      </c>
      <c r="AZ37" s="64" t="s">
        <v>26</v>
      </c>
      <c r="BA37" s="65" t="s">
        <v>26</v>
      </c>
      <c r="BB37" s="65" t="s">
        <v>26</v>
      </c>
      <c r="BC37" s="66" t="s">
        <v>26</v>
      </c>
      <c r="BD37" s="120" t="s">
        <v>24</v>
      </c>
      <c r="BE37" s="7" t="s">
        <v>27</v>
      </c>
      <c r="BF37" s="7" t="s">
        <v>27</v>
      </c>
      <c r="BG37" s="66" t="s">
        <v>26</v>
      </c>
      <c r="BH37" s="64" t="s">
        <v>26</v>
      </c>
      <c r="BI37" s="65" t="s">
        <v>26</v>
      </c>
      <c r="BJ37" s="65" t="s">
        <v>26</v>
      </c>
      <c r="BK37" s="17"/>
      <c r="BL37" s="9"/>
      <c r="BM37" s="5"/>
      <c r="BN37" s="5"/>
      <c r="BO37" s="4"/>
      <c r="BP37" s="9"/>
      <c r="BQ37" s="5"/>
      <c r="BR37" s="5"/>
      <c r="BS37" s="4"/>
      <c r="BT37" s="9"/>
      <c r="BU37" s="5"/>
      <c r="BV37" s="5"/>
      <c r="BW37" s="4"/>
      <c r="BX37" s="9"/>
      <c r="BY37" s="5"/>
      <c r="BZ37" s="5"/>
      <c r="CA37" s="4"/>
      <c r="CB37" s="9"/>
      <c r="CC37" s="5"/>
      <c r="CD37" s="5"/>
      <c r="CE37" s="4"/>
      <c r="CF37" s="196"/>
      <c r="CG37" s="197"/>
      <c r="CH37" s="197"/>
      <c r="CI37" s="198"/>
      <c r="CJ37" s="196"/>
      <c r="CK37" s="197"/>
      <c r="CL37" s="197"/>
      <c r="CM37" s="198"/>
      <c r="CN37" s="186" t="str">
        <f t="shared" si="1"/>
        <v>GEMA</v>
      </c>
      <c r="CO37" s="187"/>
      <c r="CP37" s="187"/>
      <c r="CQ37" s="187"/>
      <c r="CR37" s="187"/>
      <c r="CS37" s="188"/>
    </row>
    <row r="38" spans="1:111" customFormat="1" x14ac:dyDescent="0.2">
      <c r="A38" s="156">
        <v>1.1111111111111112E-2</v>
      </c>
      <c r="B38" s="80">
        <f t="shared" si="0"/>
        <v>0.29166666666197771</v>
      </c>
      <c r="C38" s="171">
        <f>IF(ISNA(VLOOKUP(D38,[1]listing!$A$1:$E$80,4,FALSE)),"NN",VLOOKUP(D38,[1]listing!$A$1:$E$80,4,FALSE))</f>
        <v>46</v>
      </c>
      <c r="D38" s="74" t="s">
        <v>68</v>
      </c>
      <c r="E38" s="105">
        <v>36526.583333333336</v>
      </c>
      <c r="F38" s="106">
        <v>36526.905555555553</v>
      </c>
      <c r="G38" s="73">
        <v>4.1666666666666664E-2</v>
      </c>
      <c r="H38" s="9"/>
      <c r="I38" s="5"/>
      <c r="J38" s="5"/>
      <c r="K38" s="4"/>
      <c r="L38" s="9"/>
      <c r="M38" s="5"/>
      <c r="N38" s="5"/>
      <c r="O38" s="4"/>
      <c r="P38" s="9"/>
      <c r="Q38" s="5"/>
      <c r="R38" s="5"/>
      <c r="S38" s="4"/>
      <c r="T38" s="9"/>
      <c r="U38" s="5"/>
      <c r="V38" s="5"/>
      <c r="W38" s="4"/>
      <c r="X38" s="9"/>
      <c r="Y38" s="5"/>
      <c r="Z38" s="5"/>
      <c r="AA38" s="4"/>
      <c r="AB38" s="9"/>
      <c r="AC38" s="5"/>
      <c r="AD38" s="5"/>
      <c r="AE38" s="17"/>
      <c r="AF38" s="67" t="s">
        <v>26</v>
      </c>
      <c r="AG38" s="245" t="s">
        <v>30</v>
      </c>
      <c r="AH38" s="246"/>
      <c r="AI38" s="247"/>
      <c r="AJ38" s="93">
        <v>35</v>
      </c>
      <c r="AK38" s="94">
        <v>35</v>
      </c>
      <c r="AL38" s="94">
        <v>35</v>
      </c>
      <c r="AM38" s="95">
        <v>35</v>
      </c>
      <c r="AN38" s="93">
        <v>35</v>
      </c>
      <c r="AO38" s="94">
        <v>35</v>
      </c>
      <c r="AP38" s="94">
        <v>35</v>
      </c>
      <c r="AQ38" s="95">
        <v>35</v>
      </c>
      <c r="AR38" s="2" t="s">
        <v>25</v>
      </c>
      <c r="AS38" s="3" t="s">
        <v>25</v>
      </c>
      <c r="AT38" s="3" t="s">
        <v>25</v>
      </c>
      <c r="AU38" s="66" t="s">
        <v>26</v>
      </c>
      <c r="AV38" s="93">
        <v>20</v>
      </c>
      <c r="AW38" s="94">
        <v>20</v>
      </c>
      <c r="AX38" s="94">
        <v>20</v>
      </c>
      <c r="AY38" s="95">
        <v>20</v>
      </c>
      <c r="AZ38" s="93">
        <v>20</v>
      </c>
      <c r="BA38" s="94">
        <v>20</v>
      </c>
      <c r="BB38" s="94">
        <v>20</v>
      </c>
      <c r="BC38" s="95">
        <v>20</v>
      </c>
      <c r="BD38" s="120" t="s">
        <v>24</v>
      </c>
      <c r="BE38" s="7" t="s">
        <v>27</v>
      </c>
      <c r="BF38" s="7" t="s">
        <v>27</v>
      </c>
      <c r="BG38" s="66" t="s">
        <v>26</v>
      </c>
      <c r="BH38" s="64" t="s">
        <v>26</v>
      </c>
      <c r="BI38" s="65" t="s">
        <v>26</v>
      </c>
      <c r="BJ38" s="65" t="s">
        <v>26</v>
      </c>
      <c r="BK38" s="17"/>
      <c r="BL38" s="9"/>
      <c r="BM38" s="5"/>
      <c r="BN38" s="5"/>
      <c r="BO38" s="4"/>
      <c r="BP38" s="9"/>
      <c r="BQ38" s="5"/>
      <c r="BR38" s="5"/>
      <c r="BS38" s="4"/>
      <c r="BT38" s="9"/>
      <c r="BU38" s="5"/>
      <c r="BV38" s="5"/>
      <c r="BW38" s="4"/>
      <c r="BX38" s="9"/>
      <c r="BY38" s="5"/>
      <c r="BZ38" s="5"/>
      <c r="CA38" s="4"/>
      <c r="CB38" s="9"/>
      <c r="CC38" s="5"/>
      <c r="CD38" s="5"/>
      <c r="CE38" s="4"/>
      <c r="CF38" s="196"/>
      <c r="CG38" s="197"/>
      <c r="CH38" s="197"/>
      <c r="CI38" s="198"/>
      <c r="CJ38" s="223"/>
      <c r="CK38" s="224"/>
      <c r="CL38" s="224"/>
      <c r="CM38" s="225"/>
      <c r="CN38" s="186" t="str">
        <f t="shared" si="1"/>
        <v>LAURA</v>
      </c>
      <c r="CO38" s="187"/>
      <c r="CP38" s="187"/>
      <c r="CQ38" s="187"/>
      <c r="CR38" s="187"/>
      <c r="CS38" s="188"/>
    </row>
    <row r="39" spans="1:111" customFormat="1" x14ac:dyDescent="0.2">
      <c r="A39" s="156">
        <v>1.1111111111111112E-2</v>
      </c>
      <c r="B39" s="80">
        <f t="shared" si="0"/>
        <v>0.29166666666197771</v>
      </c>
      <c r="C39" s="171">
        <f>IF(ISNA(VLOOKUP(D39,[1]listing!$A$1:$E$80,4,FALSE)),"NN",VLOOKUP(D39,[1]listing!$A$1:$E$80,4,FALSE))</f>
        <v>49</v>
      </c>
      <c r="D39" s="74" t="s">
        <v>71</v>
      </c>
      <c r="E39" s="105">
        <v>36526.583333333336</v>
      </c>
      <c r="F39" s="106">
        <v>36526.905555555553</v>
      </c>
      <c r="G39" s="73">
        <v>4.1666666666666664E-2</v>
      </c>
      <c r="H39" s="9"/>
      <c r="I39" s="5"/>
      <c r="J39" s="5"/>
      <c r="K39" s="4"/>
      <c r="L39" s="9"/>
      <c r="M39" s="5"/>
      <c r="N39" s="5"/>
      <c r="O39" s="4"/>
      <c r="P39" s="9"/>
      <c r="Q39" s="5"/>
      <c r="R39" s="5"/>
      <c r="S39" s="4"/>
      <c r="T39" s="9"/>
      <c r="U39" s="5"/>
      <c r="V39" s="5"/>
      <c r="W39" s="4"/>
      <c r="X39" s="9"/>
      <c r="Y39" s="5"/>
      <c r="Z39" s="5"/>
      <c r="AA39" s="4"/>
      <c r="AB39" s="9"/>
      <c r="AC39" s="5"/>
      <c r="AD39" s="5"/>
      <c r="AE39" s="17"/>
      <c r="AF39" s="67" t="s">
        <v>26</v>
      </c>
      <c r="AG39" s="211" t="s">
        <v>36</v>
      </c>
      <c r="AH39" s="212"/>
      <c r="AI39" s="213"/>
      <c r="AJ39" s="93">
        <v>37</v>
      </c>
      <c r="AK39" s="94">
        <v>37</v>
      </c>
      <c r="AL39" s="94">
        <v>37</v>
      </c>
      <c r="AM39" s="95">
        <v>37</v>
      </c>
      <c r="AN39" s="93">
        <v>37</v>
      </c>
      <c r="AO39" s="94">
        <v>37</v>
      </c>
      <c r="AP39" s="94">
        <v>37</v>
      </c>
      <c r="AQ39" s="95">
        <v>37</v>
      </c>
      <c r="AR39" s="2" t="s">
        <v>25</v>
      </c>
      <c r="AS39" s="3" t="s">
        <v>25</v>
      </c>
      <c r="AT39" s="3" t="s">
        <v>25</v>
      </c>
      <c r="AU39" s="66" t="s">
        <v>26</v>
      </c>
      <c r="AV39" s="64" t="s">
        <v>26</v>
      </c>
      <c r="AW39" s="65" t="s">
        <v>26</v>
      </c>
      <c r="AX39" s="65" t="s">
        <v>26</v>
      </c>
      <c r="AY39" s="66" t="s">
        <v>26</v>
      </c>
      <c r="AZ39" s="64" t="s">
        <v>26</v>
      </c>
      <c r="BA39" s="65" t="s">
        <v>26</v>
      </c>
      <c r="BB39" s="65" t="s">
        <v>26</v>
      </c>
      <c r="BC39" s="66" t="s">
        <v>26</v>
      </c>
      <c r="BD39" s="120" t="s">
        <v>24</v>
      </c>
      <c r="BE39" s="7" t="s">
        <v>27</v>
      </c>
      <c r="BF39" s="7" t="s">
        <v>27</v>
      </c>
      <c r="BG39" s="66" t="s">
        <v>26</v>
      </c>
      <c r="BH39" s="64" t="s">
        <v>26</v>
      </c>
      <c r="BI39" s="65" t="s">
        <v>26</v>
      </c>
      <c r="BJ39" s="65" t="s">
        <v>26</v>
      </c>
      <c r="BK39" s="17"/>
      <c r="BL39" s="9"/>
      <c r="BM39" s="5"/>
      <c r="BN39" s="5"/>
      <c r="BO39" s="4"/>
      <c r="BP39" s="9"/>
      <c r="BQ39" s="5"/>
      <c r="BR39" s="5"/>
      <c r="BS39" s="4"/>
      <c r="BT39" s="9"/>
      <c r="BU39" s="5"/>
      <c r="BV39" s="5"/>
      <c r="BW39" s="4"/>
      <c r="BX39" s="9"/>
      <c r="BY39" s="5"/>
      <c r="BZ39" s="5"/>
      <c r="CA39" s="4"/>
      <c r="CB39" s="9"/>
      <c r="CC39" s="5"/>
      <c r="CD39" s="5"/>
      <c r="CE39" s="4"/>
      <c r="CF39" s="196"/>
      <c r="CG39" s="197"/>
      <c r="CH39" s="197"/>
      <c r="CI39" s="198"/>
      <c r="CJ39" s="223"/>
      <c r="CK39" s="224"/>
      <c r="CL39" s="224"/>
      <c r="CM39" s="225"/>
      <c r="CN39" s="186" t="str">
        <f t="shared" si="1"/>
        <v>ANNE</v>
      </c>
      <c r="CO39" s="187"/>
      <c r="CP39" s="187"/>
      <c r="CQ39" s="187"/>
      <c r="CR39" s="187"/>
      <c r="CS39" s="188"/>
    </row>
    <row r="40" spans="1:111" customFormat="1" ht="16" thickBot="1" x14ac:dyDescent="0.25">
      <c r="A40" s="156">
        <v>1.1111111111111112E-2</v>
      </c>
      <c r="B40" s="82">
        <f t="shared" si="0"/>
        <v>0.29166666666197771</v>
      </c>
      <c r="C40" s="172">
        <f>IF(ISNA(VLOOKUP(D40,[1]listing!$A$1:$E$80,4,FALSE)),"NN",VLOOKUP(D40,[1]listing!$A$1:$E$80,4,FALSE))</f>
        <v>11</v>
      </c>
      <c r="D40" s="161" t="s">
        <v>50</v>
      </c>
      <c r="E40" s="145">
        <v>36526.583333333336</v>
      </c>
      <c r="F40" s="146">
        <v>36526.905555555553</v>
      </c>
      <c r="G40" s="147">
        <v>4.1666666666666664E-2</v>
      </c>
      <c r="H40" s="18"/>
      <c r="I40" s="19"/>
      <c r="J40" s="19"/>
      <c r="K40" s="20"/>
      <c r="L40" s="18"/>
      <c r="M40" s="19"/>
      <c r="N40" s="19"/>
      <c r="O40" s="20"/>
      <c r="P40" s="18"/>
      <c r="Q40" s="19"/>
      <c r="R40" s="19"/>
      <c r="S40" s="20"/>
      <c r="T40" s="18"/>
      <c r="U40" s="19"/>
      <c r="V40" s="19"/>
      <c r="W40" s="20"/>
      <c r="X40" s="18"/>
      <c r="Y40" s="19"/>
      <c r="Z40" s="19"/>
      <c r="AA40" s="20"/>
      <c r="AB40" s="18"/>
      <c r="AC40" s="19"/>
      <c r="AD40" s="19"/>
      <c r="AE40" s="21"/>
      <c r="AF40" s="96" t="s">
        <v>26</v>
      </c>
      <c r="AG40" s="269" t="s">
        <v>36</v>
      </c>
      <c r="AH40" s="270"/>
      <c r="AI40" s="271"/>
      <c r="AJ40" s="81" t="s">
        <v>26</v>
      </c>
      <c r="AK40" s="83" t="s">
        <v>26</v>
      </c>
      <c r="AL40" s="83" t="s">
        <v>26</v>
      </c>
      <c r="AM40" s="86" t="s">
        <v>26</v>
      </c>
      <c r="AN40" s="81" t="s">
        <v>26</v>
      </c>
      <c r="AO40" s="83" t="s">
        <v>26</v>
      </c>
      <c r="AP40" s="83" t="s">
        <v>26</v>
      </c>
      <c r="AQ40" s="86" t="s">
        <v>26</v>
      </c>
      <c r="AR40" s="84" t="s">
        <v>25</v>
      </c>
      <c r="AS40" s="85" t="s">
        <v>25</v>
      </c>
      <c r="AT40" s="85" t="s">
        <v>25</v>
      </c>
      <c r="AU40" s="86" t="s">
        <v>26</v>
      </c>
      <c r="AV40" s="107">
        <v>30</v>
      </c>
      <c r="AW40" s="108">
        <v>30</v>
      </c>
      <c r="AX40" s="108">
        <v>30</v>
      </c>
      <c r="AY40" s="98">
        <v>30</v>
      </c>
      <c r="AZ40" s="107">
        <v>30</v>
      </c>
      <c r="BA40" s="108">
        <v>30</v>
      </c>
      <c r="BB40" s="108">
        <v>30</v>
      </c>
      <c r="BC40" s="98">
        <v>30</v>
      </c>
      <c r="BD40" s="157" t="s">
        <v>24</v>
      </c>
      <c r="BE40" s="97" t="s">
        <v>27</v>
      </c>
      <c r="BF40" s="97" t="s">
        <v>27</v>
      </c>
      <c r="BG40" s="86" t="s">
        <v>26</v>
      </c>
      <c r="BH40" s="81" t="s">
        <v>26</v>
      </c>
      <c r="BI40" s="83" t="s">
        <v>26</v>
      </c>
      <c r="BJ40" s="83" t="s">
        <v>26</v>
      </c>
      <c r="BK40" s="21"/>
      <c r="BL40" s="18"/>
      <c r="BM40" s="19"/>
      <c r="BN40" s="19"/>
      <c r="BO40" s="20"/>
      <c r="BP40" s="18"/>
      <c r="BQ40" s="19"/>
      <c r="BR40" s="19"/>
      <c r="BS40" s="20"/>
      <c r="BT40" s="18"/>
      <c r="BU40" s="19"/>
      <c r="BV40" s="19"/>
      <c r="BW40" s="20"/>
      <c r="BX40" s="18"/>
      <c r="BY40" s="19"/>
      <c r="BZ40" s="19"/>
      <c r="CA40" s="20"/>
      <c r="CB40" s="18"/>
      <c r="CC40" s="19"/>
      <c r="CD40" s="19"/>
      <c r="CE40" s="20"/>
      <c r="CF40" s="214"/>
      <c r="CG40" s="215"/>
      <c r="CH40" s="215"/>
      <c r="CI40" s="216"/>
      <c r="CJ40" s="226"/>
      <c r="CK40" s="227"/>
      <c r="CL40" s="227"/>
      <c r="CM40" s="228"/>
      <c r="CN40" s="220" t="str">
        <f t="shared" si="1"/>
        <v>MARIA STEFANIA</v>
      </c>
      <c r="CO40" s="221"/>
      <c r="CP40" s="221"/>
      <c r="CQ40" s="221"/>
      <c r="CR40" s="221"/>
      <c r="CS40" s="222"/>
    </row>
    <row r="41" spans="1:111" ht="15.75" customHeight="1" thickBot="1" x14ac:dyDescent="0.25">
      <c r="B41" s="77"/>
      <c r="C41" s="150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199"/>
      <c r="CO41" s="199"/>
      <c r="CP41" s="199"/>
      <c r="CQ41" s="199"/>
      <c r="CR41" s="199"/>
      <c r="CS41" s="199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 ht="16" thickBot="1" x14ac:dyDescent="0.25">
      <c r="B42" s="77"/>
      <c r="C42" s="150"/>
      <c r="D42" s="117" t="s">
        <v>2</v>
      </c>
      <c r="E42" s="267" t="s">
        <v>34</v>
      </c>
      <c r="F42" s="268"/>
      <c r="G42" s="118" t="s">
        <v>33</v>
      </c>
      <c r="H42" s="208" t="s">
        <v>3</v>
      </c>
      <c r="I42" s="209"/>
      <c r="J42" s="209"/>
      <c r="K42" s="210"/>
      <c r="L42" s="208" t="s">
        <v>4</v>
      </c>
      <c r="M42" s="209"/>
      <c r="N42" s="209"/>
      <c r="O42" s="210"/>
      <c r="P42" s="208" t="s">
        <v>5</v>
      </c>
      <c r="Q42" s="209"/>
      <c r="R42" s="209"/>
      <c r="S42" s="210"/>
      <c r="T42" s="208" t="s">
        <v>6</v>
      </c>
      <c r="U42" s="209"/>
      <c r="V42" s="209"/>
      <c r="W42" s="210"/>
      <c r="X42" s="208" t="s">
        <v>7</v>
      </c>
      <c r="Y42" s="209"/>
      <c r="Z42" s="209"/>
      <c r="AA42" s="210"/>
      <c r="AB42" s="208" t="s">
        <v>8</v>
      </c>
      <c r="AC42" s="209"/>
      <c r="AD42" s="209"/>
      <c r="AE42" s="210"/>
      <c r="AF42" s="208" t="s">
        <v>9</v>
      </c>
      <c r="AG42" s="209"/>
      <c r="AH42" s="209"/>
      <c r="AI42" s="210"/>
      <c r="AJ42" s="208" t="s">
        <v>10</v>
      </c>
      <c r="AK42" s="209"/>
      <c r="AL42" s="209"/>
      <c r="AM42" s="210"/>
      <c r="AN42" s="208" t="s">
        <v>11</v>
      </c>
      <c r="AO42" s="209"/>
      <c r="AP42" s="209"/>
      <c r="AQ42" s="210"/>
      <c r="AR42" s="208" t="s">
        <v>12</v>
      </c>
      <c r="AS42" s="209"/>
      <c r="AT42" s="209"/>
      <c r="AU42" s="210"/>
      <c r="AV42" s="208" t="s">
        <v>13</v>
      </c>
      <c r="AW42" s="209"/>
      <c r="AX42" s="209"/>
      <c r="AY42" s="210"/>
      <c r="AZ42" s="208" t="s">
        <v>14</v>
      </c>
      <c r="BA42" s="209"/>
      <c r="BB42" s="209"/>
      <c r="BC42" s="210"/>
      <c r="BD42" s="208" t="s">
        <v>15</v>
      </c>
      <c r="BE42" s="209"/>
      <c r="BF42" s="209"/>
      <c r="BG42" s="210"/>
      <c r="BH42" s="208" t="s">
        <v>16</v>
      </c>
      <c r="BI42" s="209"/>
      <c r="BJ42" s="209"/>
      <c r="BK42" s="210"/>
      <c r="BL42" s="208" t="s">
        <v>17</v>
      </c>
      <c r="BM42" s="209"/>
      <c r="BN42" s="209"/>
      <c r="BO42" s="210"/>
      <c r="BP42" s="208" t="s">
        <v>18</v>
      </c>
      <c r="BQ42" s="209"/>
      <c r="BR42" s="209"/>
      <c r="BS42" s="210"/>
      <c r="BT42" s="208" t="s">
        <v>19</v>
      </c>
      <c r="BU42" s="209"/>
      <c r="BV42" s="209"/>
      <c r="BW42" s="210"/>
      <c r="BX42" s="208" t="s">
        <v>20</v>
      </c>
      <c r="BY42" s="209"/>
      <c r="BZ42" s="209"/>
      <c r="CA42" s="210"/>
      <c r="CB42" s="208" t="s">
        <v>21</v>
      </c>
      <c r="CC42" s="209"/>
      <c r="CD42" s="209"/>
      <c r="CE42" s="210"/>
      <c r="CF42" s="232" t="s">
        <v>22</v>
      </c>
      <c r="CG42" s="233"/>
      <c r="CH42" s="233"/>
      <c r="CI42" s="234"/>
      <c r="CJ42" s="232" t="s">
        <v>23</v>
      </c>
      <c r="CK42" s="233"/>
      <c r="CL42" s="233"/>
      <c r="CM42" s="234"/>
      <c r="CN42" s="200"/>
      <c r="CO42" s="201"/>
      <c r="CP42" s="201"/>
      <c r="CQ42" s="201"/>
      <c r="CR42" s="201"/>
      <c r="CS42" s="201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</row>
    <row r="43" spans="1:111" x14ac:dyDescent="0.2">
      <c r="A43" s="156">
        <v>1.1111111111111112E-2</v>
      </c>
      <c r="B43" s="151">
        <f>SUM(F43-E43)-G43+A43</f>
        <v>0.33333333333349502</v>
      </c>
      <c r="C43" s="152"/>
      <c r="D43" s="87" t="s">
        <v>52</v>
      </c>
      <c r="E43" s="99">
        <v>36526.322916666664</v>
      </c>
      <c r="F43" s="78">
        <v>36526.686805555553</v>
      </c>
      <c r="G43" s="69">
        <v>4.1666666666666664E-2</v>
      </c>
      <c r="H43" s="124" t="s">
        <v>28</v>
      </c>
      <c r="I43" s="125" t="s">
        <v>28</v>
      </c>
      <c r="J43" s="125" t="s">
        <v>28</v>
      </c>
      <c r="K43" s="126" t="s">
        <v>28</v>
      </c>
      <c r="L43" s="124" t="s">
        <v>28</v>
      </c>
      <c r="M43" s="125" t="s">
        <v>28</v>
      </c>
      <c r="N43" s="125" t="s">
        <v>28</v>
      </c>
      <c r="O43" s="126" t="s">
        <v>28</v>
      </c>
      <c r="P43" s="127" t="s">
        <v>24</v>
      </c>
      <c r="Q43" s="125" t="s">
        <v>28</v>
      </c>
      <c r="R43" s="125" t="s">
        <v>28</v>
      </c>
      <c r="S43" s="126" t="s">
        <v>28</v>
      </c>
      <c r="T43" s="124" t="s">
        <v>28</v>
      </c>
      <c r="U43" s="125" t="s">
        <v>28</v>
      </c>
      <c r="V43" s="125" t="s">
        <v>28</v>
      </c>
      <c r="W43" s="128" t="s">
        <v>28</v>
      </c>
      <c r="X43" s="129" t="s">
        <v>25</v>
      </c>
      <c r="Y43" s="130" t="s">
        <v>25</v>
      </c>
      <c r="Z43" s="130" t="s">
        <v>25</v>
      </c>
      <c r="AA43" s="131" t="s">
        <v>26</v>
      </c>
      <c r="AB43" s="132" t="s">
        <v>29</v>
      </c>
      <c r="AC43" s="133" t="s">
        <v>29</v>
      </c>
      <c r="AD43" s="133" t="s">
        <v>29</v>
      </c>
      <c r="AE43" s="134" t="s">
        <v>29</v>
      </c>
      <c r="AF43" s="132" t="s">
        <v>29</v>
      </c>
      <c r="AG43" s="133" t="s">
        <v>29</v>
      </c>
      <c r="AH43" s="133" t="s">
        <v>29</v>
      </c>
      <c r="AI43" s="134" t="s">
        <v>29</v>
      </c>
      <c r="AJ43" s="132" t="s">
        <v>29</v>
      </c>
      <c r="AK43" s="133" t="s">
        <v>29</v>
      </c>
      <c r="AL43" s="133" t="s">
        <v>29</v>
      </c>
      <c r="AM43" s="134" t="s">
        <v>29</v>
      </c>
      <c r="AN43" s="132" t="s">
        <v>29</v>
      </c>
      <c r="AO43" s="133" t="s">
        <v>29</v>
      </c>
      <c r="AP43" s="135"/>
      <c r="AQ43" s="134"/>
      <c r="AR43" s="132"/>
      <c r="AS43" s="133"/>
      <c r="AT43" s="133"/>
      <c r="AU43" s="134"/>
      <c r="AV43" s="137"/>
      <c r="AW43" s="133"/>
      <c r="AX43" s="133"/>
      <c r="AY43" s="134"/>
      <c r="AZ43" s="132"/>
      <c r="BA43" s="133"/>
      <c r="BB43" s="133"/>
      <c r="BC43" s="134"/>
      <c r="BD43" s="137"/>
      <c r="BE43" s="133"/>
      <c r="BF43" s="133"/>
      <c r="BG43" s="136"/>
      <c r="BH43" s="132"/>
      <c r="BI43" s="133"/>
      <c r="BJ43" s="133"/>
      <c r="BK43" s="134"/>
      <c r="BL43" s="132"/>
      <c r="BM43" s="133"/>
      <c r="BN43" s="133"/>
      <c r="BO43" s="134"/>
      <c r="BP43" s="132"/>
      <c r="BQ43" s="133"/>
      <c r="BR43" s="133"/>
      <c r="BS43" s="134"/>
      <c r="BT43" s="132"/>
      <c r="BU43" s="133"/>
      <c r="BV43" s="133"/>
      <c r="BW43" s="134"/>
      <c r="BX43" s="132"/>
      <c r="BY43" s="133"/>
      <c r="BZ43" s="133"/>
      <c r="CA43" s="134"/>
      <c r="CB43" s="132"/>
      <c r="CC43" s="133"/>
      <c r="CD43" s="133"/>
      <c r="CE43" s="134"/>
      <c r="CF43" s="257"/>
      <c r="CG43" s="258"/>
      <c r="CH43" s="258"/>
      <c r="CI43" s="259"/>
      <c r="CJ43" s="257"/>
      <c r="CK43" s="258"/>
      <c r="CL43" s="258"/>
      <c r="CM43" s="259"/>
      <c r="CN43" s="202" t="str">
        <f t="shared" ref="CN43:CN45" si="12">D43</f>
        <v>ANTONIN</v>
      </c>
      <c r="CO43" s="203"/>
      <c r="CP43" s="203"/>
      <c r="CQ43" s="203"/>
      <c r="CR43" s="203"/>
      <c r="CS43" s="204"/>
    </row>
    <row r="44" spans="1:111" x14ac:dyDescent="0.2">
      <c r="A44" s="156">
        <v>1.1111111111111112E-2</v>
      </c>
      <c r="B44" s="80">
        <f>SUM(F44-E44)-G44+A44</f>
        <v>0.29166666666925367</v>
      </c>
      <c r="C44" s="153"/>
      <c r="D44" s="138" t="s">
        <v>43</v>
      </c>
      <c r="E44" s="104">
        <v>36526.490277777775</v>
      </c>
      <c r="F44" s="103">
        <v>36526.8125</v>
      </c>
      <c r="G44" s="116">
        <v>4.1666666666666664E-2</v>
      </c>
      <c r="H44" s="33"/>
      <c r="I44" s="31"/>
      <c r="J44" s="31"/>
      <c r="K44" s="32"/>
      <c r="L44" s="33"/>
      <c r="M44" s="31"/>
      <c r="N44" s="31"/>
      <c r="O44" s="32"/>
      <c r="P44" s="33"/>
      <c r="Q44" s="31"/>
      <c r="R44" s="31"/>
      <c r="S44" s="32"/>
      <c r="T44" s="33"/>
      <c r="U44" s="31"/>
      <c r="V44" s="30"/>
      <c r="W44" s="35" t="s">
        <v>26</v>
      </c>
      <c r="X44" s="36" t="s">
        <v>28</v>
      </c>
      <c r="Y44" s="37" t="s">
        <v>28</v>
      </c>
      <c r="Z44" s="37" t="s">
        <v>28</v>
      </c>
      <c r="AA44" s="38" t="s">
        <v>28</v>
      </c>
      <c r="AB44" s="39" t="s">
        <v>28</v>
      </c>
      <c r="AC44" s="37" t="s">
        <v>28</v>
      </c>
      <c r="AD44" s="37" t="s">
        <v>28</v>
      </c>
      <c r="AE44" s="38" t="s">
        <v>28</v>
      </c>
      <c r="AF44" s="40" t="s">
        <v>25</v>
      </c>
      <c r="AG44" s="41" t="s">
        <v>25</v>
      </c>
      <c r="AH44" s="41" t="s">
        <v>25</v>
      </c>
      <c r="AI44" s="42" t="s">
        <v>26</v>
      </c>
      <c r="AJ44" s="28" t="s">
        <v>29</v>
      </c>
      <c r="AK44" s="29" t="s">
        <v>29</v>
      </c>
      <c r="AL44" s="29" t="s">
        <v>29</v>
      </c>
      <c r="AM44" s="139" t="s">
        <v>29</v>
      </c>
      <c r="AN44" s="39" t="s">
        <v>28</v>
      </c>
      <c r="AO44" s="37" t="s">
        <v>28</v>
      </c>
      <c r="AP44" s="37" t="s">
        <v>28</v>
      </c>
      <c r="AQ44" s="38" t="s">
        <v>28</v>
      </c>
      <c r="AR44" s="28" t="s">
        <v>29</v>
      </c>
      <c r="AS44" s="29" t="s">
        <v>29</v>
      </c>
      <c r="AT44" s="29" t="s">
        <v>29</v>
      </c>
      <c r="AU44" s="139" t="s">
        <v>29</v>
      </c>
      <c r="AV44" s="28" t="s">
        <v>29</v>
      </c>
      <c r="AW44" s="29" t="s">
        <v>29</v>
      </c>
      <c r="AX44" s="29" t="s">
        <v>29</v>
      </c>
      <c r="AY44" s="139" t="s">
        <v>29</v>
      </c>
      <c r="AZ44" s="33" t="s">
        <v>29</v>
      </c>
      <c r="BA44" s="27" t="s">
        <v>24</v>
      </c>
      <c r="BB44" s="30"/>
      <c r="BC44" s="32"/>
      <c r="BD44" s="140"/>
      <c r="BE44" s="31"/>
      <c r="BF44" s="31"/>
      <c r="BG44" s="141"/>
      <c r="BH44" s="33"/>
      <c r="BI44" s="31"/>
      <c r="BJ44" s="31"/>
      <c r="BK44" s="32"/>
      <c r="BL44" s="33"/>
      <c r="BM44" s="31"/>
      <c r="BN44" s="31"/>
      <c r="BO44" s="32"/>
      <c r="BP44" s="33"/>
      <c r="BQ44" s="31"/>
      <c r="BR44" s="31"/>
      <c r="BS44" s="32"/>
      <c r="BT44" s="33"/>
      <c r="BU44" s="31"/>
      <c r="BV44" s="31"/>
      <c r="BW44" s="32"/>
      <c r="BX44" s="33"/>
      <c r="BY44" s="31"/>
      <c r="BZ44" s="31"/>
      <c r="CA44" s="32"/>
      <c r="CB44" s="33"/>
      <c r="CC44" s="31"/>
      <c r="CD44" s="31"/>
      <c r="CE44" s="32"/>
      <c r="CF44" s="183"/>
      <c r="CG44" s="184"/>
      <c r="CH44" s="184"/>
      <c r="CI44" s="185"/>
      <c r="CJ44" s="183"/>
      <c r="CK44" s="184"/>
      <c r="CL44" s="184"/>
      <c r="CM44" s="185"/>
      <c r="CN44" s="205" t="str">
        <f t="shared" si="12"/>
        <v>FANNY</v>
      </c>
      <c r="CO44" s="206"/>
      <c r="CP44" s="206"/>
      <c r="CQ44" s="206"/>
      <c r="CR44" s="206"/>
      <c r="CS44" s="207"/>
    </row>
    <row r="45" spans="1:111" ht="16" thickBot="1" x14ac:dyDescent="0.25">
      <c r="A45" s="165">
        <v>1.1111111111111112E-2</v>
      </c>
      <c r="B45" s="82">
        <f>SUM(F45-E45)-G45+A45</f>
        <v>0.33333333333349502</v>
      </c>
      <c r="C45" s="155"/>
      <c r="D45" s="166" t="s">
        <v>45</v>
      </c>
      <c r="E45" s="149">
        <v>36526.541666666664</v>
      </c>
      <c r="F45" s="146">
        <v>36526.905555555553</v>
      </c>
      <c r="G45" s="167">
        <v>4.1666666666666664E-2</v>
      </c>
      <c r="H45" s="43"/>
      <c r="I45" s="44"/>
      <c r="J45" s="44"/>
      <c r="K45" s="45"/>
      <c r="L45" s="43"/>
      <c r="M45" s="44"/>
      <c r="N45" s="44"/>
      <c r="O45" s="45"/>
      <c r="P45" s="43"/>
      <c r="Q45" s="44"/>
      <c r="R45" s="44"/>
      <c r="S45" s="45"/>
      <c r="T45" s="43"/>
      <c r="U45" s="44"/>
      <c r="V45" s="44"/>
      <c r="W45" s="45"/>
      <c r="X45" s="109"/>
      <c r="Y45" s="110"/>
      <c r="Z45" s="110"/>
      <c r="AA45" s="144"/>
      <c r="AB45" s="112" t="s">
        <v>29</v>
      </c>
      <c r="AC45" s="113" t="s">
        <v>29</v>
      </c>
      <c r="AD45" s="113" t="s">
        <v>29</v>
      </c>
      <c r="AE45" s="115" t="s">
        <v>29</v>
      </c>
      <c r="AF45" s="109" t="s">
        <v>28</v>
      </c>
      <c r="AG45" s="110" t="s">
        <v>28</v>
      </c>
      <c r="AH45" s="110" t="s">
        <v>28</v>
      </c>
      <c r="AI45" s="111" t="s">
        <v>28</v>
      </c>
      <c r="AJ45" s="109" t="s">
        <v>28</v>
      </c>
      <c r="AK45" s="110" t="s">
        <v>28</v>
      </c>
      <c r="AL45" s="110" t="s">
        <v>28</v>
      </c>
      <c r="AM45" s="111" t="s">
        <v>28</v>
      </c>
      <c r="AN45" s="142" t="s">
        <v>25</v>
      </c>
      <c r="AO45" s="143" t="s">
        <v>25</v>
      </c>
      <c r="AP45" s="143" t="s">
        <v>25</v>
      </c>
      <c r="AQ45" s="148" t="s">
        <v>26</v>
      </c>
      <c r="AR45" s="109" t="s">
        <v>28</v>
      </c>
      <c r="AS45" s="110" t="s">
        <v>28</v>
      </c>
      <c r="AT45" s="110" t="s">
        <v>28</v>
      </c>
      <c r="AU45" s="111" t="s">
        <v>28</v>
      </c>
      <c r="AV45" s="109" t="s">
        <v>28</v>
      </c>
      <c r="AW45" s="110" t="s">
        <v>28</v>
      </c>
      <c r="AX45" s="110" t="s">
        <v>28</v>
      </c>
      <c r="AY45" s="111" t="s">
        <v>28</v>
      </c>
      <c r="AZ45" s="109" t="s">
        <v>28</v>
      </c>
      <c r="BA45" s="110" t="s">
        <v>28</v>
      </c>
      <c r="BB45" s="110" t="s">
        <v>28</v>
      </c>
      <c r="BC45" s="111" t="s">
        <v>28</v>
      </c>
      <c r="BD45" s="157" t="s">
        <v>24</v>
      </c>
      <c r="BE45" s="110" t="s">
        <v>28</v>
      </c>
      <c r="BF45" s="110" t="s">
        <v>28</v>
      </c>
      <c r="BG45" s="111" t="s">
        <v>28</v>
      </c>
      <c r="BH45" s="109" t="s">
        <v>28</v>
      </c>
      <c r="BI45" s="110" t="s">
        <v>28</v>
      </c>
      <c r="BJ45" s="110" t="s">
        <v>28</v>
      </c>
      <c r="BK45" s="144"/>
      <c r="BL45" s="43"/>
      <c r="BM45" s="44"/>
      <c r="BN45" s="44"/>
      <c r="BO45" s="45"/>
      <c r="BP45" s="43"/>
      <c r="BQ45" s="44"/>
      <c r="BR45" s="44"/>
      <c r="BS45" s="45"/>
      <c r="BT45" s="43"/>
      <c r="BU45" s="44"/>
      <c r="BV45" s="44"/>
      <c r="BW45" s="45"/>
      <c r="BX45" s="43"/>
      <c r="BY45" s="44"/>
      <c r="BZ45" s="44"/>
      <c r="CA45" s="45"/>
      <c r="CB45" s="43"/>
      <c r="CC45" s="44"/>
      <c r="CD45" s="44"/>
      <c r="CE45" s="45"/>
      <c r="CF45" s="214"/>
      <c r="CG45" s="215"/>
      <c r="CH45" s="215"/>
      <c r="CI45" s="216"/>
      <c r="CJ45" s="226"/>
      <c r="CK45" s="227"/>
      <c r="CL45" s="227"/>
      <c r="CM45" s="228"/>
      <c r="CN45" s="217" t="str">
        <f t="shared" si="12"/>
        <v>YOUNES</v>
      </c>
      <c r="CO45" s="218"/>
      <c r="CP45" s="218"/>
      <c r="CQ45" s="218"/>
      <c r="CR45" s="218"/>
      <c r="CS45" s="219"/>
    </row>
  </sheetData>
  <mergeCells count="189">
    <mergeCell ref="CN22:CS22"/>
    <mergeCell ref="G1:H1"/>
    <mergeCell ref="G2:H2"/>
    <mergeCell ref="J2:N2"/>
    <mergeCell ref="CJ21:CM21"/>
    <mergeCell ref="CJ4:CM4"/>
    <mergeCell ref="CF6:CI6"/>
    <mergeCell ref="CJ6:CM6"/>
    <mergeCell ref="CF14:CI14"/>
    <mergeCell ref="CJ14:CM14"/>
    <mergeCell ref="CF16:CI16"/>
    <mergeCell ref="CJ16:CM16"/>
    <mergeCell ref="CJ10:CM10"/>
    <mergeCell ref="CJ15:CM15"/>
    <mergeCell ref="CJ11:CM11"/>
    <mergeCell ref="AF4:AI4"/>
    <mergeCell ref="AG40:AI40"/>
    <mergeCell ref="CF35:CI35"/>
    <mergeCell ref="CJ35:CM35"/>
    <mergeCell ref="CN35:CS35"/>
    <mergeCell ref="CF32:CI32"/>
    <mergeCell ref="CJ32:CM32"/>
    <mergeCell ref="CN32:CS32"/>
    <mergeCell ref="AG33:AI33"/>
    <mergeCell ref="CF33:CI33"/>
    <mergeCell ref="CJ33:CM33"/>
    <mergeCell ref="CN33:CS33"/>
    <mergeCell ref="AG34:AI34"/>
    <mergeCell ref="CF34:CI34"/>
    <mergeCell ref="CJ34:CM34"/>
    <mergeCell ref="CN34:CS34"/>
    <mergeCell ref="CJ25:CM25"/>
    <mergeCell ref="CN25:CS25"/>
    <mergeCell ref="CF24:CI24"/>
    <mergeCell ref="CJ24:CM24"/>
    <mergeCell ref="CN24:CS24"/>
    <mergeCell ref="CF22:CI22"/>
    <mergeCell ref="CJ22:CM22"/>
    <mergeCell ref="CJ12:CM12"/>
    <mergeCell ref="CJ45:CM45"/>
    <mergeCell ref="AB42:AE42"/>
    <mergeCell ref="AF42:AI42"/>
    <mergeCell ref="AJ42:AM42"/>
    <mergeCell ref="AN42:AQ42"/>
    <mergeCell ref="CJ30:CM30"/>
    <mergeCell ref="CF20:CI20"/>
    <mergeCell ref="CJ20:CM20"/>
    <mergeCell ref="E42:F42"/>
    <mergeCell ref="H42:K42"/>
    <mergeCell ref="L42:O42"/>
    <mergeCell ref="P42:S42"/>
    <mergeCell ref="T42:W42"/>
    <mergeCell ref="L4:O4"/>
    <mergeCell ref="T4:W4"/>
    <mergeCell ref="P4:S4"/>
    <mergeCell ref="AR42:AU42"/>
    <mergeCell ref="CJ9:CM9"/>
    <mergeCell ref="AJ4:AM4"/>
    <mergeCell ref="AN4:AQ4"/>
    <mergeCell ref="P1:Q1"/>
    <mergeCell ref="CF10:CI10"/>
    <mergeCell ref="CF4:CI4"/>
    <mergeCell ref="CF9:CI9"/>
    <mergeCell ref="BD4:BG4"/>
    <mergeCell ref="E4:F4"/>
    <mergeCell ref="H4:K4"/>
    <mergeCell ref="AA2:AQ2"/>
    <mergeCell ref="X4:AA4"/>
    <mergeCell ref="AG37:AI37"/>
    <mergeCell ref="AG38:AI38"/>
    <mergeCell ref="CF15:CI15"/>
    <mergeCell ref="CF5:CI5"/>
    <mergeCell ref="CF7:CI7"/>
    <mergeCell ref="CF8:CI8"/>
    <mergeCell ref="CF13:CI13"/>
    <mergeCell ref="CF17:CI17"/>
    <mergeCell ref="CF18:CI18"/>
    <mergeCell ref="CF11:CI11"/>
    <mergeCell ref="CF12:CI12"/>
    <mergeCell ref="CF21:CI21"/>
    <mergeCell ref="AG35:AI35"/>
    <mergeCell ref="CF25:CI25"/>
    <mergeCell ref="CF37:CI37"/>
    <mergeCell ref="CF26:CI26"/>
    <mergeCell ref="CJ26:CM26"/>
    <mergeCell ref="CF42:CI42"/>
    <mergeCell ref="CJ42:CM42"/>
    <mergeCell ref="J1:K1"/>
    <mergeCell ref="BH4:BK4"/>
    <mergeCell ref="BX4:CA4"/>
    <mergeCell ref="CB4:CE4"/>
    <mergeCell ref="BT4:BW4"/>
    <mergeCell ref="AG36:AI36"/>
    <mergeCell ref="BD2:BJ2"/>
    <mergeCell ref="BP4:BS4"/>
    <mergeCell ref="AB4:AE4"/>
    <mergeCell ref="BL4:BO4"/>
    <mergeCell ref="AV2:BB2"/>
    <mergeCell ref="AW17:AY17"/>
    <mergeCell ref="AW18:AY18"/>
    <mergeCell ref="AW19:AY19"/>
    <mergeCell ref="AW20:AY20"/>
    <mergeCell ref="P2:S2"/>
    <mergeCell ref="M1:N1"/>
    <mergeCell ref="AZ4:BC4"/>
    <mergeCell ref="AV4:AY4"/>
    <mergeCell ref="AR4:AU4"/>
    <mergeCell ref="CF45:CI45"/>
    <mergeCell ref="BX42:CA42"/>
    <mergeCell ref="CN45:CS45"/>
    <mergeCell ref="CN40:CS40"/>
    <mergeCell ref="CN16:CS16"/>
    <mergeCell ref="CN17:CS17"/>
    <mergeCell ref="CN18:CS18"/>
    <mergeCell ref="CN19:CS19"/>
    <mergeCell ref="CN20:CS20"/>
    <mergeCell ref="CN26:CS26"/>
    <mergeCell ref="CN21:CS21"/>
    <mergeCell ref="CN29:CS29"/>
    <mergeCell ref="CN28:CS28"/>
    <mergeCell ref="CN27:CS27"/>
    <mergeCell ref="CB42:CE42"/>
    <mergeCell ref="CJ31:CM31"/>
    <mergeCell ref="CF31:CI31"/>
    <mergeCell ref="CF40:CI40"/>
    <mergeCell ref="CJ39:CM39"/>
    <mergeCell ref="CJ18:CM18"/>
    <mergeCell ref="CJ38:CM38"/>
    <mergeCell ref="CF36:CI36"/>
    <mergeCell ref="CF19:CI19"/>
    <mergeCell ref="CF30:CI30"/>
    <mergeCell ref="CN44:CS44"/>
    <mergeCell ref="X42:AA42"/>
    <mergeCell ref="CN30:CS30"/>
    <mergeCell ref="CN31:CS31"/>
    <mergeCell ref="CN36:CS36"/>
    <mergeCell ref="CN37:CS37"/>
    <mergeCell ref="CN38:CS38"/>
    <mergeCell ref="CN39:CS39"/>
    <mergeCell ref="AG39:AI39"/>
    <mergeCell ref="CF44:CI44"/>
    <mergeCell ref="CJ44:CM44"/>
    <mergeCell ref="CJ40:CM40"/>
    <mergeCell ref="CJ36:CM36"/>
    <mergeCell ref="CF39:CI39"/>
    <mergeCell ref="CF38:CI38"/>
    <mergeCell ref="AV42:AY42"/>
    <mergeCell ref="AZ42:BC42"/>
    <mergeCell ref="BD42:BG42"/>
    <mergeCell ref="BH42:BK42"/>
    <mergeCell ref="BL42:BO42"/>
    <mergeCell ref="BP42:BS42"/>
    <mergeCell ref="BT42:BW42"/>
    <mergeCell ref="CJ37:CM37"/>
    <mergeCell ref="CF43:CI43"/>
    <mergeCell ref="CF29:CI29"/>
    <mergeCell ref="CJ29:CM29"/>
    <mergeCell ref="CF28:CI28"/>
    <mergeCell ref="CJ28:CM28"/>
    <mergeCell ref="CF27:CI27"/>
    <mergeCell ref="CJ27:CM27"/>
    <mergeCell ref="CN41:CS41"/>
    <mergeCell ref="CN42:CS42"/>
    <mergeCell ref="CN43:CS43"/>
    <mergeCell ref="CJ43:CM43"/>
    <mergeCell ref="DK2:DO2"/>
    <mergeCell ref="DH3:DJ3"/>
    <mergeCell ref="DK3:DO3"/>
    <mergeCell ref="CF23:CI23"/>
    <mergeCell ref="CJ23:CM23"/>
    <mergeCell ref="CN23:CS23"/>
    <mergeCell ref="CN5:CS5"/>
    <mergeCell ref="CN6:CS6"/>
    <mergeCell ref="CN7:CS7"/>
    <mergeCell ref="CN8:CS8"/>
    <mergeCell ref="CN9:CS9"/>
    <mergeCell ref="CN10:CS10"/>
    <mergeCell ref="CN11:CS11"/>
    <mergeCell ref="CN12:CS12"/>
    <mergeCell ref="CN13:CS13"/>
    <mergeCell ref="CJ13:CM13"/>
    <mergeCell ref="CJ17:CM17"/>
    <mergeCell ref="CN14:CS14"/>
    <mergeCell ref="CN15:CS15"/>
    <mergeCell ref="DH2:DJ2"/>
    <mergeCell ref="CJ19:CM19"/>
    <mergeCell ref="CJ5:CM5"/>
    <mergeCell ref="CJ7:CM7"/>
    <mergeCell ref="CJ8:CM8"/>
  </mergeCells>
  <conditionalFormatting sqref="D4">
    <cfRule type="duplicateValues" dxfId="1702" priority="101"/>
  </conditionalFormatting>
  <conditionalFormatting sqref="D42">
    <cfRule type="duplicateValues" dxfId="1701" priority="100"/>
  </conditionalFormatting>
  <conditionalFormatting sqref="D45">
    <cfRule type="duplicateValues" dxfId="1700" priority="97"/>
  </conditionalFormatting>
  <conditionalFormatting sqref="D44">
    <cfRule type="duplicateValues" dxfId="1699" priority="92"/>
  </conditionalFormatting>
  <conditionalFormatting sqref="D36:D40 D30:D31">
    <cfRule type="duplicateValues" dxfId="1698" priority="38"/>
  </conditionalFormatting>
  <conditionalFormatting sqref="D43">
    <cfRule type="duplicateValues" dxfId="1697" priority="36"/>
  </conditionalFormatting>
  <conditionalFormatting sqref="D35">
    <cfRule type="duplicateValues" dxfId="1696" priority="35"/>
  </conditionalFormatting>
  <conditionalFormatting sqref="D32">
    <cfRule type="duplicateValues" dxfId="1695" priority="34"/>
  </conditionalFormatting>
  <conditionalFormatting sqref="D33">
    <cfRule type="duplicateValues" dxfId="1694" priority="33"/>
  </conditionalFormatting>
  <conditionalFormatting sqref="D34">
    <cfRule type="duplicateValues" dxfId="1693" priority="32"/>
  </conditionalFormatting>
  <conditionalFormatting sqref="D9">
    <cfRule type="duplicateValues" dxfId="1692" priority="31"/>
  </conditionalFormatting>
  <conditionalFormatting sqref="D6">
    <cfRule type="duplicateValues" dxfId="1691" priority="30"/>
  </conditionalFormatting>
  <conditionalFormatting sqref="D7">
    <cfRule type="duplicateValues" dxfId="1690" priority="28"/>
  </conditionalFormatting>
  <conditionalFormatting sqref="D8">
    <cfRule type="duplicateValues" dxfId="1689" priority="27"/>
  </conditionalFormatting>
  <conditionalFormatting sqref="D10">
    <cfRule type="duplicateValues" dxfId="1688" priority="26"/>
  </conditionalFormatting>
  <conditionalFormatting sqref="D10">
    <cfRule type="duplicateValues" dxfId="1687" priority="25"/>
  </conditionalFormatting>
  <conditionalFormatting sqref="D11">
    <cfRule type="duplicateValues" dxfId="1686" priority="23"/>
  </conditionalFormatting>
  <conditionalFormatting sqref="D11">
    <cfRule type="duplicateValues" dxfId="1685" priority="24"/>
  </conditionalFormatting>
  <conditionalFormatting sqref="D5">
    <cfRule type="duplicateValues" dxfId="1684" priority="22"/>
  </conditionalFormatting>
  <conditionalFormatting sqref="D12">
    <cfRule type="duplicateValues" dxfId="1683" priority="21"/>
  </conditionalFormatting>
  <conditionalFormatting sqref="D13">
    <cfRule type="duplicateValues" dxfId="1682" priority="16"/>
  </conditionalFormatting>
  <conditionalFormatting sqref="D23">
    <cfRule type="duplicateValues" dxfId="1681" priority="14"/>
  </conditionalFormatting>
  <conditionalFormatting sqref="D29">
    <cfRule type="duplicateValues" dxfId="1680" priority="12"/>
  </conditionalFormatting>
  <conditionalFormatting sqref="D28">
    <cfRule type="duplicateValues" dxfId="1679" priority="11"/>
  </conditionalFormatting>
  <conditionalFormatting sqref="D27">
    <cfRule type="duplicateValues" dxfId="1678" priority="10"/>
  </conditionalFormatting>
  <conditionalFormatting sqref="D25">
    <cfRule type="duplicateValues" dxfId="1677" priority="8"/>
  </conditionalFormatting>
  <conditionalFormatting sqref="D24">
    <cfRule type="duplicateValues" dxfId="1676" priority="7"/>
  </conditionalFormatting>
  <conditionalFormatting sqref="D26">
    <cfRule type="duplicateValues" dxfId="1675" priority="6"/>
  </conditionalFormatting>
  <conditionalFormatting sqref="D22">
    <cfRule type="duplicateValues" dxfId="1674" priority="5"/>
  </conditionalFormatting>
  <conditionalFormatting sqref="D42:D45 D5:D40">
    <cfRule type="containsBlanks" dxfId="1673" priority="4">
      <formula>LEN(TRIM(D5))=0</formula>
    </cfRule>
  </conditionalFormatting>
  <conditionalFormatting sqref="P2:S2">
    <cfRule type="cellIs" dxfId="1672" priority="1" operator="greaterThan">
      <formula>3</formula>
    </cfRule>
    <cfRule type="cellIs" dxfId="1671" priority="2" operator="between">
      <formula>-3</formula>
      <formula>3</formula>
    </cfRule>
    <cfRule type="cellIs" dxfId="1670" priority="3" operator="lessThan">
      <formula>-3</formula>
    </cfRule>
  </conditionalFormatting>
  <conditionalFormatting sqref="D17:D21">
    <cfRule type="duplicateValues" dxfId="1669" priority="850"/>
  </conditionalFormatting>
  <conditionalFormatting sqref="D14:D16">
    <cfRule type="duplicateValues" dxfId="1668" priority="851"/>
  </conditionalFormatting>
  <pageMargins left="0.7" right="0.7" top="0.75" bottom="0.75" header="0.3" footer="0.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3C046-52C7-EA4B-B2C3-BA28D11D30FB}">
  <sheetPr>
    <pageSetUpPr fitToPage="1"/>
  </sheetPr>
  <dimension ref="A1:DO45"/>
  <sheetViews>
    <sheetView topLeftCell="B1" zoomScale="120" zoomScaleNormal="120" workbookViewId="0">
      <pane ySplit="4" topLeftCell="A5" activePane="bottomLeft" state="frozen"/>
      <selection activeCell="B1" sqref="B1"/>
      <selection pane="bottomLeft" activeCell="D5" sqref="D5:D40"/>
    </sheetView>
  </sheetViews>
  <sheetFormatPr baseColWidth="10" defaultColWidth="9.1640625" defaultRowHeight="15" x14ac:dyDescent="0.2"/>
  <cols>
    <col min="1" max="1" width="0" style="23" hidden="1" customWidth="1"/>
    <col min="2" max="2" width="6.6640625" style="79" customWidth="1"/>
    <col min="3" max="3" width="6.6640625" style="23" customWidth="1"/>
    <col min="4" max="4" width="20.6640625" style="23" customWidth="1"/>
    <col min="5" max="7" width="6.6640625" style="23" customWidth="1"/>
    <col min="8" max="71" width="2.6640625" style="23" customWidth="1"/>
    <col min="72" max="83" width="2.6640625" style="23" hidden="1" customWidth="1"/>
    <col min="84" max="114" width="2.6640625" style="23" customWidth="1"/>
    <col min="115" max="16384" width="9.1640625" style="23"/>
  </cols>
  <sheetData>
    <row r="1" spans="1:119" ht="16" thickBot="1" x14ac:dyDescent="0.25">
      <c r="B1" s="23"/>
      <c r="G1" s="266" t="s">
        <v>37</v>
      </c>
      <c r="H1" s="266"/>
      <c r="J1" s="235" t="s">
        <v>0</v>
      </c>
      <c r="K1" s="235"/>
      <c r="M1" s="235"/>
      <c r="N1" s="235"/>
      <c r="P1" s="266" t="s">
        <v>1</v>
      </c>
      <c r="Q1" s="266"/>
    </row>
    <row r="2" spans="1:119" ht="25" thickBot="1" x14ac:dyDescent="0.35">
      <c r="B2" s="23"/>
      <c r="D2" s="168"/>
      <c r="G2" s="272"/>
      <c r="H2" s="273"/>
      <c r="I2" s="25"/>
      <c r="J2" s="274"/>
      <c r="K2" s="275"/>
      <c r="L2" s="275"/>
      <c r="M2" s="275"/>
      <c r="N2" s="276"/>
      <c r="O2" s="24"/>
      <c r="P2" s="248"/>
      <c r="Q2" s="249"/>
      <c r="R2" s="249"/>
      <c r="S2" s="250"/>
      <c r="U2" s="24"/>
      <c r="AA2" s="251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3"/>
      <c r="AV2" s="239"/>
      <c r="AW2" s="240"/>
      <c r="AX2" s="240"/>
      <c r="AY2" s="240"/>
      <c r="AZ2" s="240"/>
      <c r="BA2" s="240"/>
      <c r="BB2" s="241"/>
      <c r="BD2" s="239"/>
      <c r="BE2" s="240"/>
      <c r="BF2" s="240"/>
      <c r="BG2" s="240"/>
      <c r="BH2" s="240"/>
      <c r="BI2" s="240"/>
      <c r="BJ2" s="241"/>
      <c r="DH2" s="195">
        <f>J2*24</f>
        <v>0</v>
      </c>
      <c r="DI2" s="195"/>
      <c r="DJ2" s="195"/>
      <c r="DK2" s="180" t="s">
        <v>0</v>
      </c>
      <c r="DL2" s="180"/>
      <c r="DM2" s="180"/>
      <c r="DN2" s="180"/>
      <c r="DO2" s="180"/>
    </row>
    <row r="3" spans="1:119" ht="19" customHeight="1" thickBot="1" x14ac:dyDescent="0.25">
      <c r="B3" s="23"/>
      <c r="C3" s="26"/>
      <c r="AA3" s="25"/>
      <c r="DH3" s="181">
        <f>G2*24</f>
        <v>0</v>
      </c>
      <c r="DI3" s="181"/>
      <c r="DJ3" s="181"/>
      <c r="DK3" s="182" t="s">
        <v>37</v>
      </c>
      <c r="DL3" s="182"/>
      <c r="DM3" s="182"/>
      <c r="DN3" s="182"/>
      <c r="DO3" s="182"/>
    </row>
    <row r="4" spans="1:119" ht="15" customHeight="1" thickBot="1" x14ac:dyDescent="0.25">
      <c r="C4" s="119" t="s">
        <v>31</v>
      </c>
      <c r="D4" s="177" t="s">
        <v>2</v>
      </c>
      <c r="E4" s="267" t="s">
        <v>34</v>
      </c>
      <c r="F4" s="268"/>
      <c r="G4" s="178" t="s">
        <v>33</v>
      </c>
      <c r="H4" s="208" t="s">
        <v>3</v>
      </c>
      <c r="I4" s="209"/>
      <c r="J4" s="209"/>
      <c r="K4" s="210"/>
      <c r="L4" s="208" t="s">
        <v>4</v>
      </c>
      <c r="M4" s="209"/>
      <c r="N4" s="209"/>
      <c r="O4" s="210"/>
      <c r="P4" s="208" t="s">
        <v>5</v>
      </c>
      <c r="Q4" s="209"/>
      <c r="R4" s="209"/>
      <c r="S4" s="210"/>
      <c r="T4" s="208" t="s">
        <v>6</v>
      </c>
      <c r="U4" s="209"/>
      <c r="V4" s="209"/>
      <c r="W4" s="210"/>
      <c r="X4" s="208" t="s">
        <v>7</v>
      </c>
      <c r="Y4" s="209"/>
      <c r="Z4" s="209"/>
      <c r="AA4" s="210"/>
      <c r="AB4" s="208" t="s">
        <v>8</v>
      </c>
      <c r="AC4" s="209"/>
      <c r="AD4" s="209"/>
      <c r="AE4" s="210"/>
      <c r="AF4" s="208" t="s">
        <v>9</v>
      </c>
      <c r="AG4" s="209"/>
      <c r="AH4" s="209"/>
      <c r="AI4" s="210"/>
      <c r="AJ4" s="208" t="s">
        <v>10</v>
      </c>
      <c r="AK4" s="209"/>
      <c r="AL4" s="209"/>
      <c r="AM4" s="210"/>
      <c r="AN4" s="208" t="s">
        <v>11</v>
      </c>
      <c r="AO4" s="209"/>
      <c r="AP4" s="209"/>
      <c r="AQ4" s="210"/>
      <c r="AR4" s="208" t="s">
        <v>12</v>
      </c>
      <c r="AS4" s="209"/>
      <c r="AT4" s="209"/>
      <c r="AU4" s="210"/>
      <c r="AV4" s="208" t="s">
        <v>13</v>
      </c>
      <c r="AW4" s="209"/>
      <c r="AX4" s="209"/>
      <c r="AY4" s="210"/>
      <c r="AZ4" s="208" t="s">
        <v>14</v>
      </c>
      <c r="BA4" s="209"/>
      <c r="BB4" s="209"/>
      <c r="BC4" s="210"/>
      <c r="BD4" s="208" t="s">
        <v>15</v>
      </c>
      <c r="BE4" s="209"/>
      <c r="BF4" s="209"/>
      <c r="BG4" s="210"/>
      <c r="BH4" s="208" t="s">
        <v>16</v>
      </c>
      <c r="BI4" s="209"/>
      <c r="BJ4" s="209"/>
      <c r="BK4" s="210"/>
      <c r="BL4" s="208" t="s">
        <v>17</v>
      </c>
      <c r="BM4" s="209"/>
      <c r="BN4" s="209"/>
      <c r="BO4" s="210"/>
      <c r="BP4" s="208" t="s">
        <v>18</v>
      </c>
      <c r="BQ4" s="209"/>
      <c r="BR4" s="209"/>
      <c r="BS4" s="210"/>
      <c r="BT4" s="208" t="s">
        <v>19</v>
      </c>
      <c r="BU4" s="209"/>
      <c r="BV4" s="209"/>
      <c r="BW4" s="210"/>
      <c r="BX4" s="208" t="s">
        <v>20</v>
      </c>
      <c r="BY4" s="209"/>
      <c r="BZ4" s="209"/>
      <c r="CA4" s="210"/>
      <c r="CB4" s="208" t="s">
        <v>21</v>
      </c>
      <c r="CC4" s="209"/>
      <c r="CD4" s="209"/>
      <c r="CE4" s="210"/>
      <c r="CF4" s="232" t="s">
        <v>22</v>
      </c>
      <c r="CG4" s="233"/>
      <c r="CH4" s="233"/>
      <c r="CI4" s="234"/>
      <c r="CJ4" s="232" t="s">
        <v>23</v>
      </c>
      <c r="CK4" s="233"/>
      <c r="CL4" s="233"/>
      <c r="CM4" s="234"/>
    </row>
    <row r="5" spans="1:119" x14ac:dyDescent="0.2">
      <c r="A5" s="156">
        <v>1.1111111111111112E-2</v>
      </c>
      <c r="B5" s="151">
        <f>SUM(F5-E5)-G5+A5</f>
        <v>0.29166666666925367</v>
      </c>
      <c r="C5" s="171">
        <f>IF(ISNA(VLOOKUP(D5,[1]listing!$A$1:$E$80,4,FALSE)),"NN",VLOOKUP(D5,[1]listing!$A$1:$E$80,4,FALSE))</f>
        <v>48</v>
      </c>
      <c r="D5" s="87" t="s">
        <v>69</v>
      </c>
      <c r="E5" s="99">
        <v>36526.322916666664</v>
      </c>
      <c r="F5" s="78">
        <v>36526.645138888889</v>
      </c>
      <c r="G5" s="69">
        <v>4.1666666666666664E-2</v>
      </c>
      <c r="H5" s="46">
        <v>12</v>
      </c>
      <c r="I5" s="47">
        <v>12</v>
      </c>
      <c r="J5" s="47">
        <v>12</v>
      </c>
      <c r="K5" s="48">
        <v>12</v>
      </c>
      <c r="L5" s="46">
        <v>12</v>
      </c>
      <c r="M5" s="47">
        <v>12</v>
      </c>
      <c r="N5" s="47">
        <v>12</v>
      </c>
      <c r="O5" s="47">
        <v>12</v>
      </c>
      <c r="P5" s="1" t="s">
        <v>24</v>
      </c>
      <c r="Q5" s="47">
        <v>12</v>
      </c>
      <c r="R5" s="47">
        <v>12</v>
      </c>
      <c r="S5" s="48">
        <v>12</v>
      </c>
      <c r="T5" s="46">
        <v>12</v>
      </c>
      <c r="U5" s="47">
        <v>12</v>
      </c>
      <c r="V5" s="47">
        <v>12</v>
      </c>
      <c r="W5" s="48">
        <v>12</v>
      </c>
      <c r="X5" s="2" t="s">
        <v>25</v>
      </c>
      <c r="Y5" s="3" t="s">
        <v>25</v>
      </c>
      <c r="Z5" s="3" t="s">
        <v>25</v>
      </c>
      <c r="AA5" s="66" t="s">
        <v>26</v>
      </c>
      <c r="AB5" s="64" t="s">
        <v>26</v>
      </c>
      <c r="AC5" s="65" t="s">
        <v>26</v>
      </c>
      <c r="AD5" s="65" t="s">
        <v>26</v>
      </c>
      <c r="AE5" s="66" t="s">
        <v>26</v>
      </c>
      <c r="AF5" s="64" t="s">
        <v>26</v>
      </c>
      <c r="AG5" s="65" t="s">
        <v>26</v>
      </c>
      <c r="AH5" s="65" t="s">
        <v>26</v>
      </c>
      <c r="AI5" s="66" t="s">
        <v>26</v>
      </c>
      <c r="AJ5" s="6" t="s">
        <v>27</v>
      </c>
      <c r="AK5" s="7" t="s">
        <v>27</v>
      </c>
      <c r="AL5" s="8"/>
      <c r="AM5" s="4"/>
      <c r="AN5" s="9"/>
      <c r="AO5" s="5"/>
      <c r="AP5" s="5"/>
      <c r="AQ5" s="4"/>
      <c r="AR5" s="9"/>
      <c r="AS5" s="5"/>
      <c r="AT5" s="5"/>
      <c r="AU5" s="4"/>
      <c r="AV5" s="9"/>
      <c r="AW5" s="5"/>
      <c r="AX5" s="5"/>
      <c r="AY5" s="4"/>
      <c r="AZ5" s="121"/>
      <c r="BA5" s="122"/>
      <c r="BB5" s="122"/>
      <c r="BC5" s="123"/>
      <c r="BD5" s="121"/>
      <c r="BE5" s="122"/>
      <c r="BF5" s="122"/>
      <c r="BG5" s="123"/>
      <c r="BH5" s="121"/>
      <c r="BI5" s="122"/>
      <c r="BJ5" s="122"/>
      <c r="BK5" s="123"/>
      <c r="BL5" s="121"/>
      <c r="BM5" s="122"/>
      <c r="BN5" s="122"/>
      <c r="BO5" s="123"/>
      <c r="BP5" s="121"/>
      <c r="BQ5" s="122"/>
      <c r="BR5" s="122"/>
      <c r="BS5" s="123"/>
      <c r="BT5" s="121"/>
      <c r="BU5" s="122"/>
      <c r="BV5" s="122"/>
      <c r="BW5" s="123"/>
      <c r="BX5" s="121"/>
      <c r="BY5" s="122"/>
      <c r="BZ5" s="122"/>
      <c r="CA5" s="123"/>
      <c r="CB5" s="121"/>
      <c r="CC5" s="122"/>
      <c r="CD5" s="122"/>
      <c r="CE5" s="123"/>
      <c r="CF5" s="257"/>
      <c r="CG5" s="258"/>
      <c r="CH5" s="258"/>
      <c r="CI5" s="259"/>
      <c r="CJ5" s="257"/>
      <c r="CK5" s="258"/>
      <c r="CL5" s="258"/>
      <c r="CM5" s="259"/>
      <c r="CN5" s="189" t="str">
        <f>D5</f>
        <v>MELANIE B</v>
      </c>
      <c r="CO5" s="190"/>
      <c r="CP5" s="190"/>
      <c r="CQ5" s="190"/>
      <c r="CR5" s="190"/>
      <c r="CS5" s="191"/>
    </row>
    <row r="6" spans="1:119" customFormat="1" x14ac:dyDescent="0.2">
      <c r="A6" s="156">
        <v>1.1111111111111112E-2</v>
      </c>
      <c r="B6" s="80">
        <f t="shared" ref="B6:B40" si="0">SUM(F6-E6)-G6+A6</f>
        <v>0.29166666666925367</v>
      </c>
      <c r="C6" s="171">
        <f>IF(ISNA(VLOOKUP(D6,[1]listing!$A$1:$E$80,4,FALSE)),"NN",VLOOKUP(D6,[1]listing!$A$1:$E$80,4,FALSE))</f>
        <v>62</v>
      </c>
      <c r="D6" s="87" t="s">
        <v>70</v>
      </c>
      <c r="E6" s="91">
        <v>36526.322916666664</v>
      </c>
      <c r="F6" s="89">
        <v>36526.645138888889</v>
      </c>
      <c r="G6" s="69">
        <v>4.1666666666666664E-2</v>
      </c>
      <c r="H6" s="46">
        <v>11</v>
      </c>
      <c r="I6" s="47">
        <v>11</v>
      </c>
      <c r="J6" s="47">
        <v>11</v>
      </c>
      <c r="K6" s="48">
        <v>11</v>
      </c>
      <c r="L6" s="46">
        <v>11</v>
      </c>
      <c r="M6" s="47">
        <v>11</v>
      </c>
      <c r="N6" s="47">
        <v>11</v>
      </c>
      <c r="O6" s="154" t="s">
        <v>24</v>
      </c>
      <c r="P6" s="46">
        <v>11</v>
      </c>
      <c r="Q6" s="47">
        <v>11</v>
      </c>
      <c r="R6" s="47">
        <v>11</v>
      </c>
      <c r="S6" s="48">
        <v>11</v>
      </c>
      <c r="T6" s="46">
        <v>11</v>
      </c>
      <c r="U6" s="47">
        <v>11</v>
      </c>
      <c r="V6" s="47">
        <v>11</v>
      </c>
      <c r="W6" s="48">
        <v>11</v>
      </c>
      <c r="X6" s="49" t="s">
        <v>25</v>
      </c>
      <c r="Y6" s="50" t="s">
        <v>25</v>
      </c>
      <c r="Z6" s="50" t="s">
        <v>25</v>
      </c>
      <c r="AA6" s="51" t="s">
        <v>26</v>
      </c>
      <c r="AB6" s="64" t="s">
        <v>26</v>
      </c>
      <c r="AC6" s="65" t="s">
        <v>26</v>
      </c>
      <c r="AD6" s="65" t="s">
        <v>26</v>
      </c>
      <c r="AE6" s="66" t="s">
        <v>26</v>
      </c>
      <c r="AF6" s="64" t="s">
        <v>26</v>
      </c>
      <c r="AG6" s="65" t="s">
        <v>26</v>
      </c>
      <c r="AH6" s="65" t="s">
        <v>26</v>
      </c>
      <c r="AI6" s="66" t="s">
        <v>26</v>
      </c>
      <c r="AJ6" s="6" t="s">
        <v>27</v>
      </c>
      <c r="AK6" s="7" t="s">
        <v>27</v>
      </c>
      <c r="AL6" s="8"/>
      <c r="AM6" s="4"/>
      <c r="AN6" s="9"/>
      <c r="AO6" s="5"/>
      <c r="AP6" s="5"/>
      <c r="AQ6" s="4"/>
      <c r="AR6" s="9"/>
      <c r="AS6" s="5"/>
      <c r="AT6" s="5"/>
      <c r="AU6" s="4"/>
      <c r="AV6" s="9"/>
      <c r="AW6" s="5"/>
      <c r="AX6" s="53"/>
      <c r="AY6" s="54"/>
      <c r="AZ6" s="9"/>
      <c r="BA6" s="5"/>
      <c r="BB6" s="5"/>
      <c r="BC6" s="4"/>
      <c r="BD6" s="9"/>
      <c r="BE6" s="5"/>
      <c r="BF6" s="5"/>
      <c r="BG6" s="4"/>
      <c r="BH6" s="9"/>
      <c r="BI6" s="5"/>
      <c r="BJ6" s="5"/>
      <c r="BK6" s="4"/>
      <c r="BL6" s="9"/>
      <c r="BM6" s="5"/>
      <c r="BN6" s="5"/>
      <c r="BO6" s="4"/>
      <c r="BP6" s="9"/>
      <c r="BQ6" s="5"/>
      <c r="BR6" s="5"/>
      <c r="BS6" s="4"/>
      <c r="BT6" s="9"/>
      <c r="BU6" s="5"/>
      <c r="BV6" s="5"/>
      <c r="BW6" s="4"/>
      <c r="BX6" s="9"/>
      <c r="BY6" s="5"/>
      <c r="BZ6" s="5"/>
      <c r="CA6" s="4"/>
      <c r="CB6" s="9"/>
      <c r="CC6" s="5"/>
      <c r="CD6" s="5"/>
      <c r="CE6" s="4"/>
      <c r="CF6" s="260"/>
      <c r="CG6" s="261"/>
      <c r="CH6" s="261"/>
      <c r="CI6" s="262"/>
      <c r="CJ6" s="260"/>
      <c r="CK6" s="261"/>
      <c r="CL6" s="261"/>
      <c r="CM6" s="262"/>
      <c r="CN6" s="186" t="str">
        <f t="shared" ref="CN6:CN40" si="1">D6</f>
        <v>TIFFANY</v>
      </c>
      <c r="CO6" s="187"/>
      <c r="CP6" s="187"/>
      <c r="CQ6" s="187"/>
      <c r="CR6" s="187"/>
      <c r="CS6" s="188"/>
    </row>
    <row r="7" spans="1:119" x14ac:dyDescent="0.2">
      <c r="A7" s="156">
        <v>1.1111111111111112E-2</v>
      </c>
      <c r="B7" s="80">
        <f t="shared" si="0"/>
        <v>0.29166666666925367</v>
      </c>
      <c r="C7" s="171">
        <f>IF(ISNA(VLOOKUP(D7,[1]listing!$A$1:$E$80,4,FALSE)),"NN",VLOOKUP(D7,[1]listing!$A$1:$E$80,4,FALSE))</f>
        <v>65</v>
      </c>
      <c r="D7" s="22" t="s">
        <v>44</v>
      </c>
      <c r="E7" s="91">
        <v>36526.322916666664</v>
      </c>
      <c r="F7" s="89">
        <v>36526.645138888889</v>
      </c>
      <c r="G7" s="69">
        <v>4.1666666666666664E-2</v>
      </c>
      <c r="H7" s="55">
        <v>23</v>
      </c>
      <c r="I7" s="56">
        <v>23</v>
      </c>
      <c r="J7" s="56">
        <v>23</v>
      </c>
      <c r="K7" s="57">
        <v>23</v>
      </c>
      <c r="L7" s="55">
        <v>23</v>
      </c>
      <c r="M7" s="56">
        <v>23</v>
      </c>
      <c r="N7" s="56">
        <v>23</v>
      </c>
      <c r="O7" s="57">
        <v>23</v>
      </c>
      <c r="P7" s="1" t="s">
        <v>24</v>
      </c>
      <c r="Q7" s="56">
        <v>23</v>
      </c>
      <c r="R7" s="56">
        <v>23</v>
      </c>
      <c r="S7" s="57">
        <v>23</v>
      </c>
      <c r="T7" s="55">
        <v>23</v>
      </c>
      <c r="U7" s="56">
        <v>23</v>
      </c>
      <c r="V7" s="56">
        <v>23</v>
      </c>
      <c r="W7" s="57">
        <v>23</v>
      </c>
      <c r="X7" s="49" t="s">
        <v>25</v>
      </c>
      <c r="Y7" s="50" t="s">
        <v>25</v>
      </c>
      <c r="Z7" s="50" t="s">
        <v>25</v>
      </c>
      <c r="AA7" s="51" t="s">
        <v>26</v>
      </c>
      <c r="AB7" s="64" t="s">
        <v>26</v>
      </c>
      <c r="AC7" s="65" t="s">
        <v>26</v>
      </c>
      <c r="AD7" s="65" t="s">
        <v>26</v>
      </c>
      <c r="AE7" s="66" t="s">
        <v>26</v>
      </c>
      <c r="AF7" s="64" t="s">
        <v>26</v>
      </c>
      <c r="AG7" s="65" t="s">
        <v>26</v>
      </c>
      <c r="AH7" s="65" t="s">
        <v>26</v>
      </c>
      <c r="AI7" s="66" t="s">
        <v>26</v>
      </c>
      <c r="AJ7" s="6" t="s">
        <v>27</v>
      </c>
      <c r="AK7" s="7" t="s">
        <v>27</v>
      </c>
      <c r="AL7" s="8"/>
      <c r="AM7" s="4"/>
      <c r="AN7" s="9"/>
      <c r="AO7" s="5"/>
      <c r="AP7" s="5"/>
      <c r="AQ7" s="4"/>
      <c r="AR7" s="9"/>
      <c r="AS7" s="5"/>
      <c r="AT7" s="5"/>
      <c r="AU7" s="4"/>
      <c r="AV7" s="9"/>
      <c r="AW7" s="5"/>
      <c r="AX7" s="62"/>
      <c r="AY7" s="63"/>
      <c r="AZ7" s="52"/>
      <c r="BA7" s="53"/>
      <c r="BB7" s="53"/>
      <c r="BC7" s="54"/>
      <c r="BD7" s="52"/>
      <c r="BE7" s="53"/>
      <c r="BF7" s="53"/>
      <c r="BG7" s="54"/>
      <c r="BH7" s="52"/>
      <c r="BI7" s="53"/>
      <c r="BJ7" s="53"/>
      <c r="BK7" s="54"/>
      <c r="BL7" s="52"/>
      <c r="BM7" s="53"/>
      <c r="BN7" s="53"/>
      <c r="BO7" s="54"/>
      <c r="BP7" s="52"/>
      <c r="BQ7" s="53"/>
      <c r="BR7" s="53"/>
      <c r="BS7" s="54"/>
      <c r="BT7" s="52"/>
      <c r="BU7" s="53"/>
      <c r="BV7" s="53"/>
      <c r="BW7" s="54"/>
      <c r="BX7" s="52"/>
      <c r="BY7" s="53"/>
      <c r="BZ7" s="53"/>
      <c r="CA7" s="54"/>
      <c r="CB7" s="52"/>
      <c r="CC7" s="53"/>
      <c r="CD7" s="53"/>
      <c r="CE7" s="54"/>
      <c r="CF7" s="257"/>
      <c r="CG7" s="258"/>
      <c r="CH7" s="258"/>
      <c r="CI7" s="259"/>
      <c r="CJ7" s="257"/>
      <c r="CK7" s="258"/>
      <c r="CL7" s="258"/>
      <c r="CM7" s="259"/>
      <c r="CN7" s="186" t="str">
        <f t="shared" si="1"/>
        <v>GUILLAUME</v>
      </c>
      <c r="CO7" s="187"/>
      <c r="CP7" s="187"/>
      <c r="CQ7" s="187"/>
      <c r="CR7" s="187"/>
      <c r="CS7" s="188"/>
    </row>
    <row r="8" spans="1:119" customFormat="1" ht="15" customHeight="1" x14ac:dyDescent="0.2">
      <c r="A8" s="156">
        <v>1.1111111111111112E-2</v>
      </c>
      <c r="B8" s="80">
        <f t="shared" si="0"/>
        <v>0.33333333333349502</v>
      </c>
      <c r="C8" s="171">
        <f>IF(ISNA(VLOOKUP(D8,[1]listing!$A$1:$E$80,4,FALSE)),"NN",VLOOKUP(D8,[1]listing!$A$1:$E$80,4,FALSE))</f>
        <v>59</v>
      </c>
      <c r="D8" s="22" t="s">
        <v>74</v>
      </c>
      <c r="E8" s="91">
        <v>36526.322916666664</v>
      </c>
      <c r="F8" s="89">
        <v>36526.686805555553</v>
      </c>
      <c r="G8" s="69">
        <v>4.1666666666666664E-2</v>
      </c>
      <c r="H8" s="55">
        <v>24</v>
      </c>
      <c r="I8" s="56">
        <v>24</v>
      </c>
      <c r="J8" s="56">
        <v>24</v>
      </c>
      <c r="K8" s="57">
        <v>24</v>
      </c>
      <c r="L8" s="55">
        <v>24</v>
      </c>
      <c r="M8" s="56">
        <v>24</v>
      </c>
      <c r="N8" s="56">
        <v>24</v>
      </c>
      <c r="O8" s="154" t="s">
        <v>24</v>
      </c>
      <c r="P8" s="55">
        <v>24</v>
      </c>
      <c r="Q8" s="56">
        <v>24</v>
      </c>
      <c r="R8" s="56">
        <v>24</v>
      </c>
      <c r="S8" s="57">
        <v>24</v>
      </c>
      <c r="T8" s="55">
        <v>24</v>
      </c>
      <c r="U8" s="56">
        <v>24</v>
      </c>
      <c r="V8" s="56">
        <v>24</v>
      </c>
      <c r="W8" s="57">
        <v>24</v>
      </c>
      <c r="X8" s="2" t="s">
        <v>25</v>
      </c>
      <c r="Y8" s="3" t="s">
        <v>25</v>
      </c>
      <c r="Z8" s="3" t="s">
        <v>25</v>
      </c>
      <c r="AA8" s="66" t="s">
        <v>26</v>
      </c>
      <c r="AB8" s="93">
        <v>29</v>
      </c>
      <c r="AC8" s="94">
        <v>29</v>
      </c>
      <c r="AD8" s="94">
        <v>29</v>
      </c>
      <c r="AE8" s="95">
        <v>29</v>
      </c>
      <c r="AF8" s="64" t="s">
        <v>26</v>
      </c>
      <c r="AG8" s="65" t="s">
        <v>26</v>
      </c>
      <c r="AH8" s="65" t="s">
        <v>26</v>
      </c>
      <c r="AI8" s="66" t="s">
        <v>26</v>
      </c>
      <c r="AJ8" s="64" t="s">
        <v>26</v>
      </c>
      <c r="AK8" s="65" t="s">
        <v>26</v>
      </c>
      <c r="AL8" s="65" t="s">
        <v>26</v>
      </c>
      <c r="AM8" s="66" t="s">
        <v>26</v>
      </c>
      <c r="AN8" s="6" t="s">
        <v>27</v>
      </c>
      <c r="AO8" s="7" t="s">
        <v>27</v>
      </c>
      <c r="AP8" s="8"/>
      <c r="AQ8" s="4"/>
      <c r="AR8" s="9"/>
      <c r="AS8" s="5"/>
      <c r="AT8" s="5"/>
      <c r="AU8" s="4"/>
      <c r="AV8" s="9"/>
      <c r="AW8" s="5"/>
      <c r="AX8" s="14"/>
      <c r="AY8" s="15"/>
      <c r="AZ8" s="16"/>
      <c r="BA8" s="14"/>
      <c r="BB8" s="14"/>
      <c r="BC8" s="15"/>
      <c r="BD8" s="16"/>
      <c r="BE8" s="14"/>
      <c r="BF8" s="14"/>
      <c r="BG8" s="15"/>
      <c r="BH8" s="16"/>
      <c r="BI8" s="14"/>
      <c r="BJ8" s="14"/>
      <c r="BK8" s="15"/>
      <c r="BL8" s="16"/>
      <c r="BM8" s="14"/>
      <c r="BN8" s="14"/>
      <c r="BO8" s="15"/>
      <c r="BP8" s="16"/>
      <c r="BQ8" s="14"/>
      <c r="BR8" s="14"/>
      <c r="BS8" s="15"/>
      <c r="BT8" s="16"/>
      <c r="BU8" s="14"/>
      <c r="BV8" s="14"/>
      <c r="BW8" s="15"/>
      <c r="BX8" s="16"/>
      <c r="BY8" s="14"/>
      <c r="BZ8" s="14"/>
      <c r="CA8" s="15"/>
      <c r="CB8" s="16"/>
      <c r="CC8" s="14"/>
      <c r="CD8" s="14"/>
      <c r="CE8" s="15"/>
      <c r="CF8" s="260"/>
      <c r="CG8" s="261"/>
      <c r="CH8" s="261"/>
      <c r="CI8" s="262"/>
      <c r="CJ8" s="260"/>
      <c r="CK8" s="261"/>
      <c r="CL8" s="261"/>
      <c r="CM8" s="262"/>
      <c r="CN8" s="186" t="str">
        <f t="shared" si="1"/>
        <v>BIETRIX</v>
      </c>
      <c r="CO8" s="187"/>
      <c r="CP8" s="187"/>
      <c r="CQ8" s="187"/>
      <c r="CR8" s="187"/>
      <c r="CS8" s="188"/>
    </row>
    <row r="9" spans="1:119" customFormat="1" x14ac:dyDescent="0.2">
      <c r="A9" s="156">
        <v>1.1111111111111112E-2</v>
      </c>
      <c r="B9" s="80">
        <f t="shared" si="0"/>
        <v>0.29166666666197771</v>
      </c>
      <c r="C9" s="171">
        <f>IF(ISNA(VLOOKUP(D9,[1]listing!$A$1:$E$80,4,FALSE)),"NN",VLOOKUP(D9,[1]listing!$A$1:$E$80,4,FALSE))</f>
        <v>14</v>
      </c>
      <c r="D9" s="88" t="s">
        <v>54</v>
      </c>
      <c r="E9" s="92">
        <v>36526.395833333336</v>
      </c>
      <c r="F9" s="100">
        <v>36526.718055555553</v>
      </c>
      <c r="G9" s="70">
        <v>4.1666666666666664E-2</v>
      </c>
      <c r="H9" s="10"/>
      <c r="I9" s="11"/>
      <c r="J9" s="11"/>
      <c r="K9" s="12"/>
      <c r="L9" s="9"/>
      <c r="M9" s="8"/>
      <c r="N9" s="65" t="s">
        <v>26</v>
      </c>
      <c r="O9" s="66" t="s">
        <v>26</v>
      </c>
      <c r="P9" s="93">
        <v>26</v>
      </c>
      <c r="Q9" s="94">
        <v>26</v>
      </c>
      <c r="R9" s="94">
        <v>26</v>
      </c>
      <c r="S9" s="95">
        <v>26</v>
      </c>
      <c r="T9" s="93">
        <v>26</v>
      </c>
      <c r="U9" s="94">
        <v>26</v>
      </c>
      <c r="V9" s="94">
        <v>26</v>
      </c>
      <c r="W9" s="95">
        <v>26</v>
      </c>
      <c r="X9" s="64" t="s">
        <v>26</v>
      </c>
      <c r="Y9" s="65" t="s">
        <v>26</v>
      </c>
      <c r="Z9" s="65" t="s">
        <v>26</v>
      </c>
      <c r="AA9" s="66" t="s">
        <v>26</v>
      </c>
      <c r="AB9" s="2" t="s">
        <v>25</v>
      </c>
      <c r="AC9" s="3" t="s">
        <v>25</v>
      </c>
      <c r="AD9" s="3" t="s">
        <v>25</v>
      </c>
      <c r="AE9" s="66" t="s">
        <v>26</v>
      </c>
      <c r="AF9" s="93">
        <v>20</v>
      </c>
      <c r="AG9" s="94">
        <v>20</v>
      </c>
      <c r="AH9" s="94">
        <v>20</v>
      </c>
      <c r="AI9" s="95">
        <v>20</v>
      </c>
      <c r="AJ9" s="93">
        <v>20</v>
      </c>
      <c r="AK9" s="94">
        <v>20</v>
      </c>
      <c r="AL9" s="94">
        <v>20</v>
      </c>
      <c r="AM9" s="95">
        <v>20</v>
      </c>
      <c r="AN9" s="1" t="s">
        <v>24</v>
      </c>
      <c r="AO9" s="65" t="s">
        <v>26</v>
      </c>
      <c r="AP9" s="65" t="s">
        <v>26</v>
      </c>
      <c r="AQ9" s="13" t="s">
        <v>27</v>
      </c>
      <c r="AR9" s="6" t="s">
        <v>27</v>
      </c>
      <c r="AS9" s="8"/>
      <c r="AT9" s="14"/>
      <c r="AU9" s="15"/>
      <c r="AV9" s="61"/>
      <c r="AW9" s="62"/>
      <c r="AX9" s="62"/>
      <c r="AY9" s="63"/>
      <c r="AZ9" s="16"/>
      <c r="BA9" s="14"/>
      <c r="BB9" s="14"/>
      <c r="BC9" s="15"/>
      <c r="BD9" s="16"/>
      <c r="BE9" s="14"/>
      <c r="BF9" s="14"/>
      <c r="BG9" s="15"/>
      <c r="BH9" s="16"/>
      <c r="BI9" s="14"/>
      <c r="BJ9" s="14"/>
      <c r="BK9" s="15"/>
      <c r="BL9" s="16"/>
      <c r="BM9" s="14"/>
      <c r="BN9" s="14"/>
      <c r="BO9" s="15"/>
      <c r="BP9" s="16"/>
      <c r="BQ9" s="14"/>
      <c r="BR9" s="14"/>
      <c r="BS9" s="15"/>
      <c r="BT9" s="16"/>
      <c r="BU9" s="14"/>
      <c r="BV9" s="14"/>
      <c r="BW9" s="15"/>
      <c r="BX9" s="16"/>
      <c r="BY9" s="14"/>
      <c r="BZ9" s="14"/>
      <c r="CA9" s="15"/>
      <c r="CB9" s="16"/>
      <c r="CC9" s="14"/>
      <c r="CD9" s="14"/>
      <c r="CE9" s="15"/>
      <c r="CF9" s="263"/>
      <c r="CG9" s="264"/>
      <c r="CH9" s="264"/>
      <c r="CI9" s="265"/>
      <c r="CJ9" s="263"/>
      <c r="CK9" s="264"/>
      <c r="CL9" s="264"/>
      <c r="CM9" s="265"/>
      <c r="CN9" s="186" t="str">
        <f t="shared" si="1"/>
        <v>MELANIE P</v>
      </c>
      <c r="CO9" s="187"/>
      <c r="CP9" s="187"/>
      <c r="CQ9" s="187"/>
      <c r="CR9" s="187"/>
      <c r="CS9" s="188"/>
    </row>
    <row r="10" spans="1:119" customFormat="1" x14ac:dyDescent="0.2">
      <c r="A10" s="156">
        <v>1.1111111111111112E-2</v>
      </c>
      <c r="B10" s="80">
        <f t="shared" si="0"/>
        <v>0.29166666666197771</v>
      </c>
      <c r="C10" s="171">
        <f>IF(ISNA(VLOOKUP(D10,[1]listing!$A$1:$E$80,4,FALSE)),"NN",VLOOKUP(D10,[1]listing!$A$1:$E$80,4,FALSE))</f>
        <v>26</v>
      </c>
      <c r="D10" s="175" t="s">
        <v>58</v>
      </c>
      <c r="E10" s="92">
        <v>36526.395833333336</v>
      </c>
      <c r="F10" s="100">
        <v>36526.718055555553</v>
      </c>
      <c r="G10" s="70">
        <v>4.1666666666666664E-2</v>
      </c>
      <c r="H10" s="10"/>
      <c r="I10" s="11"/>
      <c r="J10" s="11"/>
      <c r="K10" s="12"/>
      <c r="L10" s="9"/>
      <c r="M10" s="8"/>
      <c r="N10" s="65" t="s">
        <v>26</v>
      </c>
      <c r="O10" s="66" t="s">
        <v>26</v>
      </c>
      <c r="P10" s="93">
        <v>30</v>
      </c>
      <c r="Q10" s="94">
        <v>30</v>
      </c>
      <c r="R10" s="94">
        <v>30</v>
      </c>
      <c r="S10" s="95">
        <v>30</v>
      </c>
      <c r="T10" s="93">
        <v>30</v>
      </c>
      <c r="U10" s="94">
        <v>30</v>
      </c>
      <c r="V10" s="94">
        <v>30</v>
      </c>
      <c r="W10" s="95">
        <v>30</v>
      </c>
      <c r="X10" s="64" t="s">
        <v>26</v>
      </c>
      <c r="Y10" s="65" t="s">
        <v>26</v>
      </c>
      <c r="Z10" s="65" t="s">
        <v>26</v>
      </c>
      <c r="AA10" s="66" t="s">
        <v>26</v>
      </c>
      <c r="AB10" s="2" t="s">
        <v>25</v>
      </c>
      <c r="AC10" s="3" t="s">
        <v>25</v>
      </c>
      <c r="AD10" s="3" t="s">
        <v>25</v>
      </c>
      <c r="AE10" s="66" t="s">
        <v>26</v>
      </c>
      <c r="AF10" s="64" t="s">
        <v>26</v>
      </c>
      <c r="AG10" s="65" t="s">
        <v>26</v>
      </c>
      <c r="AH10" s="65" t="s">
        <v>26</v>
      </c>
      <c r="AI10" s="66" t="s">
        <v>26</v>
      </c>
      <c r="AJ10" s="64" t="s">
        <v>26</v>
      </c>
      <c r="AK10" s="65" t="s">
        <v>26</v>
      </c>
      <c r="AL10" s="65" t="s">
        <v>26</v>
      </c>
      <c r="AM10" s="66" t="s">
        <v>26</v>
      </c>
      <c r="AN10" s="1" t="s">
        <v>24</v>
      </c>
      <c r="AO10" s="65" t="s">
        <v>26</v>
      </c>
      <c r="AP10" s="65" t="s">
        <v>26</v>
      </c>
      <c r="AQ10" s="13" t="s">
        <v>27</v>
      </c>
      <c r="AR10" s="6" t="s">
        <v>27</v>
      </c>
      <c r="AS10" s="8"/>
      <c r="AT10" s="14"/>
      <c r="AU10" s="15"/>
      <c r="AV10" s="16"/>
      <c r="AW10" s="14"/>
      <c r="AX10" s="14"/>
      <c r="AY10" s="15"/>
      <c r="AZ10" s="16"/>
      <c r="BA10" s="14"/>
      <c r="BB10" s="14"/>
      <c r="BC10" s="15"/>
      <c r="BD10" s="16"/>
      <c r="BE10" s="14"/>
      <c r="BF10" s="14"/>
      <c r="BG10" s="15"/>
      <c r="BH10" s="16"/>
      <c r="BI10" s="14"/>
      <c r="BJ10" s="14"/>
      <c r="BK10" s="15"/>
      <c r="BL10" s="16"/>
      <c r="BM10" s="14"/>
      <c r="BN10" s="14"/>
      <c r="BO10" s="15"/>
      <c r="BP10" s="16"/>
      <c r="BQ10" s="14"/>
      <c r="BR10" s="14"/>
      <c r="BS10" s="15"/>
      <c r="BT10" s="16"/>
      <c r="BU10" s="14"/>
      <c r="BV10" s="14"/>
      <c r="BW10" s="15"/>
      <c r="BX10" s="16"/>
      <c r="BY10" s="14"/>
      <c r="BZ10" s="14"/>
      <c r="CA10" s="15"/>
      <c r="CB10" s="16"/>
      <c r="CC10" s="14"/>
      <c r="CD10" s="14"/>
      <c r="CE10" s="15"/>
      <c r="CF10" s="192"/>
      <c r="CG10" s="193"/>
      <c r="CH10" s="193"/>
      <c r="CI10" s="194"/>
      <c r="CJ10" s="263"/>
      <c r="CK10" s="264"/>
      <c r="CL10" s="264"/>
      <c r="CM10" s="265"/>
      <c r="CN10" s="186" t="str">
        <f t="shared" si="1"/>
        <v>CYRIELLE</v>
      </c>
      <c r="CO10" s="187"/>
      <c r="CP10" s="187"/>
      <c r="CQ10" s="187"/>
      <c r="CR10" s="187"/>
      <c r="CS10" s="188"/>
    </row>
    <row r="11" spans="1:119" customFormat="1" x14ac:dyDescent="0.2">
      <c r="A11" s="156">
        <v>1.1111111111111112E-2</v>
      </c>
      <c r="B11" s="80">
        <f t="shared" si="0"/>
        <v>0.29166666666197771</v>
      </c>
      <c r="C11" s="171">
        <f>IF(ISNA(VLOOKUP(D11,[1]listing!$A$1:$E$80,4,FALSE)),"NN",VLOOKUP(D11,[1]listing!$A$1:$E$80,4,FALSE))</f>
        <v>37</v>
      </c>
      <c r="D11" s="175" t="s">
        <v>64</v>
      </c>
      <c r="E11" s="114">
        <v>36526.395833333336</v>
      </c>
      <c r="F11" s="100">
        <v>36526.718055555553</v>
      </c>
      <c r="G11" s="70">
        <v>4.1666666666666664E-2</v>
      </c>
      <c r="H11" s="10"/>
      <c r="I11" s="11"/>
      <c r="J11" s="11"/>
      <c r="K11" s="12"/>
      <c r="L11" s="9"/>
      <c r="M11" s="8"/>
      <c r="N11" s="65" t="s">
        <v>26</v>
      </c>
      <c r="O11" s="66" t="s">
        <v>26</v>
      </c>
      <c r="P11" s="93">
        <v>35</v>
      </c>
      <c r="Q11" s="94">
        <v>35</v>
      </c>
      <c r="R11" s="94">
        <v>35</v>
      </c>
      <c r="S11" s="95">
        <v>35</v>
      </c>
      <c r="T11" s="93">
        <v>35</v>
      </c>
      <c r="U11" s="94">
        <v>35</v>
      </c>
      <c r="V11" s="94">
        <v>35</v>
      </c>
      <c r="W11" s="95">
        <v>35</v>
      </c>
      <c r="X11" s="64" t="s">
        <v>26</v>
      </c>
      <c r="Y11" s="65" t="s">
        <v>26</v>
      </c>
      <c r="Z11" s="65" t="s">
        <v>26</v>
      </c>
      <c r="AA11" s="66" t="s">
        <v>26</v>
      </c>
      <c r="AB11" s="2" t="s">
        <v>25</v>
      </c>
      <c r="AC11" s="3" t="s">
        <v>25</v>
      </c>
      <c r="AD11" s="3" t="s">
        <v>25</v>
      </c>
      <c r="AE11" s="66" t="s">
        <v>26</v>
      </c>
      <c r="AF11" s="64" t="s">
        <v>26</v>
      </c>
      <c r="AG11" s="65" t="s">
        <v>26</v>
      </c>
      <c r="AH11" s="65" t="s">
        <v>26</v>
      </c>
      <c r="AI11" s="66" t="s">
        <v>26</v>
      </c>
      <c r="AJ11" s="64" t="s">
        <v>26</v>
      </c>
      <c r="AK11" s="65" t="s">
        <v>26</v>
      </c>
      <c r="AL11" s="65" t="s">
        <v>26</v>
      </c>
      <c r="AM11" s="66" t="s">
        <v>26</v>
      </c>
      <c r="AN11" s="1" t="s">
        <v>24</v>
      </c>
      <c r="AO11" s="65" t="s">
        <v>26</v>
      </c>
      <c r="AP11" s="65" t="s">
        <v>26</v>
      </c>
      <c r="AQ11" s="13" t="s">
        <v>27</v>
      </c>
      <c r="AR11" s="6" t="s">
        <v>27</v>
      </c>
      <c r="AS11" s="8"/>
      <c r="AT11" s="14"/>
      <c r="AU11" s="15"/>
      <c r="AV11" s="16"/>
      <c r="AW11" s="14"/>
      <c r="AX11" s="14"/>
      <c r="AY11" s="15"/>
      <c r="AZ11" s="16"/>
      <c r="BA11" s="14"/>
      <c r="BB11" s="14"/>
      <c r="BC11" s="15"/>
      <c r="BD11" s="16"/>
      <c r="BE11" s="14"/>
      <c r="BF11" s="14"/>
      <c r="BG11" s="15"/>
      <c r="BH11" s="16"/>
      <c r="BI11" s="14"/>
      <c r="BJ11" s="14"/>
      <c r="BK11" s="15"/>
      <c r="BL11" s="16"/>
      <c r="BM11" s="14"/>
      <c r="BN11" s="14"/>
      <c r="BO11" s="15"/>
      <c r="BP11" s="16"/>
      <c r="BQ11" s="14"/>
      <c r="BR11" s="14"/>
      <c r="BS11" s="15"/>
      <c r="BT11" s="16"/>
      <c r="BU11" s="14"/>
      <c r="BV11" s="14"/>
      <c r="BW11" s="15"/>
      <c r="BX11" s="16"/>
      <c r="BY11" s="14"/>
      <c r="BZ11" s="14"/>
      <c r="CA11" s="15"/>
      <c r="CB11" s="16"/>
      <c r="CC11" s="14"/>
      <c r="CD11" s="14"/>
      <c r="CE11" s="15"/>
      <c r="CF11" s="192"/>
      <c r="CG11" s="193"/>
      <c r="CH11" s="193"/>
      <c r="CI11" s="194"/>
      <c r="CJ11" s="263"/>
      <c r="CK11" s="264"/>
      <c r="CL11" s="264"/>
      <c r="CM11" s="265"/>
      <c r="CN11" s="186" t="str">
        <f t="shared" si="1"/>
        <v>KYLLIAN</v>
      </c>
      <c r="CO11" s="187"/>
      <c r="CP11" s="187"/>
      <c r="CQ11" s="187"/>
      <c r="CR11" s="187"/>
      <c r="CS11" s="188"/>
    </row>
    <row r="12" spans="1:119" customFormat="1" x14ac:dyDescent="0.2">
      <c r="A12" s="156">
        <v>1.1111111111111112E-2</v>
      </c>
      <c r="B12" s="80">
        <f t="shared" si="0"/>
        <v>0.29166666666197771</v>
      </c>
      <c r="C12" s="171">
        <f>IF(ISNA(VLOOKUP(D12,[1]listing!$A$1:$E$80,4,FALSE)),"NN",VLOOKUP(D12,[1]listing!$A$1:$E$80,4,FALSE))</f>
        <v>41</v>
      </c>
      <c r="D12" s="175" t="s">
        <v>67</v>
      </c>
      <c r="E12" s="92">
        <v>36526.395833333336</v>
      </c>
      <c r="F12" s="90">
        <v>36526.718055555553</v>
      </c>
      <c r="G12" s="70">
        <v>4.1666666666666664E-2</v>
      </c>
      <c r="H12" s="10"/>
      <c r="I12" s="11"/>
      <c r="J12" s="11"/>
      <c r="K12" s="12"/>
      <c r="L12" s="9"/>
      <c r="M12" s="8"/>
      <c r="N12" s="65" t="s">
        <v>26</v>
      </c>
      <c r="O12" s="66" t="s">
        <v>26</v>
      </c>
      <c r="P12" s="93">
        <v>37</v>
      </c>
      <c r="Q12" s="94">
        <v>37</v>
      </c>
      <c r="R12" s="94">
        <v>37</v>
      </c>
      <c r="S12" s="95">
        <v>37</v>
      </c>
      <c r="T12" s="93">
        <v>37</v>
      </c>
      <c r="U12" s="94">
        <v>37</v>
      </c>
      <c r="V12" s="94">
        <v>37</v>
      </c>
      <c r="W12" s="95">
        <v>37</v>
      </c>
      <c r="X12" s="64" t="s">
        <v>26</v>
      </c>
      <c r="Y12" s="65" t="s">
        <v>26</v>
      </c>
      <c r="Z12" s="65" t="s">
        <v>26</v>
      </c>
      <c r="AA12" s="66" t="s">
        <v>26</v>
      </c>
      <c r="AB12" s="2" t="s">
        <v>25</v>
      </c>
      <c r="AC12" s="3" t="s">
        <v>25</v>
      </c>
      <c r="AD12" s="3" t="s">
        <v>25</v>
      </c>
      <c r="AE12" s="66" t="s">
        <v>26</v>
      </c>
      <c r="AF12" s="93">
        <v>29</v>
      </c>
      <c r="AG12" s="94">
        <v>29</v>
      </c>
      <c r="AH12" s="94">
        <v>29</v>
      </c>
      <c r="AI12" s="95">
        <v>29</v>
      </c>
      <c r="AJ12" s="64" t="s">
        <v>26</v>
      </c>
      <c r="AK12" s="65" t="s">
        <v>26</v>
      </c>
      <c r="AL12" s="65" t="s">
        <v>26</v>
      </c>
      <c r="AM12" s="66" t="s">
        <v>26</v>
      </c>
      <c r="AN12" s="1" t="s">
        <v>24</v>
      </c>
      <c r="AO12" s="65" t="s">
        <v>26</v>
      </c>
      <c r="AP12" s="65" t="s">
        <v>26</v>
      </c>
      <c r="AQ12" s="13" t="s">
        <v>27</v>
      </c>
      <c r="AR12" s="6" t="s">
        <v>27</v>
      </c>
      <c r="AS12" s="8"/>
      <c r="AT12" s="14"/>
      <c r="AU12" s="15"/>
      <c r="AV12" s="16"/>
      <c r="AW12" s="14"/>
      <c r="AX12" s="14"/>
      <c r="AY12" s="15"/>
      <c r="AZ12" s="16"/>
      <c r="BA12" s="14"/>
      <c r="BB12" s="14"/>
      <c r="BC12" s="15"/>
      <c r="BD12" s="16"/>
      <c r="BE12" s="14"/>
      <c r="BF12" s="14"/>
      <c r="BG12" s="15"/>
      <c r="BH12" s="16"/>
      <c r="BI12" s="14"/>
      <c r="BJ12" s="14"/>
      <c r="BK12" s="15"/>
      <c r="BL12" s="16"/>
      <c r="BM12" s="14"/>
      <c r="BN12" s="14"/>
      <c r="BO12" s="15"/>
      <c r="BP12" s="16"/>
      <c r="BQ12" s="14"/>
      <c r="BR12" s="14"/>
      <c r="BS12" s="15"/>
      <c r="BT12" s="16"/>
      <c r="BU12" s="14"/>
      <c r="BV12" s="14"/>
      <c r="BW12" s="15"/>
      <c r="BX12" s="16"/>
      <c r="BY12" s="14"/>
      <c r="BZ12" s="14"/>
      <c r="CA12" s="15"/>
      <c r="CB12" s="16"/>
      <c r="CC12" s="14"/>
      <c r="CD12" s="14"/>
      <c r="CE12" s="15"/>
      <c r="CF12" s="192"/>
      <c r="CG12" s="193"/>
      <c r="CH12" s="193"/>
      <c r="CI12" s="194"/>
      <c r="CJ12" s="263"/>
      <c r="CK12" s="264"/>
      <c r="CL12" s="264"/>
      <c r="CM12" s="265"/>
      <c r="CN12" s="186" t="str">
        <f t="shared" si="1"/>
        <v>FATIHA</v>
      </c>
      <c r="CO12" s="187"/>
      <c r="CP12" s="187"/>
      <c r="CQ12" s="187"/>
      <c r="CR12" s="187"/>
      <c r="CS12" s="188"/>
    </row>
    <row r="13" spans="1:119" x14ac:dyDescent="0.2">
      <c r="A13" s="156">
        <v>1.1111111111111112E-2</v>
      </c>
      <c r="B13" s="80">
        <f t="shared" si="0"/>
        <v>0.29166666666197771</v>
      </c>
      <c r="C13" s="171">
        <f>IF(ISNA(VLOOKUP(D13,[1]listing!$A$1:$E$80,4,FALSE)),"NN",VLOOKUP(D13,[1]listing!$A$1:$E$80,4,FALSE))</f>
        <v>79</v>
      </c>
      <c r="D13" s="175" t="s">
        <v>73</v>
      </c>
      <c r="E13" s="92">
        <v>36526.395833333336</v>
      </c>
      <c r="F13" s="90">
        <v>36526.718055555553</v>
      </c>
      <c r="G13" s="70">
        <v>4.1666666666666664E-2</v>
      </c>
      <c r="H13" s="10"/>
      <c r="I13" s="11"/>
      <c r="J13" s="11"/>
      <c r="K13" s="12"/>
      <c r="L13" s="9"/>
      <c r="M13" s="8"/>
      <c r="N13" s="65" t="s">
        <v>26</v>
      </c>
      <c r="O13" s="66" t="s">
        <v>26</v>
      </c>
      <c r="P13" s="93">
        <v>20</v>
      </c>
      <c r="Q13" s="94">
        <v>20</v>
      </c>
      <c r="R13" s="94">
        <v>20</v>
      </c>
      <c r="S13" s="95">
        <v>20</v>
      </c>
      <c r="T13" s="93">
        <v>20</v>
      </c>
      <c r="U13" s="94">
        <v>20</v>
      </c>
      <c r="V13" s="94">
        <v>20</v>
      </c>
      <c r="W13" s="95">
        <v>20</v>
      </c>
      <c r="X13" s="64" t="s">
        <v>26</v>
      </c>
      <c r="Y13" s="65" t="s">
        <v>26</v>
      </c>
      <c r="Z13" s="65" t="s">
        <v>26</v>
      </c>
      <c r="AA13" s="66" t="s">
        <v>26</v>
      </c>
      <c r="AB13" s="2" t="s">
        <v>25</v>
      </c>
      <c r="AC13" s="3" t="s">
        <v>25</v>
      </c>
      <c r="AD13" s="3" t="s">
        <v>25</v>
      </c>
      <c r="AE13" s="66" t="s">
        <v>26</v>
      </c>
      <c r="AF13" s="93">
        <v>10</v>
      </c>
      <c r="AG13" s="94">
        <v>10</v>
      </c>
      <c r="AH13" s="94">
        <v>10</v>
      </c>
      <c r="AI13" s="95">
        <v>10</v>
      </c>
      <c r="AJ13" s="93">
        <v>10</v>
      </c>
      <c r="AK13" s="94">
        <v>10</v>
      </c>
      <c r="AL13" s="94">
        <v>10</v>
      </c>
      <c r="AM13" s="95">
        <v>10</v>
      </c>
      <c r="AN13" s="1" t="s">
        <v>24</v>
      </c>
      <c r="AO13" s="65" t="s">
        <v>26</v>
      </c>
      <c r="AP13" s="65" t="s">
        <v>26</v>
      </c>
      <c r="AQ13" s="13" t="s">
        <v>27</v>
      </c>
      <c r="AR13" s="6" t="s">
        <v>27</v>
      </c>
      <c r="AS13" s="8"/>
      <c r="AT13" s="14"/>
      <c r="AU13" s="15"/>
      <c r="AV13" s="16"/>
      <c r="AW13" s="14"/>
      <c r="AX13" s="14"/>
      <c r="AY13" s="15"/>
      <c r="AZ13" s="60"/>
      <c r="BA13" s="58"/>
      <c r="BB13" s="58"/>
      <c r="BC13" s="59"/>
      <c r="BD13" s="60"/>
      <c r="BE13" s="58"/>
      <c r="BF13" s="58"/>
      <c r="BG13" s="59"/>
      <c r="BH13" s="60"/>
      <c r="BI13" s="58"/>
      <c r="BJ13" s="58"/>
      <c r="BK13" s="59"/>
      <c r="BL13" s="60"/>
      <c r="BM13" s="58"/>
      <c r="BN13" s="58"/>
      <c r="BO13" s="59"/>
      <c r="BP13" s="60"/>
      <c r="BQ13" s="58"/>
      <c r="BR13" s="58"/>
      <c r="BS13" s="59"/>
      <c r="BT13" s="60"/>
      <c r="BU13" s="58"/>
      <c r="BV13" s="58"/>
      <c r="BW13" s="59"/>
      <c r="BX13" s="60"/>
      <c r="BY13" s="58"/>
      <c r="BZ13" s="58"/>
      <c r="CA13" s="59"/>
      <c r="CB13" s="60"/>
      <c r="CC13" s="58"/>
      <c r="CD13" s="58"/>
      <c r="CE13" s="59"/>
      <c r="CF13" s="192"/>
      <c r="CG13" s="193"/>
      <c r="CH13" s="193"/>
      <c r="CI13" s="194"/>
      <c r="CJ13" s="192"/>
      <c r="CK13" s="193"/>
      <c r="CL13" s="193"/>
      <c r="CM13" s="194"/>
      <c r="CN13" s="186" t="str">
        <f t="shared" si="1"/>
        <v>MARION</v>
      </c>
      <c r="CO13" s="187"/>
      <c r="CP13" s="187"/>
      <c r="CQ13" s="187"/>
      <c r="CR13" s="187"/>
      <c r="CS13" s="188"/>
    </row>
    <row r="14" spans="1:119" customFormat="1" x14ac:dyDescent="0.2">
      <c r="A14" s="156">
        <v>1.1111111111111112E-2</v>
      </c>
      <c r="B14" s="80">
        <f t="shared" si="0"/>
        <v>0.29166666666197771</v>
      </c>
      <c r="C14" s="171">
        <f>IF(ISNA(VLOOKUP(D14,[1]listing!$A$1:$E$80,4,FALSE)),"NN",VLOOKUP(D14,[1]listing!$A$1:$E$80,4,FALSE))</f>
        <v>1</v>
      </c>
      <c r="D14" s="179" t="s">
        <v>39</v>
      </c>
      <c r="E14" s="101">
        <v>36526.458333333336</v>
      </c>
      <c r="F14" s="102">
        <v>36526.780555555553</v>
      </c>
      <c r="G14" s="71">
        <v>4.1666666666666664E-2</v>
      </c>
      <c r="H14" s="9"/>
      <c r="I14" s="5"/>
      <c r="J14" s="5"/>
      <c r="K14" s="4"/>
      <c r="L14" s="9"/>
      <c r="M14" s="5"/>
      <c r="N14" s="5"/>
      <c r="O14" s="4"/>
      <c r="P14" s="9"/>
      <c r="Q14" s="5"/>
      <c r="R14" s="5"/>
      <c r="S14" s="17"/>
      <c r="T14" s="67" t="s">
        <v>26</v>
      </c>
      <c r="U14" s="94">
        <v>10</v>
      </c>
      <c r="V14" s="94">
        <v>10</v>
      </c>
      <c r="W14" s="95">
        <v>10</v>
      </c>
      <c r="X14" s="93">
        <v>10</v>
      </c>
      <c r="Y14" s="94">
        <v>10</v>
      </c>
      <c r="Z14" s="94">
        <v>10</v>
      </c>
      <c r="AA14" s="95">
        <v>10</v>
      </c>
      <c r="AB14" s="93">
        <v>10</v>
      </c>
      <c r="AC14" s="94">
        <v>10</v>
      </c>
      <c r="AD14" s="94">
        <v>10</v>
      </c>
      <c r="AE14" s="95">
        <v>10</v>
      </c>
      <c r="AF14" s="2" t="s">
        <v>25</v>
      </c>
      <c r="AG14" s="3" t="s">
        <v>25</v>
      </c>
      <c r="AH14" s="3" t="s">
        <v>25</v>
      </c>
      <c r="AI14" s="66" t="s">
        <v>26</v>
      </c>
      <c r="AJ14" s="46">
        <v>12</v>
      </c>
      <c r="AK14" s="47">
        <v>12</v>
      </c>
      <c r="AL14" s="47">
        <v>12</v>
      </c>
      <c r="AM14" s="48">
        <v>12</v>
      </c>
      <c r="AN14" s="46">
        <v>12</v>
      </c>
      <c r="AO14" s="47">
        <v>12</v>
      </c>
      <c r="AP14" s="47">
        <v>12</v>
      </c>
      <c r="AQ14" s="48">
        <v>12</v>
      </c>
      <c r="AR14" s="46">
        <v>12</v>
      </c>
      <c r="AS14" s="47">
        <v>12</v>
      </c>
      <c r="AT14" s="47">
        <v>12</v>
      </c>
      <c r="AU14" s="48">
        <v>12</v>
      </c>
      <c r="AV14" s="120" t="s">
        <v>24</v>
      </c>
      <c r="AW14" s="7" t="s">
        <v>27</v>
      </c>
      <c r="AX14" s="7" t="s">
        <v>27</v>
      </c>
      <c r="AY14" s="17"/>
      <c r="AZ14" s="9"/>
      <c r="BA14" s="5"/>
      <c r="BB14" s="5"/>
      <c r="BC14" s="4"/>
      <c r="BD14" s="9"/>
      <c r="BE14" s="5"/>
      <c r="BF14" s="5"/>
      <c r="BG14" s="4"/>
      <c r="BH14" s="9"/>
      <c r="BI14" s="5"/>
      <c r="BJ14" s="5"/>
      <c r="BK14" s="4"/>
      <c r="BL14" s="9"/>
      <c r="BM14" s="5"/>
      <c r="BN14" s="5"/>
      <c r="BO14" s="4"/>
      <c r="BP14" s="9"/>
      <c r="BQ14" s="5"/>
      <c r="BR14" s="5"/>
      <c r="BS14" s="4"/>
      <c r="BT14" s="9"/>
      <c r="BU14" s="5"/>
      <c r="BV14" s="5"/>
      <c r="BW14" s="4"/>
      <c r="BX14" s="9"/>
      <c r="BY14" s="5"/>
      <c r="BZ14" s="5"/>
      <c r="CA14" s="4"/>
      <c r="CB14" s="9"/>
      <c r="CC14" s="5"/>
      <c r="CD14" s="5"/>
      <c r="CE14" s="4"/>
      <c r="CF14" s="277"/>
      <c r="CG14" s="278"/>
      <c r="CH14" s="278"/>
      <c r="CI14" s="279"/>
      <c r="CJ14" s="277"/>
      <c r="CK14" s="278"/>
      <c r="CL14" s="278"/>
      <c r="CM14" s="279"/>
      <c r="CN14" s="186" t="str">
        <f t="shared" si="1"/>
        <v>GIULIA</v>
      </c>
      <c r="CO14" s="187"/>
      <c r="CP14" s="187"/>
      <c r="CQ14" s="187"/>
      <c r="CR14" s="187"/>
      <c r="CS14" s="188"/>
    </row>
    <row r="15" spans="1:119" x14ac:dyDescent="0.2">
      <c r="A15" s="156">
        <v>1.1111111111111112E-2</v>
      </c>
      <c r="B15" s="80">
        <f t="shared" si="0"/>
        <v>0.29166666666197771</v>
      </c>
      <c r="C15" s="171">
        <f>IF(ISNA(VLOOKUP(D15,[1]listing!$A$1:$E$80,4,FALSE)),"NN",VLOOKUP(D15,[1]listing!$A$1:$E$80,4,FALSE))</f>
        <v>23</v>
      </c>
      <c r="D15" s="76" t="s">
        <v>56</v>
      </c>
      <c r="E15" s="101">
        <v>36526.458333333336</v>
      </c>
      <c r="F15" s="102">
        <v>36526.780555555553</v>
      </c>
      <c r="G15" s="71">
        <v>4.1666666666666664E-2</v>
      </c>
      <c r="H15" s="9"/>
      <c r="I15" s="5"/>
      <c r="J15" s="5"/>
      <c r="K15" s="4"/>
      <c r="L15" s="9"/>
      <c r="M15" s="5"/>
      <c r="N15" s="5"/>
      <c r="O15" s="4"/>
      <c r="P15" s="9"/>
      <c r="Q15" s="5"/>
      <c r="R15" s="5"/>
      <c r="S15" s="17"/>
      <c r="T15" s="67" t="s">
        <v>26</v>
      </c>
      <c r="U15" s="94">
        <v>29</v>
      </c>
      <c r="V15" s="94">
        <v>29</v>
      </c>
      <c r="W15" s="95">
        <v>29</v>
      </c>
      <c r="X15" s="93">
        <v>29</v>
      </c>
      <c r="Y15" s="94">
        <v>29</v>
      </c>
      <c r="Z15" s="94">
        <v>29</v>
      </c>
      <c r="AA15" s="95">
        <v>29</v>
      </c>
      <c r="AB15" s="64" t="s">
        <v>26</v>
      </c>
      <c r="AC15" s="65" t="s">
        <v>26</v>
      </c>
      <c r="AD15" s="65" t="s">
        <v>26</v>
      </c>
      <c r="AE15" s="66" t="s">
        <v>26</v>
      </c>
      <c r="AF15" s="2" t="s">
        <v>25</v>
      </c>
      <c r="AG15" s="3" t="s">
        <v>25</v>
      </c>
      <c r="AH15" s="3" t="s">
        <v>25</v>
      </c>
      <c r="AI15" s="66" t="s">
        <v>26</v>
      </c>
      <c r="AJ15" s="46">
        <v>11</v>
      </c>
      <c r="AK15" s="47">
        <v>11</v>
      </c>
      <c r="AL15" s="47">
        <v>11</v>
      </c>
      <c r="AM15" s="48">
        <v>11</v>
      </c>
      <c r="AN15" s="46">
        <v>11</v>
      </c>
      <c r="AO15" s="47">
        <v>11</v>
      </c>
      <c r="AP15" s="47">
        <v>11</v>
      </c>
      <c r="AQ15" s="48">
        <v>11</v>
      </c>
      <c r="AR15" s="46">
        <v>11</v>
      </c>
      <c r="AS15" s="47">
        <v>11</v>
      </c>
      <c r="AT15" s="47">
        <v>11</v>
      </c>
      <c r="AU15" s="48">
        <v>11</v>
      </c>
      <c r="AV15" s="120" t="s">
        <v>24</v>
      </c>
      <c r="AW15" s="7" t="s">
        <v>27</v>
      </c>
      <c r="AX15" s="7" t="s">
        <v>27</v>
      </c>
      <c r="AY15" s="17"/>
      <c r="AZ15" s="9"/>
      <c r="BA15" s="5"/>
      <c r="BB15" s="5"/>
      <c r="BC15" s="4"/>
      <c r="BD15" s="52"/>
      <c r="BE15" s="53"/>
      <c r="BF15" s="53"/>
      <c r="BG15" s="54"/>
      <c r="BH15" s="52"/>
      <c r="BI15" s="53"/>
      <c r="BJ15" s="53"/>
      <c r="BK15" s="54"/>
      <c r="BL15" s="52"/>
      <c r="BM15" s="53"/>
      <c r="BN15" s="53"/>
      <c r="BO15" s="54"/>
      <c r="BP15" s="52"/>
      <c r="BQ15" s="53"/>
      <c r="BR15" s="53"/>
      <c r="BS15" s="54"/>
      <c r="BT15" s="52"/>
      <c r="BU15" s="53"/>
      <c r="BV15" s="53"/>
      <c r="BW15" s="54"/>
      <c r="BX15" s="52"/>
      <c r="BY15" s="53"/>
      <c r="BZ15" s="53"/>
      <c r="CA15" s="54"/>
      <c r="CB15" s="52"/>
      <c r="CC15" s="53"/>
      <c r="CD15" s="53"/>
      <c r="CE15" s="54"/>
      <c r="CF15" s="254"/>
      <c r="CG15" s="255"/>
      <c r="CH15" s="255"/>
      <c r="CI15" s="256"/>
      <c r="CJ15" s="254"/>
      <c r="CK15" s="255"/>
      <c r="CL15" s="255"/>
      <c r="CM15" s="256"/>
      <c r="CN15" s="186" t="str">
        <f t="shared" si="1"/>
        <v>CHLOE</v>
      </c>
      <c r="CO15" s="187"/>
      <c r="CP15" s="187"/>
      <c r="CQ15" s="187"/>
      <c r="CR15" s="187"/>
      <c r="CS15" s="188"/>
    </row>
    <row r="16" spans="1:119" customFormat="1" x14ac:dyDescent="0.2">
      <c r="A16" s="156">
        <v>1.1111111111111112E-2</v>
      </c>
      <c r="B16" s="80">
        <f t="shared" si="0"/>
        <v>0.29166666666197771</v>
      </c>
      <c r="C16" s="171">
        <f>IF(ISNA(VLOOKUP(D16,[1]listing!$A$1:$E$80,4,FALSE)),"NN",VLOOKUP(D16,[1]listing!$A$1:$E$80,4,FALSE))</f>
        <v>19</v>
      </c>
      <c r="D16" s="76" t="s">
        <v>65</v>
      </c>
      <c r="E16" s="101">
        <v>36526.458333333336</v>
      </c>
      <c r="F16" s="102">
        <v>36526.780555555553</v>
      </c>
      <c r="G16" s="71">
        <v>4.1666666666666664E-2</v>
      </c>
      <c r="H16" s="9"/>
      <c r="I16" s="5"/>
      <c r="J16" s="5"/>
      <c r="K16" s="4"/>
      <c r="L16" s="9"/>
      <c r="M16" s="5"/>
      <c r="N16" s="5"/>
      <c r="O16" s="4"/>
      <c r="P16" s="9"/>
      <c r="Q16" s="5"/>
      <c r="R16" s="5"/>
      <c r="S16" s="17"/>
      <c r="T16" s="67" t="s">
        <v>26</v>
      </c>
      <c r="U16" s="65" t="s">
        <v>26</v>
      </c>
      <c r="V16" s="65" t="s">
        <v>26</v>
      </c>
      <c r="W16" s="66" t="s">
        <v>26</v>
      </c>
      <c r="X16" s="64" t="s">
        <v>26</v>
      </c>
      <c r="Y16" s="65" t="s">
        <v>26</v>
      </c>
      <c r="Z16" s="65" t="s">
        <v>26</v>
      </c>
      <c r="AA16" s="66" t="s">
        <v>26</v>
      </c>
      <c r="AB16" s="64" t="s">
        <v>26</v>
      </c>
      <c r="AC16" s="65" t="s">
        <v>26</v>
      </c>
      <c r="AD16" s="65" t="s">
        <v>26</v>
      </c>
      <c r="AE16" s="66" t="s">
        <v>26</v>
      </c>
      <c r="AF16" s="2" t="s">
        <v>25</v>
      </c>
      <c r="AG16" s="3" t="s">
        <v>25</v>
      </c>
      <c r="AH16" s="3" t="s">
        <v>25</v>
      </c>
      <c r="AI16" s="66" t="s">
        <v>26</v>
      </c>
      <c r="AJ16" s="64" t="s">
        <v>26</v>
      </c>
      <c r="AK16" s="65" t="s">
        <v>26</v>
      </c>
      <c r="AL16" s="65" t="s">
        <v>26</v>
      </c>
      <c r="AM16" s="66" t="s">
        <v>26</v>
      </c>
      <c r="AN16" s="93">
        <v>10</v>
      </c>
      <c r="AO16" s="94">
        <v>10</v>
      </c>
      <c r="AP16" s="94">
        <v>10</v>
      </c>
      <c r="AQ16" s="95">
        <v>10</v>
      </c>
      <c r="AR16" s="93">
        <v>10</v>
      </c>
      <c r="AS16" s="94">
        <v>10</v>
      </c>
      <c r="AT16" s="94">
        <v>10</v>
      </c>
      <c r="AU16" s="95">
        <v>10</v>
      </c>
      <c r="AV16" s="120" t="s">
        <v>24</v>
      </c>
      <c r="AW16" s="7" t="s">
        <v>27</v>
      </c>
      <c r="AX16" s="7" t="s">
        <v>27</v>
      </c>
      <c r="AY16" s="17"/>
      <c r="AZ16" s="9"/>
      <c r="BA16" s="5"/>
      <c r="BB16" s="5"/>
      <c r="BC16" s="4"/>
      <c r="BD16" s="9"/>
      <c r="BE16" s="5"/>
      <c r="BF16" s="5"/>
      <c r="BG16" s="4"/>
      <c r="BH16" s="9"/>
      <c r="BI16" s="5"/>
      <c r="BJ16" s="5"/>
      <c r="BK16" s="4"/>
      <c r="BL16" s="9"/>
      <c r="BM16" s="5"/>
      <c r="BN16" s="5"/>
      <c r="BO16" s="4"/>
      <c r="BP16" s="9"/>
      <c r="BQ16" s="5"/>
      <c r="BR16" s="5"/>
      <c r="BS16" s="4"/>
      <c r="BT16" s="9"/>
      <c r="BU16" s="5"/>
      <c r="BV16" s="5"/>
      <c r="BW16" s="4"/>
      <c r="BX16" s="9"/>
      <c r="BY16" s="5"/>
      <c r="BZ16" s="5"/>
      <c r="CA16" s="4"/>
      <c r="CB16" s="9"/>
      <c r="CC16" s="5"/>
      <c r="CD16" s="5"/>
      <c r="CE16" s="4"/>
      <c r="CF16" s="254"/>
      <c r="CG16" s="255"/>
      <c r="CH16" s="255"/>
      <c r="CI16" s="256"/>
      <c r="CJ16" s="277"/>
      <c r="CK16" s="278"/>
      <c r="CL16" s="278"/>
      <c r="CM16" s="279"/>
      <c r="CN16" s="186" t="str">
        <f t="shared" si="1"/>
        <v>AGATHE</v>
      </c>
      <c r="CO16" s="187"/>
      <c r="CP16" s="187"/>
      <c r="CQ16" s="187"/>
      <c r="CR16" s="187"/>
      <c r="CS16" s="188"/>
    </row>
    <row r="17" spans="1:97" x14ac:dyDescent="0.2">
      <c r="A17" s="156">
        <v>1.1111111111111112E-2</v>
      </c>
      <c r="B17" s="80">
        <f t="shared" si="0"/>
        <v>0.29166666666925367</v>
      </c>
      <c r="C17" s="171">
        <f>IF(ISNA(VLOOKUP(D17,[1]listing!$A$1:$E$80,4,FALSE)),"NN",VLOOKUP(D17,[1]listing!$A$1:$E$80,4,FALSE))</f>
        <v>53</v>
      </c>
      <c r="D17" s="174" t="s">
        <v>48</v>
      </c>
      <c r="E17" s="104">
        <v>36526.490277777775</v>
      </c>
      <c r="F17" s="103">
        <v>36526.8125</v>
      </c>
      <c r="G17" s="72">
        <v>4.1666666666666664E-2</v>
      </c>
      <c r="H17" s="9"/>
      <c r="I17" s="5"/>
      <c r="J17" s="5"/>
      <c r="K17" s="4"/>
      <c r="L17" s="16"/>
      <c r="M17" s="14"/>
      <c r="N17" s="14"/>
      <c r="O17" s="15"/>
      <c r="P17" s="16"/>
      <c r="Q17" s="14"/>
      <c r="R17" s="14"/>
      <c r="S17" s="15"/>
      <c r="T17" s="9"/>
      <c r="U17" s="5"/>
      <c r="V17" s="8"/>
      <c r="W17" s="68" t="s">
        <v>26</v>
      </c>
      <c r="X17" s="46">
        <v>11</v>
      </c>
      <c r="Y17" s="47">
        <v>11</v>
      </c>
      <c r="Z17" s="47">
        <v>11</v>
      </c>
      <c r="AA17" s="48">
        <v>11</v>
      </c>
      <c r="AB17" s="46">
        <v>11</v>
      </c>
      <c r="AC17" s="47">
        <v>11</v>
      </c>
      <c r="AD17" s="47">
        <v>11</v>
      </c>
      <c r="AE17" s="48">
        <v>11</v>
      </c>
      <c r="AF17" s="46">
        <v>11</v>
      </c>
      <c r="AG17" s="47">
        <v>11</v>
      </c>
      <c r="AH17" s="47">
        <v>11</v>
      </c>
      <c r="AI17" s="48">
        <v>11</v>
      </c>
      <c r="AJ17" s="2" t="s">
        <v>25</v>
      </c>
      <c r="AK17" s="3" t="s">
        <v>25</v>
      </c>
      <c r="AL17" s="3" t="s">
        <v>25</v>
      </c>
      <c r="AM17" s="66" t="s">
        <v>26</v>
      </c>
      <c r="AN17" s="93">
        <v>20</v>
      </c>
      <c r="AO17" s="94">
        <v>20</v>
      </c>
      <c r="AP17" s="94">
        <v>20</v>
      </c>
      <c r="AQ17" s="95">
        <v>20</v>
      </c>
      <c r="AR17" s="93">
        <v>20</v>
      </c>
      <c r="AS17" s="94">
        <v>20</v>
      </c>
      <c r="AT17" s="94">
        <v>20</v>
      </c>
      <c r="AU17" s="95">
        <v>20</v>
      </c>
      <c r="AV17" s="120" t="s">
        <v>24</v>
      </c>
      <c r="AW17" s="242" t="s">
        <v>32</v>
      </c>
      <c r="AX17" s="243"/>
      <c r="AY17" s="244"/>
      <c r="AZ17" s="6" t="s">
        <v>27</v>
      </c>
      <c r="BA17" s="7" t="s">
        <v>27</v>
      </c>
      <c r="BB17" s="8"/>
      <c r="BC17" s="4"/>
      <c r="BD17" s="16"/>
      <c r="BE17" s="14"/>
      <c r="BF17" s="14"/>
      <c r="BG17" s="15"/>
      <c r="BH17" s="16"/>
      <c r="BI17" s="14"/>
      <c r="BJ17" s="14"/>
      <c r="BK17" s="15"/>
      <c r="BL17" s="52"/>
      <c r="BM17" s="53"/>
      <c r="BN17" s="53"/>
      <c r="BO17" s="54"/>
      <c r="BP17" s="52"/>
      <c r="BQ17" s="53"/>
      <c r="BR17" s="53"/>
      <c r="BS17" s="54"/>
      <c r="BT17" s="52"/>
      <c r="BU17" s="53"/>
      <c r="BV17" s="53"/>
      <c r="BW17" s="54"/>
      <c r="BX17" s="52"/>
      <c r="BY17" s="53"/>
      <c r="BZ17" s="53"/>
      <c r="CA17" s="54"/>
      <c r="CB17" s="52"/>
      <c r="CC17" s="53"/>
      <c r="CD17" s="53"/>
      <c r="CE17" s="54"/>
      <c r="CF17" s="183"/>
      <c r="CG17" s="184"/>
      <c r="CH17" s="184"/>
      <c r="CI17" s="185"/>
      <c r="CJ17" s="183"/>
      <c r="CK17" s="184"/>
      <c r="CL17" s="184"/>
      <c r="CM17" s="185"/>
      <c r="CN17" s="186" t="str">
        <f t="shared" si="1"/>
        <v>WILSON</v>
      </c>
      <c r="CO17" s="187"/>
      <c r="CP17" s="187"/>
      <c r="CQ17" s="187"/>
      <c r="CR17" s="187"/>
      <c r="CS17" s="188"/>
    </row>
    <row r="18" spans="1:97" customFormat="1" x14ac:dyDescent="0.2">
      <c r="A18" s="156">
        <v>1.1111111111111112E-2</v>
      </c>
      <c r="B18" s="80">
        <f t="shared" si="0"/>
        <v>0.29166666666925367</v>
      </c>
      <c r="C18" s="171" t="str">
        <f>IF(ISNA(VLOOKUP(D18,[1]listing!$A$1:$E$80,4,FALSE)),"NN",VLOOKUP(D18,[1]listing!$A$1:$E$80,4,FALSE))</f>
        <v>NN</v>
      </c>
      <c r="D18" s="174" t="s">
        <v>42</v>
      </c>
      <c r="E18" s="104">
        <v>36526.490277777775</v>
      </c>
      <c r="F18" s="103">
        <v>36526.8125</v>
      </c>
      <c r="G18" s="72">
        <v>4.1666666666666664E-2</v>
      </c>
      <c r="H18" s="9"/>
      <c r="I18" s="5"/>
      <c r="J18" s="5"/>
      <c r="K18" s="4"/>
      <c r="L18" s="16"/>
      <c r="M18" s="14"/>
      <c r="N18" s="14"/>
      <c r="O18" s="15"/>
      <c r="P18" s="16"/>
      <c r="Q18" s="14"/>
      <c r="R18" s="14"/>
      <c r="S18" s="15"/>
      <c r="T18" s="9"/>
      <c r="U18" s="5"/>
      <c r="V18" s="8"/>
      <c r="W18" s="68" t="s">
        <v>26</v>
      </c>
      <c r="X18" s="55">
        <v>23</v>
      </c>
      <c r="Y18" s="56">
        <v>23</v>
      </c>
      <c r="Z18" s="56">
        <v>23</v>
      </c>
      <c r="AA18" s="57">
        <v>23</v>
      </c>
      <c r="AB18" s="55">
        <v>23</v>
      </c>
      <c r="AC18" s="56">
        <v>23</v>
      </c>
      <c r="AD18" s="56">
        <v>23</v>
      </c>
      <c r="AE18" s="57">
        <v>23</v>
      </c>
      <c r="AF18" s="55">
        <v>23</v>
      </c>
      <c r="AG18" s="56">
        <v>23</v>
      </c>
      <c r="AH18" s="56">
        <v>23</v>
      </c>
      <c r="AI18" s="57">
        <v>23</v>
      </c>
      <c r="AJ18" s="2" t="s">
        <v>25</v>
      </c>
      <c r="AK18" s="3" t="s">
        <v>25</v>
      </c>
      <c r="AL18" s="3" t="s">
        <v>25</v>
      </c>
      <c r="AM18" s="66" t="s">
        <v>26</v>
      </c>
      <c r="AN18" s="64" t="s">
        <v>26</v>
      </c>
      <c r="AO18" s="65" t="s">
        <v>26</v>
      </c>
      <c r="AP18" s="65" t="s">
        <v>26</v>
      </c>
      <c r="AQ18" s="66" t="s">
        <v>26</v>
      </c>
      <c r="AR18" s="64" t="s">
        <v>26</v>
      </c>
      <c r="AS18" s="65" t="s">
        <v>26</v>
      </c>
      <c r="AT18" s="65" t="s">
        <v>26</v>
      </c>
      <c r="AU18" s="66" t="s">
        <v>26</v>
      </c>
      <c r="AV18" s="120" t="s">
        <v>24</v>
      </c>
      <c r="AW18" s="236" t="s">
        <v>35</v>
      </c>
      <c r="AX18" s="237"/>
      <c r="AY18" s="238"/>
      <c r="AZ18" s="6" t="s">
        <v>27</v>
      </c>
      <c r="BA18" s="7" t="s">
        <v>27</v>
      </c>
      <c r="BB18" s="8"/>
      <c r="BC18" s="4"/>
      <c r="BD18" s="16"/>
      <c r="BE18" s="14"/>
      <c r="BF18" s="14"/>
      <c r="BG18" s="15"/>
      <c r="BH18" s="16"/>
      <c r="BI18" s="14"/>
      <c r="BJ18" s="14"/>
      <c r="BK18" s="15"/>
      <c r="BL18" s="16"/>
      <c r="BM18" s="14"/>
      <c r="BN18" s="14"/>
      <c r="BO18" s="15"/>
      <c r="BP18" s="16"/>
      <c r="BQ18" s="14"/>
      <c r="BR18" s="14"/>
      <c r="BS18" s="15"/>
      <c r="BT18" s="16"/>
      <c r="BU18" s="14"/>
      <c r="BV18" s="14"/>
      <c r="BW18" s="15"/>
      <c r="BX18" s="16"/>
      <c r="BY18" s="14"/>
      <c r="BZ18" s="14"/>
      <c r="CA18" s="15"/>
      <c r="CB18" s="16"/>
      <c r="CC18" s="14"/>
      <c r="CD18" s="14"/>
      <c r="CE18" s="15"/>
      <c r="CF18" s="183"/>
      <c r="CG18" s="184"/>
      <c r="CH18" s="184"/>
      <c r="CI18" s="185"/>
      <c r="CJ18" s="183"/>
      <c r="CK18" s="184"/>
      <c r="CL18" s="184"/>
      <c r="CM18" s="185"/>
      <c r="CN18" s="186" t="str">
        <f t="shared" si="1"/>
        <v>RYAN</v>
      </c>
      <c r="CO18" s="187"/>
      <c r="CP18" s="187"/>
      <c r="CQ18" s="187"/>
      <c r="CR18" s="187"/>
      <c r="CS18" s="188"/>
    </row>
    <row r="19" spans="1:97" customFormat="1" x14ac:dyDescent="0.2">
      <c r="A19" s="156">
        <v>1.1111111111111112E-2</v>
      </c>
      <c r="B19" s="80">
        <f t="shared" si="0"/>
        <v>0.29166666666925367</v>
      </c>
      <c r="C19" s="171" t="str">
        <f>IF(ISNA(VLOOKUP(D19,[1]listing!$A$1:$E$80,4,FALSE)),"NN",VLOOKUP(D19,[1]listing!$A$1:$E$80,4,FALSE))</f>
        <v>NN</v>
      </c>
      <c r="D19" s="174" t="s">
        <v>76</v>
      </c>
      <c r="E19" s="104">
        <v>36526.490277777775</v>
      </c>
      <c r="F19" s="103">
        <v>36526.8125</v>
      </c>
      <c r="G19" s="72">
        <v>4.1666666666666664E-2</v>
      </c>
      <c r="H19" s="9"/>
      <c r="I19" s="5"/>
      <c r="J19" s="5"/>
      <c r="K19" s="4"/>
      <c r="L19" s="16"/>
      <c r="M19" s="14"/>
      <c r="N19" s="14"/>
      <c r="O19" s="15"/>
      <c r="P19" s="16"/>
      <c r="Q19" s="14"/>
      <c r="R19" s="14"/>
      <c r="S19" s="15"/>
      <c r="T19" s="9"/>
      <c r="U19" s="5"/>
      <c r="V19" s="8"/>
      <c r="W19" s="68" t="s">
        <v>26</v>
      </c>
      <c r="X19" s="55">
        <v>24</v>
      </c>
      <c r="Y19" s="56">
        <v>24</v>
      </c>
      <c r="Z19" s="56">
        <v>24</v>
      </c>
      <c r="AA19" s="57">
        <v>24</v>
      </c>
      <c r="AB19" s="55">
        <v>24</v>
      </c>
      <c r="AC19" s="56">
        <v>24</v>
      </c>
      <c r="AD19" s="56">
        <v>24</v>
      </c>
      <c r="AE19" s="57">
        <v>24</v>
      </c>
      <c r="AF19" s="55">
        <v>24</v>
      </c>
      <c r="AG19" s="56">
        <v>24</v>
      </c>
      <c r="AH19" s="56">
        <v>24</v>
      </c>
      <c r="AI19" s="57">
        <v>24</v>
      </c>
      <c r="AJ19" s="2" t="s">
        <v>25</v>
      </c>
      <c r="AK19" s="3" t="s">
        <v>25</v>
      </c>
      <c r="AL19" s="3" t="s">
        <v>25</v>
      </c>
      <c r="AM19" s="66" t="s">
        <v>26</v>
      </c>
      <c r="AN19" s="64" t="s">
        <v>26</v>
      </c>
      <c r="AO19" s="65" t="s">
        <v>26</v>
      </c>
      <c r="AP19" s="65" t="s">
        <v>26</v>
      </c>
      <c r="AQ19" s="66" t="s">
        <v>26</v>
      </c>
      <c r="AR19" s="64" t="s">
        <v>26</v>
      </c>
      <c r="AS19" s="65" t="s">
        <v>26</v>
      </c>
      <c r="AT19" s="65" t="s">
        <v>26</v>
      </c>
      <c r="AU19" s="66" t="s">
        <v>26</v>
      </c>
      <c r="AV19" s="120" t="s">
        <v>24</v>
      </c>
      <c r="AW19" s="236" t="s">
        <v>35</v>
      </c>
      <c r="AX19" s="237"/>
      <c r="AY19" s="238"/>
      <c r="AZ19" s="6" t="s">
        <v>27</v>
      </c>
      <c r="BA19" s="7" t="s">
        <v>27</v>
      </c>
      <c r="BB19" s="8"/>
      <c r="BC19" s="4"/>
      <c r="BD19" s="16"/>
      <c r="BE19" s="14"/>
      <c r="BF19" s="14"/>
      <c r="BG19" s="15"/>
      <c r="BH19" s="16"/>
      <c r="BI19" s="14"/>
      <c r="BJ19" s="14"/>
      <c r="BK19" s="15"/>
      <c r="BL19" s="16"/>
      <c r="BM19" s="14"/>
      <c r="BN19" s="14"/>
      <c r="BO19" s="15"/>
      <c r="BP19" s="16"/>
      <c r="BQ19" s="14"/>
      <c r="BR19" s="14"/>
      <c r="BS19" s="15"/>
      <c r="BT19" s="16"/>
      <c r="BU19" s="14"/>
      <c r="BV19" s="14"/>
      <c r="BW19" s="15"/>
      <c r="BX19" s="16"/>
      <c r="BY19" s="14"/>
      <c r="BZ19" s="14"/>
      <c r="CA19" s="15"/>
      <c r="CB19" s="16"/>
      <c r="CC19" s="14"/>
      <c r="CD19" s="14"/>
      <c r="CE19" s="15"/>
      <c r="CF19" s="183"/>
      <c r="CG19" s="184"/>
      <c r="CH19" s="184"/>
      <c r="CI19" s="185"/>
      <c r="CJ19" s="229"/>
      <c r="CK19" s="230"/>
      <c r="CL19" s="230"/>
      <c r="CM19" s="231"/>
      <c r="CN19" s="186" t="str">
        <f t="shared" si="1"/>
        <v>MICHEL</v>
      </c>
      <c r="CO19" s="187"/>
      <c r="CP19" s="187"/>
      <c r="CQ19" s="187"/>
      <c r="CR19" s="187"/>
      <c r="CS19" s="188"/>
    </row>
    <row r="20" spans="1:97" customFormat="1" x14ac:dyDescent="0.2">
      <c r="A20" s="156">
        <v>1.1111111111111112E-2</v>
      </c>
      <c r="B20" s="80">
        <f t="shared" si="0"/>
        <v>0.29166666666925367</v>
      </c>
      <c r="C20" s="171">
        <f>IF(ISNA(VLOOKUP(D20,[1]listing!$A$1:$E$80,4,FALSE)),"NN",VLOOKUP(D20,[1]listing!$A$1:$E$80,4,FALSE))</f>
        <v>36</v>
      </c>
      <c r="D20" s="174" t="s">
        <v>61</v>
      </c>
      <c r="E20" s="104">
        <v>36526.490277777775</v>
      </c>
      <c r="F20" s="103">
        <v>36526.8125</v>
      </c>
      <c r="G20" s="72">
        <v>4.1666666666666664E-2</v>
      </c>
      <c r="H20" s="9"/>
      <c r="I20" s="5"/>
      <c r="J20" s="5"/>
      <c r="K20" s="4"/>
      <c r="L20" s="16"/>
      <c r="M20" s="14"/>
      <c r="N20" s="14"/>
      <c r="O20" s="15"/>
      <c r="P20" s="16"/>
      <c r="Q20" s="14"/>
      <c r="R20" s="14"/>
      <c r="S20" s="15"/>
      <c r="T20" s="9"/>
      <c r="U20" s="5"/>
      <c r="V20" s="8"/>
      <c r="W20" s="68" t="s">
        <v>26</v>
      </c>
      <c r="X20" s="93">
        <v>26</v>
      </c>
      <c r="Y20" s="94">
        <v>26</v>
      </c>
      <c r="Z20" s="94">
        <v>26</v>
      </c>
      <c r="AA20" s="95">
        <v>26</v>
      </c>
      <c r="AB20" s="93">
        <v>26</v>
      </c>
      <c r="AC20" s="94">
        <v>26</v>
      </c>
      <c r="AD20" s="94">
        <v>26</v>
      </c>
      <c r="AE20" s="95">
        <v>26</v>
      </c>
      <c r="AF20" s="93">
        <v>26</v>
      </c>
      <c r="AG20" s="94">
        <v>26</v>
      </c>
      <c r="AH20" s="94">
        <v>26</v>
      </c>
      <c r="AI20" s="95">
        <v>26</v>
      </c>
      <c r="AJ20" s="2" t="s">
        <v>25</v>
      </c>
      <c r="AK20" s="3" t="s">
        <v>25</v>
      </c>
      <c r="AL20" s="3" t="s">
        <v>25</v>
      </c>
      <c r="AM20" s="66" t="s">
        <v>26</v>
      </c>
      <c r="AN20" s="64" t="s">
        <v>26</v>
      </c>
      <c r="AO20" s="65" t="s">
        <v>26</v>
      </c>
      <c r="AP20" s="65" t="s">
        <v>26</v>
      </c>
      <c r="AQ20" s="66" t="s">
        <v>26</v>
      </c>
      <c r="AR20" s="64" t="s">
        <v>26</v>
      </c>
      <c r="AS20" s="65" t="s">
        <v>26</v>
      </c>
      <c r="AT20" s="65" t="s">
        <v>26</v>
      </c>
      <c r="AU20" s="66" t="s">
        <v>26</v>
      </c>
      <c r="AV20" s="120" t="s">
        <v>24</v>
      </c>
      <c r="AW20" s="245" t="s">
        <v>30</v>
      </c>
      <c r="AX20" s="246"/>
      <c r="AY20" s="247"/>
      <c r="AZ20" s="6" t="s">
        <v>27</v>
      </c>
      <c r="BA20" s="7" t="s">
        <v>27</v>
      </c>
      <c r="BB20" s="8"/>
      <c r="BC20" s="4"/>
      <c r="BD20" s="16"/>
      <c r="BE20" s="14"/>
      <c r="BF20" s="14"/>
      <c r="BG20" s="15"/>
      <c r="BH20" s="16"/>
      <c r="BI20" s="14"/>
      <c r="BJ20" s="14"/>
      <c r="BK20" s="15"/>
      <c r="BL20" s="9"/>
      <c r="BM20" s="14"/>
      <c r="BN20" s="14"/>
      <c r="BO20" s="15"/>
      <c r="BP20" s="16"/>
      <c r="BQ20" s="14"/>
      <c r="BR20" s="14"/>
      <c r="BS20" s="15"/>
      <c r="BT20" s="16"/>
      <c r="BU20" s="14"/>
      <c r="BV20" s="14"/>
      <c r="BW20" s="15"/>
      <c r="BX20" s="16"/>
      <c r="BY20" s="14"/>
      <c r="BZ20" s="14"/>
      <c r="CA20" s="15"/>
      <c r="CB20" s="16"/>
      <c r="CC20" s="14"/>
      <c r="CD20" s="14"/>
      <c r="CE20" s="15"/>
      <c r="CF20" s="229"/>
      <c r="CG20" s="230"/>
      <c r="CH20" s="230"/>
      <c r="CI20" s="231"/>
      <c r="CJ20" s="229"/>
      <c r="CK20" s="230"/>
      <c r="CL20" s="230"/>
      <c r="CM20" s="231"/>
      <c r="CN20" s="186" t="str">
        <f t="shared" si="1"/>
        <v>MOHAMED</v>
      </c>
      <c r="CO20" s="187"/>
      <c r="CP20" s="187"/>
      <c r="CQ20" s="187"/>
      <c r="CR20" s="187"/>
      <c r="CS20" s="188"/>
    </row>
    <row r="21" spans="1:97" customFormat="1" x14ac:dyDescent="0.2">
      <c r="A21" s="156">
        <v>1.1111111111111112E-2</v>
      </c>
      <c r="B21" s="80">
        <f t="shared" si="0"/>
        <v>0.14583333333592033</v>
      </c>
      <c r="C21" s="171">
        <f>IF(ISNA(VLOOKUP(D21,[1]listing!$A$1:$E$80,4,FALSE)),"NN",VLOOKUP(D21,[1]listing!$A$1:$E$80,4,FALSE))</f>
        <v>55</v>
      </c>
      <c r="D21" s="174" t="s">
        <v>75</v>
      </c>
      <c r="E21" s="104">
        <v>36526.490277777775</v>
      </c>
      <c r="F21" s="103">
        <v>36526.625</v>
      </c>
      <c r="G21" s="72">
        <v>0</v>
      </c>
      <c r="H21" s="9"/>
      <c r="I21" s="5"/>
      <c r="J21" s="5"/>
      <c r="K21" s="4"/>
      <c r="L21" s="16"/>
      <c r="M21" s="14"/>
      <c r="N21" s="14"/>
      <c r="O21" s="15"/>
      <c r="P21" s="16"/>
      <c r="Q21" s="14"/>
      <c r="R21" s="14"/>
      <c r="S21" s="15"/>
      <c r="T21" s="9"/>
      <c r="U21" s="5"/>
      <c r="V21" s="8"/>
      <c r="W21" s="68" t="s">
        <v>26</v>
      </c>
      <c r="X21" s="64" t="s">
        <v>26</v>
      </c>
      <c r="Y21" s="65" t="s">
        <v>26</v>
      </c>
      <c r="Z21" s="65" t="s">
        <v>26</v>
      </c>
      <c r="AA21" s="66" t="s">
        <v>26</v>
      </c>
      <c r="AB21" s="64" t="s">
        <v>26</v>
      </c>
      <c r="AC21" s="65" t="s">
        <v>26</v>
      </c>
      <c r="AD21" s="65" t="s">
        <v>26</v>
      </c>
      <c r="AE21" s="66" t="s">
        <v>26</v>
      </c>
      <c r="AF21" s="6" t="s">
        <v>27</v>
      </c>
      <c r="AG21" s="7" t="s">
        <v>27</v>
      </c>
      <c r="AH21" s="65" t="s">
        <v>26</v>
      </c>
      <c r="AI21" s="66" t="s">
        <v>26</v>
      </c>
      <c r="AJ21" s="8"/>
      <c r="AK21" s="14"/>
      <c r="AL21" s="14"/>
      <c r="AM21" s="15"/>
      <c r="AN21" s="16"/>
      <c r="AO21" s="14"/>
      <c r="AP21" s="14"/>
      <c r="AQ21" s="15"/>
      <c r="AR21" s="16"/>
      <c r="AS21" s="14"/>
      <c r="AT21" s="14"/>
      <c r="AU21" s="15"/>
      <c r="AV21" s="16"/>
      <c r="AW21" s="14"/>
      <c r="AX21" s="14"/>
      <c r="AY21" s="15"/>
      <c r="AZ21" s="16"/>
      <c r="BA21" s="14"/>
      <c r="BB21" s="14"/>
      <c r="BC21" s="15"/>
      <c r="BD21" s="16"/>
      <c r="BE21" s="14"/>
      <c r="BF21" s="14"/>
      <c r="BG21" s="15"/>
      <c r="BH21" s="16"/>
      <c r="BI21" s="14"/>
      <c r="BJ21" s="14"/>
      <c r="BK21" s="15"/>
      <c r="BL21" s="16"/>
      <c r="BM21" s="14"/>
      <c r="BN21" s="14"/>
      <c r="BO21" s="15"/>
      <c r="BP21" s="16"/>
      <c r="BQ21" s="14"/>
      <c r="BR21" s="14"/>
      <c r="BS21" s="15"/>
      <c r="BT21" s="16"/>
      <c r="BU21" s="14"/>
      <c r="BV21" s="14"/>
      <c r="BW21" s="15"/>
      <c r="BX21" s="16"/>
      <c r="BY21" s="14"/>
      <c r="BZ21" s="14"/>
      <c r="CA21" s="15"/>
      <c r="CB21" s="16"/>
      <c r="CC21" s="14"/>
      <c r="CD21" s="14"/>
      <c r="CE21" s="15"/>
      <c r="CF21" s="183"/>
      <c r="CG21" s="184"/>
      <c r="CH21" s="184"/>
      <c r="CI21" s="185"/>
      <c r="CJ21" s="229"/>
      <c r="CK21" s="230"/>
      <c r="CL21" s="230"/>
      <c r="CM21" s="231"/>
      <c r="CN21" s="186" t="str">
        <f t="shared" si="1"/>
        <v>NORMA</v>
      </c>
      <c r="CO21" s="187"/>
      <c r="CP21" s="187"/>
      <c r="CQ21" s="187"/>
      <c r="CR21" s="187"/>
      <c r="CS21" s="188"/>
    </row>
    <row r="22" spans="1:97" customFormat="1" x14ac:dyDescent="0.2">
      <c r="A22" s="156">
        <v>1.1111111111111112E-2</v>
      </c>
      <c r="B22" s="80">
        <f t="shared" si="0"/>
        <v>0.33333333333349502</v>
      </c>
      <c r="C22" s="171">
        <f>IF(ISNA(VLOOKUP(D22,[1]listing!$A$1:$E$80,4,FALSE)),"NN",VLOOKUP(D22,[1]listing!$A$1:$E$80,4,FALSE))</f>
        <v>9</v>
      </c>
      <c r="D22" s="174" t="s">
        <v>72</v>
      </c>
      <c r="E22" s="104">
        <v>36526.490277777775</v>
      </c>
      <c r="F22" s="103">
        <v>36526.854166666664</v>
      </c>
      <c r="G22" s="72">
        <v>4.1666666666666664E-2</v>
      </c>
      <c r="H22" s="9"/>
      <c r="I22" s="5"/>
      <c r="J22" s="5"/>
      <c r="K22" s="4"/>
      <c r="L22" s="16"/>
      <c r="M22" s="14"/>
      <c r="N22" s="14"/>
      <c r="O22" s="15"/>
      <c r="P22" s="16"/>
      <c r="Q22" s="14"/>
      <c r="R22" s="14"/>
      <c r="S22" s="15"/>
      <c r="T22" s="9"/>
      <c r="U22" s="5"/>
      <c r="V22" s="8"/>
      <c r="W22" s="68" t="s">
        <v>26</v>
      </c>
      <c r="X22" s="93">
        <v>30</v>
      </c>
      <c r="Y22" s="94">
        <v>30</v>
      </c>
      <c r="Z22" s="94">
        <v>30</v>
      </c>
      <c r="AA22" s="95">
        <v>30</v>
      </c>
      <c r="AB22" s="93">
        <v>30</v>
      </c>
      <c r="AC22" s="94">
        <v>30</v>
      </c>
      <c r="AD22" s="94">
        <v>30</v>
      </c>
      <c r="AE22" s="95">
        <v>30</v>
      </c>
      <c r="AF22" s="93">
        <v>30</v>
      </c>
      <c r="AG22" s="94">
        <v>30</v>
      </c>
      <c r="AH22" s="94">
        <v>30</v>
      </c>
      <c r="AI22" s="95">
        <v>30</v>
      </c>
      <c r="AJ22" s="2" t="s">
        <v>25</v>
      </c>
      <c r="AK22" s="3" t="s">
        <v>25</v>
      </c>
      <c r="AL22" s="3" t="s">
        <v>25</v>
      </c>
      <c r="AM22" s="66" t="s">
        <v>26</v>
      </c>
      <c r="AN22" s="64" t="s">
        <v>26</v>
      </c>
      <c r="AO22" s="65" t="s">
        <v>26</v>
      </c>
      <c r="AP22" s="65" t="s">
        <v>26</v>
      </c>
      <c r="AQ22" s="66" t="s">
        <v>26</v>
      </c>
      <c r="AR22" s="64" t="s">
        <v>26</v>
      </c>
      <c r="AS22" s="65" t="s">
        <v>26</v>
      </c>
      <c r="AT22" s="65" t="s">
        <v>26</v>
      </c>
      <c r="AU22" s="66" t="s">
        <v>26</v>
      </c>
      <c r="AV22" s="120" t="s">
        <v>24</v>
      </c>
      <c r="AW22" s="65" t="s">
        <v>26</v>
      </c>
      <c r="AX22" s="65" t="s">
        <v>26</v>
      </c>
      <c r="AY22" s="66" t="s">
        <v>26</v>
      </c>
      <c r="AZ22" s="64" t="s">
        <v>26</v>
      </c>
      <c r="BA22" s="65" t="s">
        <v>26</v>
      </c>
      <c r="BB22" s="65" t="s">
        <v>26</v>
      </c>
      <c r="BC22" s="66" t="s">
        <v>26</v>
      </c>
      <c r="BD22" s="6" t="s">
        <v>27</v>
      </c>
      <c r="BE22" s="7" t="s">
        <v>27</v>
      </c>
      <c r="BF22" s="8"/>
      <c r="BG22" s="4"/>
      <c r="BH22" s="16"/>
      <c r="BI22" s="14"/>
      <c r="BJ22" s="14"/>
      <c r="BK22" s="15"/>
      <c r="BL22" s="16"/>
      <c r="BM22" s="14"/>
      <c r="BN22" s="14"/>
      <c r="BO22" s="15"/>
      <c r="BP22" s="16"/>
      <c r="BQ22" s="14"/>
      <c r="BR22" s="14"/>
      <c r="BS22" s="15"/>
      <c r="BT22" s="16"/>
      <c r="BU22" s="14"/>
      <c r="BV22" s="14"/>
      <c r="BW22" s="15"/>
      <c r="BX22" s="16"/>
      <c r="BY22" s="14"/>
      <c r="BZ22" s="14"/>
      <c r="CA22" s="15"/>
      <c r="CB22" s="16"/>
      <c r="CC22" s="14"/>
      <c r="CD22" s="14"/>
      <c r="CE22" s="15"/>
      <c r="CF22" s="183"/>
      <c r="CG22" s="184"/>
      <c r="CH22" s="184"/>
      <c r="CI22" s="185"/>
      <c r="CJ22" s="183"/>
      <c r="CK22" s="184"/>
      <c r="CL22" s="184"/>
      <c r="CM22" s="185"/>
      <c r="CN22" s="186" t="str">
        <f t="shared" si="1"/>
        <v>LAURINE L</v>
      </c>
      <c r="CO22" s="187"/>
      <c r="CP22" s="187"/>
      <c r="CQ22" s="187"/>
      <c r="CR22" s="187"/>
      <c r="CS22" s="188"/>
    </row>
    <row r="23" spans="1:97" customFormat="1" x14ac:dyDescent="0.2">
      <c r="A23" s="156">
        <v>1.1111111111111112E-2</v>
      </c>
      <c r="B23" s="80">
        <f t="shared" si="0"/>
        <v>0.33333333333349502</v>
      </c>
      <c r="C23" s="171">
        <f>IF(ISNA(VLOOKUP(D23,[1]listing!$A$1:$E$80,4,FALSE)),"NN",VLOOKUP(D23,[1]listing!$A$1:$E$80,4,FALSE))</f>
        <v>47</v>
      </c>
      <c r="D23" s="174" t="s">
        <v>47</v>
      </c>
      <c r="E23" s="104">
        <v>36526.490277777775</v>
      </c>
      <c r="F23" s="103">
        <v>36526.854166666664</v>
      </c>
      <c r="G23" s="72">
        <v>4.1666666666666664E-2</v>
      </c>
      <c r="H23" s="9"/>
      <c r="I23" s="5"/>
      <c r="J23" s="5"/>
      <c r="K23" s="4"/>
      <c r="L23" s="16"/>
      <c r="M23" s="14"/>
      <c r="N23" s="14"/>
      <c r="O23" s="15"/>
      <c r="P23" s="16"/>
      <c r="Q23" s="14"/>
      <c r="R23" s="14"/>
      <c r="S23" s="15"/>
      <c r="T23" s="9"/>
      <c r="U23" s="5"/>
      <c r="V23" s="8"/>
      <c r="W23" s="68" t="s">
        <v>26</v>
      </c>
      <c r="X23" s="93">
        <v>35</v>
      </c>
      <c r="Y23" s="94">
        <v>35</v>
      </c>
      <c r="Z23" s="94">
        <v>35</v>
      </c>
      <c r="AA23" s="95">
        <v>35</v>
      </c>
      <c r="AB23" s="93">
        <v>35</v>
      </c>
      <c r="AC23" s="94">
        <v>35</v>
      </c>
      <c r="AD23" s="94">
        <v>35</v>
      </c>
      <c r="AE23" s="95">
        <v>35</v>
      </c>
      <c r="AF23" s="93">
        <v>35</v>
      </c>
      <c r="AG23" s="94">
        <v>35</v>
      </c>
      <c r="AH23" s="94">
        <v>35</v>
      </c>
      <c r="AI23" s="95">
        <v>35</v>
      </c>
      <c r="AJ23" s="2" t="s">
        <v>25</v>
      </c>
      <c r="AK23" s="3" t="s">
        <v>25</v>
      </c>
      <c r="AL23" s="3" t="s">
        <v>25</v>
      </c>
      <c r="AM23" s="66" t="s">
        <v>26</v>
      </c>
      <c r="AN23" s="64" t="s">
        <v>26</v>
      </c>
      <c r="AO23" s="65" t="s">
        <v>26</v>
      </c>
      <c r="AP23" s="65" t="s">
        <v>26</v>
      </c>
      <c r="AQ23" s="66" t="s">
        <v>26</v>
      </c>
      <c r="AR23" s="64" t="s">
        <v>26</v>
      </c>
      <c r="AS23" s="65" t="s">
        <v>26</v>
      </c>
      <c r="AT23" s="65" t="s">
        <v>26</v>
      </c>
      <c r="AU23" s="66" t="s">
        <v>26</v>
      </c>
      <c r="AV23" s="120" t="s">
        <v>24</v>
      </c>
      <c r="AW23" s="65" t="s">
        <v>26</v>
      </c>
      <c r="AX23" s="65" t="s">
        <v>26</v>
      </c>
      <c r="AY23" s="66" t="s">
        <v>26</v>
      </c>
      <c r="AZ23" s="64" t="s">
        <v>26</v>
      </c>
      <c r="BA23" s="65" t="s">
        <v>26</v>
      </c>
      <c r="BB23" s="65" t="s">
        <v>26</v>
      </c>
      <c r="BC23" s="66" t="s">
        <v>26</v>
      </c>
      <c r="BD23" s="6" t="s">
        <v>27</v>
      </c>
      <c r="BE23" s="7" t="s">
        <v>27</v>
      </c>
      <c r="BF23" s="8"/>
      <c r="BG23" s="4"/>
      <c r="BH23" s="16"/>
      <c r="BI23" s="14"/>
      <c r="BJ23" s="14"/>
      <c r="BK23" s="15"/>
      <c r="BL23" s="16"/>
      <c r="BM23" s="14"/>
      <c r="BN23" s="14"/>
      <c r="BO23" s="15"/>
      <c r="BP23" s="16"/>
      <c r="BQ23" s="14"/>
      <c r="BR23" s="14"/>
      <c r="BS23" s="15"/>
      <c r="BT23" s="16"/>
      <c r="BU23" s="14"/>
      <c r="BV23" s="14"/>
      <c r="BW23" s="15"/>
      <c r="BX23" s="16"/>
      <c r="BY23" s="14"/>
      <c r="BZ23" s="14"/>
      <c r="CA23" s="15"/>
      <c r="CB23" s="16"/>
      <c r="CC23" s="14"/>
      <c r="CD23" s="14"/>
      <c r="CE23" s="15"/>
      <c r="CF23" s="183"/>
      <c r="CG23" s="184"/>
      <c r="CH23" s="184"/>
      <c r="CI23" s="185"/>
      <c r="CJ23" s="183"/>
      <c r="CK23" s="184"/>
      <c r="CL23" s="184"/>
      <c r="CM23" s="185"/>
      <c r="CN23" s="186" t="str">
        <f t="shared" si="1"/>
        <v>ENZO</v>
      </c>
      <c r="CO23" s="187"/>
      <c r="CP23" s="187"/>
      <c r="CQ23" s="187"/>
      <c r="CR23" s="187"/>
      <c r="CS23" s="188"/>
    </row>
    <row r="24" spans="1:97" customFormat="1" x14ac:dyDescent="0.2">
      <c r="A24" s="156">
        <v>1.1111111111111112E-2</v>
      </c>
      <c r="B24" s="80">
        <f t="shared" si="0"/>
        <v>0.36458333333106974</v>
      </c>
      <c r="C24" s="171">
        <f>IF(ISNA(VLOOKUP(D24,[1]listing!$A$1:$E$80,4,FALSE)),"NN",VLOOKUP(D24,[1]listing!$A$1:$E$80,4,FALSE))</f>
        <v>10</v>
      </c>
      <c r="D24" s="173" t="s">
        <v>49</v>
      </c>
      <c r="E24" s="105">
        <v>36526.5</v>
      </c>
      <c r="F24" s="106">
        <v>36526.905555555553</v>
      </c>
      <c r="G24" s="73">
        <v>5.2083333333333336E-2</v>
      </c>
      <c r="H24" s="9"/>
      <c r="I24" s="5"/>
      <c r="J24" s="5"/>
      <c r="K24" s="4"/>
      <c r="L24" s="9"/>
      <c r="M24" s="5"/>
      <c r="N24" s="5"/>
      <c r="O24" s="4"/>
      <c r="P24" s="9"/>
      <c r="Q24" s="5"/>
      <c r="R24" s="5"/>
      <c r="S24" s="4"/>
      <c r="T24" s="9"/>
      <c r="U24" s="5"/>
      <c r="V24" s="5"/>
      <c r="W24" s="17"/>
      <c r="X24" s="67" t="s">
        <v>26</v>
      </c>
      <c r="Y24" s="65" t="s">
        <v>26</v>
      </c>
      <c r="Z24" s="65" t="s">
        <v>26</v>
      </c>
      <c r="AA24" s="66" t="s">
        <v>26</v>
      </c>
      <c r="AB24" s="64" t="s">
        <v>26</v>
      </c>
      <c r="AC24" s="65" t="s">
        <v>26</v>
      </c>
      <c r="AD24" s="65" t="s">
        <v>26</v>
      </c>
      <c r="AE24" s="66" t="s">
        <v>26</v>
      </c>
      <c r="AF24" s="64" t="s">
        <v>26</v>
      </c>
      <c r="AG24" s="65" t="s">
        <v>26</v>
      </c>
      <c r="AH24" s="65" t="s">
        <v>26</v>
      </c>
      <c r="AI24" s="66" t="s">
        <v>26</v>
      </c>
      <c r="AJ24" s="2" t="s">
        <v>25</v>
      </c>
      <c r="AK24" s="3" t="s">
        <v>25</v>
      </c>
      <c r="AL24" s="3" t="s">
        <v>25</v>
      </c>
      <c r="AM24" s="66" t="s">
        <v>26</v>
      </c>
      <c r="AN24" s="64" t="s">
        <v>26</v>
      </c>
      <c r="AO24" s="65" t="s">
        <v>26</v>
      </c>
      <c r="AP24" s="65" t="s">
        <v>26</v>
      </c>
      <c r="AQ24" s="66" t="s">
        <v>26</v>
      </c>
      <c r="AR24" s="64" t="s">
        <v>26</v>
      </c>
      <c r="AS24" s="65" t="s">
        <v>26</v>
      </c>
      <c r="AT24" s="65" t="s">
        <v>26</v>
      </c>
      <c r="AU24" s="66" t="s">
        <v>26</v>
      </c>
      <c r="AV24" s="120" t="s">
        <v>24</v>
      </c>
      <c r="AW24" s="65" t="s">
        <v>26</v>
      </c>
      <c r="AX24" s="65" t="s">
        <v>26</v>
      </c>
      <c r="AY24" s="66" t="s">
        <v>26</v>
      </c>
      <c r="AZ24" s="64" t="s">
        <v>26</v>
      </c>
      <c r="BA24" s="65" t="s">
        <v>26</v>
      </c>
      <c r="BB24" s="65" t="s">
        <v>26</v>
      </c>
      <c r="BC24" s="66" t="s">
        <v>26</v>
      </c>
      <c r="BD24" s="120" t="s">
        <v>24</v>
      </c>
      <c r="BE24" s="7" t="s">
        <v>27</v>
      </c>
      <c r="BF24" s="7" t="s">
        <v>27</v>
      </c>
      <c r="BG24" s="66" t="s">
        <v>26</v>
      </c>
      <c r="BH24" s="64" t="s">
        <v>26</v>
      </c>
      <c r="BI24" s="65" t="s">
        <v>26</v>
      </c>
      <c r="BJ24" s="65" t="s">
        <v>26</v>
      </c>
      <c r="BK24" s="17"/>
      <c r="BL24" s="9"/>
      <c r="BM24" s="5"/>
      <c r="BN24" s="5"/>
      <c r="BO24" s="4"/>
      <c r="BP24" s="9"/>
      <c r="BQ24" s="5"/>
      <c r="BR24" s="5"/>
      <c r="BS24" s="4"/>
      <c r="BT24" s="9"/>
      <c r="BU24" s="5"/>
      <c r="BV24" s="5"/>
      <c r="BW24" s="4"/>
      <c r="BX24" s="9"/>
      <c r="BY24" s="5"/>
      <c r="BZ24" s="5"/>
      <c r="CA24" s="4"/>
      <c r="CB24" s="9"/>
      <c r="CC24" s="5"/>
      <c r="CD24" s="5"/>
      <c r="CE24" s="4"/>
      <c r="CF24" s="196"/>
      <c r="CG24" s="197"/>
      <c r="CH24" s="197"/>
      <c r="CI24" s="198"/>
      <c r="CJ24" s="196"/>
      <c r="CK24" s="197"/>
      <c r="CL24" s="197"/>
      <c r="CM24" s="198"/>
      <c r="CN24" s="186" t="str">
        <f t="shared" si="1"/>
        <v>DENIS</v>
      </c>
      <c r="CO24" s="187"/>
      <c r="CP24" s="187"/>
      <c r="CQ24" s="187"/>
      <c r="CR24" s="187"/>
      <c r="CS24" s="188"/>
    </row>
    <row r="25" spans="1:97" customFormat="1" x14ac:dyDescent="0.2">
      <c r="A25" s="156">
        <v>1.1111111111111112E-2</v>
      </c>
      <c r="B25" s="80">
        <f t="shared" si="0"/>
        <v>0.36458333333106974</v>
      </c>
      <c r="C25" s="171">
        <f>IF(ISNA(VLOOKUP(D25,[1]listing!$A$1:$E$80,4,FALSE)),"NN",VLOOKUP(D25,[1]listing!$A$1:$E$80,4,FALSE))</f>
        <v>4</v>
      </c>
      <c r="D25" s="173" t="s">
        <v>41</v>
      </c>
      <c r="E25" s="105">
        <v>36526.5</v>
      </c>
      <c r="F25" s="106">
        <v>36526.905555555553</v>
      </c>
      <c r="G25" s="73">
        <v>5.2083333333333336E-2</v>
      </c>
      <c r="H25" s="9"/>
      <c r="I25" s="5"/>
      <c r="J25" s="5"/>
      <c r="K25" s="4"/>
      <c r="L25" s="9"/>
      <c r="M25" s="5"/>
      <c r="N25" s="5"/>
      <c r="O25" s="4"/>
      <c r="P25" s="9"/>
      <c r="Q25" s="5"/>
      <c r="R25" s="5"/>
      <c r="S25" s="4"/>
      <c r="T25" s="9"/>
      <c r="U25" s="5"/>
      <c r="V25" s="5"/>
      <c r="W25" s="17"/>
      <c r="X25" s="67" t="s">
        <v>26</v>
      </c>
      <c r="Y25" s="65" t="s">
        <v>26</v>
      </c>
      <c r="Z25" s="65" t="s">
        <v>26</v>
      </c>
      <c r="AA25" s="66" t="s">
        <v>26</v>
      </c>
      <c r="AB25" s="64" t="s">
        <v>26</v>
      </c>
      <c r="AC25" s="65" t="s">
        <v>26</v>
      </c>
      <c r="AD25" s="65" t="s">
        <v>26</v>
      </c>
      <c r="AE25" s="66" t="s">
        <v>26</v>
      </c>
      <c r="AF25" s="64" t="s">
        <v>26</v>
      </c>
      <c r="AG25" s="65" t="s">
        <v>26</v>
      </c>
      <c r="AH25" s="65" t="s">
        <v>26</v>
      </c>
      <c r="AI25" s="66" t="s">
        <v>26</v>
      </c>
      <c r="AJ25" s="2" t="s">
        <v>25</v>
      </c>
      <c r="AK25" s="3" t="s">
        <v>25</v>
      </c>
      <c r="AL25" s="3" t="s">
        <v>25</v>
      </c>
      <c r="AM25" s="66" t="s">
        <v>26</v>
      </c>
      <c r="AN25" s="64" t="s">
        <v>26</v>
      </c>
      <c r="AO25" s="65" t="s">
        <v>26</v>
      </c>
      <c r="AP25" s="65" t="s">
        <v>26</v>
      </c>
      <c r="AQ25" s="66" t="s">
        <v>26</v>
      </c>
      <c r="AR25" s="64" t="s">
        <v>26</v>
      </c>
      <c r="AS25" s="65" t="s">
        <v>26</v>
      </c>
      <c r="AT25" s="65" t="s">
        <v>26</v>
      </c>
      <c r="AU25" s="66" t="s">
        <v>26</v>
      </c>
      <c r="AV25" s="120" t="s">
        <v>24</v>
      </c>
      <c r="AW25" s="65" t="s">
        <v>26</v>
      </c>
      <c r="AX25" s="65" t="s">
        <v>26</v>
      </c>
      <c r="AY25" s="66" t="s">
        <v>26</v>
      </c>
      <c r="AZ25" s="64" t="s">
        <v>26</v>
      </c>
      <c r="BA25" s="65" t="s">
        <v>26</v>
      </c>
      <c r="BB25" s="65" t="s">
        <v>26</v>
      </c>
      <c r="BC25" s="66" t="s">
        <v>26</v>
      </c>
      <c r="BD25" s="120" t="s">
        <v>24</v>
      </c>
      <c r="BE25" s="7" t="s">
        <v>27</v>
      </c>
      <c r="BF25" s="7" t="s">
        <v>27</v>
      </c>
      <c r="BG25" s="66" t="s">
        <v>26</v>
      </c>
      <c r="BH25" s="64" t="s">
        <v>26</v>
      </c>
      <c r="BI25" s="65" t="s">
        <v>26</v>
      </c>
      <c r="BJ25" s="65" t="s">
        <v>26</v>
      </c>
      <c r="BK25" s="17"/>
      <c r="BL25" s="9"/>
      <c r="BM25" s="5"/>
      <c r="BN25" s="5"/>
      <c r="BO25" s="4"/>
      <c r="BP25" s="9"/>
      <c r="BQ25" s="5"/>
      <c r="BR25" s="5"/>
      <c r="BS25" s="4"/>
      <c r="BT25" s="9"/>
      <c r="BU25" s="5"/>
      <c r="BV25" s="5"/>
      <c r="BW25" s="4"/>
      <c r="BX25" s="9"/>
      <c r="BY25" s="5"/>
      <c r="BZ25" s="5"/>
      <c r="CA25" s="4"/>
      <c r="CB25" s="9"/>
      <c r="CC25" s="5"/>
      <c r="CD25" s="5"/>
      <c r="CE25" s="4"/>
      <c r="CF25" s="196"/>
      <c r="CG25" s="197"/>
      <c r="CH25" s="197"/>
      <c r="CI25" s="198"/>
      <c r="CJ25" s="196"/>
      <c r="CK25" s="197"/>
      <c r="CL25" s="197"/>
      <c r="CM25" s="198"/>
      <c r="CN25" s="186" t="str">
        <f t="shared" si="1"/>
        <v>SANDRINE</v>
      </c>
      <c r="CO25" s="187"/>
      <c r="CP25" s="187"/>
      <c r="CQ25" s="187"/>
      <c r="CR25" s="187"/>
      <c r="CS25" s="188"/>
    </row>
    <row r="26" spans="1:97" customFormat="1" x14ac:dyDescent="0.2">
      <c r="A26" s="156">
        <v>1.1111111111111112E-2</v>
      </c>
      <c r="B26" s="80">
        <f>SUM(F26-E26)-G26+A26</f>
        <v>0.33333333333349502</v>
      </c>
      <c r="C26" s="171">
        <f>IF(ISNA(VLOOKUP(D26,[1]listing!$A$1:$E$80,4,FALSE)),"NN",VLOOKUP(D26,[1]listing!$A$1:$E$80,4,FALSE))</f>
        <v>32</v>
      </c>
      <c r="D26" s="173" t="s">
        <v>60</v>
      </c>
      <c r="E26" s="105">
        <v>36526.541666666664</v>
      </c>
      <c r="F26" s="106">
        <v>36526.905555555553</v>
      </c>
      <c r="G26" s="73">
        <v>4.1666666666666664E-2</v>
      </c>
      <c r="H26" s="9"/>
      <c r="I26" s="5"/>
      <c r="J26" s="5"/>
      <c r="K26" s="4"/>
      <c r="L26" s="9"/>
      <c r="M26" s="5"/>
      <c r="N26" s="5"/>
      <c r="O26" s="4"/>
      <c r="P26" s="9"/>
      <c r="Q26" s="5"/>
      <c r="R26" s="5"/>
      <c r="S26" s="4"/>
      <c r="T26" s="9"/>
      <c r="U26" s="5"/>
      <c r="V26" s="5"/>
      <c r="W26" s="4"/>
      <c r="X26" s="9"/>
      <c r="Y26" s="5"/>
      <c r="Z26" s="5"/>
      <c r="AA26" s="17"/>
      <c r="AB26" s="67" t="s">
        <v>26</v>
      </c>
      <c r="AC26" s="65" t="s">
        <v>26</v>
      </c>
      <c r="AD26" s="65" t="s">
        <v>26</v>
      </c>
      <c r="AE26" s="66" t="s">
        <v>26</v>
      </c>
      <c r="AF26" s="64" t="s">
        <v>26</v>
      </c>
      <c r="AG26" s="65" t="s">
        <v>26</v>
      </c>
      <c r="AH26" s="65" t="s">
        <v>26</v>
      </c>
      <c r="AI26" s="66" t="s">
        <v>26</v>
      </c>
      <c r="AJ26" s="64" t="s">
        <v>26</v>
      </c>
      <c r="AK26" s="65" t="s">
        <v>26</v>
      </c>
      <c r="AL26" s="65" t="s">
        <v>26</v>
      </c>
      <c r="AM26" s="66" t="s">
        <v>26</v>
      </c>
      <c r="AN26" s="2" t="s">
        <v>25</v>
      </c>
      <c r="AO26" s="3" t="s">
        <v>25</v>
      </c>
      <c r="AP26" s="3" t="s">
        <v>25</v>
      </c>
      <c r="AQ26" s="66" t="s">
        <v>26</v>
      </c>
      <c r="AR26" s="64" t="s">
        <v>26</v>
      </c>
      <c r="AS26" s="65" t="s">
        <v>26</v>
      </c>
      <c r="AT26" s="65" t="s">
        <v>26</v>
      </c>
      <c r="AU26" s="66" t="s">
        <v>26</v>
      </c>
      <c r="AV26" s="64" t="s">
        <v>26</v>
      </c>
      <c r="AW26" s="65" t="s">
        <v>26</v>
      </c>
      <c r="AX26" s="65" t="s">
        <v>26</v>
      </c>
      <c r="AY26" s="66" t="s">
        <v>26</v>
      </c>
      <c r="AZ26" s="64" t="s">
        <v>26</v>
      </c>
      <c r="BA26" s="65" t="s">
        <v>26</v>
      </c>
      <c r="BB26" s="65" t="s">
        <v>26</v>
      </c>
      <c r="BC26" s="66" t="s">
        <v>26</v>
      </c>
      <c r="BD26" s="120" t="s">
        <v>24</v>
      </c>
      <c r="BE26" s="7" t="s">
        <v>27</v>
      </c>
      <c r="BF26" s="7" t="s">
        <v>27</v>
      </c>
      <c r="BG26" s="66" t="s">
        <v>26</v>
      </c>
      <c r="BH26" s="64" t="s">
        <v>26</v>
      </c>
      <c r="BI26" s="65" t="s">
        <v>26</v>
      </c>
      <c r="BJ26" s="65" t="s">
        <v>26</v>
      </c>
      <c r="BK26" s="17"/>
      <c r="BL26" s="9"/>
      <c r="BM26" s="5"/>
      <c r="BN26" s="5"/>
      <c r="BO26" s="4"/>
      <c r="BP26" s="9"/>
      <c r="BQ26" s="5"/>
      <c r="BR26" s="5"/>
      <c r="BS26" s="4"/>
      <c r="BT26" s="9"/>
      <c r="BU26" s="5"/>
      <c r="BV26" s="5"/>
      <c r="BW26" s="4"/>
      <c r="BX26" s="9"/>
      <c r="BY26" s="5"/>
      <c r="BZ26" s="5"/>
      <c r="CA26" s="4"/>
      <c r="CB26" s="9"/>
      <c r="CC26" s="5"/>
      <c r="CD26" s="5"/>
      <c r="CE26" s="4"/>
      <c r="CF26" s="223"/>
      <c r="CG26" s="224"/>
      <c r="CH26" s="224"/>
      <c r="CI26" s="225"/>
      <c r="CJ26" s="223"/>
      <c r="CK26" s="224"/>
      <c r="CL26" s="224"/>
      <c r="CM26" s="225"/>
      <c r="CN26" s="186" t="str">
        <f>D26</f>
        <v>NOEMIE</v>
      </c>
      <c r="CO26" s="187"/>
      <c r="CP26" s="187"/>
      <c r="CQ26" s="187"/>
      <c r="CR26" s="187"/>
      <c r="CS26" s="188"/>
    </row>
    <row r="27" spans="1:97" customFormat="1" x14ac:dyDescent="0.2">
      <c r="A27" s="156">
        <v>1.1111111111111112E-2</v>
      </c>
      <c r="B27" s="80">
        <f t="shared" si="0"/>
        <v>0.29166666666197771</v>
      </c>
      <c r="C27" s="171">
        <f>IF(ISNA(VLOOKUP(D27,[1]listing!$A$1:$E$80,4,FALSE)),"NN",VLOOKUP(D27,[1]listing!$A$1:$E$80,4,FALSE))</f>
        <v>25</v>
      </c>
      <c r="D27" s="173" t="s">
        <v>59</v>
      </c>
      <c r="E27" s="105">
        <v>36526.583333333336</v>
      </c>
      <c r="F27" s="106">
        <v>36526.905555555553</v>
      </c>
      <c r="G27" s="73">
        <v>4.1666666666666664E-2</v>
      </c>
      <c r="H27" s="9"/>
      <c r="I27" s="5"/>
      <c r="J27" s="5"/>
      <c r="K27" s="4"/>
      <c r="L27" s="9"/>
      <c r="M27" s="5"/>
      <c r="N27" s="5"/>
      <c r="O27" s="4"/>
      <c r="P27" s="9"/>
      <c r="Q27" s="5"/>
      <c r="R27" s="5"/>
      <c r="S27" s="4"/>
      <c r="T27" s="9"/>
      <c r="U27" s="5"/>
      <c r="V27" s="5"/>
      <c r="W27" s="4"/>
      <c r="X27" s="9"/>
      <c r="Y27" s="5"/>
      <c r="Z27" s="5"/>
      <c r="AA27" s="4"/>
      <c r="AB27" s="9"/>
      <c r="AC27" s="5"/>
      <c r="AD27" s="5"/>
      <c r="AE27" s="17"/>
      <c r="AF27" s="67" t="s">
        <v>26</v>
      </c>
      <c r="AG27" s="65" t="s">
        <v>26</v>
      </c>
      <c r="AH27" s="65" t="s">
        <v>26</v>
      </c>
      <c r="AI27" s="66" t="s">
        <v>26</v>
      </c>
      <c r="AJ27" s="55">
        <v>24</v>
      </c>
      <c r="AK27" s="56">
        <v>24</v>
      </c>
      <c r="AL27" s="56">
        <v>24</v>
      </c>
      <c r="AM27" s="57">
        <v>24</v>
      </c>
      <c r="AN27" s="55">
        <v>24</v>
      </c>
      <c r="AO27" s="56">
        <v>24</v>
      </c>
      <c r="AP27" s="56">
        <v>24</v>
      </c>
      <c r="AQ27" s="57">
        <v>24</v>
      </c>
      <c r="AR27" s="2" t="s">
        <v>25</v>
      </c>
      <c r="AS27" s="3" t="s">
        <v>25</v>
      </c>
      <c r="AT27" s="3" t="s">
        <v>25</v>
      </c>
      <c r="AU27" s="66" t="s">
        <v>26</v>
      </c>
      <c r="AV27" s="46">
        <v>11</v>
      </c>
      <c r="AW27" s="47">
        <v>11</v>
      </c>
      <c r="AX27" s="47">
        <v>11</v>
      </c>
      <c r="AY27" s="48">
        <v>11</v>
      </c>
      <c r="AZ27" s="46">
        <v>11</v>
      </c>
      <c r="BA27" s="47">
        <v>11</v>
      </c>
      <c r="BB27" s="47">
        <v>11</v>
      </c>
      <c r="BC27" s="48">
        <v>11</v>
      </c>
      <c r="BD27" s="120" t="s">
        <v>24</v>
      </c>
      <c r="BE27" s="7" t="s">
        <v>27</v>
      </c>
      <c r="BF27" s="7" t="s">
        <v>27</v>
      </c>
      <c r="BG27" s="66" t="s">
        <v>26</v>
      </c>
      <c r="BH27" s="64" t="s">
        <v>26</v>
      </c>
      <c r="BI27" s="65" t="s">
        <v>26</v>
      </c>
      <c r="BJ27" s="65" t="s">
        <v>26</v>
      </c>
      <c r="BK27" s="17"/>
      <c r="BL27" s="9"/>
      <c r="BM27" s="5"/>
      <c r="BN27" s="5"/>
      <c r="BO27" s="4"/>
      <c r="BP27" s="9"/>
      <c r="BQ27" s="5"/>
      <c r="BR27" s="5"/>
      <c r="BS27" s="4"/>
      <c r="BT27" s="9"/>
      <c r="BU27" s="5"/>
      <c r="BV27" s="5"/>
      <c r="BW27" s="4"/>
      <c r="BX27" s="9"/>
      <c r="BY27" s="5"/>
      <c r="BZ27" s="5"/>
      <c r="CA27" s="4"/>
      <c r="CB27" s="9"/>
      <c r="CC27" s="5"/>
      <c r="CD27" s="5"/>
      <c r="CE27" s="4"/>
      <c r="CF27" s="196"/>
      <c r="CG27" s="197"/>
      <c r="CH27" s="197"/>
      <c r="CI27" s="198"/>
      <c r="CJ27" s="196"/>
      <c r="CK27" s="197"/>
      <c r="CL27" s="197"/>
      <c r="CM27" s="198"/>
      <c r="CN27" s="186" t="str">
        <f t="shared" si="1"/>
        <v>SABRYA</v>
      </c>
      <c r="CO27" s="187"/>
      <c r="CP27" s="187"/>
      <c r="CQ27" s="187"/>
      <c r="CR27" s="187"/>
      <c r="CS27" s="188"/>
    </row>
    <row r="28" spans="1:97" customFormat="1" x14ac:dyDescent="0.2">
      <c r="A28" s="156">
        <v>1.1111111111111112E-2</v>
      </c>
      <c r="B28" s="80">
        <f t="shared" si="0"/>
        <v>0.29166666666197771</v>
      </c>
      <c r="C28" s="171" t="str">
        <f>IF(ISNA(VLOOKUP(D28,[1]listing!$A$1:$E$80,4,FALSE)),"NN",VLOOKUP(D28,[1]listing!$A$1:$E$80,4,FALSE))</f>
        <v>NN</v>
      </c>
      <c r="D28" s="173" t="s">
        <v>38</v>
      </c>
      <c r="E28" s="105">
        <v>36526.583333333336</v>
      </c>
      <c r="F28" s="106">
        <v>36526.905555555553</v>
      </c>
      <c r="G28" s="73">
        <v>4.1666666666666664E-2</v>
      </c>
      <c r="H28" s="9"/>
      <c r="I28" s="5"/>
      <c r="J28" s="5"/>
      <c r="K28" s="4"/>
      <c r="L28" s="9"/>
      <c r="M28" s="5"/>
      <c r="N28" s="5"/>
      <c r="O28" s="4"/>
      <c r="P28" s="9"/>
      <c r="Q28" s="5"/>
      <c r="R28" s="5"/>
      <c r="S28" s="4"/>
      <c r="T28" s="9"/>
      <c r="U28" s="5"/>
      <c r="V28" s="5"/>
      <c r="W28" s="4"/>
      <c r="X28" s="9"/>
      <c r="Y28" s="5"/>
      <c r="Z28" s="5"/>
      <c r="AA28" s="4"/>
      <c r="AB28" s="9"/>
      <c r="AC28" s="5"/>
      <c r="AD28" s="5"/>
      <c r="AE28" s="17"/>
      <c r="AF28" s="67" t="s">
        <v>26</v>
      </c>
      <c r="AG28" s="65" t="s">
        <v>26</v>
      </c>
      <c r="AH28" s="65" t="s">
        <v>26</v>
      </c>
      <c r="AI28" s="66" t="s">
        <v>26</v>
      </c>
      <c r="AJ28" s="64" t="s">
        <v>26</v>
      </c>
      <c r="AK28" s="65" t="s">
        <v>26</v>
      </c>
      <c r="AL28" s="65" t="s">
        <v>26</v>
      </c>
      <c r="AM28" s="66" t="s">
        <v>26</v>
      </c>
      <c r="AN28" s="64" t="s">
        <v>26</v>
      </c>
      <c r="AO28" s="65" t="s">
        <v>26</v>
      </c>
      <c r="AP28" s="65" t="s">
        <v>26</v>
      </c>
      <c r="AQ28" s="66" t="s">
        <v>26</v>
      </c>
      <c r="AR28" s="2" t="s">
        <v>25</v>
      </c>
      <c r="AS28" s="3" t="s">
        <v>25</v>
      </c>
      <c r="AT28" s="3" t="s">
        <v>25</v>
      </c>
      <c r="AU28" s="66" t="s">
        <v>26</v>
      </c>
      <c r="AV28" s="93">
        <v>29</v>
      </c>
      <c r="AW28" s="94">
        <v>29</v>
      </c>
      <c r="AX28" s="94">
        <v>29</v>
      </c>
      <c r="AY28" s="95">
        <v>29</v>
      </c>
      <c r="AZ28" s="93">
        <v>29</v>
      </c>
      <c r="BA28" s="94">
        <v>29</v>
      </c>
      <c r="BB28" s="94">
        <v>29</v>
      </c>
      <c r="BC28" s="95">
        <v>29</v>
      </c>
      <c r="BD28" s="120" t="s">
        <v>24</v>
      </c>
      <c r="BE28" s="7" t="s">
        <v>27</v>
      </c>
      <c r="BF28" s="7" t="s">
        <v>27</v>
      </c>
      <c r="BG28" s="66" t="s">
        <v>26</v>
      </c>
      <c r="BH28" s="64" t="s">
        <v>26</v>
      </c>
      <c r="BI28" s="65" t="s">
        <v>26</v>
      </c>
      <c r="BJ28" s="65" t="s">
        <v>26</v>
      </c>
      <c r="BK28" s="17"/>
      <c r="BL28" s="9"/>
      <c r="BM28" s="5"/>
      <c r="BN28" s="5"/>
      <c r="BO28" s="4"/>
      <c r="BP28" s="9"/>
      <c r="BQ28" s="5"/>
      <c r="BR28" s="5"/>
      <c r="BS28" s="4"/>
      <c r="BT28" s="9"/>
      <c r="BU28" s="5"/>
      <c r="BV28" s="5"/>
      <c r="BW28" s="4"/>
      <c r="BX28" s="9"/>
      <c r="BY28" s="5"/>
      <c r="BZ28" s="5"/>
      <c r="CA28" s="4"/>
      <c r="CB28" s="9"/>
      <c r="CC28" s="5"/>
      <c r="CD28" s="5"/>
      <c r="CE28" s="4"/>
      <c r="CF28" s="196"/>
      <c r="CG28" s="197"/>
      <c r="CH28" s="197"/>
      <c r="CI28" s="198"/>
      <c r="CJ28" s="196"/>
      <c r="CK28" s="197"/>
      <c r="CL28" s="197"/>
      <c r="CM28" s="198"/>
      <c r="CN28" s="186" t="str">
        <f t="shared" si="1"/>
        <v>HELINA</v>
      </c>
      <c r="CO28" s="187"/>
      <c r="CP28" s="187"/>
      <c r="CQ28" s="187"/>
      <c r="CR28" s="187"/>
      <c r="CS28" s="188"/>
    </row>
    <row r="29" spans="1:97" customFormat="1" x14ac:dyDescent="0.2">
      <c r="A29" s="156">
        <v>1.1111111111111112E-2</v>
      </c>
      <c r="B29" s="80">
        <f t="shared" si="0"/>
        <v>0.29166666666197771</v>
      </c>
      <c r="C29" s="171" t="str">
        <f>IF(ISNA(VLOOKUP(D29,[1]listing!$A$1:$E$80,4,FALSE)),"NN",VLOOKUP(D29,[1]listing!$A$1:$E$80,4,FALSE))</f>
        <v>NN</v>
      </c>
      <c r="D29" s="173" t="s">
        <v>51</v>
      </c>
      <c r="E29" s="105">
        <v>36526.583333333336</v>
      </c>
      <c r="F29" s="106">
        <v>36526.905555555553</v>
      </c>
      <c r="G29" s="73">
        <v>4.1666666666666664E-2</v>
      </c>
      <c r="H29" s="9"/>
      <c r="I29" s="5"/>
      <c r="J29" s="5"/>
      <c r="K29" s="4"/>
      <c r="L29" s="9"/>
      <c r="M29" s="5"/>
      <c r="N29" s="5"/>
      <c r="O29" s="4"/>
      <c r="P29" s="9"/>
      <c r="Q29" s="5"/>
      <c r="R29" s="5"/>
      <c r="S29" s="4"/>
      <c r="T29" s="9"/>
      <c r="U29" s="5"/>
      <c r="V29" s="5"/>
      <c r="W29" s="4"/>
      <c r="X29" s="9"/>
      <c r="Y29" s="5"/>
      <c r="Z29" s="5"/>
      <c r="AA29" s="4"/>
      <c r="AB29" s="9"/>
      <c r="AC29" s="5"/>
      <c r="AD29" s="5"/>
      <c r="AE29" s="17"/>
      <c r="AF29" s="67" t="s">
        <v>26</v>
      </c>
      <c r="AG29" s="65" t="s">
        <v>26</v>
      </c>
      <c r="AH29" s="65" t="s">
        <v>26</v>
      </c>
      <c r="AI29" s="66" t="s">
        <v>26</v>
      </c>
      <c r="AJ29" s="64" t="s">
        <v>26</v>
      </c>
      <c r="AK29" s="65" t="s">
        <v>26</v>
      </c>
      <c r="AL29" s="65" t="s">
        <v>26</v>
      </c>
      <c r="AM29" s="66" t="s">
        <v>26</v>
      </c>
      <c r="AN29" s="64" t="s">
        <v>26</v>
      </c>
      <c r="AO29" s="65" t="s">
        <v>26</v>
      </c>
      <c r="AP29" s="65" t="s">
        <v>26</v>
      </c>
      <c r="AQ29" s="66" t="s">
        <v>26</v>
      </c>
      <c r="AR29" s="2" t="s">
        <v>25</v>
      </c>
      <c r="AS29" s="3" t="s">
        <v>25</v>
      </c>
      <c r="AT29" s="3" t="s">
        <v>25</v>
      </c>
      <c r="AU29" s="66" t="s">
        <v>26</v>
      </c>
      <c r="AV29" s="64" t="s">
        <v>26</v>
      </c>
      <c r="AW29" s="65" t="s">
        <v>26</v>
      </c>
      <c r="AX29" s="65" t="s">
        <v>26</v>
      </c>
      <c r="AY29" s="66" t="s">
        <v>26</v>
      </c>
      <c r="AZ29" s="64" t="s">
        <v>26</v>
      </c>
      <c r="BA29" s="65" t="s">
        <v>26</v>
      </c>
      <c r="BB29" s="65" t="s">
        <v>26</v>
      </c>
      <c r="BC29" s="66" t="s">
        <v>26</v>
      </c>
      <c r="BD29" s="120" t="s">
        <v>24</v>
      </c>
      <c r="BE29" s="7" t="s">
        <v>27</v>
      </c>
      <c r="BF29" s="7" t="s">
        <v>27</v>
      </c>
      <c r="BG29" s="66" t="s">
        <v>26</v>
      </c>
      <c r="BH29" s="64" t="s">
        <v>26</v>
      </c>
      <c r="BI29" s="65" t="s">
        <v>26</v>
      </c>
      <c r="BJ29" s="65" t="s">
        <v>26</v>
      </c>
      <c r="BK29" s="17"/>
      <c r="BL29" s="9"/>
      <c r="BM29" s="5"/>
      <c r="BN29" s="5"/>
      <c r="BO29" s="4"/>
      <c r="BP29" s="9"/>
      <c r="BQ29" s="5"/>
      <c r="BR29" s="5"/>
      <c r="BS29" s="4"/>
      <c r="BT29" s="9"/>
      <c r="BU29" s="5"/>
      <c r="BV29" s="5"/>
      <c r="BW29" s="4"/>
      <c r="BX29" s="9"/>
      <c r="BY29" s="5"/>
      <c r="BZ29" s="5"/>
      <c r="CA29" s="4"/>
      <c r="CB29" s="9"/>
      <c r="CC29" s="5"/>
      <c r="CD29" s="5"/>
      <c r="CE29" s="4"/>
      <c r="CF29" s="196"/>
      <c r="CG29" s="197"/>
      <c r="CH29" s="197"/>
      <c r="CI29" s="198"/>
      <c r="CJ29" s="196"/>
      <c r="CK29" s="197"/>
      <c r="CL29" s="197"/>
      <c r="CM29" s="198"/>
      <c r="CN29" s="186" t="str">
        <f t="shared" si="1"/>
        <v>LAURA M</v>
      </c>
      <c r="CO29" s="187"/>
      <c r="CP29" s="187"/>
      <c r="CQ29" s="187"/>
      <c r="CR29" s="187"/>
      <c r="CS29" s="188"/>
    </row>
    <row r="30" spans="1:97" customFormat="1" x14ac:dyDescent="0.2">
      <c r="A30" s="156">
        <v>1.1111111111111112E-2</v>
      </c>
      <c r="B30" s="80">
        <f t="shared" si="0"/>
        <v>0.29166666666197771</v>
      </c>
      <c r="C30" s="171" t="str">
        <f>IF(ISNA(VLOOKUP(D30,[1]listing!$A$1:$E$80,4,FALSE)),"NN",VLOOKUP(D30,[1]listing!$A$1:$E$80,4,FALSE))</f>
        <v>NN</v>
      </c>
      <c r="D30" s="173" t="s">
        <v>55</v>
      </c>
      <c r="E30" s="105">
        <v>36526.583333333336</v>
      </c>
      <c r="F30" s="106">
        <v>36526.905555555553</v>
      </c>
      <c r="G30" s="73">
        <v>4.1666666666666664E-2</v>
      </c>
      <c r="H30" s="9"/>
      <c r="I30" s="5"/>
      <c r="J30" s="5"/>
      <c r="K30" s="4"/>
      <c r="L30" s="9"/>
      <c r="M30" s="5"/>
      <c r="N30" s="5"/>
      <c r="O30" s="4"/>
      <c r="P30" s="9"/>
      <c r="Q30" s="5"/>
      <c r="R30" s="5"/>
      <c r="S30" s="4"/>
      <c r="T30" s="9"/>
      <c r="U30" s="5"/>
      <c r="V30" s="5"/>
      <c r="W30" s="4"/>
      <c r="X30" s="9"/>
      <c r="Y30" s="5"/>
      <c r="Z30" s="5"/>
      <c r="AA30" s="4"/>
      <c r="AB30" s="9"/>
      <c r="AC30" s="5"/>
      <c r="AD30" s="5"/>
      <c r="AE30" s="17"/>
      <c r="AF30" s="67" t="s">
        <v>26</v>
      </c>
      <c r="AG30" s="65" t="s">
        <v>26</v>
      </c>
      <c r="AH30" s="65" t="s">
        <v>26</v>
      </c>
      <c r="AI30" s="66" t="s">
        <v>26</v>
      </c>
      <c r="AJ30" s="64" t="s">
        <v>26</v>
      </c>
      <c r="AK30" s="65" t="s">
        <v>26</v>
      </c>
      <c r="AL30" s="65" t="s">
        <v>26</v>
      </c>
      <c r="AM30" s="66" t="s">
        <v>26</v>
      </c>
      <c r="AN30" s="64" t="s">
        <v>26</v>
      </c>
      <c r="AO30" s="65" t="s">
        <v>26</v>
      </c>
      <c r="AP30" s="65" t="s">
        <v>26</v>
      </c>
      <c r="AQ30" s="66" t="s">
        <v>26</v>
      </c>
      <c r="AR30" s="2" t="s">
        <v>25</v>
      </c>
      <c r="AS30" s="3" t="s">
        <v>25</v>
      </c>
      <c r="AT30" s="3" t="s">
        <v>25</v>
      </c>
      <c r="AU30" s="66" t="s">
        <v>26</v>
      </c>
      <c r="AV30" s="93">
        <v>10</v>
      </c>
      <c r="AW30" s="94">
        <v>10</v>
      </c>
      <c r="AX30" s="94">
        <v>10</v>
      </c>
      <c r="AY30" s="95">
        <v>10</v>
      </c>
      <c r="AZ30" s="93">
        <v>10</v>
      </c>
      <c r="BA30" s="94">
        <v>10</v>
      </c>
      <c r="BB30" s="94">
        <v>10</v>
      </c>
      <c r="BC30" s="95">
        <v>10</v>
      </c>
      <c r="BD30" s="120" t="s">
        <v>24</v>
      </c>
      <c r="BE30" s="7" t="s">
        <v>27</v>
      </c>
      <c r="BF30" s="7" t="s">
        <v>27</v>
      </c>
      <c r="BG30" s="66" t="s">
        <v>26</v>
      </c>
      <c r="BH30" s="64" t="s">
        <v>26</v>
      </c>
      <c r="BI30" s="65" t="s">
        <v>26</v>
      </c>
      <c r="BJ30" s="65" t="s">
        <v>26</v>
      </c>
      <c r="BK30" s="17"/>
      <c r="BL30" s="9"/>
      <c r="BM30" s="5"/>
      <c r="BN30" s="5"/>
      <c r="BO30" s="4"/>
      <c r="BP30" s="9"/>
      <c r="BQ30" s="5"/>
      <c r="BR30" s="5"/>
      <c r="BS30" s="4"/>
      <c r="BT30" s="9"/>
      <c r="BU30" s="5"/>
      <c r="BV30" s="5"/>
      <c r="BW30" s="4"/>
      <c r="BX30" s="9"/>
      <c r="BY30" s="5"/>
      <c r="BZ30" s="5"/>
      <c r="CA30" s="4"/>
      <c r="CB30" s="9"/>
      <c r="CC30" s="5"/>
      <c r="CD30" s="5"/>
      <c r="CE30" s="4"/>
      <c r="CF30" s="223"/>
      <c r="CG30" s="224"/>
      <c r="CH30" s="224"/>
      <c r="CI30" s="225"/>
      <c r="CJ30" s="223"/>
      <c r="CK30" s="224"/>
      <c r="CL30" s="224"/>
      <c r="CM30" s="225"/>
      <c r="CN30" s="186" t="str">
        <f t="shared" si="1"/>
        <v>MAEHVA</v>
      </c>
      <c r="CO30" s="187"/>
      <c r="CP30" s="187"/>
      <c r="CQ30" s="187"/>
      <c r="CR30" s="187"/>
      <c r="CS30" s="188"/>
    </row>
    <row r="31" spans="1:97" customFormat="1" x14ac:dyDescent="0.2">
      <c r="A31" s="156">
        <v>1.1111111111111112E-2</v>
      </c>
      <c r="B31" s="80">
        <f t="shared" si="0"/>
        <v>0.29166666666197771</v>
      </c>
      <c r="C31" s="171" t="str">
        <f>IF(ISNA(VLOOKUP(D31,[1]listing!$A$1:$E$80,4,FALSE)),"NN",VLOOKUP(D31,[1]listing!$A$1:$E$80,4,FALSE))</f>
        <v>NN</v>
      </c>
      <c r="D31" s="173" t="s">
        <v>40</v>
      </c>
      <c r="E31" s="105">
        <v>36526.583333333336</v>
      </c>
      <c r="F31" s="106">
        <v>36526.905555555553</v>
      </c>
      <c r="G31" s="73">
        <v>4.1666666666666664E-2</v>
      </c>
      <c r="H31" s="9"/>
      <c r="I31" s="5"/>
      <c r="J31" s="5"/>
      <c r="K31" s="4"/>
      <c r="L31" s="9"/>
      <c r="M31" s="5"/>
      <c r="N31" s="5"/>
      <c r="O31" s="4"/>
      <c r="P31" s="9"/>
      <c r="Q31" s="5"/>
      <c r="R31" s="5"/>
      <c r="S31" s="4"/>
      <c r="T31" s="9"/>
      <c r="U31" s="5"/>
      <c r="V31" s="5"/>
      <c r="W31" s="4"/>
      <c r="X31" s="9"/>
      <c r="Y31" s="5"/>
      <c r="Z31" s="5"/>
      <c r="AA31" s="4"/>
      <c r="AB31" s="9"/>
      <c r="AC31" s="5"/>
      <c r="AD31" s="5"/>
      <c r="AE31" s="17"/>
      <c r="AF31" s="67" t="s">
        <v>26</v>
      </c>
      <c r="AG31" s="65" t="s">
        <v>26</v>
      </c>
      <c r="AH31" s="65" t="s">
        <v>26</v>
      </c>
      <c r="AI31" s="66" t="s">
        <v>26</v>
      </c>
      <c r="AJ31" s="64" t="s">
        <v>26</v>
      </c>
      <c r="AK31" s="65" t="s">
        <v>26</v>
      </c>
      <c r="AL31" s="65" t="s">
        <v>26</v>
      </c>
      <c r="AM31" s="66" t="s">
        <v>26</v>
      </c>
      <c r="AN31" s="2" t="s">
        <v>25</v>
      </c>
      <c r="AO31" s="3" t="s">
        <v>25</v>
      </c>
      <c r="AP31" s="3" t="s">
        <v>25</v>
      </c>
      <c r="AQ31" s="66" t="s">
        <v>26</v>
      </c>
      <c r="AR31" s="93">
        <v>26</v>
      </c>
      <c r="AS31" s="94">
        <v>26</v>
      </c>
      <c r="AT31" s="94">
        <v>26</v>
      </c>
      <c r="AU31" s="95">
        <v>26</v>
      </c>
      <c r="AV31" s="93">
        <v>26</v>
      </c>
      <c r="AW31" s="94">
        <v>26</v>
      </c>
      <c r="AX31" s="94">
        <v>26</v>
      </c>
      <c r="AY31" s="95">
        <v>26</v>
      </c>
      <c r="AZ31" s="93">
        <v>26</v>
      </c>
      <c r="BA31" s="94">
        <v>26</v>
      </c>
      <c r="BB31" s="94">
        <v>26</v>
      </c>
      <c r="BC31" s="95">
        <v>26</v>
      </c>
      <c r="BD31" s="120" t="s">
        <v>24</v>
      </c>
      <c r="BE31" s="7" t="s">
        <v>27</v>
      </c>
      <c r="BF31" s="7" t="s">
        <v>27</v>
      </c>
      <c r="BG31" s="66" t="s">
        <v>26</v>
      </c>
      <c r="BH31" s="64" t="s">
        <v>26</v>
      </c>
      <c r="BI31" s="65" t="s">
        <v>26</v>
      </c>
      <c r="BJ31" s="65" t="s">
        <v>26</v>
      </c>
      <c r="BK31" s="17"/>
      <c r="BL31" s="9"/>
      <c r="BM31" s="5"/>
      <c r="BN31" s="5"/>
      <c r="BO31" s="4"/>
      <c r="BP31" s="9"/>
      <c r="BQ31" s="5"/>
      <c r="BR31" s="5"/>
      <c r="BS31" s="4"/>
      <c r="BT31" s="9"/>
      <c r="BU31" s="5"/>
      <c r="BV31" s="5"/>
      <c r="BW31" s="4"/>
      <c r="BX31" s="9"/>
      <c r="BY31" s="5"/>
      <c r="BZ31" s="5"/>
      <c r="CA31" s="4"/>
      <c r="CB31" s="9"/>
      <c r="CC31" s="5"/>
      <c r="CD31" s="5"/>
      <c r="CE31" s="4"/>
      <c r="CF31" s="223"/>
      <c r="CG31" s="224"/>
      <c r="CH31" s="224"/>
      <c r="CI31" s="225"/>
      <c r="CJ31" s="223"/>
      <c r="CK31" s="224"/>
      <c r="CL31" s="224"/>
      <c r="CM31" s="225"/>
      <c r="CN31" s="186" t="str">
        <f t="shared" si="1"/>
        <v>EMILIE</v>
      </c>
      <c r="CO31" s="187"/>
      <c r="CP31" s="187"/>
      <c r="CQ31" s="187"/>
      <c r="CR31" s="187"/>
      <c r="CS31" s="188"/>
    </row>
    <row r="32" spans="1:97" customFormat="1" x14ac:dyDescent="0.2">
      <c r="A32" s="156">
        <v>1.1111111111111112E-2</v>
      </c>
      <c r="B32" s="80">
        <f t="shared" si="0"/>
        <v>0.29166666666197771</v>
      </c>
      <c r="C32" s="171" t="str">
        <f>IF(ISNA(VLOOKUP(D32,[1]listing!$A$1:$E$80,4,FALSE)),"NN",VLOOKUP(D32,[1]listing!$A$1:$E$80,4,FALSE))</f>
        <v>NN</v>
      </c>
      <c r="D32" s="173" t="s">
        <v>46</v>
      </c>
      <c r="E32" s="105">
        <v>36526.583333333336</v>
      </c>
      <c r="F32" s="106">
        <v>36526.905555555553</v>
      </c>
      <c r="G32" s="73">
        <v>4.1666666666666664E-2</v>
      </c>
      <c r="H32" s="9"/>
      <c r="I32" s="5"/>
      <c r="J32" s="5"/>
      <c r="K32" s="4"/>
      <c r="L32" s="9"/>
      <c r="M32" s="5"/>
      <c r="N32" s="5"/>
      <c r="O32" s="4"/>
      <c r="P32" s="9"/>
      <c r="Q32" s="5"/>
      <c r="R32" s="5"/>
      <c r="S32" s="4"/>
      <c r="T32" s="9"/>
      <c r="U32" s="5"/>
      <c r="V32" s="5"/>
      <c r="W32" s="4"/>
      <c r="X32" s="9"/>
      <c r="Y32" s="5"/>
      <c r="Z32" s="5"/>
      <c r="AA32" s="4"/>
      <c r="AB32" s="9"/>
      <c r="AC32" s="5"/>
      <c r="AD32" s="5"/>
      <c r="AE32" s="17"/>
      <c r="AF32" s="67" t="s">
        <v>26</v>
      </c>
      <c r="AG32" s="65" t="s">
        <v>26</v>
      </c>
      <c r="AH32" s="65" t="s">
        <v>26</v>
      </c>
      <c r="AI32" s="66" t="s">
        <v>26</v>
      </c>
      <c r="AJ32" s="64" t="s">
        <v>26</v>
      </c>
      <c r="AK32" s="65" t="s">
        <v>26</v>
      </c>
      <c r="AL32" s="65" t="s">
        <v>26</v>
      </c>
      <c r="AM32" s="66" t="s">
        <v>26</v>
      </c>
      <c r="AN32" s="2" t="s">
        <v>25</v>
      </c>
      <c r="AO32" s="3" t="s">
        <v>25</v>
      </c>
      <c r="AP32" s="3" t="s">
        <v>25</v>
      </c>
      <c r="AQ32" s="66" t="s">
        <v>26</v>
      </c>
      <c r="AR32" s="55">
        <v>23</v>
      </c>
      <c r="AS32" s="56">
        <v>23</v>
      </c>
      <c r="AT32" s="56">
        <v>23</v>
      </c>
      <c r="AU32" s="57">
        <v>23</v>
      </c>
      <c r="AV32" s="55">
        <v>23</v>
      </c>
      <c r="AW32" s="56">
        <v>23</v>
      </c>
      <c r="AX32" s="56">
        <v>23</v>
      </c>
      <c r="AY32" s="57">
        <v>23</v>
      </c>
      <c r="AZ32" s="55">
        <v>23</v>
      </c>
      <c r="BA32" s="56">
        <v>23</v>
      </c>
      <c r="BB32" s="56">
        <v>23</v>
      </c>
      <c r="BC32" s="57">
        <v>23</v>
      </c>
      <c r="BD32" s="120" t="s">
        <v>24</v>
      </c>
      <c r="BE32" s="7" t="s">
        <v>27</v>
      </c>
      <c r="BF32" s="7" t="s">
        <v>27</v>
      </c>
      <c r="BG32" s="66" t="s">
        <v>26</v>
      </c>
      <c r="BH32" s="64" t="s">
        <v>26</v>
      </c>
      <c r="BI32" s="65" t="s">
        <v>26</v>
      </c>
      <c r="BJ32" s="65" t="s">
        <v>26</v>
      </c>
      <c r="BK32" s="17"/>
      <c r="BL32" s="9"/>
      <c r="BM32" s="5"/>
      <c r="BN32" s="5"/>
      <c r="BO32" s="4"/>
      <c r="BP32" s="9"/>
      <c r="BQ32" s="5"/>
      <c r="BR32" s="5"/>
      <c r="BS32" s="4"/>
      <c r="BT32" s="9"/>
      <c r="BU32" s="5"/>
      <c r="BV32" s="5"/>
      <c r="BW32" s="4"/>
      <c r="BX32" s="9"/>
      <c r="BY32" s="5"/>
      <c r="BZ32" s="5"/>
      <c r="CA32" s="4"/>
      <c r="CB32" s="9"/>
      <c r="CC32" s="5"/>
      <c r="CD32" s="5"/>
      <c r="CE32" s="4"/>
      <c r="CF32" s="196"/>
      <c r="CG32" s="197"/>
      <c r="CH32" s="197"/>
      <c r="CI32" s="198"/>
      <c r="CJ32" s="196"/>
      <c r="CK32" s="197"/>
      <c r="CL32" s="197"/>
      <c r="CM32" s="198"/>
      <c r="CN32" s="186" t="str">
        <f t="shared" si="1"/>
        <v>KITTI</v>
      </c>
      <c r="CO32" s="187"/>
      <c r="CP32" s="187"/>
      <c r="CQ32" s="187"/>
      <c r="CR32" s="187"/>
      <c r="CS32" s="188"/>
    </row>
    <row r="33" spans="1:111" customFormat="1" x14ac:dyDescent="0.2">
      <c r="A33" s="156">
        <v>1.1111111111111112E-2</v>
      </c>
      <c r="B33" s="80">
        <f t="shared" si="0"/>
        <v>0.29166666666197771</v>
      </c>
      <c r="C33" s="171">
        <f>IF(ISNA(VLOOKUP(D33,[1]listing!$A$1:$E$80,4,FALSE)),"NN",VLOOKUP(D33,[1]listing!$A$1:$E$80,4,FALSE))</f>
        <v>13</v>
      </c>
      <c r="D33" s="173" t="s">
        <v>53</v>
      </c>
      <c r="E33" s="105">
        <v>36526.583333333336</v>
      </c>
      <c r="F33" s="106">
        <v>36526.905555555553</v>
      </c>
      <c r="G33" s="73">
        <v>4.1666666666666664E-2</v>
      </c>
      <c r="H33" s="9"/>
      <c r="I33" s="5"/>
      <c r="J33" s="5"/>
      <c r="K33" s="4"/>
      <c r="L33" s="9"/>
      <c r="M33" s="5"/>
      <c r="N33" s="5"/>
      <c r="O33" s="4"/>
      <c r="P33" s="9"/>
      <c r="Q33" s="5"/>
      <c r="R33" s="5"/>
      <c r="S33" s="4"/>
      <c r="T33" s="9"/>
      <c r="U33" s="5"/>
      <c r="V33" s="5"/>
      <c r="W33" s="4"/>
      <c r="X33" s="9"/>
      <c r="Y33" s="5"/>
      <c r="Z33" s="5"/>
      <c r="AA33" s="4"/>
      <c r="AB33" s="9"/>
      <c r="AC33" s="5"/>
      <c r="AD33" s="5"/>
      <c r="AE33" s="17"/>
      <c r="AF33" s="67" t="s">
        <v>26</v>
      </c>
      <c r="AG33" s="242" t="s">
        <v>32</v>
      </c>
      <c r="AH33" s="243"/>
      <c r="AI33" s="244"/>
      <c r="AJ33" s="64" t="s">
        <v>26</v>
      </c>
      <c r="AK33" s="65" t="s">
        <v>26</v>
      </c>
      <c r="AL33" s="65" t="s">
        <v>26</v>
      </c>
      <c r="AM33" s="66" t="s">
        <v>26</v>
      </c>
      <c r="AN33" s="2" t="s">
        <v>25</v>
      </c>
      <c r="AO33" s="3" t="s">
        <v>25</v>
      </c>
      <c r="AP33" s="3" t="s">
        <v>25</v>
      </c>
      <c r="AQ33" s="66" t="s">
        <v>26</v>
      </c>
      <c r="AR33" s="55">
        <v>24</v>
      </c>
      <c r="AS33" s="56">
        <v>24</v>
      </c>
      <c r="AT33" s="56">
        <v>24</v>
      </c>
      <c r="AU33" s="57">
        <v>24</v>
      </c>
      <c r="AV33" s="55">
        <v>24</v>
      </c>
      <c r="AW33" s="56">
        <v>24</v>
      </c>
      <c r="AX33" s="56">
        <v>24</v>
      </c>
      <c r="AY33" s="57">
        <v>24</v>
      </c>
      <c r="AZ33" s="55">
        <v>24</v>
      </c>
      <c r="BA33" s="56">
        <v>24</v>
      </c>
      <c r="BB33" s="56">
        <v>24</v>
      </c>
      <c r="BC33" s="57">
        <v>24</v>
      </c>
      <c r="BD33" s="120" t="s">
        <v>24</v>
      </c>
      <c r="BE33" s="7" t="s">
        <v>27</v>
      </c>
      <c r="BF33" s="7" t="s">
        <v>27</v>
      </c>
      <c r="BG33" s="66" t="s">
        <v>26</v>
      </c>
      <c r="BH33" s="64" t="s">
        <v>26</v>
      </c>
      <c r="BI33" s="65" t="s">
        <v>26</v>
      </c>
      <c r="BJ33" s="65" t="s">
        <v>26</v>
      </c>
      <c r="BK33" s="17"/>
      <c r="BL33" s="9"/>
      <c r="BM33" s="5"/>
      <c r="BN33" s="5"/>
      <c r="BO33" s="4"/>
      <c r="BP33" s="9"/>
      <c r="BQ33" s="5"/>
      <c r="BR33" s="5"/>
      <c r="BS33" s="4"/>
      <c r="BT33" s="9"/>
      <c r="BU33" s="5"/>
      <c r="BV33" s="5"/>
      <c r="BW33" s="4"/>
      <c r="BX33" s="9"/>
      <c r="BY33" s="5"/>
      <c r="BZ33" s="5"/>
      <c r="CA33" s="4"/>
      <c r="CB33" s="9"/>
      <c r="CC33" s="5"/>
      <c r="CD33" s="5"/>
      <c r="CE33" s="4"/>
      <c r="CF33" s="196"/>
      <c r="CG33" s="197"/>
      <c r="CH33" s="197"/>
      <c r="CI33" s="198"/>
      <c r="CJ33" s="196"/>
      <c r="CK33" s="197"/>
      <c r="CL33" s="197"/>
      <c r="CM33" s="198"/>
      <c r="CN33" s="186" t="str">
        <f t="shared" si="1"/>
        <v>LAURINE</v>
      </c>
      <c r="CO33" s="187"/>
      <c r="CP33" s="187"/>
      <c r="CQ33" s="187"/>
      <c r="CR33" s="187"/>
      <c r="CS33" s="188"/>
    </row>
    <row r="34" spans="1:111" customFormat="1" x14ac:dyDescent="0.2">
      <c r="A34" s="156">
        <v>1.1111111111111112E-2</v>
      </c>
      <c r="B34" s="80">
        <f t="shared" si="0"/>
        <v>0.29166666666197771</v>
      </c>
      <c r="C34" s="171">
        <f>IF(ISNA(VLOOKUP(D34,[1]listing!$A$1:$E$80,4,FALSE)),"NN",VLOOKUP(D34,[1]listing!$A$1:$E$80,4,FALSE))</f>
        <v>24</v>
      </c>
      <c r="D34" s="173" t="s">
        <v>57</v>
      </c>
      <c r="E34" s="105">
        <v>36526.583333333336</v>
      </c>
      <c r="F34" s="106">
        <v>36526.905555555553</v>
      </c>
      <c r="G34" s="73">
        <v>4.1666666666666664E-2</v>
      </c>
      <c r="H34" s="9"/>
      <c r="I34" s="5"/>
      <c r="J34" s="5"/>
      <c r="K34" s="4"/>
      <c r="L34" s="9"/>
      <c r="M34" s="5"/>
      <c r="N34" s="5"/>
      <c r="O34" s="4"/>
      <c r="P34" s="9"/>
      <c r="Q34" s="5"/>
      <c r="R34" s="5"/>
      <c r="S34" s="4"/>
      <c r="T34" s="9"/>
      <c r="U34" s="5"/>
      <c r="V34" s="5"/>
      <c r="W34" s="4"/>
      <c r="X34" s="9"/>
      <c r="Y34" s="5"/>
      <c r="Z34" s="5"/>
      <c r="AA34" s="4"/>
      <c r="AB34" s="9"/>
      <c r="AC34" s="5"/>
      <c r="AD34" s="5"/>
      <c r="AE34" s="17"/>
      <c r="AF34" s="67" t="s">
        <v>26</v>
      </c>
      <c r="AG34" s="242" t="s">
        <v>32</v>
      </c>
      <c r="AH34" s="243"/>
      <c r="AI34" s="244"/>
      <c r="AJ34" s="64" t="s">
        <v>26</v>
      </c>
      <c r="AK34" s="65" t="s">
        <v>26</v>
      </c>
      <c r="AL34" s="65" t="s">
        <v>26</v>
      </c>
      <c r="AM34" s="66" t="s">
        <v>26</v>
      </c>
      <c r="AN34" s="2" t="s">
        <v>25</v>
      </c>
      <c r="AO34" s="3" t="s">
        <v>25</v>
      </c>
      <c r="AP34" s="3" t="s">
        <v>25</v>
      </c>
      <c r="AQ34" s="66" t="s">
        <v>26</v>
      </c>
      <c r="AR34" s="93">
        <v>35</v>
      </c>
      <c r="AS34" s="94">
        <v>35</v>
      </c>
      <c r="AT34" s="94">
        <v>35</v>
      </c>
      <c r="AU34" s="95">
        <v>35</v>
      </c>
      <c r="AV34" s="93">
        <v>35</v>
      </c>
      <c r="AW34" s="94">
        <v>35</v>
      </c>
      <c r="AX34" s="94">
        <v>35</v>
      </c>
      <c r="AY34" s="95">
        <v>35</v>
      </c>
      <c r="AZ34" s="93">
        <v>35</v>
      </c>
      <c r="BA34" s="94">
        <v>35</v>
      </c>
      <c r="BB34" s="94">
        <v>35</v>
      </c>
      <c r="BC34" s="95">
        <v>35</v>
      </c>
      <c r="BD34" s="120" t="s">
        <v>24</v>
      </c>
      <c r="BE34" s="7" t="s">
        <v>27</v>
      </c>
      <c r="BF34" s="7" t="s">
        <v>27</v>
      </c>
      <c r="BG34" s="66" t="s">
        <v>26</v>
      </c>
      <c r="BH34" s="64" t="s">
        <v>26</v>
      </c>
      <c r="BI34" s="65" t="s">
        <v>26</v>
      </c>
      <c r="BJ34" s="65" t="s">
        <v>26</v>
      </c>
      <c r="BK34" s="17"/>
      <c r="BL34" s="9"/>
      <c r="BM34" s="5"/>
      <c r="BN34" s="5"/>
      <c r="BO34" s="4"/>
      <c r="BP34" s="9"/>
      <c r="BQ34" s="5"/>
      <c r="BR34" s="5"/>
      <c r="BS34" s="4"/>
      <c r="BT34" s="9"/>
      <c r="BU34" s="5"/>
      <c r="BV34" s="5"/>
      <c r="BW34" s="4"/>
      <c r="BX34" s="9"/>
      <c r="BY34" s="5"/>
      <c r="BZ34" s="5"/>
      <c r="CA34" s="4"/>
      <c r="CB34" s="9"/>
      <c r="CC34" s="5"/>
      <c r="CD34" s="5"/>
      <c r="CE34" s="4"/>
      <c r="CF34" s="196"/>
      <c r="CG34" s="197"/>
      <c r="CH34" s="197"/>
      <c r="CI34" s="198"/>
      <c r="CJ34" s="196"/>
      <c r="CK34" s="197"/>
      <c r="CL34" s="197"/>
      <c r="CM34" s="198"/>
      <c r="CN34" s="186" t="str">
        <f t="shared" si="1"/>
        <v>JOEL</v>
      </c>
      <c r="CO34" s="187"/>
      <c r="CP34" s="187"/>
      <c r="CQ34" s="187"/>
      <c r="CR34" s="187"/>
      <c r="CS34" s="188"/>
    </row>
    <row r="35" spans="1:111" customFormat="1" x14ac:dyDescent="0.2">
      <c r="A35" s="156">
        <v>1.1111111111111112E-2</v>
      </c>
      <c r="B35" s="80">
        <f t="shared" si="0"/>
        <v>0.29166666666197771</v>
      </c>
      <c r="C35" s="171">
        <f>IF(ISNA(VLOOKUP(D35,[1]listing!$A$1:$E$80,4,FALSE)),"NN",VLOOKUP(D35,[1]listing!$A$1:$E$80,4,FALSE))</f>
        <v>34</v>
      </c>
      <c r="D35" s="173" t="s">
        <v>62</v>
      </c>
      <c r="E35" s="105">
        <v>36526.583333333336</v>
      </c>
      <c r="F35" s="106">
        <v>36526.905555555553</v>
      </c>
      <c r="G35" s="73">
        <v>4.1666666666666664E-2</v>
      </c>
      <c r="H35" s="9"/>
      <c r="I35" s="5"/>
      <c r="J35" s="5"/>
      <c r="K35" s="4"/>
      <c r="L35" s="9"/>
      <c r="M35" s="5"/>
      <c r="N35" s="5"/>
      <c r="O35" s="4"/>
      <c r="P35" s="9"/>
      <c r="Q35" s="5"/>
      <c r="R35" s="5"/>
      <c r="S35" s="4"/>
      <c r="T35" s="9"/>
      <c r="U35" s="5"/>
      <c r="V35" s="5"/>
      <c r="W35" s="4"/>
      <c r="X35" s="9"/>
      <c r="Y35" s="5"/>
      <c r="Z35" s="5"/>
      <c r="AA35" s="4"/>
      <c r="AB35" s="9"/>
      <c r="AC35" s="5"/>
      <c r="AD35" s="5"/>
      <c r="AE35" s="17"/>
      <c r="AF35" s="67" t="s">
        <v>26</v>
      </c>
      <c r="AG35" s="236" t="s">
        <v>35</v>
      </c>
      <c r="AH35" s="237"/>
      <c r="AI35" s="238"/>
      <c r="AJ35" s="64" t="s">
        <v>26</v>
      </c>
      <c r="AK35" s="65" t="s">
        <v>26</v>
      </c>
      <c r="AL35" s="65" t="s">
        <v>26</v>
      </c>
      <c r="AM35" s="66" t="s">
        <v>26</v>
      </c>
      <c r="AN35" s="2" t="s">
        <v>25</v>
      </c>
      <c r="AO35" s="3" t="s">
        <v>25</v>
      </c>
      <c r="AP35" s="3" t="s">
        <v>25</v>
      </c>
      <c r="AQ35" s="66" t="s">
        <v>26</v>
      </c>
      <c r="AR35" s="93">
        <v>37</v>
      </c>
      <c r="AS35" s="94">
        <v>37</v>
      </c>
      <c r="AT35" s="94">
        <v>37</v>
      </c>
      <c r="AU35" s="95">
        <v>37</v>
      </c>
      <c r="AV35" s="93">
        <v>37</v>
      </c>
      <c r="AW35" s="94">
        <v>37</v>
      </c>
      <c r="AX35" s="94">
        <v>37</v>
      </c>
      <c r="AY35" s="95">
        <v>37</v>
      </c>
      <c r="AZ35" s="93">
        <v>37</v>
      </c>
      <c r="BA35" s="94">
        <v>37</v>
      </c>
      <c r="BB35" s="94">
        <v>37</v>
      </c>
      <c r="BC35" s="95">
        <v>37</v>
      </c>
      <c r="BD35" s="120" t="s">
        <v>24</v>
      </c>
      <c r="BE35" s="7" t="s">
        <v>27</v>
      </c>
      <c r="BF35" s="7" t="s">
        <v>27</v>
      </c>
      <c r="BG35" s="66" t="s">
        <v>26</v>
      </c>
      <c r="BH35" s="64" t="s">
        <v>26</v>
      </c>
      <c r="BI35" s="65" t="s">
        <v>26</v>
      </c>
      <c r="BJ35" s="65" t="s">
        <v>26</v>
      </c>
      <c r="BK35" s="17"/>
      <c r="BL35" s="9"/>
      <c r="BM35" s="5"/>
      <c r="BN35" s="5"/>
      <c r="BO35" s="4"/>
      <c r="BP35" s="9"/>
      <c r="BQ35" s="5"/>
      <c r="BR35" s="5"/>
      <c r="BS35" s="4"/>
      <c r="BT35" s="9"/>
      <c r="BU35" s="5"/>
      <c r="BV35" s="5"/>
      <c r="BW35" s="4"/>
      <c r="BX35" s="9"/>
      <c r="BY35" s="5"/>
      <c r="BZ35" s="5"/>
      <c r="CA35" s="4"/>
      <c r="CB35" s="9"/>
      <c r="CC35" s="5"/>
      <c r="CD35" s="5"/>
      <c r="CE35" s="4"/>
      <c r="CF35" s="196"/>
      <c r="CG35" s="197"/>
      <c r="CH35" s="197"/>
      <c r="CI35" s="198"/>
      <c r="CJ35" s="196"/>
      <c r="CK35" s="197"/>
      <c r="CL35" s="197"/>
      <c r="CM35" s="198"/>
      <c r="CN35" s="186" t="str">
        <f t="shared" si="1"/>
        <v>JENNIFER</v>
      </c>
      <c r="CO35" s="187"/>
      <c r="CP35" s="187"/>
      <c r="CQ35" s="187"/>
      <c r="CR35" s="187"/>
      <c r="CS35" s="188"/>
    </row>
    <row r="36" spans="1:111" customFormat="1" x14ac:dyDescent="0.2">
      <c r="A36" s="156">
        <v>1.1111111111111112E-2</v>
      </c>
      <c r="B36" s="80">
        <f>SUM(F36-E36)-G36+A36</f>
        <v>0.29166666666197771</v>
      </c>
      <c r="C36" s="171">
        <f>IF(ISNA(VLOOKUP(D36,[1]listing!$A$1:$E$80,4,FALSE)),"NN",VLOOKUP(D36,[1]listing!$A$1:$E$80,4,FALSE))</f>
        <v>16</v>
      </c>
      <c r="D36" s="173" t="s">
        <v>63</v>
      </c>
      <c r="E36" s="105">
        <v>36526.583333333336</v>
      </c>
      <c r="F36" s="106">
        <v>36526.905555555553</v>
      </c>
      <c r="G36" s="73">
        <v>4.1666666666666664E-2</v>
      </c>
      <c r="H36" s="9"/>
      <c r="I36" s="5"/>
      <c r="J36" s="5"/>
      <c r="K36" s="4"/>
      <c r="L36" s="9"/>
      <c r="M36" s="5"/>
      <c r="N36" s="5"/>
      <c r="O36" s="4"/>
      <c r="P36" s="9"/>
      <c r="Q36" s="5"/>
      <c r="R36" s="5"/>
      <c r="S36" s="4"/>
      <c r="T36" s="9"/>
      <c r="U36" s="5"/>
      <c r="V36" s="5"/>
      <c r="W36" s="4"/>
      <c r="X36" s="9"/>
      <c r="Y36" s="5"/>
      <c r="Z36" s="5"/>
      <c r="AA36" s="4"/>
      <c r="AB36" s="9"/>
      <c r="AC36" s="5"/>
      <c r="AD36" s="5"/>
      <c r="AE36" s="17"/>
      <c r="AF36" s="67" t="s">
        <v>26</v>
      </c>
      <c r="AG36" s="236" t="s">
        <v>35</v>
      </c>
      <c r="AH36" s="237"/>
      <c r="AI36" s="238"/>
      <c r="AJ36" s="93">
        <v>26</v>
      </c>
      <c r="AK36" s="94">
        <v>26</v>
      </c>
      <c r="AL36" s="94">
        <v>26</v>
      </c>
      <c r="AM36" s="95">
        <v>26</v>
      </c>
      <c r="AN36" s="93">
        <v>26</v>
      </c>
      <c r="AO36" s="94">
        <v>26</v>
      </c>
      <c r="AP36" s="94">
        <v>26</v>
      </c>
      <c r="AQ36" s="95">
        <v>26</v>
      </c>
      <c r="AR36" s="2" t="s">
        <v>25</v>
      </c>
      <c r="AS36" s="3" t="s">
        <v>25</v>
      </c>
      <c r="AT36" s="3" t="s">
        <v>25</v>
      </c>
      <c r="AU36" s="66" t="s">
        <v>26</v>
      </c>
      <c r="AV36" s="64" t="s">
        <v>26</v>
      </c>
      <c r="AW36" s="65" t="s">
        <v>26</v>
      </c>
      <c r="AX36" s="65" t="s">
        <v>26</v>
      </c>
      <c r="AY36" s="66" t="s">
        <v>26</v>
      </c>
      <c r="AZ36" s="64" t="s">
        <v>26</v>
      </c>
      <c r="BA36" s="65" t="s">
        <v>26</v>
      </c>
      <c r="BB36" s="65" t="s">
        <v>26</v>
      </c>
      <c r="BC36" s="66" t="s">
        <v>26</v>
      </c>
      <c r="BD36" s="120" t="s">
        <v>24</v>
      </c>
      <c r="BE36" s="7" t="s">
        <v>27</v>
      </c>
      <c r="BF36" s="7" t="s">
        <v>27</v>
      </c>
      <c r="BG36" s="66" t="s">
        <v>26</v>
      </c>
      <c r="BH36" s="64" t="s">
        <v>26</v>
      </c>
      <c r="BI36" s="65" t="s">
        <v>26</v>
      </c>
      <c r="BJ36" s="65" t="s">
        <v>26</v>
      </c>
      <c r="BK36" s="17"/>
      <c r="BL36" s="9"/>
      <c r="BM36" s="5"/>
      <c r="BN36" s="5"/>
      <c r="BO36" s="4"/>
      <c r="BP36" s="9"/>
      <c r="BQ36" s="5"/>
      <c r="BR36" s="5"/>
      <c r="BS36" s="4"/>
      <c r="BT36" s="9"/>
      <c r="BU36" s="5"/>
      <c r="BV36" s="5"/>
      <c r="BW36" s="4"/>
      <c r="BX36" s="9"/>
      <c r="BY36" s="5"/>
      <c r="BZ36" s="5"/>
      <c r="CA36" s="4"/>
      <c r="CB36" s="9"/>
      <c r="CC36" s="5"/>
      <c r="CD36" s="5"/>
      <c r="CE36" s="4"/>
      <c r="CF36" s="223"/>
      <c r="CG36" s="224"/>
      <c r="CH36" s="224"/>
      <c r="CI36" s="225"/>
      <c r="CJ36" s="223"/>
      <c r="CK36" s="224"/>
      <c r="CL36" s="224"/>
      <c r="CM36" s="225"/>
      <c r="CN36" s="186" t="str">
        <f>D36</f>
        <v>ADELINE</v>
      </c>
      <c r="CO36" s="187"/>
      <c r="CP36" s="187"/>
      <c r="CQ36" s="187"/>
      <c r="CR36" s="187"/>
      <c r="CS36" s="188"/>
    </row>
    <row r="37" spans="1:111" customFormat="1" x14ac:dyDescent="0.2">
      <c r="A37" s="156">
        <v>1.1111111111111112E-2</v>
      </c>
      <c r="B37" s="80">
        <f t="shared" si="0"/>
        <v>0.29166666666197771</v>
      </c>
      <c r="C37" s="171">
        <f>IF(ISNA(VLOOKUP(D37,[1]listing!$A$1:$E$80,4,FALSE)),"NN",VLOOKUP(D37,[1]listing!$A$1:$E$80,4,FALSE))</f>
        <v>39</v>
      </c>
      <c r="D37" s="173" t="s">
        <v>66</v>
      </c>
      <c r="E37" s="105">
        <v>36526.583333333336</v>
      </c>
      <c r="F37" s="106">
        <v>36526.905555555553</v>
      </c>
      <c r="G37" s="73">
        <v>4.1666666666666664E-2</v>
      </c>
      <c r="H37" s="9"/>
      <c r="I37" s="5"/>
      <c r="J37" s="5"/>
      <c r="K37" s="4"/>
      <c r="L37" s="9"/>
      <c r="M37" s="5"/>
      <c r="N37" s="5"/>
      <c r="O37" s="4"/>
      <c r="P37" s="9"/>
      <c r="Q37" s="5"/>
      <c r="R37" s="5"/>
      <c r="S37" s="4"/>
      <c r="T37" s="9"/>
      <c r="U37" s="5"/>
      <c r="V37" s="5"/>
      <c r="W37" s="4"/>
      <c r="X37" s="9"/>
      <c r="Y37" s="5"/>
      <c r="Z37" s="5"/>
      <c r="AA37" s="4"/>
      <c r="AB37" s="9"/>
      <c r="AC37" s="5"/>
      <c r="AD37" s="5"/>
      <c r="AE37" s="17"/>
      <c r="AF37" s="67" t="s">
        <v>26</v>
      </c>
      <c r="AG37" s="245" t="s">
        <v>30</v>
      </c>
      <c r="AH37" s="246"/>
      <c r="AI37" s="247"/>
      <c r="AJ37" s="93">
        <v>30</v>
      </c>
      <c r="AK37" s="94">
        <v>30</v>
      </c>
      <c r="AL37" s="94">
        <v>30</v>
      </c>
      <c r="AM37" s="95">
        <v>30</v>
      </c>
      <c r="AN37" s="93">
        <v>30</v>
      </c>
      <c r="AO37" s="94">
        <v>30</v>
      </c>
      <c r="AP37" s="94">
        <v>30</v>
      </c>
      <c r="AQ37" s="95">
        <v>30</v>
      </c>
      <c r="AR37" s="2" t="s">
        <v>25</v>
      </c>
      <c r="AS37" s="3" t="s">
        <v>25</v>
      </c>
      <c r="AT37" s="3" t="s">
        <v>25</v>
      </c>
      <c r="AU37" s="66" t="s">
        <v>26</v>
      </c>
      <c r="AV37" s="64" t="s">
        <v>26</v>
      </c>
      <c r="AW37" s="65" t="s">
        <v>26</v>
      </c>
      <c r="AX37" s="65" t="s">
        <v>26</v>
      </c>
      <c r="AY37" s="66" t="s">
        <v>26</v>
      </c>
      <c r="AZ37" s="64" t="s">
        <v>26</v>
      </c>
      <c r="BA37" s="65" t="s">
        <v>26</v>
      </c>
      <c r="BB37" s="65" t="s">
        <v>26</v>
      </c>
      <c r="BC37" s="66" t="s">
        <v>26</v>
      </c>
      <c r="BD37" s="120" t="s">
        <v>24</v>
      </c>
      <c r="BE37" s="7" t="s">
        <v>27</v>
      </c>
      <c r="BF37" s="7" t="s">
        <v>27</v>
      </c>
      <c r="BG37" s="66" t="s">
        <v>26</v>
      </c>
      <c r="BH37" s="64" t="s">
        <v>26</v>
      </c>
      <c r="BI37" s="65" t="s">
        <v>26</v>
      </c>
      <c r="BJ37" s="65" t="s">
        <v>26</v>
      </c>
      <c r="BK37" s="17"/>
      <c r="BL37" s="9"/>
      <c r="BM37" s="5"/>
      <c r="BN37" s="5"/>
      <c r="BO37" s="4"/>
      <c r="BP37" s="9"/>
      <c r="BQ37" s="5"/>
      <c r="BR37" s="5"/>
      <c r="BS37" s="4"/>
      <c r="BT37" s="9"/>
      <c r="BU37" s="5"/>
      <c r="BV37" s="5"/>
      <c r="BW37" s="4"/>
      <c r="BX37" s="9"/>
      <c r="BY37" s="5"/>
      <c r="BZ37" s="5"/>
      <c r="CA37" s="4"/>
      <c r="CB37" s="9"/>
      <c r="CC37" s="5"/>
      <c r="CD37" s="5"/>
      <c r="CE37" s="4"/>
      <c r="CF37" s="196"/>
      <c r="CG37" s="197"/>
      <c r="CH37" s="197"/>
      <c r="CI37" s="198"/>
      <c r="CJ37" s="196"/>
      <c r="CK37" s="197"/>
      <c r="CL37" s="197"/>
      <c r="CM37" s="198"/>
      <c r="CN37" s="186" t="str">
        <f t="shared" si="1"/>
        <v>GEMA</v>
      </c>
      <c r="CO37" s="187"/>
      <c r="CP37" s="187"/>
      <c r="CQ37" s="187"/>
      <c r="CR37" s="187"/>
      <c r="CS37" s="188"/>
    </row>
    <row r="38" spans="1:111" customFormat="1" x14ac:dyDescent="0.2">
      <c r="A38" s="156">
        <v>1.1111111111111112E-2</v>
      </c>
      <c r="B38" s="80">
        <f t="shared" si="0"/>
        <v>0.29166666666197771</v>
      </c>
      <c r="C38" s="171">
        <f>IF(ISNA(VLOOKUP(D38,[1]listing!$A$1:$E$80,4,FALSE)),"NN",VLOOKUP(D38,[1]listing!$A$1:$E$80,4,FALSE))</f>
        <v>46</v>
      </c>
      <c r="D38" s="173" t="s">
        <v>68</v>
      </c>
      <c r="E38" s="105">
        <v>36526.583333333336</v>
      </c>
      <c r="F38" s="106">
        <v>36526.905555555553</v>
      </c>
      <c r="G38" s="73">
        <v>4.1666666666666664E-2</v>
      </c>
      <c r="H38" s="9"/>
      <c r="I38" s="5"/>
      <c r="J38" s="5"/>
      <c r="K38" s="4"/>
      <c r="L38" s="9"/>
      <c r="M38" s="5"/>
      <c r="N38" s="5"/>
      <c r="O38" s="4"/>
      <c r="P38" s="9"/>
      <c r="Q38" s="5"/>
      <c r="R38" s="5"/>
      <c r="S38" s="4"/>
      <c r="T38" s="9"/>
      <c r="U38" s="5"/>
      <c r="V38" s="5"/>
      <c r="W38" s="4"/>
      <c r="X38" s="9"/>
      <c r="Y38" s="5"/>
      <c r="Z38" s="5"/>
      <c r="AA38" s="4"/>
      <c r="AB38" s="9"/>
      <c r="AC38" s="5"/>
      <c r="AD38" s="5"/>
      <c r="AE38" s="17"/>
      <c r="AF38" s="67" t="s">
        <v>26</v>
      </c>
      <c r="AG38" s="245" t="s">
        <v>30</v>
      </c>
      <c r="AH38" s="246"/>
      <c r="AI38" s="247"/>
      <c r="AJ38" s="93">
        <v>35</v>
      </c>
      <c r="AK38" s="94">
        <v>35</v>
      </c>
      <c r="AL38" s="94">
        <v>35</v>
      </c>
      <c r="AM38" s="95">
        <v>35</v>
      </c>
      <c r="AN38" s="93">
        <v>35</v>
      </c>
      <c r="AO38" s="94">
        <v>35</v>
      </c>
      <c r="AP38" s="94">
        <v>35</v>
      </c>
      <c r="AQ38" s="95">
        <v>35</v>
      </c>
      <c r="AR38" s="2" t="s">
        <v>25</v>
      </c>
      <c r="AS38" s="3" t="s">
        <v>25</v>
      </c>
      <c r="AT38" s="3" t="s">
        <v>25</v>
      </c>
      <c r="AU38" s="66" t="s">
        <v>26</v>
      </c>
      <c r="AV38" s="93">
        <v>20</v>
      </c>
      <c r="AW38" s="94">
        <v>20</v>
      </c>
      <c r="AX38" s="94">
        <v>20</v>
      </c>
      <c r="AY38" s="95">
        <v>20</v>
      </c>
      <c r="AZ38" s="93">
        <v>20</v>
      </c>
      <c r="BA38" s="94">
        <v>20</v>
      </c>
      <c r="BB38" s="94">
        <v>20</v>
      </c>
      <c r="BC38" s="95">
        <v>20</v>
      </c>
      <c r="BD38" s="120" t="s">
        <v>24</v>
      </c>
      <c r="BE38" s="7" t="s">
        <v>27</v>
      </c>
      <c r="BF38" s="7" t="s">
        <v>27</v>
      </c>
      <c r="BG38" s="66" t="s">
        <v>26</v>
      </c>
      <c r="BH38" s="64" t="s">
        <v>26</v>
      </c>
      <c r="BI38" s="65" t="s">
        <v>26</v>
      </c>
      <c r="BJ38" s="65" t="s">
        <v>26</v>
      </c>
      <c r="BK38" s="17"/>
      <c r="BL38" s="9"/>
      <c r="BM38" s="5"/>
      <c r="BN38" s="5"/>
      <c r="BO38" s="4"/>
      <c r="BP38" s="9"/>
      <c r="BQ38" s="5"/>
      <c r="BR38" s="5"/>
      <c r="BS38" s="4"/>
      <c r="BT38" s="9"/>
      <c r="BU38" s="5"/>
      <c r="BV38" s="5"/>
      <c r="BW38" s="4"/>
      <c r="BX38" s="9"/>
      <c r="BY38" s="5"/>
      <c r="BZ38" s="5"/>
      <c r="CA38" s="4"/>
      <c r="CB38" s="9"/>
      <c r="CC38" s="5"/>
      <c r="CD38" s="5"/>
      <c r="CE38" s="4"/>
      <c r="CF38" s="196"/>
      <c r="CG38" s="197"/>
      <c r="CH38" s="197"/>
      <c r="CI38" s="198"/>
      <c r="CJ38" s="223"/>
      <c r="CK38" s="224"/>
      <c r="CL38" s="224"/>
      <c r="CM38" s="225"/>
      <c r="CN38" s="186" t="str">
        <f t="shared" si="1"/>
        <v>LAURA</v>
      </c>
      <c r="CO38" s="187"/>
      <c r="CP38" s="187"/>
      <c r="CQ38" s="187"/>
      <c r="CR38" s="187"/>
      <c r="CS38" s="188"/>
    </row>
    <row r="39" spans="1:111" customFormat="1" x14ac:dyDescent="0.2">
      <c r="A39" s="156">
        <v>1.1111111111111112E-2</v>
      </c>
      <c r="B39" s="80">
        <f t="shared" si="0"/>
        <v>0.29166666666197771</v>
      </c>
      <c r="C39" s="171">
        <f>IF(ISNA(VLOOKUP(D39,[1]listing!$A$1:$E$80,4,FALSE)),"NN",VLOOKUP(D39,[1]listing!$A$1:$E$80,4,FALSE))</f>
        <v>49</v>
      </c>
      <c r="D39" s="173" t="s">
        <v>71</v>
      </c>
      <c r="E39" s="105">
        <v>36526.583333333336</v>
      </c>
      <c r="F39" s="106">
        <v>36526.905555555553</v>
      </c>
      <c r="G39" s="73">
        <v>4.1666666666666664E-2</v>
      </c>
      <c r="H39" s="9"/>
      <c r="I39" s="5"/>
      <c r="J39" s="5"/>
      <c r="K39" s="4"/>
      <c r="L39" s="9"/>
      <c r="M39" s="5"/>
      <c r="N39" s="5"/>
      <c r="O39" s="4"/>
      <c r="P39" s="9"/>
      <c r="Q39" s="5"/>
      <c r="R39" s="5"/>
      <c r="S39" s="4"/>
      <c r="T39" s="9"/>
      <c r="U39" s="5"/>
      <c r="V39" s="5"/>
      <c r="W39" s="4"/>
      <c r="X39" s="9"/>
      <c r="Y39" s="5"/>
      <c r="Z39" s="5"/>
      <c r="AA39" s="4"/>
      <c r="AB39" s="9"/>
      <c r="AC39" s="5"/>
      <c r="AD39" s="5"/>
      <c r="AE39" s="17"/>
      <c r="AF39" s="67" t="s">
        <v>26</v>
      </c>
      <c r="AG39" s="211" t="s">
        <v>36</v>
      </c>
      <c r="AH39" s="212"/>
      <c r="AI39" s="213"/>
      <c r="AJ39" s="93">
        <v>37</v>
      </c>
      <c r="AK39" s="94">
        <v>37</v>
      </c>
      <c r="AL39" s="94">
        <v>37</v>
      </c>
      <c r="AM39" s="95">
        <v>37</v>
      </c>
      <c r="AN39" s="93">
        <v>37</v>
      </c>
      <c r="AO39" s="94">
        <v>37</v>
      </c>
      <c r="AP39" s="94">
        <v>37</v>
      </c>
      <c r="AQ39" s="95">
        <v>37</v>
      </c>
      <c r="AR39" s="2" t="s">
        <v>25</v>
      </c>
      <c r="AS39" s="3" t="s">
        <v>25</v>
      </c>
      <c r="AT39" s="3" t="s">
        <v>25</v>
      </c>
      <c r="AU39" s="66" t="s">
        <v>26</v>
      </c>
      <c r="AV39" s="64" t="s">
        <v>26</v>
      </c>
      <c r="AW39" s="65" t="s">
        <v>26</v>
      </c>
      <c r="AX39" s="65" t="s">
        <v>26</v>
      </c>
      <c r="AY39" s="66" t="s">
        <v>26</v>
      </c>
      <c r="AZ39" s="64" t="s">
        <v>26</v>
      </c>
      <c r="BA39" s="65" t="s">
        <v>26</v>
      </c>
      <c r="BB39" s="65" t="s">
        <v>26</v>
      </c>
      <c r="BC39" s="66" t="s">
        <v>26</v>
      </c>
      <c r="BD39" s="120" t="s">
        <v>24</v>
      </c>
      <c r="BE39" s="7" t="s">
        <v>27</v>
      </c>
      <c r="BF39" s="7" t="s">
        <v>27</v>
      </c>
      <c r="BG39" s="66" t="s">
        <v>26</v>
      </c>
      <c r="BH39" s="64" t="s">
        <v>26</v>
      </c>
      <c r="BI39" s="65" t="s">
        <v>26</v>
      </c>
      <c r="BJ39" s="65" t="s">
        <v>26</v>
      </c>
      <c r="BK39" s="17"/>
      <c r="BL39" s="9"/>
      <c r="BM39" s="5"/>
      <c r="BN39" s="5"/>
      <c r="BO39" s="4"/>
      <c r="BP39" s="9"/>
      <c r="BQ39" s="5"/>
      <c r="BR39" s="5"/>
      <c r="BS39" s="4"/>
      <c r="BT39" s="9"/>
      <c r="BU39" s="5"/>
      <c r="BV39" s="5"/>
      <c r="BW39" s="4"/>
      <c r="BX39" s="9"/>
      <c r="BY39" s="5"/>
      <c r="BZ39" s="5"/>
      <c r="CA39" s="4"/>
      <c r="CB39" s="9"/>
      <c r="CC39" s="5"/>
      <c r="CD39" s="5"/>
      <c r="CE39" s="4"/>
      <c r="CF39" s="196"/>
      <c r="CG39" s="197"/>
      <c r="CH39" s="197"/>
      <c r="CI39" s="198"/>
      <c r="CJ39" s="223"/>
      <c r="CK39" s="224"/>
      <c r="CL39" s="224"/>
      <c r="CM39" s="225"/>
      <c r="CN39" s="186" t="str">
        <f t="shared" si="1"/>
        <v>ANNE</v>
      </c>
      <c r="CO39" s="187"/>
      <c r="CP39" s="187"/>
      <c r="CQ39" s="187"/>
      <c r="CR39" s="187"/>
      <c r="CS39" s="188"/>
    </row>
    <row r="40" spans="1:111" customFormat="1" ht="16" thickBot="1" x14ac:dyDescent="0.25">
      <c r="A40" s="156">
        <v>1.1111111111111112E-2</v>
      </c>
      <c r="B40" s="82">
        <f t="shared" si="0"/>
        <v>0.29166666666197771</v>
      </c>
      <c r="C40" s="172">
        <f>IF(ISNA(VLOOKUP(D40,[1]listing!$A$1:$E$80,4,FALSE)),"NN",VLOOKUP(D40,[1]listing!$A$1:$E$80,4,FALSE))</f>
        <v>11</v>
      </c>
      <c r="D40" s="176" t="s">
        <v>50</v>
      </c>
      <c r="E40" s="145">
        <v>36526.583333333336</v>
      </c>
      <c r="F40" s="146">
        <v>36526.905555555553</v>
      </c>
      <c r="G40" s="147">
        <v>4.1666666666666664E-2</v>
      </c>
      <c r="H40" s="18"/>
      <c r="I40" s="19"/>
      <c r="J40" s="19"/>
      <c r="K40" s="20"/>
      <c r="L40" s="18"/>
      <c r="M40" s="19"/>
      <c r="N40" s="19"/>
      <c r="O40" s="20"/>
      <c r="P40" s="18"/>
      <c r="Q40" s="19"/>
      <c r="R40" s="19"/>
      <c r="S40" s="20"/>
      <c r="T40" s="18"/>
      <c r="U40" s="19"/>
      <c r="V40" s="19"/>
      <c r="W40" s="20"/>
      <c r="X40" s="18"/>
      <c r="Y40" s="19"/>
      <c r="Z40" s="19"/>
      <c r="AA40" s="20"/>
      <c r="AB40" s="18"/>
      <c r="AC40" s="19"/>
      <c r="AD40" s="19"/>
      <c r="AE40" s="21"/>
      <c r="AF40" s="96" t="s">
        <v>26</v>
      </c>
      <c r="AG40" s="269" t="s">
        <v>36</v>
      </c>
      <c r="AH40" s="270"/>
      <c r="AI40" s="271"/>
      <c r="AJ40" s="81" t="s">
        <v>26</v>
      </c>
      <c r="AK40" s="83" t="s">
        <v>26</v>
      </c>
      <c r="AL40" s="83" t="s">
        <v>26</v>
      </c>
      <c r="AM40" s="86" t="s">
        <v>26</v>
      </c>
      <c r="AN40" s="81" t="s">
        <v>26</v>
      </c>
      <c r="AO40" s="83" t="s">
        <v>26</v>
      </c>
      <c r="AP40" s="83" t="s">
        <v>26</v>
      </c>
      <c r="AQ40" s="86" t="s">
        <v>26</v>
      </c>
      <c r="AR40" s="84" t="s">
        <v>25</v>
      </c>
      <c r="AS40" s="85" t="s">
        <v>25</v>
      </c>
      <c r="AT40" s="85" t="s">
        <v>25</v>
      </c>
      <c r="AU40" s="86" t="s">
        <v>26</v>
      </c>
      <c r="AV40" s="107">
        <v>30</v>
      </c>
      <c r="AW40" s="108">
        <v>30</v>
      </c>
      <c r="AX40" s="108">
        <v>30</v>
      </c>
      <c r="AY40" s="98">
        <v>30</v>
      </c>
      <c r="AZ40" s="107">
        <v>30</v>
      </c>
      <c r="BA40" s="108">
        <v>30</v>
      </c>
      <c r="BB40" s="108">
        <v>30</v>
      </c>
      <c r="BC40" s="98">
        <v>30</v>
      </c>
      <c r="BD40" s="157" t="s">
        <v>24</v>
      </c>
      <c r="BE40" s="97" t="s">
        <v>27</v>
      </c>
      <c r="BF40" s="97" t="s">
        <v>27</v>
      </c>
      <c r="BG40" s="86" t="s">
        <v>26</v>
      </c>
      <c r="BH40" s="81" t="s">
        <v>26</v>
      </c>
      <c r="BI40" s="83" t="s">
        <v>26</v>
      </c>
      <c r="BJ40" s="83" t="s">
        <v>26</v>
      </c>
      <c r="BK40" s="21"/>
      <c r="BL40" s="18"/>
      <c r="BM40" s="19"/>
      <c r="BN40" s="19"/>
      <c r="BO40" s="20"/>
      <c r="BP40" s="18"/>
      <c r="BQ40" s="19"/>
      <c r="BR40" s="19"/>
      <c r="BS40" s="20"/>
      <c r="BT40" s="18"/>
      <c r="BU40" s="19"/>
      <c r="BV40" s="19"/>
      <c r="BW40" s="20"/>
      <c r="BX40" s="18"/>
      <c r="BY40" s="19"/>
      <c r="BZ40" s="19"/>
      <c r="CA40" s="20"/>
      <c r="CB40" s="18"/>
      <c r="CC40" s="19"/>
      <c r="CD40" s="19"/>
      <c r="CE40" s="20"/>
      <c r="CF40" s="214"/>
      <c r="CG40" s="215"/>
      <c r="CH40" s="215"/>
      <c r="CI40" s="216"/>
      <c r="CJ40" s="226"/>
      <c r="CK40" s="227"/>
      <c r="CL40" s="227"/>
      <c r="CM40" s="228"/>
      <c r="CN40" s="220" t="str">
        <f t="shared" si="1"/>
        <v>MARIA STEFANIA</v>
      </c>
      <c r="CO40" s="221"/>
      <c r="CP40" s="221"/>
      <c r="CQ40" s="221"/>
      <c r="CR40" s="221"/>
      <c r="CS40" s="222"/>
    </row>
    <row r="41" spans="1:111" ht="15.75" customHeight="1" thickBot="1" x14ac:dyDescent="0.25">
      <c r="B41" s="77"/>
      <c r="C41" s="150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199"/>
      <c r="CO41" s="199"/>
      <c r="CP41" s="199"/>
      <c r="CQ41" s="199"/>
      <c r="CR41" s="199"/>
      <c r="CS41" s="199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 ht="16" thickBot="1" x14ac:dyDescent="0.25">
      <c r="B42" s="77"/>
      <c r="C42" s="150"/>
      <c r="D42" s="177" t="s">
        <v>2</v>
      </c>
      <c r="E42" s="267" t="s">
        <v>34</v>
      </c>
      <c r="F42" s="268"/>
      <c r="G42" s="178" t="s">
        <v>33</v>
      </c>
      <c r="H42" s="208" t="s">
        <v>3</v>
      </c>
      <c r="I42" s="209"/>
      <c r="J42" s="209"/>
      <c r="K42" s="210"/>
      <c r="L42" s="208" t="s">
        <v>4</v>
      </c>
      <c r="M42" s="209"/>
      <c r="N42" s="209"/>
      <c r="O42" s="210"/>
      <c r="P42" s="208" t="s">
        <v>5</v>
      </c>
      <c r="Q42" s="209"/>
      <c r="R42" s="209"/>
      <c r="S42" s="210"/>
      <c r="T42" s="208" t="s">
        <v>6</v>
      </c>
      <c r="U42" s="209"/>
      <c r="V42" s="209"/>
      <c r="W42" s="210"/>
      <c r="X42" s="208" t="s">
        <v>7</v>
      </c>
      <c r="Y42" s="209"/>
      <c r="Z42" s="209"/>
      <c r="AA42" s="210"/>
      <c r="AB42" s="208" t="s">
        <v>8</v>
      </c>
      <c r="AC42" s="209"/>
      <c r="AD42" s="209"/>
      <c r="AE42" s="210"/>
      <c r="AF42" s="208" t="s">
        <v>9</v>
      </c>
      <c r="AG42" s="209"/>
      <c r="AH42" s="209"/>
      <c r="AI42" s="210"/>
      <c r="AJ42" s="208" t="s">
        <v>10</v>
      </c>
      <c r="AK42" s="209"/>
      <c r="AL42" s="209"/>
      <c r="AM42" s="210"/>
      <c r="AN42" s="208" t="s">
        <v>11</v>
      </c>
      <c r="AO42" s="209"/>
      <c r="AP42" s="209"/>
      <c r="AQ42" s="210"/>
      <c r="AR42" s="208" t="s">
        <v>12</v>
      </c>
      <c r="AS42" s="209"/>
      <c r="AT42" s="209"/>
      <c r="AU42" s="210"/>
      <c r="AV42" s="208" t="s">
        <v>13</v>
      </c>
      <c r="AW42" s="209"/>
      <c r="AX42" s="209"/>
      <c r="AY42" s="210"/>
      <c r="AZ42" s="208" t="s">
        <v>14</v>
      </c>
      <c r="BA42" s="209"/>
      <c r="BB42" s="209"/>
      <c r="BC42" s="210"/>
      <c r="BD42" s="208" t="s">
        <v>15</v>
      </c>
      <c r="BE42" s="209"/>
      <c r="BF42" s="209"/>
      <c r="BG42" s="210"/>
      <c r="BH42" s="208" t="s">
        <v>16</v>
      </c>
      <c r="BI42" s="209"/>
      <c r="BJ42" s="209"/>
      <c r="BK42" s="210"/>
      <c r="BL42" s="208" t="s">
        <v>17</v>
      </c>
      <c r="BM42" s="209"/>
      <c r="BN42" s="209"/>
      <c r="BO42" s="210"/>
      <c r="BP42" s="208" t="s">
        <v>18</v>
      </c>
      <c r="BQ42" s="209"/>
      <c r="BR42" s="209"/>
      <c r="BS42" s="210"/>
      <c r="BT42" s="208" t="s">
        <v>19</v>
      </c>
      <c r="BU42" s="209"/>
      <c r="BV42" s="209"/>
      <c r="BW42" s="210"/>
      <c r="BX42" s="208" t="s">
        <v>20</v>
      </c>
      <c r="BY42" s="209"/>
      <c r="BZ42" s="209"/>
      <c r="CA42" s="210"/>
      <c r="CB42" s="208" t="s">
        <v>21</v>
      </c>
      <c r="CC42" s="209"/>
      <c r="CD42" s="209"/>
      <c r="CE42" s="210"/>
      <c r="CF42" s="232" t="s">
        <v>22</v>
      </c>
      <c r="CG42" s="233"/>
      <c r="CH42" s="233"/>
      <c r="CI42" s="234"/>
      <c r="CJ42" s="232" t="s">
        <v>23</v>
      </c>
      <c r="CK42" s="233"/>
      <c r="CL42" s="233"/>
      <c r="CM42" s="234"/>
      <c r="CN42" s="200"/>
      <c r="CO42" s="201"/>
      <c r="CP42" s="201"/>
      <c r="CQ42" s="201"/>
      <c r="CR42" s="201"/>
      <c r="CS42" s="201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</row>
    <row r="43" spans="1:111" x14ac:dyDescent="0.2">
      <c r="A43" s="156">
        <v>1.1111111111111112E-2</v>
      </c>
      <c r="B43" s="151">
        <f>SUM(F43-E43)-G43+A43</f>
        <v>0.33333333333349502</v>
      </c>
      <c r="C43" s="152"/>
      <c r="D43" s="87" t="s">
        <v>52</v>
      </c>
      <c r="E43" s="99">
        <v>36526.322916666664</v>
      </c>
      <c r="F43" s="78">
        <v>36526.686805555553</v>
      </c>
      <c r="G43" s="69">
        <v>4.1666666666666664E-2</v>
      </c>
      <c r="H43" s="124" t="s">
        <v>28</v>
      </c>
      <c r="I43" s="125" t="s">
        <v>28</v>
      </c>
      <c r="J43" s="125" t="s">
        <v>28</v>
      </c>
      <c r="K43" s="126" t="s">
        <v>28</v>
      </c>
      <c r="L43" s="124" t="s">
        <v>28</v>
      </c>
      <c r="M43" s="125" t="s">
        <v>28</v>
      </c>
      <c r="N43" s="125" t="s">
        <v>28</v>
      </c>
      <c r="O43" s="126" t="s">
        <v>28</v>
      </c>
      <c r="P43" s="127" t="s">
        <v>24</v>
      </c>
      <c r="Q43" s="125" t="s">
        <v>28</v>
      </c>
      <c r="R43" s="125" t="s">
        <v>28</v>
      </c>
      <c r="S43" s="126" t="s">
        <v>28</v>
      </c>
      <c r="T43" s="124" t="s">
        <v>28</v>
      </c>
      <c r="U43" s="125" t="s">
        <v>28</v>
      </c>
      <c r="V43" s="125" t="s">
        <v>28</v>
      </c>
      <c r="W43" s="128" t="s">
        <v>28</v>
      </c>
      <c r="X43" s="129" t="s">
        <v>25</v>
      </c>
      <c r="Y43" s="130" t="s">
        <v>25</v>
      </c>
      <c r="Z43" s="130" t="s">
        <v>25</v>
      </c>
      <c r="AA43" s="131" t="s">
        <v>26</v>
      </c>
      <c r="AB43" s="132" t="s">
        <v>29</v>
      </c>
      <c r="AC43" s="133" t="s">
        <v>29</v>
      </c>
      <c r="AD43" s="133" t="s">
        <v>29</v>
      </c>
      <c r="AE43" s="134" t="s">
        <v>29</v>
      </c>
      <c r="AF43" s="132" t="s">
        <v>29</v>
      </c>
      <c r="AG43" s="133" t="s">
        <v>29</v>
      </c>
      <c r="AH43" s="133" t="s">
        <v>29</v>
      </c>
      <c r="AI43" s="134" t="s">
        <v>29</v>
      </c>
      <c r="AJ43" s="132" t="s">
        <v>29</v>
      </c>
      <c r="AK43" s="133" t="s">
        <v>29</v>
      </c>
      <c r="AL43" s="133" t="s">
        <v>29</v>
      </c>
      <c r="AM43" s="134" t="s">
        <v>29</v>
      </c>
      <c r="AN43" s="132" t="s">
        <v>29</v>
      </c>
      <c r="AO43" s="133" t="s">
        <v>29</v>
      </c>
      <c r="AP43" s="135"/>
      <c r="AQ43" s="134"/>
      <c r="AR43" s="132"/>
      <c r="AS43" s="133"/>
      <c r="AT43" s="133"/>
      <c r="AU43" s="134"/>
      <c r="AV43" s="137"/>
      <c r="AW43" s="133"/>
      <c r="AX43" s="133"/>
      <c r="AY43" s="134"/>
      <c r="AZ43" s="132"/>
      <c r="BA43" s="133"/>
      <c r="BB43" s="133"/>
      <c r="BC43" s="134"/>
      <c r="BD43" s="137"/>
      <c r="BE43" s="133"/>
      <c r="BF43" s="133"/>
      <c r="BG43" s="136"/>
      <c r="BH43" s="132"/>
      <c r="BI43" s="133"/>
      <c r="BJ43" s="133"/>
      <c r="BK43" s="134"/>
      <c r="BL43" s="132"/>
      <c r="BM43" s="133"/>
      <c r="BN43" s="133"/>
      <c r="BO43" s="134"/>
      <c r="BP43" s="132"/>
      <c r="BQ43" s="133"/>
      <c r="BR43" s="133"/>
      <c r="BS43" s="134"/>
      <c r="BT43" s="132"/>
      <c r="BU43" s="133"/>
      <c r="BV43" s="133"/>
      <c r="BW43" s="134"/>
      <c r="BX43" s="132"/>
      <c r="BY43" s="133"/>
      <c r="BZ43" s="133"/>
      <c r="CA43" s="134"/>
      <c r="CB43" s="132"/>
      <c r="CC43" s="133"/>
      <c r="CD43" s="133"/>
      <c r="CE43" s="134"/>
      <c r="CF43" s="257"/>
      <c r="CG43" s="258"/>
      <c r="CH43" s="258"/>
      <c r="CI43" s="259"/>
      <c r="CJ43" s="257"/>
      <c r="CK43" s="258"/>
      <c r="CL43" s="258"/>
      <c r="CM43" s="259"/>
      <c r="CN43" s="202" t="str">
        <f t="shared" ref="CN43:CN45" si="2">D43</f>
        <v>ANTONIN</v>
      </c>
      <c r="CO43" s="203"/>
      <c r="CP43" s="203"/>
      <c r="CQ43" s="203"/>
      <c r="CR43" s="203"/>
      <c r="CS43" s="204"/>
    </row>
    <row r="44" spans="1:111" x14ac:dyDescent="0.2">
      <c r="A44" s="156">
        <v>1.1111111111111112E-2</v>
      </c>
      <c r="B44" s="80">
        <f>SUM(F44-E44)-G44+A44</f>
        <v>0.29166666666925367</v>
      </c>
      <c r="C44" s="153"/>
      <c r="D44" s="138" t="s">
        <v>43</v>
      </c>
      <c r="E44" s="104">
        <v>36526.490277777775</v>
      </c>
      <c r="F44" s="103">
        <v>36526.8125</v>
      </c>
      <c r="G44" s="116">
        <v>4.1666666666666664E-2</v>
      </c>
      <c r="H44" s="33"/>
      <c r="I44" s="31"/>
      <c r="J44" s="31"/>
      <c r="K44" s="32"/>
      <c r="L44" s="33"/>
      <c r="M44" s="31"/>
      <c r="N44" s="31"/>
      <c r="O44" s="32"/>
      <c r="P44" s="33"/>
      <c r="Q44" s="31"/>
      <c r="R44" s="31"/>
      <c r="S44" s="32"/>
      <c r="T44" s="33"/>
      <c r="U44" s="31"/>
      <c r="V44" s="30"/>
      <c r="W44" s="35" t="s">
        <v>26</v>
      </c>
      <c r="X44" s="36" t="s">
        <v>28</v>
      </c>
      <c r="Y44" s="37" t="s">
        <v>28</v>
      </c>
      <c r="Z44" s="37" t="s">
        <v>28</v>
      </c>
      <c r="AA44" s="38" t="s">
        <v>28</v>
      </c>
      <c r="AB44" s="39" t="s">
        <v>28</v>
      </c>
      <c r="AC44" s="37" t="s">
        <v>28</v>
      </c>
      <c r="AD44" s="37" t="s">
        <v>28</v>
      </c>
      <c r="AE44" s="38" t="s">
        <v>28</v>
      </c>
      <c r="AF44" s="40" t="s">
        <v>25</v>
      </c>
      <c r="AG44" s="41" t="s">
        <v>25</v>
      </c>
      <c r="AH44" s="41" t="s">
        <v>25</v>
      </c>
      <c r="AI44" s="42" t="s">
        <v>26</v>
      </c>
      <c r="AJ44" s="28" t="s">
        <v>29</v>
      </c>
      <c r="AK44" s="29" t="s">
        <v>29</v>
      </c>
      <c r="AL44" s="29" t="s">
        <v>29</v>
      </c>
      <c r="AM44" s="139" t="s">
        <v>29</v>
      </c>
      <c r="AN44" s="39" t="s">
        <v>28</v>
      </c>
      <c r="AO44" s="37" t="s">
        <v>28</v>
      </c>
      <c r="AP44" s="37" t="s">
        <v>28</v>
      </c>
      <c r="AQ44" s="38" t="s">
        <v>28</v>
      </c>
      <c r="AR44" s="28" t="s">
        <v>29</v>
      </c>
      <c r="AS44" s="29" t="s">
        <v>29</v>
      </c>
      <c r="AT44" s="29" t="s">
        <v>29</v>
      </c>
      <c r="AU44" s="139" t="s">
        <v>29</v>
      </c>
      <c r="AV44" s="28" t="s">
        <v>29</v>
      </c>
      <c r="AW44" s="29" t="s">
        <v>29</v>
      </c>
      <c r="AX44" s="29" t="s">
        <v>29</v>
      </c>
      <c r="AY44" s="139" t="s">
        <v>29</v>
      </c>
      <c r="AZ44" s="33" t="s">
        <v>29</v>
      </c>
      <c r="BA44" s="27" t="s">
        <v>24</v>
      </c>
      <c r="BB44" s="30"/>
      <c r="BC44" s="32"/>
      <c r="BD44" s="140"/>
      <c r="BE44" s="31"/>
      <c r="BF44" s="31"/>
      <c r="BG44" s="141"/>
      <c r="BH44" s="33"/>
      <c r="BI44" s="31"/>
      <c r="BJ44" s="31"/>
      <c r="BK44" s="32"/>
      <c r="BL44" s="33"/>
      <c r="BM44" s="31"/>
      <c r="BN44" s="31"/>
      <c r="BO44" s="32"/>
      <c r="BP44" s="33"/>
      <c r="BQ44" s="31"/>
      <c r="BR44" s="31"/>
      <c r="BS44" s="32"/>
      <c r="BT44" s="33"/>
      <c r="BU44" s="31"/>
      <c r="BV44" s="31"/>
      <c r="BW44" s="32"/>
      <c r="BX44" s="33"/>
      <c r="BY44" s="31"/>
      <c r="BZ44" s="31"/>
      <c r="CA44" s="32"/>
      <c r="CB44" s="33"/>
      <c r="CC44" s="31"/>
      <c r="CD44" s="31"/>
      <c r="CE44" s="32"/>
      <c r="CF44" s="183"/>
      <c r="CG44" s="184"/>
      <c r="CH44" s="184"/>
      <c r="CI44" s="185"/>
      <c r="CJ44" s="183"/>
      <c r="CK44" s="184"/>
      <c r="CL44" s="184"/>
      <c r="CM44" s="185"/>
      <c r="CN44" s="205" t="str">
        <f t="shared" si="2"/>
        <v>FANNY</v>
      </c>
      <c r="CO44" s="206"/>
      <c r="CP44" s="206"/>
      <c r="CQ44" s="206"/>
      <c r="CR44" s="206"/>
      <c r="CS44" s="207"/>
    </row>
    <row r="45" spans="1:111" ht="16" thickBot="1" x14ac:dyDescent="0.25">
      <c r="A45" s="165">
        <v>1.1111111111111112E-2</v>
      </c>
      <c r="B45" s="82">
        <f>SUM(F45-E45)-G45+A45</f>
        <v>0.33333333333349502</v>
      </c>
      <c r="C45" s="155"/>
      <c r="D45" s="166" t="s">
        <v>45</v>
      </c>
      <c r="E45" s="149">
        <v>36526.541666666664</v>
      </c>
      <c r="F45" s="146">
        <v>36526.905555555553</v>
      </c>
      <c r="G45" s="167">
        <v>4.1666666666666664E-2</v>
      </c>
      <c r="H45" s="43"/>
      <c r="I45" s="44"/>
      <c r="J45" s="44"/>
      <c r="K45" s="45"/>
      <c r="L45" s="43"/>
      <c r="M45" s="44"/>
      <c r="N45" s="44"/>
      <c r="O45" s="45"/>
      <c r="P45" s="43"/>
      <c r="Q45" s="44"/>
      <c r="R45" s="44"/>
      <c r="S45" s="45"/>
      <c r="T45" s="43"/>
      <c r="U45" s="44"/>
      <c r="V45" s="44"/>
      <c r="W45" s="45"/>
      <c r="X45" s="109"/>
      <c r="Y45" s="110"/>
      <c r="Z45" s="110"/>
      <c r="AA45" s="144"/>
      <c r="AB45" s="112" t="s">
        <v>29</v>
      </c>
      <c r="AC45" s="113" t="s">
        <v>29</v>
      </c>
      <c r="AD45" s="113" t="s">
        <v>29</v>
      </c>
      <c r="AE45" s="115" t="s">
        <v>29</v>
      </c>
      <c r="AF45" s="109" t="s">
        <v>28</v>
      </c>
      <c r="AG45" s="110" t="s">
        <v>28</v>
      </c>
      <c r="AH45" s="110" t="s">
        <v>28</v>
      </c>
      <c r="AI45" s="111" t="s">
        <v>28</v>
      </c>
      <c r="AJ45" s="109" t="s">
        <v>28</v>
      </c>
      <c r="AK45" s="110" t="s">
        <v>28</v>
      </c>
      <c r="AL45" s="110" t="s">
        <v>28</v>
      </c>
      <c r="AM45" s="111" t="s">
        <v>28</v>
      </c>
      <c r="AN45" s="142" t="s">
        <v>25</v>
      </c>
      <c r="AO45" s="143" t="s">
        <v>25</v>
      </c>
      <c r="AP45" s="143" t="s">
        <v>25</v>
      </c>
      <c r="AQ45" s="148" t="s">
        <v>26</v>
      </c>
      <c r="AR45" s="109" t="s">
        <v>28</v>
      </c>
      <c r="AS45" s="110" t="s">
        <v>28</v>
      </c>
      <c r="AT45" s="110" t="s">
        <v>28</v>
      </c>
      <c r="AU45" s="111" t="s">
        <v>28</v>
      </c>
      <c r="AV45" s="109" t="s">
        <v>28</v>
      </c>
      <c r="AW45" s="110" t="s">
        <v>28</v>
      </c>
      <c r="AX45" s="110" t="s">
        <v>28</v>
      </c>
      <c r="AY45" s="111" t="s">
        <v>28</v>
      </c>
      <c r="AZ45" s="109" t="s">
        <v>28</v>
      </c>
      <c r="BA45" s="110" t="s">
        <v>28</v>
      </c>
      <c r="BB45" s="110" t="s">
        <v>28</v>
      </c>
      <c r="BC45" s="111" t="s">
        <v>28</v>
      </c>
      <c r="BD45" s="157" t="s">
        <v>24</v>
      </c>
      <c r="BE45" s="110" t="s">
        <v>28</v>
      </c>
      <c r="BF45" s="110" t="s">
        <v>28</v>
      </c>
      <c r="BG45" s="111" t="s">
        <v>28</v>
      </c>
      <c r="BH45" s="109" t="s">
        <v>28</v>
      </c>
      <c r="BI45" s="110" t="s">
        <v>28</v>
      </c>
      <c r="BJ45" s="110" t="s">
        <v>28</v>
      </c>
      <c r="BK45" s="144"/>
      <c r="BL45" s="43"/>
      <c r="BM45" s="44"/>
      <c r="BN45" s="44"/>
      <c r="BO45" s="45"/>
      <c r="BP45" s="43"/>
      <c r="BQ45" s="44"/>
      <c r="BR45" s="44"/>
      <c r="BS45" s="45"/>
      <c r="BT45" s="43"/>
      <c r="BU45" s="44"/>
      <c r="BV45" s="44"/>
      <c r="BW45" s="45"/>
      <c r="BX45" s="43"/>
      <c r="BY45" s="44"/>
      <c r="BZ45" s="44"/>
      <c r="CA45" s="45"/>
      <c r="CB45" s="43"/>
      <c r="CC45" s="44"/>
      <c r="CD45" s="44"/>
      <c r="CE45" s="45"/>
      <c r="CF45" s="214"/>
      <c r="CG45" s="215"/>
      <c r="CH45" s="215"/>
      <c r="CI45" s="216"/>
      <c r="CJ45" s="226"/>
      <c r="CK45" s="227"/>
      <c r="CL45" s="227"/>
      <c r="CM45" s="228"/>
      <c r="CN45" s="217" t="str">
        <f t="shared" si="2"/>
        <v>YOUNES</v>
      </c>
      <c r="CO45" s="218"/>
      <c r="CP45" s="218"/>
      <c r="CQ45" s="218"/>
      <c r="CR45" s="218"/>
      <c r="CS45" s="219"/>
    </row>
  </sheetData>
  <mergeCells count="189">
    <mergeCell ref="CF45:CI45"/>
    <mergeCell ref="CJ45:CM45"/>
    <mergeCell ref="CN45:CS45"/>
    <mergeCell ref="CF43:CI43"/>
    <mergeCell ref="CJ43:CM43"/>
    <mergeCell ref="CN43:CS43"/>
    <mergeCell ref="CF44:CI44"/>
    <mergeCell ref="CJ44:CM44"/>
    <mergeCell ref="CN44:CS44"/>
    <mergeCell ref="BT42:BW42"/>
    <mergeCell ref="BX42:CA42"/>
    <mergeCell ref="CB42:CE42"/>
    <mergeCell ref="CF42:CI42"/>
    <mergeCell ref="CJ42:CM42"/>
    <mergeCell ref="CN42:CS42"/>
    <mergeCell ref="AV42:AY42"/>
    <mergeCell ref="AZ42:BC42"/>
    <mergeCell ref="BD42:BG42"/>
    <mergeCell ref="BH42:BK42"/>
    <mergeCell ref="BL42:BO42"/>
    <mergeCell ref="BP42:BS42"/>
    <mergeCell ref="X42:AA42"/>
    <mergeCell ref="AB42:AE42"/>
    <mergeCell ref="AF42:AI42"/>
    <mergeCell ref="AJ42:AM42"/>
    <mergeCell ref="AN42:AQ42"/>
    <mergeCell ref="AR42:AU42"/>
    <mergeCell ref="AG40:AI40"/>
    <mergeCell ref="CF40:CI40"/>
    <mergeCell ref="CJ40:CM40"/>
    <mergeCell ref="CN40:CS40"/>
    <mergeCell ref="CN41:CS41"/>
    <mergeCell ref="E42:F42"/>
    <mergeCell ref="H42:K42"/>
    <mergeCell ref="L42:O42"/>
    <mergeCell ref="P42:S42"/>
    <mergeCell ref="T42:W42"/>
    <mergeCell ref="AG38:AI38"/>
    <mergeCell ref="CF38:CI38"/>
    <mergeCell ref="CJ38:CM38"/>
    <mergeCell ref="CN38:CS38"/>
    <mergeCell ref="AG39:AI39"/>
    <mergeCell ref="CF39:CI39"/>
    <mergeCell ref="CJ39:CM39"/>
    <mergeCell ref="CN39:CS39"/>
    <mergeCell ref="AG36:AI36"/>
    <mergeCell ref="CF36:CI36"/>
    <mergeCell ref="CJ36:CM36"/>
    <mergeCell ref="CN36:CS36"/>
    <mergeCell ref="AG37:AI37"/>
    <mergeCell ref="CF37:CI37"/>
    <mergeCell ref="CJ37:CM37"/>
    <mergeCell ref="CN37:CS37"/>
    <mergeCell ref="AG34:AI34"/>
    <mergeCell ref="CF34:CI34"/>
    <mergeCell ref="CJ34:CM34"/>
    <mergeCell ref="CN34:CS34"/>
    <mergeCell ref="AG35:AI35"/>
    <mergeCell ref="CF35:CI35"/>
    <mergeCell ref="CJ35:CM35"/>
    <mergeCell ref="CN35:CS35"/>
    <mergeCell ref="CF32:CI32"/>
    <mergeCell ref="CJ32:CM32"/>
    <mergeCell ref="CN32:CS32"/>
    <mergeCell ref="AG33:AI33"/>
    <mergeCell ref="CF33:CI33"/>
    <mergeCell ref="CJ33:CM33"/>
    <mergeCell ref="CN33:CS33"/>
    <mergeCell ref="CF30:CI30"/>
    <mergeCell ref="CJ30:CM30"/>
    <mergeCell ref="CN30:CS30"/>
    <mergeCell ref="CF31:CI31"/>
    <mergeCell ref="CJ31:CM31"/>
    <mergeCell ref="CN31:CS31"/>
    <mergeCell ref="CF28:CI28"/>
    <mergeCell ref="CJ28:CM28"/>
    <mergeCell ref="CN28:CS28"/>
    <mergeCell ref="CF29:CI29"/>
    <mergeCell ref="CJ29:CM29"/>
    <mergeCell ref="CN29:CS29"/>
    <mergeCell ref="CF26:CI26"/>
    <mergeCell ref="CJ26:CM26"/>
    <mergeCell ref="CN26:CS26"/>
    <mergeCell ref="CF27:CI27"/>
    <mergeCell ref="CJ27:CM27"/>
    <mergeCell ref="CN27:CS27"/>
    <mergeCell ref="CF24:CI24"/>
    <mergeCell ref="CJ24:CM24"/>
    <mergeCell ref="CN24:CS24"/>
    <mergeCell ref="CF25:CI25"/>
    <mergeCell ref="CJ25:CM25"/>
    <mergeCell ref="CN25:CS25"/>
    <mergeCell ref="CF22:CI22"/>
    <mergeCell ref="CJ22:CM22"/>
    <mergeCell ref="CN22:CS22"/>
    <mergeCell ref="CF23:CI23"/>
    <mergeCell ref="CJ23:CM23"/>
    <mergeCell ref="CN23:CS23"/>
    <mergeCell ref="AW20:AY20"/>
    <mergeCell ref="CF20:CI20"/>
    <mergeCell ref="CJ20:CM20"/>
    <mergeCell ref="CN20:CS20"/>
    <mergeCell ref="CF21:CI21"/>
    <mergeCell ref="CJ21:CM21"/>
    <mergeCell ref="CN21:CS21"/>
    <mergeCell ref="AW18:AY18"/>
    <mergeCell ref="CF18:CI18"/>
    <mergeCell ref="CJ18:CM18"/>
    <mergeCell ref="CN18:CS18"/>
    <mergeCell ref="AW19:AY19"/>
    <mergeCell ref="CF19:CI19"/>
    <mergeCell ref="CJ19:CM19"/>
    <mergeCell ref="CN19:CS19"/>
    <mergeCell ref="CF16:CI16"/>
    <mergeCell ref="CJ16:CM16"/>
    <mergeCell ref="CN16:CS16"/>
    <mergeCell ref="AW17:AY17"/>
    <mergeCell ref="CF17:CI17"/>
    <mergeCell ref="CJ17:CM17"/>
    <mergeCell ref="CN17:CS17"/>
    <mergeCell ref="CF14:CI14"/>
    <mergeCell ref="CJ14:CM14"/>
    <mergeCell ref="CN14:CS14"/>
    <mergeCell ref="CF15:CI15"/>
    <mergeCell ref="CJ15:CM15"/>
    <mergeCell ref="CN15:CS15"/>
    <mergeCell ref="CF12:CI12"/>
    <mergeCell ref="CJ12:CM12"/>
    <mergeCell ref="CN12:CS12"/>
    <mergeCell ref="CF13:CI13"/>
    <mergeCell ref="CJ13:CM13"/>
    <mergeCell ref="CN13:CS13"/>
    <mergeCell ref="CF10:CI10"/>
    <mergeCell ref="CJ10:CM10"/>
    <mergeCell ref="CN10:CS10"/>
    <mergeCell ref="CF11:CI11"/>
    <mergeCell ref="CJ11:CM11"/>
    <mergeCell ref="CN11:CS11"/>
    <mergeCell ref="CF8:CI8"/>
    <mergeCell ref="CJ8:CM8"/>
    <mergeCell ref="CN8:CS8"/>
    <mergeCell ref="CF9:CI9"/>
    <mergeCell ref="CJ9:CM9"/>
    <mergeCell ref="CN9:CS9"/>
    <mergeCell ref="CN5:CS5"/>
    <mergeCell ref="CF6:CI6"/>
    <mergeCell ref="CJ6:CM6"/>
    <mergeCell ref="CN6:CS6"/>
    <mergeCell ref="CF7:CI7"/>
    <mergeCell ref="CJ7:CM7"/>
    <mergeCell ref="CN7:CS7"/>
    <mergeCell ref="BX4:CA4"/>
    <mergeCell ref="CB4:CE4"/>
    <mergeCell ref="CF4:CI4"/>
    <mergeCell ref="CJ4:CM4"/>
    <mergeCell ref="CF5:CI5"/>
    <mergeCell ref="CJ5:CM5"/>
    <mergeCell ref="AZ4:BC4"/>
    <mergeCell ref="BD4:BG4"/>
    <mergeCell ref="BH4:BK4"/>
    <mergeCell ref="BL4:BO4"/>
    <mergeCell ref="BP4:BS4"/>
    <mergeCell ref="BT4:BW4"/>
    <mergeCell ref="AB4:AE4"/>
    <mergeCell ref="AF4:AI4"/>
    <mergeCell ref="AJ4:AM4"/>
    <mergeCell ref="AN4:AQ4"/>
    <mergeCell ref="AR4:AU4"/>
    <mergeCell ref="AV4:AY4"/>
    <mergeCell ref="E4:F4"/>
    <mergeCell ref="H4:K4"/>
    <mergeCell ref="L4:O4"/>
    <mergeCell ref="P4:S4"/>
    <mergeCell ref="T4:W4"/>
    <mergeCell ref="X4:AA4"/>
    <mergeCell ref="AA2:AQ2"/>
    <mergeCell ref="AV2:BB2"/>
    <mergeCell ref="BD2:BJ2"/>
    <mergeCell ref="DH2:DJ2"/>
    <mergeCell ref="DK2:DO2"/>
    <mergeCell ref="DH3:DJ3"/>
    <mergeCell ref="DK3:DO3"/>
    <mergeCell ref="G1:H1"/>
    <mergeCell ref="J1:K1"/>
    <mergeCell ref="M1:N1"/>
    <mergeCell ref="P1:Q1"/>
    <mergeCell ref="G2:H2"/>
    <mergeCell ref="J2:N2"/>
    <mergeCell ref="P2:S2"/>
  </mergeCells>
  <conditionalFormatting sqref="D4">
    <cfRule type="duplicateValues" dxfId="1667" priority="33"/>
  </conditionalFormatting>
  <conditionalFormatting sqref="D42">
    <cfRule type="duplicateValues" dxfId="1666" priority="32"/>
  </conditionalFormatting>
  <conditionalFormatting sqref="D45">
    <cfRule type="duplicateValues" dxfId="1665" priority="31"/>
  </conditionalFormatting>
  <conditionalFormatting sqref="D44">
    <cfRule type="duplicateValues" dxfId="1664" priority="30"/>
  </conditionalFormatting>
  <conditionalFormatting sqref="D36:D40 D30:D31">
    <cfRule type="duplicateValues" dxfId="1663" priority="29"/>
  </conditionalFormatting>
  <conditionalFormatting sqref="D43">
    <cfRule type="duplicateValues" dxfId="1662" priority="28"/>
  </conditionalFormatting>
  <conditionalFormatting sqref="D35">
    <cfRule type="duplicateValues" dxfId="1661" priority="27"/>
  </conditionalFormatting>
  <conditionalFormatting sqref="D32">
    <cfRule type="duplicateValues" dxfId="1660" priority="26"/>
  </conditionalFormatting>
  <conditionalFormatting sqref="D33">
    <cfRule type="duplicateValues" dxfId="1659" priority="25"/>
  </conditionalFormatting>
  <conditionalFormatting sqref="D34">
    <cfRule type="duplicateValues" dxfId="1658" priority="24"/>
  </conditionalFormatting>
  <conditionalFormatting sqref="D9">
    <cfRule type="duplicateValues" dxfId="1657" priority="23"/>
  </conditionalFormatting>
  <conditionalFormatting sqref="D6">
    <cfRule type="duplicateValues" dxfId="1656" priority="22"/>
  </conditionalFormatting>
  <conditionalFormatting sqref="D7">
    <cfRule type="duplicateValues" dxfId="1655" priority="21"/>
  </conditionalFormatting>
  <conditionalFormatting sqref="D8">
    <cfRule type="duplicateValues" dxfId="1654" priority="20"/>
  </conditionalFormatting>
  <conditionalFormatting sqref="D10">
    <cfRule type="duplicateValues" dxfId="1653" priority="19"/>
  </conditionalFormatting>
  <conditionalFormatting sqref="D10">
    <cfRule type="duplicateValues" dxfId="1652" priority="18"/>
  </conditionalFormatting>
  <conditionalFormatting sqref="D11">
    <cfRule type="duplicateValues" dxfId="1651" priority="16"/>
  </conditionalFormatting>
  <conditionalFormatting sqref="D11">
    <cfRule type="duplicateValues" dxfId="1650" priority="17"/>
  </conditionalFormatting>
  <conditionalFormatting sqref="D5">
    <cfRule type="duplicateValues" dxfId="1649" priority="15"/>
  </conditionalFormatting>
  <conditionalFormatting sqref="D12">
    <cfRule type="duplicateValues" dxfId="1648" priority="14"/>
  </conditionalFormatting>
  <conditionalFormatting sqref="D13">
    <cfRule type="duplicateValues" dxfId="1647" priority="13"/>
  </conditionalFormatting>
  <conditionalFormatting sqref="D23">
    <cfRule type="duplicateValues" dxfId="1646" priority="12"/>
  </conditionalFormatting>
  <conditionalFormatting sqref="D29">
    <cfRule type="duplicateValues" dxfId="1645" priority="11"/>
  </conditionalFormatting>
  <conditionalFormatting sqref="D28">
    <cfRule type="duplicateValues" dxfId="1644" priority="10"/>
  </conditionalFormatting>
  <conditionalFormatting sqref="D27">
    <cfRule type="duplicateValues" dxfId="1643" priority="9"/>
  </conditionalFormatting>
  <conditionalFormatting sqref="D25">
    <cfRule type="duplicateValues" dxfId="1642" priority="8"/>
  </conditionalFormatting>
  <conditionalFormatting sqref="D24">
    <cfRule type="duplicateValues" dxfId="1641" priority="7"/>
  </conditionalFormatting>
  <conditionalFormatting sqref="D26">
    <cfRule type="duplicateValues" dxfId="1640" priority="6"/>
  </conditionalFormatting>
  <conditionalFormatting sqref="D22">
    <cfRule type="duplicateValues" dxfId="1639" priority="5"/>
  </conditionalFormatting>
  <conditionalFormatting sqref="D42:D45 D5:D40">
    <cfRule type="containsBlanks" dxfId="1638" priority="4">
      <formula>LEN(TRIM(D5))=0</formula>
    </cfRule>
  </conditionalFormatting>
  <conditionalFormatting sqref="P2:S2">
    <cfRule type="cellIs" dxfId="1637" priority="1" operator="greaterThan">
      <formula>3</formula>
    </cfRule>
    <cfRule type="cellIs" dxfId="1636" priority="2" operator="between">
      <formula>-3</formula>
      <formula>3</formula>
    </cfRule>
    <cfRule type="cellIs" dxfId="1635" priority="3" operator="lessThan">
      <formula>-3</formula>
    </cfRule>
  </conditionalFormatting>
  <conditionalFormatting sqref="D17:D21">
    <cfRule type="duplicateValues" dxfId="1634" priority="34"/>
  </conditionalFormatting>
  <conditionalFormatting sqref="D14:D16">
    <cfRule type="duplicateValues" dxfId="1633" priority="35"/>
  </conditionalFormatting>
  <pageMargins left="0.7" right="0.7" top="0.75" bottom="0.75" header="0.3" footer="0.3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4821F-74D1-4847-A2DC-D2C908C98F2E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stat</vt:lpstr>
      <vt:lpstr>DIMANCHE25</vt:lpstr>
      <vt:lpstr>LUNDI26</vt:lpstr>
      <vt:lpstr>MARDI27</vt:lpstr>
      <vt:lpstr>shift POH</vt:lpstr>
      <vt:lpstr>DIMANCHE25!Print_Area</vt:lpstr>
      <vt:lpstr>LUNDI26!Print_Area</vt:lpstr>
      <vt:lpstr>MARDI27!Print_Area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2020-01-13T14:17:43Z</dcterms:modified>
</cp:coreProperties>
</file>