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BDD_1" sheetId="4" r:id="rId1"/>
    <sheet name="BDD_2" sheetId="5" r:id="rId2"/>
    <sheet name="TABLEAU BASE_2019" sheetId="1" r:id="rId3"/>
    <sheet name="TABLEAU BASE_2020" sheetId="8" r:id="rId4"/>
    <sheet name="Feuil1" sheetId="7" r:id="rId5"/>
  </sheets>
  <definedNames>
    <definedName name="_xlnm._FilterDatabase" localSheetId="2" hidden="1">'TABLEAU BASE_2019'!$A$1:$AK$1287</definedName>
    <definedName name="_xlnm._FilterDatabase" localSheetId="3" hidden="1">'TABLEAU BASE_2020'!$A$1:$AK$1321</definedName>
    <definedName name="CARBURANT" localSheetId="3">'TABLEAU BASE_2020'!$AF:$AF</definedName>
    <definedName name="CARBURANT">'TABLEAU BASE_2019'!$AF:$AF</definedName>
    <definedName name="COLIS" localSheetId="3">'TABLEAU BASE_2020'!$K:$K</definedName>
    <definedName name="COLIS">'TABLEAU BASE_2019'!$K:$K</definedName>
    <definedName name="COLIS_EXPORT" localSheetId="3">'TABLEAU BASE_2020'!$S:$S</definedName>
    <definedName name="COLIS_EXPORT">'TABLEAU BASE_2019'!$S:$S</definedName>
    <definedName name="COLIS_LOG" localSheetId="3">'TABLEAU BASE_2020'!$Q:$Q</definedName>
    <definedName name="COLIS_LOG">'TABLEAU BASE_2019'!$Q:$Q</definedName>
    <definedName name="COLIS_TSP" localSheetId="3">'TABLEAU BASE_2020'!$W:$W</definedName>
    <definedName name="COLIS_TSP">'TABLEAU BASE_2019'!$W:$W</definedName>
    <definedName name="COLIS1" localSheetId="3">'TABLEAU BASE_2020'!$L:$L</definedName>
    <definedName name="COLIS1">'TABLEAU BASE_2019'!$L:$L</definedName>
    <definedName name="COLIS2" localSheetId="3">'TABLEAU BASE_2020'!$M:$M</definedName>
    <definedName name="COLIS2">'TABLEAU BASE_2019'!$M:$M</definedName>
    <definedName name="COLIS3" localSheetId="3">'TABLEAU BASE_2020'!$N:$N</definedName>
    <definedName name="COLIS3">'TABLEAU BASE_2019'!$N:$N</definedName>
    <definedName name="COLIS4" localSheetId="3">'TABLEAU BASE_2020'!$O:$O</definedName>
    <definedName name="COLIS4">'TABLEAU BASE_2019'!$O:$O</definedName>
    <definedName name="COLIS5" localSheetId="3">'TABLEAU BASE_2020'!$P:$P</definedName>
    <definedName name="COLIS5">'TABLEAU BASE_2019'!$P:$P</definedName>
    <definedName name="COMMENTAIRE" localSheetId="3">'TABLEAU BASE_2020'!$F:$F</definedName>
    <definedName name="COMMENTAIRE">'TABLEAU BASE_2019'!$F:$F</definedName>
    <definedName name="DATE" localSheetId="3">'TABLEAU BASE_2020'!$B:$B</definedName>
    <definedName name="DATE">'TABLEAU BASE_2019'!$B:$B</definedName>
    <definedName name="DATE_SAISIE_CDE" localSheetId="3">'TABLEAU BASE_2020'!$A:$A</definedName>
    <definedName name="DATE_SAISIE_CDE">'TABLEAU BASE_2019'!$A:$A</definedName>
    <definedName name="FACTURE" localSheetId="3">'TABLEAU BASE_2020'!$H:$H</definedName>
    <definedName name="FACTURE">'TABLEAU BASE_2019'!$H:$H</definedName>
    <definedName name="MONTANT" localSheetId="3">'TABLEAU BASE_2020'!$I:$I</definedName>
    <definedName name="MONTANT">'TABLEAU BASE_2019'!$I:$I</definedName>
    <definedName name="NOM" localSheetId="3">'TABLEAU BASE_2020'!$C:$C</definedName>
    <definedName name="NOM">'TABLEAU BASE_2019'!$C:$C</definedName>
    <definedName name="PAYS" localSheetId="3">'TABLEAU BASE_2020'!$D:$D</definedName>
    <definedName name="PAYS">'TABLEAU BASE_2019'!$D:$D</definedName>
    <definedName name="PI" localSheetId="3">'TABLEAU BASE_2020'!$G:$G</definedName>
    <definedName name="PI">'TABLEAU BASE_2019'!$G:$G</definedName>
    <definedName name="PRIX_EXPE" localSheetId="3">'TABLEAU BASE_2020'!$AA:$AA</definedName>
    <definedName name="PRIX_EXPE">'TABLEAU BASE_2019'!$AA:$AA</definedName>
    <definedName name="SAISIE" localSheetId="3">'TABLEAU BASE_2020'!$E:$E</definedName>
    <definedName name="SAISIE">'TABLEAU BASE_2019'!$E:$E</definedName>
    <definedName name="STATUT" localSheetId="3">'TABLEAU BASE_2020'!$J:$J</definedName>
    <definedName name="STATUT">'TABLEAU BASE_2019'!$J:$J</definedName>
    <definedName name="SURETE" localSheetId="3">'TABLEAU BASE_2020'!$AE:$AE</definedName>
    <definedName name="SURETE">'TABLEAU BASE_2019'!$AE:$AE</definedName>
    <definedName name="TRANSPORTEUR">#REF!</definedName>
    <definedName name="TSP" localSheetId="3">'TABLEAU BASE_2020'!$Y:$Y</definedName>
    <definedName name="TSP">'TABLEAU BASE_2019'!$Y:$Y</definedName>
    <definedName name="ZONE" localSheetId="3">'TABLEAU BASE_2020'!$Z:$Z</definedName>
    <definedName name="ZONE">'TABLEAU BASE_2019'!$Z:$Z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7" i="1" l="1"/>
  <c r="AA8" i="1"/>
  <c r="AA9" i="1"/>
  <c r="AA10" i="1"/>
  <c r="AA11" i="1"/>
  <c r="AA12" i="1"/>
  <c r="AA13" i="1"/>
  <c r="Q26" i="1" l="1"/>
  <c r="AF3" i="8" l="1"/>
  <c r="AD3" i="8"/>
  <c r="AC3" i="8"/>
  <c r="U3" i="8"/>
  <c r="AI2" i="8" l="1"/>
  <c r="AF3" i="1"/>
  <c r="AF4" i="1"/>
  <c r="AF5" i="1"/>
  <c r="AF14" i="1"/>
  <c r="AF16" i="1"/>
  <c r="AF22" i="1"/>
  <c r="AF23" i="1"/>
  <c r="AF24" i="1"/>
  <c r="AF27" i="1"/>
  <c r="AF28" i="1"/>
  <c r="AF2" i="1"/>
  <c r="AD2" i="8"/>
  <c r="AF2" i="8" s="1"/>
  <c r="AC2" i="8"/>
  <c r="U2" i="8"/>
  <c r="AC28" i="1"/>
  <c r="AD28" i="1"/>
  <c r="AC29" i="1"/>
  <c r="AD29" i="1"/>
  <c r="AF29" i="1" s="1"/>
  <c r="AD27" i="1"/>
  <c r="AK3" i="8"/>
  <c r="AK4" i="8"/>
  <c r="AK5" i="8"/>
  <c r="AK6" i="8"/>
  <c r="AK7" i="8"/>
  <c r="AK8" i="8"/>
  <c r="AK9" i="8"/>
  <c r="AK10" i="8"/>
  <c r="AK11" i="8"/>
  <c r="AK12" i="8"/>
  <c r="AK13" i="8"/>
  <c r="AK14" i="8"/>
  <c r="AK15" i="8"/>
  <c r="AK16" i="8"/>
  <c r="AK17" i="8"/>
  <c r="AK18" i="8"/>
  <c r="AK19" i="8"/>
  <c r="AK20" i="8"/>
  <c r="AK21" i="8"/>
  <c r="AK22" i="8"/>
  <c r="AK23" i="8"/>
  <c r="AK24" i="8"/>
  <c r="AK25" i="8"/>
  <c r="AK26" i="8"/>
  <c r="AK27" i="8"/>
  <c r="AK28" i="8"/>
  <c r="AK29" i="8"/>
  <c r="AK2" i="8"/>
  <c r="AI29" i="1"/>
  <c r="AC27" i="1"/>
  <c r="AE28" i="1"/>
  <c r="AE29" i="1"/>
  <c r="AB28" i="1"/>
  <c r="AB29" i="1"/>
  <c r="Z29" i="1"/>
  <c r="Z28" i="1"/>
  <c r="AG28" i="1" l="1"/>
  <c r="AK28" i="1" s="1"/>
  <c r="AG29" i="1"/>
  <c r="AH29" i="1" s="1"/>
  <c r="AH28" i="1" l="1"/>
  <c r="AK29" i="1"/>
  <c r="Z2" i="8" l="1"/>
  <c r="H1321" i="8"/>
  <c r="H1320" i="8"/>
  <c r="H1319" i="8"/>
  <c r="H1318" i="8"/>
  <c r="H1317" i="8"/>
  <c r="H1316" i="8"/>
  <c r="H1315" i="8"/>
  <c r="H1314" i="8"/>
  <c r="H1313" i="8"/>
  <c r="H1312" i="8"/>
  <c r="H1311" i="8"/>
  <c r="H1310" i="8"/>
  <c r="H1309" i="8"/>
  <c r="H1308" i="8"/>
  <c r="H1307" i="8"/>
  <c r="H1306" i="8"/>
  <c r="H1305" i="8"/>
  <c r="H1304" i="8"/>
  <c r="H1303" i="8"/>
  <c r="H1302" i="8"/>
  <c r="H1301" i="8"/>
  <c r="H1300" i="8"/>
  <c r="H1299" i="8"/>
  <c r="H1298" i="8"/>
  <c r="H1297" i="8"/>
  <c r="H1296" i="8"/>
  <c r="H1295" i="8"/>
  <c r="H1294" i="8"/>
  <c r="H1293" i="8"/>
  <c r="H1292" i="8"/>
  <c r="H1291" i="8"/>
  <c r="H1290" i="8"/>
  <c r="H1289" i="8"/>
  <c r="H1288" i="8"/>
  <c r="H1287" i="8"/>
  <c r="H1286" i="8"/>
  <c r="H1285" i="8"/>
  <c r="H1284" i="8"/>
  <c r="H1283" i="8"/>
  <c r="H1282" i="8"/>
  <c r="H1281" i="8"/>
  <c r="H1280" i="8"/>
  <c r="H1279" i="8"/>
  <c r="H1278" i="8"/>
  <c r="H1277" i="8"/>
  <c r="H1276" i="8"/>
  <c r="H1275" i="8"/>
  <c r="H1274" i="8"/>
  <c r="H1273" i="8"/>
  <c r="H1272" i="8"/>
  <c r="H1271" i="8"/>
  <c r="H1270" i="8"/>
  <c r="H1269" i="8"/>
  <c r="H1268" i="8"/>
  <c r="H1267" i="8"/>
  <c r="H1266" i="8"/>
  <c r="H1265" i="8"/>
  <c r="H1264" i="8"/>
  <c r="H1263" i="8"/>
  <c r="H1262" i="8"/>
  <c r="H1261" i="8"/>
  <c r="H1260" i="8"/>
  <c r="H1259" i="8"/>
  <c r="H1258" i="8"/>
  <c r="H1257" i="8"/>
  <c r="H1256" i="8"/>
  <c r="H1255" i="8"/>
  <c r="H1254" i="8"/>
  <c r="H1253" i="8"/>
  <c r="H1252" i="8"/>
  <c r="H1251" i="8"/>
  <c r="H1250" i="8"/>
  <c r="H1249" i="8"/>
  <c r="H1248" i="8"/>
  <c r="H1247" i="8"/>
  <c r="H1246" i="8"/>
  <c r="H1245" i="8"/>
  <c r="H1244" i="8"/>
  <c r="H1243" i="8"/>
  <c r="H1242" i="8"/>
  <c r="H1241" i="8"/>
  <c r="H1240" i="8"/>
  <c r="H1239" i="8"/>
  <c r="H1238" i="8"/>
  <c r="H1237" i="8"/>
  <c r="H1236" i="8"/>
  <c r="H1235" i="8"/>
  <c r="H1234" i="8"/>
  <c r="H1233" i="8"/>
  <c r="H1232" i="8"/>
  <c r="H1231" i="8"/>
  <c r="H1230" i="8"/>
  <c r="H1229" i="8"/>
  <c r="H1228" i="8"/>
  <c r="H1227" i="8"/>
  <c r="H1226" i="8"/>
  <c r="H1225" i="8"/>
  <c r="H1224" i="8"/>
  <c r="H1223" i="8"/>
  <c r="H1222" i="8"/>
  <c r="H1221" i="8"/>
  <c r="H1220" i="8"/>
  <c r="H1219" i="8"/>
  <c r="H1218" i="8"/>
  <c r="H1217" i="8"/>
  <c r="H1216" i="8"/>
  <c r="H1215" i="8"/>
  <c r="H1214" i="8"/>
  <c r="H1213" i="8"/>
  <c r="H1212" i="8"/>
  <c r="H1211" i="8"/>
  <c r="H1210" i="8"/>
  <c r="H1209" i="8"/>
  <c r="H1208" i="8"/>
  <c r="H1207" i="8"/>
  <c r="H1206" i="8"/>
  <c r="H1205" i="8"/>
  <c r="H1204" i="8"/>
  <c r="H1203" i="8"/>
  <c r="H1202" i="8"/>
  <c r="H1201" i="8"/>
  <c r="H1200" i="8"/>
  <c r="H1199" i="8"/>
  <c r="H1198" i="8"/>
  <c r="H1197" i="8"/>
  <c r="H1196" i="8"/>
  <c r="H1195" i="8"/>
  <c r="H1194" i="8"/>
  <c r="H1193" i="8"/>
  <c r="H1192" i="8"/>
  <c r="H1191" i="8"/>
  <c r="H1190" i="8"/>
  <c r="H1189" i="8"/>
  <c r="H1188" i="8"/>
  <c r="H1187" i="8"/>
  <c r="H1186" i="8"/>
  <c r="H1185" i="8"/>
  <c r="H1184" i="8"/>
  <c r="H1183" i="8"/>
  <c r="H1182" i="8"/>
  <c r="H1181" i="8"/>
  <c r="H1180" i="8"/>
  <c r="H1179" i="8"/>
  <c r="H1178" i="8"/>
  <c r="H1177" i="8"/>
  <c r="H1176" i="8"/>
  <c r="H1175" i="8"/>
  <c r="H1174" i="8"/>
  <c r="H1173" i="8"/>
  <c r="H1172" i="8"/>
  <c r="H1171" i="8"/>
  <c r="H1170" i="8"/>
  <c r="H1169" i="8"/>
  <c r="H1168" i="8"/>
  <c r="H1167" i="8"/>
  <c r="H1166" i="8"/>
  <c r="H1165" i="8"/>
  <c r="H1164" i="8"/>
  <c r="H1163" i="8"/>
  <c r="H1162" i="8"/>
  <c r="H1161" i="8"/>
  <c r="H1160" i="8"/>
  <c r="H1159" i="8"/>
  <c r="H1158" i="8"/>
  <c r="H1157" i="8"/>
  <c r="H1156" i="8"/>
  <c r="H1155" i="8"/>
  <c r="H1154" i="8"/>
  <c r="H1153" i="8"/>
  <c r="H1152" i="8"/>
  <c r="H1151" i="8"/>
  <c r="H1150" i="8"/>
  <c r="H1149" i="8"/>
  <c r="H1148" i="8"/>
  <c r="H1147" i="8"/>
  <c r="H1146" i="8"/>
  <c r="H1145" i="8"/>
  <c r="H1144" i="8"/>
  <c r="H1143" i="8"/>
  <c r="H1142" i="8"/>
  <c r="H1141" i="8"/>
  <c r="H1140" i="8"/>
  <c r="H1139" i="8"/>
  <c r="H1138" i="8"/>
  <c r="H1137" i="8"/>
  <c r="H1136" i="8"/>
  <c r="H1135" i="8"/>
  <c r="H1134" i="8"/>
  <c r="H1133" i="8"/>
  <c r="H1132" i="8"/>
  <c r="H1131" i="8"/>
  <c r="H1130" i="8"/>
  <c r="H1129" i="8"/>
  <c r="H1128" i="8"/>
  <c r="H1127" i="8"/>
  <c r="H1126" i="8"/>
  <c r="H1125" i="8"/>
  <c r="H1124" i="8"/>
  <c r="H1123" i="8"/>
  <c r="H1122" i="8"/>
  <c r="H1121" i="8"/>
  <c r="H1120" i="8"/>
  <c r="H1119" i="8"/>
  <c r="H1118" i="8"/>
  <c r="H1117" i="8"/>
  <c r="H1116" i="8"/>
  <c r="H1115" i="8"/>
  <c r="H1114" i="8"/>
  <c r="H1113" i="8"/>
  <c r="H1112" i="8"/>
  <c r="H1111" i="8"/>
  <c r="H1110" i="8"/>
  <c r="H1109" i="8"/>
  <c r="H1108" i="8"/>
  <c r="H1107" i="8"/>
  <c r="H1106" i="8"/>
  <c r="H1105" i="8"/>
  <c r="H1104" i="8"/>
  <c r="H1103" i="8"/>
  <c r="H1102" i="8"/>
  <c r="H1101" i="8"/>
  <c r="H1100" i="8"/>
  <c r="H1099" i="8"/>
  <c r="H1098" i="8"/>
  <c r="H1097" i="8"/>
  <c r="H1096" i="8"/>
  <c r="H1095" i="8"/>
  <c r="H1094" i="8"/>
  <c r="H1093" i="8"/>
  <c r="H1092" i="8"/>
  <c r="H1091" i="8"/>
  <c r="H1090" i="8"/>
  <c r="H1089" i="8"/>
  <c r="H1088" i="8"/>
  <c r="H1087" i="8"/>
  <c r="H1086" i="8"/>
  <c r="H1085" i="8"/>
  <c r="H1084" i="8"/>
  <c r="H1083" i="8"/>
  <c r="H1082" i="8"/>
  <c r="H1081" i="8"/>
  <c r="H1080" i="8"/>
  <c r="H1079" i="8"/>
  <c r="H1078" i="8"/>
  <c r="H1077" i="8"/>
  <c r="H1076" i="8"/>
  <c r="H1075" i="8"/>
  <c r="H1074" i="8"/>
  <c r="H1073" i="8"/>
  <c r="H1072" i="8"/>
  <c r="H1071" i="8"/>
  <c r="H1070" i="8"/>
  <c r="H1069" i="8"/>
  <c r="H1068" i="8"/>
  <c r="H1067" i="8"/>
  <c r="H1066" i="8"/>
  <c r="H1065" i="8"/>
  <c r="H1064" i="8"/>
  <c r="H1063" i="8"/>
  <c r="H1062" i="8"/>
  <c r="H1061" i="8"/>
  <c r="H1060" i="8"/>
  <c r="H1059" i="8"/>
  <c r="H1058" i="8"/>
  <c r="H1057" i="8"/>
  <c r="H1056" i="8"/>
  <c r="H1055" i="8"/>
  <c r="H1054" i="8"/>
  <c r="H1053" i="8"/>
  <c r="H1052" i="8"/>
  <c r="H1051" i="8"/>
  <c r="H1050" i="8"/>
  <c r="H1049" i="8"/>
  <c r="H1048" i="8"/>
  <c r="H1047" i="8"/>
  <c r="H1046" i="8"/>
  <c r="H1045" i="8"/>
  <c r="H1044" i="8"/>
  <c r="H1043" i="8"/>
  <c r="H1042" i="8"/>
  <c r="H1041" i="8"/>
  <c r="H1040" i="8"/>
  <c r="H1039" i="8"/>
  <c r="H1038" i="8"/>
  <c r="H1037" i="8"/>
  <c r="H1036" i="8"/>
  <c r="H1035" i="8"/>
  <c r="H1034" i="8"/>
  <c r="H1033" i="8"/>
  <c r="H1032" i="8"/>
  <c r="H1031" i="8"/>
  <c r="H1030" i="8"/>
  <c r="H1029" i="8"/>
  <c r="H1028" i="8"/>
  <c r="H1027" i="8"/>
  <c r="H1026" i="8"/>
  <c r="H1025" i="8"/>
  <c r="H1024" i="8"/>
  <c r="H1023" i="8"/>
  <c r="H1022" i="8"/>
  <c r="H1021" i="8"/>
  <c r="H1020" i="8"/>
  <c r="H1019" i="8"/>
  <c r="H1018" i="8"/>
  <c r="H1017" i="8"/>
  <c r="H1016" i="8"/>
  <c r="H1015" i="8"/>
  <c r="H1014" i="8"/>
  <c r="H1013" i="8"/>
  <c r="H1012" i="8"/>
  <c r="H1011" i="8"/>
  <c r="H1010" i="8"/>
  <c r="H1009" i="8"/>
  <c r="H1008" i="8"/>
  <c r="H1007" i="8"/>
  <c r="H1006" i="8"/>
  <c r="H1005" i="8"/>
  <c r="H1004" i="8"/>
  <c r="H1003" i="8"/>
  <c r="H1002" i="8"/>
  <c r="H1001" i="8"/>
  <c r="H1000" i="8"/>
  <c r="H999" i="8"/>
  <c r="H998" i="8"/>
  <c r="H997" i="8"/>
  <c r="H996" i="8"/>
  <c r="H995" i="8"/>
  <c r="H994" i="8"/>
  <c r="H993" i="8"/>
  <c r="H992" i="8"/>
  <c r="H991" i="8"/>
  <c r="H990" i="8"/>
  <c r="H989" i="8"/>
  <c r="H988" i="8"/>
  <c r="H987" i="8"/>
  <c r="H986" i="8"/>
  <c r="H985" i="8"/>
  <c r="H984" i="8"/>
  <c r="H983" i="8"/>
  <c r="H982" i="8"/>
  <c r="H981" i="8"/>
  <c r="H980" i="8"/>
  <c r="H979" i="8"/>
  <c r="H978" i="8"/>
  <c r="H977" i="8"/>
  <c r="H976" i="8"/>
  <c r="H975" i="8"/>
  <c r="H974" i="8"/>
  <c r="H973" i="8"/>
  <c r="H972" i="8"/>
  <c r="H971" i="8"/>
  <c r="H970" i="8"/>
  <c r="H969" i="8"/>
  <c r="H968" i="8"/>
  <c r="H967" i="8"/>
  <c r="H966" i="8"/>
  <c r="H965" i="8"/>
  <c r="H964" i="8"/>
  <c r="H963" i="8"/>
  <c r="H962" i="8"/>
  <c r="H961" i="8"/>
  <c r="H960" i="8"/>
  <c r="H959" i="8"/>
  <c r="H958" i="8"/>
  <c r="H957" i="8"/>
  <c r="H956" i="8"/>
  <c r="H955" i="8"/>
  <c r="H954" i="8"/>
  <c r="H953" i="8"/>
  <c r="H952" i="8"/>
  <c r="H951" i="8"/>
  <c r="H950" i="8"/>
  <c r="H949" i="8"/>
  <c r="H948" i="8"/>
  <c r="H947" i="8"/>
  <c r="H946" i="8"/>
  <c r="H945" i="8"/>
  <c r="H944" i="8"/>
  <c r="H943" i="8"/>
  <c r="H942" i="8"/>
  <c r="H941" i="8"/>
  <c r="H940" i="8"/>
  <c r="H939" i="8"/>
  <c r="H938" i="8"/>
  <c r="H937" i="8"/>
  <c r="H936" i="8"/>
  <c r="H935" i="8"/>
  <c r="H934" i="8"/>
  <c r="H933" i="8"/>
  <c r="H932" i="8"/>
  <c r="H931" i="8"/>
  <c r="H930" i="8"/>
  <c r="H929" i="8"/>
  <c r="H928" i="8"/>
  <c r="H927" i="8"/>
  <c r="H926" i="8"/>
  <c r="H925" i="8"/>
  <c r="H924" i="8"/>
  <c r="H923" i="8"/>
  <c r="H922" i="8"/>
  <c r="H921" i="8"/>
  <c r="H920" i="8"/>
  <c r="H919" i="8"/>
  <c r="H918" i="8"/>
  <c r="H917" i="8"/>
  <c r="H916" i="8"/>
  <c r="H915" i="8"/>
  <c r="H914" i="8"/>
  <c r="H913" i="8"/>
  <c r="H912" i="8"/>
  <c r="H911" i="8"/>
  <c r="H910" i="8"/>
  <c r="H909" i="8"/>
  <c r="H908" i="8"/>
  <c r="H907" i="8"/>
  <c r="H906" i="8"/>
  <c r="H905" i="8"/>
  <c r="H904" i="8"/>
  <c r="H903" i="8"/>
  <c r="H902" i="8"/>
  <c r="H901" i="8"/>
  <c r="H900" i="8"/>
  <c r="H899" i="8"/>
  <c r="H898" i="8"/>
  <c r="H897" i="8"/>
  <c r="H896" i="8"/>
  <c r="H895" i="8"/>
  <c r="H894" i="8"/>
  <c r="H893" i="8"/>
  <c r="H892" i="8"/>
  <c r="H891" i="8"/>
  <c r="H890" i="8"/>
  <c r="H889" i="8"/>
  <c r="H888" i="8"/>
  <c r="H887" i="8"/>
  <c r="H886" i="8"/>
  <c r="H885" i="8"/>
  <c r="H884" i="8"/>
  <c r="H883" i="8"/>
  <c r="H882" i="8"/>
  <c r="H881" i="8"/>
  <c r="H880" i="8"/>
  <c r="H879" i="8"/>
  <c r="H878" i="8"/>
  <c r="H877" i="8"/>
  <c r="H876" i="8"/>
  <c r="H875" i="8"/>
  <c r="H874" i="8"/>
  <c r="H873" i="8"/>
  <c r="H872" i="8"/>
  <c r="H871" i="8"/>
  <c r="H870" i="8"/>
  <c r="H869" i="8"/>
  <c r="H868" i="8"/>
  <c r="H867" i="8"/>
  <c r="H866" i="8"/>
  <c r="H865" i="8"/>
  <c r="H864" i="8"/>
  <c r="H863" i="8"/>
  <c r="H862" i="8"/>
  <c r="H861" i="8"/>
  <c r="H860" i="8"/>
  <c r="H859" i="8"/>
  <c r="H858" i="8"/>
  <c r="H857" i="8"/>
  <c r="H856" i="8"/>
  <c r="H855" i="8"/>
  <c r="H854" i="8"/>
  <c r="H853" i="8"/>
  <c r="H852" i="8"/>
  <c r="H851" i="8"/>
  <c r="H850" i="8"/>
  <c r="H849" i="8"/>
  <c r="H848" i="8"/>
  <c r="H847" i="8"/>
  <c r="H846" i="8"/>
  <c r="H845" i="8"/>
  <c r="H844" i="8"/>
  <c r="H843" i="8"/>
  <c r="H842" i="8"/>
  <c r="H841" i="8"/>
  <c r="H840" i="8"/>
  <c r="H839" i="8"/>
  <c r="H838" i="8"/>
  <c r="H837" i="8"/>
  <c r="H836" i="8"/>
  <c r="H835" i="8"/>
  <c r="H834" i="8"/>
  <c r="H833" i="8"/>
  <c r="H832" i="8"/>
  <c r="H831" i="8"/>
  <c r="H830" i="8"/>
  <c r="H829" i="8"/>
  <c r="H828" i="8"/>
  <c r="H827" i="8"/>
  <c r="H826" i="8"/>
  <c r="H825" i="8"/>
  <c r="H824" i="8"/>
  <c r="H823" i="8"/>
  <c r="H822" i="8"/>
  <c r="H821" i="8"/>
  <c r="H820" i="8"/>
  <c r="H819" i="8"/>
  <c r="H818" i="8"/>
  <c r="H817" i="8"/>
  <c r="H816" i="8"/>
  <c r="H815" i="8"/>
  <c r="H814" i="8"/>
  <c r="H813" i="8"/>
  <c r="H812" i="8"/>
  <c r="H811" i="8"/>
  <c r="H810" i="8"/>
  <c r="H809" i="8"/>
  <c r="H808" i="8"/>
  <c r="H807" i="8"/>
  <c r="H806" i="8"/>
  <c r="H805" i="8"/>
  <c r="H804" i="8"/>
  <c r="H803" i="8"/>
  <c r="H802" i="8"/>
  <c r="H801" i="8"/>
  <c r="H800" i="8"/>
  <c r="H799" i="8"/>
  <c r="H798" i="8"/>
  <c r="H797" i="8"/>
  <c r="H796" i="8"/>
  <c r="H795" i="8"/>
  <c r="H794" i="8"/>
  <c r="H793" i="8"/>
  <c r="H792" i="8"/>
  <c r="H791" i="8"/>
  <c r="H790" i="8"/>
  <c r="H789" i="8"/>
  <c r="H788" i="8"/>
  <c r="H787" i="8"/>
  <c r="H786" i="8"/>
  <c r="H785" i="8"/>
  <c r="H784" i="8"/>
  <c r="H783" i="8"/>
  <c r="H782" i="8"/>
  <c r="H781" i="8"/>
  <c r="H780" i="8"/>
  <c r="H779" i="8"/>
  <c r="H778" i="8"/>
  <c r="H777" i="8"/>
  <c r="H776" i="8"/>
  <c r="H775" i="8"/>
  <c r="H774" i="8"/>
  <c r="H773" i="8"/>
  <c r="H772" i="8"/>
  <c r="H771" i="8"/>
  <c r="H770" i="8"/>
  <c r="H769" i="8"/>
  <c r="H768" i="8"/>
  <c r="H767" i="8"/>
  <c r="H766" i="8"/>
  <c r="H765" i="8"/>
  <c r="H764" i="8"/>
  <c r="H763" i="8"/>
  <c r="H762" i="8"/>
  <c r="H761" i="8"/>
  <c r="H760" i="8"/>
  <c r="H759" i="8"/>
  <c r="H758" i="8"/>
  <c r="H757" i="8"/>
  <c r="H756" i="8"/>
  <c r="H755" i="8"/>
  <c r="H754" i="8"/>
  <c r="H753" i="8"/>
  <c r="H752" i="8"/>
  <c r="H751" i="8"/>
  <c r="H750" i="8"/>
  <c r="H749" i="8"/>
  <c r="H748" i="8"/>
  <c r="H747" i="8"/>
  <c r="H746" i="8"/>
  <c r="H745" i="8"/>
  <c r="H744" i="8"/>
  <c r="H743" i="8"/>
  <c r="H742" i="8"/>
  <c r="H741" i="8"/>
  <c r="H740" i="8"/>
  <c r="H739" i="8"/>
  <c r="H738" i="8"/>
  <c r="H737" i="8"/>
  <c r="H736" i="8"/>
  <c r="H735" i="8"/>
  <c r="H734" i="8"/>
  <c r="H733" i="8"/>
  <c r="H732" i="8"/>
  <c r="H731" i="8"/>
  <c r="H730" i="8"/>
  <c r="H729" i="8"/>
  <c r="H728" i="8"/>
  <c r="H727" i="8"/>
  <c r="H726" i="8"/>
  <c r="H725" i="8"/>
  <c r="H724" i="8"/>
  <c r="H723" i="8"/>
  <c r="H722" i="8"/>
  <c r="H721" i="8"/>
  <c r="H720" i="8"/>
  <c r="H719" i="8"/>
  <c r="H718" i="8"/>
  <c r="H717" i="8"/>
  <c r="H716" i="8"/>
  <c r="H715" i="8"/>
  <c r="H714" i="8"/>
  <c r="H713" i="8"/>
  <c r="H712" i="8"/>
  <c r="H711" i="8"/>
  <c r="H710" i="8"/>
  <c r="H709" i="8"/>
  <c r="H708" i="8"/>
  <c r="H707" i="8"/>
  <c r="H706" i="8"/>
  <c r="H705" i="8"/>
  <c r="H704" i="8"/>
  <c r="H703" i="8"/>
  <c r="H702" i="8"/>
  <c r="H701" i="8"/>
  <c r="H700" i="8"/>
  <c r="H699" i="8"/>
  <c r="H698" i="8"/>
  <c r="H697" i="8"/>
  <c r="H696" i="8"/>
  <c r="H695" i="8"/>
  <c r="H694" i="8"/>
  <c r="H693" i="8"/>
  <c r="H692" i="8"/>
  <c r="H691" i="8"/>
  <c r="H690" i="8"/>
  <c r="H689" i="8"/>
  <c r="H688" i="8"/>
  <c r="H687" i="8"/>
  <c r="H686" i="8"/>
  <c r="H685" i="8"/>
  <c r="H684" i="8"/>
  <c r="H683" i="8"/>
  <c r="H682" i="8"/>
  <c r="H681" i="8"/>
  <c r="H680" i="8"/>
  <c r="H679" i="8"/>
  <c r="H678" i="8"/>
  <c r="H677" i="8"/>
  <c r="H676" i="8"/>
  <c r="H675" i="8"/>
  <c r="H674" i="8"/>
  <c r="H673" i="8"/>
  <c r="H672" i="8"/>
  <c r="H671" i="8"/>
  <c r="H670" i="8"/>
  <c r="H669" i="8"/>
  <c r="H668" i="8"/>
  <c r="H667" i="8"/>
  <c r="H666" i="8"/>
  <c r="H665" i="8"/>
  <c r="H664" i="8"/>
  <c r="H663" i="8"/>
  <c r="H662" i="8"/>
  <c r="H661" i="8"/>
  <c r="H660" i="8"/>
  <c r="H659" i="8"/>
  <c r="H658" i="8"/>
  <c r="H657" i="8"/>
  <c r="H656" i="8"/>
  <c r="H655" i="8"/>
  <c r="H654" i="8"/>
  <c r="H653" i="8"/>
  <c r="H652" i="8"/>
  <c r="H651" i="8"/>
  <c r="H650" i="8"/>
  <c r="H649" i="8"/>
  <c r="H648" i="8"/>
  <c r="H647" i="8"/>
  <c r="H646" i="8"/>
  <c r="H645" i="8"/>
  <c r="H644" i="8"/>
  <c r="H643" i="8"/>
  <c r="H642" i="8"/>
  <c r="H641" i="8"/>
  <c r="H640" i="8"/>
  <c r="H639" i="8"/>
  <c r="H638" i="8"/>
  <c r="H637" i="8"/>
  <c r="H636" i="8"/>
  <c r="H635" i="8"/>
  <c r="H634" i="8"/>
  <c r="H633" i="8"/>
  <c r="H632" i="8"/>
  <c r="H631" i="8"/>
  <c r="H630" i="8"/>
  <c r="H629" i="8"/>
  <c r="H628" i="8"/>
  <c r="H627" i="8"/>
  <c r="H626" i="8"/>
  <c r="H625" i="8"/>
  <c r="H624" i="8"/>
  <c r="H623" i="8"/>
  <c r="H622" i="8"/>
  <c r="H621" i="8"/>
  <c r="H620" i="8"/>
  <c r="H619" i="8"/>
  <c r="H618" i="8"/>
  <c r="H617" i="8"/>
  <c r="H616" i="8"/>
  <c r="H615" i="8"/>
  <c r="H614" i="8"/>
  <c r="H613" i="8"/>
  <c r="H612" i="8"/>
  <c r="H611" i="8"/>
  <c r="H610" i="8"/>
  <c r="H609" i="8"/>
  <c r="H608" i="8"/>
  <c r="H607" i="8"/>
  <c r="H606" i="8"/>
  <c r="H605" i="8"/>
  <c r="H604" i="8"/>
  <c r="H603" i="8"/>
  <c r="H602" i="8"/>
  <c r="H601" i="8"/>
  <c r="H600" i="8"/>
  <c r="H599" i="8"/>
  <c r="H598" i="8"/>
  <c r="H597" i="8"/>
  <c r="H596" i="8"/>
  <c r="H595" i="8"/>
  <c r="H594" i="8"/>
  <c r="H593" i="8"/>
  <c r="H592" i="8"/>
  <c r="H591" i="8"/>
  <c r="H590" i="8"/>
  <c r="H589" i="8"/>
  <c r="H588" i="8"/>
  <c r="H587" i="8"/>
  <c r="H586" i="8"/>
  <c r="H585" i="8"/>
  <c r="H584" i="8"/>
  <c r="H583" i="8"/>
  <c r="H582" i="8"/>
  <c r="H581" i="8"/>
  <c r="H580" i="8"/>
  <c r="H579" i="8"/>
  <c r="H578" i="8"/>
  <c r="H577" i="8"/>
  <c r="H576" i="8"/>
  <c r="H575" i="8"/>
  <c r="H574" i="8"/>
  <c r="H573" i="8"/>
  <c r="H572" i="8"/>
  <c r="H571" i="8"/>
  <c r="H570" i="8"/>
  <c r="H569" i="8"/>
  <c r="H568" i="8"/>
  <c r="H567" i="8"/>
  <c r="H566" i="8"/>
  <c r="H565" i="8"/>
  <c r="H564" i="8"/>
  <c r="H563" i="8"/>
  <c r="H562" i="8"/>
  <c r="H561" i="8"/>
  <c r="H560" i="8"/>
  <c r="H559" i="8"/>
  <c r="H558" i="8"/>
  <c r="H557" i="8"/>
  <c r="H556" i="8"/>
  <c r="H555" i="8"/>
  <c r="H554" i="8"/>
  <c r="H553" i="8"/>
  <c r="H552" i="8"/>
  <c r="H551" i="8"/>
  <c r="H550" i="8"/>
  <c r="H549" i="8"/>
  <c r="H548" i="8"/>
  <c r="H547" i="8"/>
  <c r="H546" i="8"/>
  <c r="H545" i="8"/>
  <c r="H544" i="8"/>
  <c r="H543" i="8"/>
  <c r="H542" i="8"/>
  <c r="H541" i="8"/>
  <c r="H540" i="8"/>
  <c r="H539" i="8"/>
  <c r="H538" i="8"/>
  <c r="H537" i="8"/>
  <c r="H536" i="8"/>
  <c r="H535" i="8"/>
  <c r="H534" i="8"/>
  <c r="H533" i="8"/>
  <c r="H532" i="8"/>
  <c r="H531" i="8"/>
  <c r="H530" i="8"/>
  <c r="H529" i="8"/>
  <c r="H528" i="8"/>
  <c r="H527" i="8"/>
  <c r="H526" i="8"/>
  <c r="H525" i="8"/>
  <c r="H524" i="8"/>
  <c r="H523" i="8"/>
  <c r="H522" i="8"/>
  <c r="H521" i="8"/>
  <c r="H520" i="8"/>
  <c r="H519" i="8"/>
  <c r="H518" i="8"/>
  <c r="H517" i="8"/>
  <c r="H516" i="8"/>
  <c r="H515" i="8"/>
  <c r="H514" i="8"/>
  <c r="H513" i="8"/>
  <c r="H512" i="8"/>
  <c r="H511" i="8"/>
  <c r="H510" i="8"/>
  <c r="H509" i="8"/>
  <c r="H508" i="8"/>
  <c r="H507" i="8"/>
  <c r="H506" i="8"/>
  <c r="H505" i="8"/>
  <c r="H504" i="8"/>
  <c r="H503" i="8"/>
  <c r="H502" i="8"/>
  <c r="H501" i="8"/>
  <c r="H500" i="8"/>
  <c r="H499" i="8"/>
  <c r="H498" i="8"/>
  <c r="H497" i="8"/>
  <c r="H496" i="8"/>
  <c r="H495" i="8"/>
  <c r="H494" i="8"/>
  <c r="H493" i="8"/>
  <c r="H492" i="8"/>
  <c r="H491" i="8"/>
  <c r="H490" i="8"/>
  <c r="H489" i="8"/>
  <c r="H488" i="8"/>
  <c r="H487" i="8"/>
  <c r="H486" i="8"/>
  <c r="H485" i="8"/>
  <c r="H484" i="8"/>
  <c r="H483" i="8"/>
  <c r="H482" i="8"/>
  <c r="H481" i="8"/>
  <c r="H480" i="8"/>
  <c r="H479" i="8"/>
  <c r="H478" i="8"/>
  <c r="H477" i="8"/>
  <c r="H476" i="8"/>
  <c r="H475" i="8"/>
  <c r="H474" i="8"/>
  <c r="H473" i="8"/>
  <c r="H472" i="8"/>
  <c r="H471" i="8"/>
  <c r="H470" i="8"/>
  <c r="H469" i="8"/>
  <c r="H468" i="8"/>
  <c r="H467" i="8"/>
  <c r="H466" i="8"/>
  <c r="H465" i="8"/>
  <c r="H464" i="8"/>
  <c r="H463" i="8"/>
  <c r="H462" i="8"/>
  <c r="H461" i="8"/>
  <c r="H460" i="8"/>
  <c r="H459" i="8"/>
  <c r="H458" i="8"/>
  <c r="H457" i="8"/>
  <c r="H456" i="8"/>
  <c r="H455" i="8"/>
  <c r="H454" i="8"/>
  <c r="H453" i="8"/>
  <c r="H452" i="8"/>
  <c r="H451" i="8"/>
  <c r="H450" i="8"/>
  <c r="H449" i="8"/>
  <c r="H448" i="8"/>
  <c r="H447" i="8"/>
  <c r="H446" i="8"/>
  <c r="H445" i="8"/>
  <c r="H444" i="8"/>
  <c r="H443" i="8"/>
  <c r="H442" i="8"/>
  <c r="H441" i="8"/>
  <c r="H440" i="8"/>
  <c r="H439" i="8"/>
  <c r="H438" i="8"/>
  <c r="H437" i="8"/>
  <c r="H436" i="8"/>
  <c r="H435" i="8"/>
  <c r="H434" i="8"/>
  <c r="H433" i="8"/>
  <c r="H432" i="8"/>
  <c r="H431" i="8"/>
  <c r="H430" i="8"/>
  <c r="H429" i="8"/>
  <c r="H428" i="8"/>
  <c r="H427" i="8"/>
  <c r="H426" i="8"/>
  <c r="H425" i="8"/>
  <c r="H424" i="8"/>
  <c r="H423" i="8"/>
  <c r="H422" i="8"/>
  <c r="H421" i="8"/>
  <c r="H420" i="8"/>
  <c r="H419" i="8"/>
  <c r="H418" i="8"/>
  <c r="H417" i="8"/>
  <c r="H416" i="8"/>
  <c r="H415" i="8"/>
  <c r="H414" i="8"/>
  <c r="H413" i="8"/>
  <c r="H412" i="8"/>
  <c r="H411" i="8"/>
  <c r="H410" i="8"/>
  <c r="H409" i="8"/>
  <c r="H408" i="8"/>
  <c r="H407" i="8"/>
  <c r="H406" i="8"/>
  <c r="H405" i="8"/>
  <c r="H404" i="8"/>
  <c r="H403" i="8"/>
  <c r="H402" i="8"/>
  <c r="H401" i="8"/>
  <c r="H400" i="8"/>
  <c r="H399" i="8"/>
  <c r="H398" i="8"/>
  <c r="H397" i="8"/>
  <c r="H396" i="8"/>
  <c r="H395" i="8"/>
  <c r="H394" i="8"/>
  <c r="H393" i="8"/>
  <c r="H392" i="8"/>
  <c r="H391" i="8"/>
  <c r="H390" i="8"/>
  <c r="H389" i="8"/>
  <c r="H388" i="8"/>
  <c r="H387" i="8"/>
  <c r="H386" i="8"/>
  <c r="H385" i="8"/>
  <c r="H384" i="8"/>
  <c r="H383" i="8"/>
  <c r="H382" i="8"/>
  <c r="H381" i="8"/>
  <c r="H380" i="8"/>
  <c r="H379" i="8"/>
  <c r="H378" i="8"/>
  <c r="H377" i="8"/>
  <c r="H376" i="8"/>
  <c r="H375" i="8"/>
  <c r="H374" i="8"/>
  <c r="H373" i="8"/>
  <c r="H372" i="8"/>
  <c r="H371" i="8"/>
  <c r="H370" i="8"/>
  <c r="H369" i="8"/>
  <c r="H368" i="8"/>
  <c r="H367" i="8"/>
  <c r="H366" i="8"/>
  <c r="H365" i="8"/>
  <c r="H364" i="8"/>
  <c r="H363" i="8"/>
  <c r="H362" i="8"/>
  <c r="H361" i="8"/>
  <c r="H360" i="8"/>
  <c r="H359" i="8"/>
  <c r="H358" i="8"/>
  <c r="H357" i="8"/>
  <c r="H356" i="8"/>
  <c r="H355" i="8"/>
  <c r="H354" i="8"/>
  <c r="H353" i="8"/>
  <c r="H352" i="8"/>
  <c r="H351" i="8"/>
  <c r="H350" i="8"/>
  <c r="H349" i="8"/>
  <c r="H348" i="8"/>
  <c r="H347" i="8"/>
  <c r="H346" i="8"/>
  <c r="H345" i="8"/>
  <c r="H344" i="8"/>
  <c r="H343" i="8"/>
  <c r="H342" i="8"/>
  <c r="H341" i="8"/>
  <c r="H340" i="8"/>
  <c r="H339" i="8"/>
  <c r="H338" i="8"/>
  <c r="H337" i="8"/>
  <c r="H336" i="8"/>
  <c r="H335" i="8"/>
  <c r="H334" i="8"/>
  <c r="H333" i="8"/>
  <c r="H332" i="8"/>
  <c r="H331" i="8"/>
  <c r="H330" i="8"/>
  <c r="H329" i="8"/>
  <c r="H328" i="8"/>
  <c r="H327" i="8"/>
  <c r="H326" i="8"/>
  <c r="H325" i="8"/>
  <c r="H324" i="8"/>
  <c r="H323" i="8"/>
  <c r="H322" i="8"/>
  <c r="H321" i="8"/>
  <c r="H320" i="8"/>
  <c r="H319" i="8"/>
  <c r="H318" i="8"/>
  <c r="H317" i="8"/>
  <c r="H316" i="8"/>
  <c r="H315" i="8"/>
  <c r="H314" i="8"/>
  <c r="H313" i="8"/>
  <c r="H312" i="8"/>
  <c r="H311" i="8"/>
  <c r="H310" i="8"/>
  <c r="H309" i="8"/>
  <c r="H308" i="8"/>
  <c r="H307" i="8"/>
  <c r="H306" i="8"/>
  <c r="H305" i="8"/>
  <c r="H304" i="8"/>
  <c r="H303" i="8"/>
  <c r="H302" i="8"/>
  <c r="H301" i="8"/>
  <c r="H300" i="8"/>
  <c r="H299" i="8"/>
  <c r="H298" i="8"/>
  <c r="H297" i="8"/>
  <c r="H296" i="8"/>
  <c r="H295" i="8"/>
  <c r="H294" i="8"/>
  <c r="H293" i="8"/>
  <c r="H292" i="8"/>
  <c r="H291" i="8"/>
  <c r="H290" i="8"/>
  <c r="H289" i="8"/>
  <c r="H288" i="8"/>
  <c r="H287" i="8"/>
  <c r="H286" i="8"/>
  <c r="H285" i="8"/>
  <c r="H284" i="8"/>
  <c r="H283" i="8"/>
  <c r="H282" i="8"/>
  <c r="H281" i="8"/>
  <c r="H280" i="8"/>
  <c r="H279" i="8"/>
  <c r="H278" i="8"/>
  <c r="H277" i="8"/>
  <c r="H276" i="8"/>
  <c r="H275" i="8"/>
  <c r="H274" i="8"/>
  <c r="H273" i="8"/>
  <c r="H272" i="8"/>
  <c r="H271" i="8"/>
  <c r="H270" i="8"/>
  <c r="H269" i="8"/>
  <c r="H268" i="8"/>
  <c r="H267" i="8"/>
  <c r="H266" i="8"/>
  <c r="H265" i="8"/>
  <c r="H264" i="8"/>
  <c r="H263" i="8"/>
  <c r="H262" i="8"/>
  <c r="H261" i="8"/>
  <c r="H260" i="8"/>
  <c r="H259" i="8"/>
  <c r="H258" i="8"/>
  <c r="H257" i="8"/>
  <c r="H256" i="8"/>
  <c r="H255" i="8"/>
  <c r="H254" i="8"/>
  <c r="H253" i="8"/>
  <c r="H252" i="8"/>
  <c r="H251" i="8"/>
  <c r="H250" i="8"/>
  <c r="H249" i="8"/>
  <c r="H248" i="8"/>
  <c r="H247" i="8"/>
  <c r="H246" i="8"/>
  <c r="H245" i="8"/>
  <c r="H244" i="8"/>
  <c r="H243" i="8"/>
  <c r="H242" i="8"/>
  <c r="H241" i="8"/>
  <c r="H240" i="8"/>
  <c r="H239" i="8"/>
  <c r="H238" i="8"/>
  <c r="H237" i="8"/>
  <c r="H236" i="8"/>
  <c r="H235" i="8"/>
  <c r="H234" i="8"/>
  <c r="H233" i="8"/>
  <c r="H232" i="8"/>
  <c r="H231" i="8"/>
  <c r="H230" i="8"/>
  <c r="H229" i="8"/>
  <c r="H228" i="8"/>
  <c r="H227" i="8"/>
  <c r="H226" i="8"/>
  <c r="H225" i="8"/>
  <c r="H224" i="8"/>
  <c r="H223" i="8"/>
  <c r="H222" i="8"/>
  <c r="H221" i="8"/>
  <c r="H220" i="8"/>
  <c r="H219" i="8"/>
  <c r="H218" i="8"/>
  <c r="H217" i="8"/>
  <c r="H216" i="8"/>
  <c r="H215" i="8"/>
  <c r="H214" i="8"/>
  <c r="H213" i="8"/>
  <c r="H212" i="8"/>
  <c r="H211" i="8"/>
  <c r="H210" i="8"/>
  <c r="H209" i="8"/>
  <c r="H208" i="8"/>
  <c r="H207" i="8"/>
  <c r="H206" i="8"/>
  <c r="H205" i="8"/>
  <c r="H204" i="8"/>
  <c r="H203" i="8"/>
  <c r="H202" i="8"/>
  <c r="H201" i="8"/>
  <c r="H200" i="8"/>
  <c r="H199" i="8"/>
  <c r="H198" i="8"/>
  <c r="H197" i="8"/>
  <c r="H196" i="8"/>
  <c r="H195" i="8"/>
  <c r="H194" i="8"/>
  <c r="H193" i="8"/>
  <c r="H192" i="8"/>
  <c r="H191" i="8"/>
  <c r="H190" i="8"/>
  <c r="H189" i="8"/>
  <c r="H188" i="8"/>
  <c r="H187" i="8"/>
  <c r="H186" i="8"/>
  <c r="H185" i="8"/>
  <c r="H184" i="8"/>
  <c r="H183" i="8"/>
  <c r="H182" i="8"/>
  <c r="H181" i="8"/>
  <c r="H180" i="8"/>
  <c r="H179" i="8"/>
  <c r="H178" i="8"/>
  <c r="H177" i="8"/>
  <c r="H176" i="8"/>
  <c r="H175" i="8"/>
  <c r="H174" i="8"/>
  <c r="H173" i="8"/>
  <c r="H172" i="8"/>
  <c r="H171" i="8"/>
  <c r="H170" i="8"/>
  <c r="H169" i="8"/>
  <c r="H168" i="8"/>
  <c r="H167" i="8"/>
  <c r="H166" i="8"/>
  <c r="H165" i="8"/>
  <c r="H164" i="8"/>
  <c r="H163" i="8"/>
  <c r="H162" i="8"/>
  <c r="H161" i="8"/>
  <c r="H160" i="8"/>
  <c r="H159" i="8"/>
  <c r="H158" i="8"/>
  <c r="H157" i="8"/>
  <c r="H156" i="8"/>
  <c r="H155" i="8"/>
  <c r="H154" i="8"/>
  <c r="H153" i="8"/>
  <c r="H152" i="8"/>
  <c r="H151" i="8"/>
  <c r="H150" i="8"/>
  <c r="H149" i="8"/>
  <c r="H148" i="8"/>
  <c r="H147" i="8"/>
  <c r="H146" i="8"/>
  <c r="H145" i="8"/>
  <c r="H144" i="8"/>
  <c r="H143" i="8"/>
  <c r="H142" i="8"/>
  <c r="H141" i="8"/>
  <c r="H140" i="8"/>
  <c r="H139" i="8"/>
  <c r="H138" i="8"/>
  <c r="H137" i="8"/>
  <c r="H136" i="8"/>
  <c r="H135" i="8"/>
  <c r="H134" i="8"/>
  <c r="H133" i="8"/>
  <c r="H132" i="8"/>
  <c r="H131" i="8"/>
  <c r="H130" i="8"/>
  <c r="H129" i="8"/>
  <c r="H128" i="8"/>
  <c r="H127" i="8"/>
  <c r="H126" i="8"/>
  <c r="H125" i="8"/>
  <c r="H124" i="8"/>
  <c r="H123" i="8"/>
  <c r="H122" i="8"/>
  <c r="H121" i="8"/>
  <c r="H120" i="8"/>
  <c r="H119" i="8"/>
  <c r="H118" i="8"/>
  <c r="H117" i="8"/>
  <c r="H116" i="8"/>
  <c r="H115" i="8"/>
  <c r="H114" i="8"/>
  <c r="H113" i="8"/>
  <c r="H112" i="8"/>
  <c r="H111" i="8"/>
  <c r="H110" i="8"/>
  <c r="H109" i="8"/>
  <c r="H108" i="8"/>
  <c r="H107" i="8"/>
  <c r="H106" i="8"/>
  <c r="H105" i="8"/>
  <c r="H104" i="8"/>
  <c r="H103" i="8"/>
  <c r="H102" i="8"/>
  <c r="H101" i="8"/>
  <c r="H100" i="8"/>
  <c r="H99" i="8"/>
  <c r="H98" i="8"/>
  <c r="H97" i="8"/>
  <c r="H96" i="8"/>
  <c r="H95" i="8"/>
  <c r="H94" i="8"/>
  <c r="H93" i="8"/>
  <c r="H92" i="8"/>
  <c r="H91" i="8"/>
  <c r="H90" i="8"/>
  <c r="H89" i="8"/>
  <c r="H88" i="8"/>
  <c r="H87" i="8"/>
  <c r="H86" i="8"/>
  <c r="H85" i="8"/>
  <c r="H84" i="8"/>
  <c r="H83" i="8"/>
  <c r="H82" i="8"/>
  <c r="H81" i="8"/>
  <c r="H80" i="8"/>
  <c r="H79" i="8"/>
  <c r="H78" i="8"/>
  <c r="H77" i="8"/>
  <c r="H76" i="8"/>
  <c r="H75" i="8"/>
  <c r="H74" i="8"/>
  <c r="H73" i="8"/>
  <c r="H72" i="8"/>
  <c r="H71" i="8"/>
  <c r="H70" i="8"/>
  <c r="H69" i="8"/>
  <c r="H68" i="8"/>
  <c r="H67" i="8"/>
  <c r="H66" i="8"/>
  <c r="H65" i="8"/>
  <c r="H64" i="8"/>
  <c r="H63" i="8"/>
  <c r="H62" i="8"/>
  <c r="H61" i="8"/>
  <c r="H60" i="8"/>
  <c r="H59" i="8"/>
  <c r="H58" i="8"/>
  <c r="H57" i="8"/>
  <c r="H56" i="8"/>
  <c r="H55" i="8"/>
  <c r="H54" i="8"/>
  <c r="H53" i="8"/>
  <c r="H52" i="8"/>
  <c r="H51" i="8"/>
  <c r="H50" i="8"/>
  <c r="H49" i="8"/>
  <c r="H48" i="8"/>
  <c r="H47" i="8"/>
  <c r="H46" i="8"/>
  <c r="H45" i="8"/>
  <c r="H44" i="8"/>
  <c r="H43" i="8"/>
  <c r="H42" i="8"/>
  <c r="H41" i="8"/>
  <c r="H40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AB22" i="8"/>
  <c r="H22" i="8"/>
  <c r="AB21" i="8"/>
  <c r="H21" i="8"/>
  <c r="AB20" i="8"/>
  <c r="H20" i="8"/>
  <c r="AB19" i="8"/>
  <c r="H19" i="8"/>
  <c r="AB18" i="8"/>
  <c r="H18" i="8"/>
  <c r="AB17" i="8"/>
  <c r="H17" i="8"/>
  <c r="AB16" i="8"/>
  <c r="H16" i="8"/>
  <c r="AB15" i="8"/>
  <c r="H15" i="8"/>
  <c r="AB14" i="8"/>
  <c r="H14" i="8"/>
  <c r="AB13" i="8"/>
  <c r="H13" i="8"/>
  <c r="AB12" i="8"/>
  <c r="H12" i="8"/>
  <c r="AB11" i="8"/>
  <c r="H11" i="8"/>
  <c r="AB10" i="8"/>
  <c r="H10" i="8"/>
  <c r="AB9" i="8"/>
  <c r="H9" i="8"/>
  <c r="AB8" i="8"/>
  <c r="H8" i="8"/>
  <c r="AB7" i="8"/>
  <c r="H7" i="8"/>
  <c r="AB6" i="8"/>
  <c r="H6" i="8"/>
  <c r="AB5" i="8"/>
  <c r="H5" i="8"/>
  <c r="AB4" i="8"/>
  <c r="H4" i="8"/>
  <c r="AE3" i="8"/>
  <c r="AB3" i="8"/>
  <c r="AG3" i="8" s="1"/>
  <c r="AH3" i="8" s="1"/>
  <c r="Z3" i="8"/>
  <c r="H3" i="8"/>
  <c r="AE2" i="8"/>
  <c r="AB2" i="8"/>
  <c r="AG2" i="8" s="1"/>
  <c r="AH2" i="8" s="1"/>
  <c r="H2" i="8"/>
  <c r="H28" i="1"/>
  <c r="H29" i="1"/>
  <c r="AI23" i="1"/>
  <c r="AK3" i="1" l="1"/>
  <c r="AK4" i="1"/>
  <c r="AK5" i="1"/>
  <c r="AK6" i="1"/>
  <c r="AK7" i="1"/>
  <c r="AK8" i="1"/>
  <c r="AK9" i="1"/>
  <c r="AK10" i="1"/>
  <c r="AK11" i="1"/>
  <c r="AK12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" i="1"/>
  <c r="Z26" i="1" l="1"/>
  <c r="U26" i="1"/>
  <c r="AA25" i="1"/>
  <c r="Z25" i="1"/>
  <c r="U25" i="1"/>
  <c r="AB14" i="1"/>
  <c r="AB13" i="1"/>
  <c r="U3" i="1" l="1"/>
  <c r="U4" i="1"/>
  <c r="U5" i="1"/>
  <c r="U6" i="1"/>
  <c r="U7" i="1"/>
  <c r="U8" i="1"/>
  <c r="U9" i="1"/>
  <c r="U10" i="1"/>
  <c r="U11" i="1"/>
  <c r="U12" i="1"/>
  <c r="U13" i="1"/>
  <c r="U14" i="1"/>
  <c r="U15" i="1"/>
  <c r="AA15" i="1" s="1"/>
  <c r="U16" i="1"/>
  <c r="U17" i="1"/>
  <c r="AA17" i="1" s="1"/>
  <c r="U18" i="1"/>
  <c r="AA18" i="1" s="1"/>
  <c r="U19" i="1"/>
  <c r="AA19" i="1" s="1"/>
  <c r="U20" i="1"/>
  <c r="AA20" i="1" s="1"/>
  <c r="U21" i="1"/>
  <c r="AA21" i="1" s="1"/>
  <c r="U22" i="1"/>
  <c r="AA22" i="1" s="1"/>
  <c r="U23" i="1"/>
  <c r="U24" i="1"/>
  <c r="AA24" i="1" s="1"/>
  <c r="U2" i="1"/>
  <c r="H24" i="1" l="1"/>
  <c r="AD14" i="1" l="1"/>
  <c r="AC14" i="1"/>
  <c r="Z23" i="1"/>
  <c r="H106" i="5" l="1"/>
  <c r="E106" i="5"/>
  <c r="B106" i="5"/>
  <c r="H34" i="5"/>
  <c r="E34" i="5"/>
  <c r="B34" i="5"/>
  <c r="H33" i="5"/>
  <c r="E33" i="5"/>
  <c r="B33" i="5"/>
  <c r="H32" i="5"/>
  <c r="E32" i="5"/>
  <c r="B32" i="5"/>
  <c r="H31" i="5"/>
  <c r="E31" i="5"/>
  <c r="B31" i="5"/>
  <c r="H30" i="5"/>
  <c r="E30" i="5"/>
  <c r="B30" i="5"/>
  <c r="H29" i="5"/>
  <c r="E29" i="5"/>
  <c r="B29" i="5"/>
  <c r="H28" i="5"/>
  <c r="E28" i="5"/>
  <c r="B28" i="5"/>
  <c r="H27" i="5"/>
  <c r="E27" i="5"/>
  <c r="B27" i="5"/>
  <c r="H26" i="5"/>
  <c r="E26" i="5"/>
  <c r="B26" i="5"/>
  <c r="H25" i="5"/>
  <c r="E25" i="5"/>
  <c r="B25" i="5"/>
  <c r="H24" i="5"/>
  <c r="E24" i="5"/>
  <c r="B24" i="5"/>
  <c r="H23" i="5"/>
  <c r="E23" i="5"/>
  <c r="B23" i="5"/>
  <c r="H22" i="5"/>
  <c r="E22" i="5"/>
  <c r="H21" i="5"/>
  <c r="E21" i="5"/>
  <c r="B21" i="5"/>
  <c r="H20" i="5"/>
  <c r="E20" i="5"/>
  <c r="B20" i="5"/>
  <c r="H19" i="5"/>
  <c r="E19" i="5"/>
  <c r="B19" i="5"/>
  <c r="H18" i="5"/>
  <c r="E18" i="5"/>
  <c r="B18" i="5"/>
  <c r="H17" i="5"/>
  <c r="E17" i="5"/>
  <c r="B17" i="5"/>
  <c r="H16" i="5"/>
  <c r="E16" i="5"/>
  <c r="B16" i="5"/>
  <c r="H15" i="5"/>
  <c r="E15" i="5"/>
  <c r="B15" i="5"/>
  <c r="H14" i="5"/>
  <c r="E14" i="5"/>
  <c r="B14" i="5"/>
  <c r="H13" i="5"/>
  <c r="E13" i="5"/>
  <c r="B13" i="5"/>
  <c r="H12" i="5"/>
  <c r="E12" i="5"/>
  <c r="B12" i="5"/>
  <c r="H11" i="5"/>
  <c r="E11" i="5"/>
  <c r="B11" i="5"/>
  <c r="H10" i="5"/>
  <c r="E10" i="5"/>
  <c r="B10" i="5"/>
  <c r="H9" i="5"/>
  <c r="E9" i="5"/>
  <c r="B9" i="5"/>
  <c r="H8" i="5"/>
  <c r="E8" i="5"/>
  <c r="B8" i="5"/>
  <c r="H7" i="5"/>
  <c r="E7" i="5"/>
  <c r="B7" i="5"/>
  <c r="H6" i="5"/>
  <c r="E6" i="5"/>
  <c r="B6" i="5"/>
  <c r="H5" i="5"/>
  <c r="E5" i="5"/>
  <c r="B5" i="5"/>
  <c r="E35" i="5" l="1"/>
  <c r="E36" i="5" s="1"/>
  <c r="E37" i="5" s="1"/>
  <c r="E38" i="5" s="1"/>
  <c r="E39" i="5" s="1"/>
  <c r="E40" i="5" s="1"/>
  <c r="E41" i="5" s="1"/>
  <c r="E42" i="5" s="1"/>
  <c r="E43" i="5" s="1"/>
  <c r="E44" i="5" s="1"/>
  <c r="E45" i="5" s="1"/>
  <c r="E46" i="5" s="1"/>
  <c r="E47" i="5" s="1"/>
  <c r="E48" i="5" s="1"/>
  <c r="E49" i="5" s="1"/>
  <c r="E50" i="5" s="1"/>
  <c r="E51" i="5" s="1"/>
  <c r="E52" i="5" s="1"/>
  <c r="E53" i="5" s="1"/>
  <c r="E54" i="5" s="1"/>
  <c r="E55" i="5" s="1"/>
  <c r="E56" i="5" s="1"/>
  <c r="E57" i="5" s="1"/>
  <c r="E58" i="5" s="1"/>
  <c r="E59" i="5" s="1"/>
  <c r="E60" i="5" s="1"/>
  <c r="E61" i="5" s="1"/>
  <c r="E62" i="5" s="1"/>
  <c r="E63" i="5" s="1"/>
  <c r="E64" i="5" s="1"/>
  <c r="E65" i="5" s="1"/>
  <c r="E66" i="5" s="1"/>
  <c r="E67" i="5" s="1"/>
  <c r="E68" i="5" s="1"/>
  <c r="E69" i="5" s="1"/>
  <c r="E70" i="5" s="1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94" i="5" s="1"/>
  <c r="E95" i="5" s="1"/>
  <c r="E96" i="5" s="1"/>
  <c r="E97" i="5" s="1"/>
  <c r="E98" i="5" s="1"/>
  <c r="E99" i="5" s="1"/>
  <c r="E100" i="5" s="1"/>
  <c r="E101" i="5" s="1"/>
  <c r="E102" i="5" s="1"/>
  <c r="E103" i="5" s="1"/>
  <c r="E104" i="5" s="1"/>
  <c r="B44" i="5"/>
  <c r="B45" i="5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B77" i="5" s="1"/>
  <c r="B78" i="5" s="1"/>
  <c r="B79" i="5" s="1"/>
  <c r="B80" i="5" s="1"/>
  <c r="B81" i="5" s="1"/>
  <c r="B82" i="5" s="1"/>
  <c r="B83" i="5" s="1"/>
  <c r="B84" i="5" s="1"/>
  <c r="B85" i="5" s="1"/>
  <c r="B86" i="5" s="1"/>
  <c r="B87" i="5" s="1"/>
  <c r="B88" i="5" s="1"/>
  <c r="B89" i="5" s="1"/>
  <c r="B90" i="5" s="1"/>
  <c r="B91" i="5" s="1"/>
  <c r="B92" i="5" s="1"/>
  <c r="B93" i="5" s="1"/>
  <c r="B94" i="5" s="1"/>
  <c r="B95" i="5" s="1"/>
  <c r="B96" i="5" s="1"/>
  <c r="B97" i="5" s="1"/>
  <c r="B98" i="5" s="1"/>
  <c r="B99" i="5" s="1"/>
  <c r="B100" i="5" s="1"/>
  <c r="B101" i="5" s="1"/>
  <c r="B102" i="5" s="1"/>
  <c r="B103" i="5" s="1"/>
  <c r="B104" i="5" s="1"/>
  <c r="H35" i="5"/>
  <c r="H36" i="5" s="1"/>
  <c r="H37" i="5" s="1"/>
  <c r="H38" i="5" s="1"/>
  <c r="H39" i="5" s="1"/>
  <c r="H40" i="5" s="1"/>
  <c r="H41" i="5" s="1"/>
  <c r="H42" i="5" s="1"/>
  <c r="H43" i="5" s="1"/>
  <c r="H44" i="5" s="1"/>
  <c r="H45" i="5" s="1"/>
  <c r="H46" i="5" s="1"/>
  <c r="H47" i="5" s="1"/>
  <c r="H48" i="5" s="1"/>
  <c r="H49" i="5" s="1"/>
  <c r="H50" i="5" s="1"/>
  <c r="H51" i="5" s="1"/>
  <c r="H52" i="5" s="1"/>
  <c r="H53" i="5" s="1"/>
  <c r="H54" i="5" s="1"/>
  <c r="H55" i="5" s="1"/>
  <c r="H56" i="5" s="1"/>
  <c r="H57" i="5" s="1"/>
  <c r="H58" i="5" s="1"/>
  <c r="H59" i="5" s="1"/>
  <c r="H60" i="5" s="1"/>
  <c r="H61" i="5" s="1"/>
  <c r="H62" i="5" s="1"/>
  <c r="H63" i="5" s="1"/>
  <c r="H64" i="5" s="1"/>
  <c r="H65" i="5" s="1"/>
  <c r="H66" i="5" s="1"/>
  <c r="H67" i="5" s="1"/>
  <c r="H68" i="5" s="1"/>
  <c r="H69" i="5" s="1"/>
  <c r="H70" i="5" s="1"/>
  <c r="H71" i="5" s="1"/>
  <c r="H72" i="5" s="1"/>
  <c r="H73" i="5" s="1"/>
  <c r="H74" i="5" s="1"/>
  <c r="H75" i="5" s="1"/>
  <c r="H76" i="5" s="1"/>
  <c r="H77" i="5" s="1"/>
  <c r="H78" i="5" s="1"/>
  <c r="H79" i="5" s="1"/>
  <c r="H80" i="5" s="1"/>
  <c r="H81" i="5" s="1"/>
  <c r="H82" i="5" s="1"/>
  <c r="H83" i="5" s="1"/>
  <c r="H84" i="5" s="1"/>
  <c r="H85" i="5" s="1"/>
  <c r="H86" i="5" s="1"/>
  <c r="H87" i="5" s="1"/>
  <c r="H88" i="5" s="1"/>
  <c r="H89" i="5" s="1"/>
  <c r="H90" i="5" s="1"/>
  <c r="H91" i="5" s="1"/>
  <c r="H92" i="5" s="1"/>
  <c r="H93" i="5" s="1"/>
  <c r="H94" i="5" s="1"/>
  <c r="H95" i="5" s="1"/>
  <c r="H96" i="5" s="1"/>
  <c r="H97" i="5" s="1"/>
  <c r="H98" i="5" s="1"/>
  <c r="H99" i="5" s="1"/>
  <c r="H100" i="5" s="1"/>
  <c r="H101" i="5" s="1"/>
  <c r="H102" i="5" s="1"/>
  <c r="H103" i="5" s="1"/>
  <c r="H104" i="5" s="1"/>
  <c r="B35" i="5"/>
  <c r="B36" i="5" s="1"/>
  <c r="B37" i="5" s="1"/>
  <c r="B38" i="5" s="1"/>
  <c r="B39" i="5" s="1"/>
  <c r="B40" i="5" s="1"/>
  <c r="B41" i="5" s="1"/>
  <c r="B42" i="5" s="1"/>
  <c r="B43" i="5" s="1"/>
  <c r="AE21" i="1"/>
  <c r="AE22" i="1"/>
  <c r="AE23" i="1"/>
  <c r="AE24" i="1"/>
  <c r="AE25" i="1"/>
  <c r="AE26" i="1"/>
  <c r="AE27" i="1"/>
  <c r="AB3" i="1"/>
  <c r="AB5" i="1"/>
  <c r="AB6" i="1"/>
  <c r="AB7" i="1"/>
  <c r="AB8" i="1"/>
  <c r="AB9" i="1"/>
  <c r="AB10" i="1"/>
  <c r="AB11" i="1"/>
  <c r="AB12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C22" i="1" l="1"/>
  <c r="AD22" i="1"/>
  <c r="AC21" i="1"/>
  <c r="AD21" i="1"/>
  <c r="AF21" i="1" s="1"/>
  <c r="AC11" i="1"/>
  <c r="AD11" i="1"/>
  <c r="AF11" i="1" s="1"/>
  <c r="AD3" i="1"/>
  <c r="AC3" i="1"/>
  <c r="AD24" i="1"/>
  <c r="AG24" i="1" s="1"/>
  <c r="AH24" i="1" s="1"/>
  <c r="AC24" i="1"/>
  <c r="AD20" i="1"/>
  <c r="AF20" i="1" s="1"/>
  <c r="AC20" i="1"/>
  <c r="AD16" i="1"/>
  <c r="AC16" i="1"/>
  <c r="AD10" i="1"/>
  <c r="AF10" i="1" s="1"/>
  <c r="AC10" i="1"/>
  <c r="AC6" i="1"/>
  <c r="AD6" i="1"/>
  <c r="AC18" i="1"/>
  <c r="AD18" i="1"/>
  <c r="AF18" i="1" s="1"/>
  <c r="AD8" i="1"/>
  <c r="AF8" i="1" s="1"/>
  <c r="AC8" i="1"/>
  <c r="AC25" i="1"/>
  <c r="AD25" i="1" s="1"/>
  <c r="AF25" i="1" s="1"/>
  <c r="AC17" i="1"/>
  <c r="AD17" i="1"/>
  <c r="AF17" i="1" s="1"/>
  <c r="AG27" i="1"/>
  <c r="AH27" i="1" s="1"/>
  <c r="AD23" i="1"/>
  <c r="AG23" i="1" s="1"/>
  <c r="AH23" i="1" s="1"/>
  <c r="AC23" i="1"/>
  <c r="AD19" i="1"/>
  <c r="AF19" i="1" s="1"/>
  <c r="AC19" i="1"/>
  <c r="AD15" i="1"/>
  <c r="AF15" i="1" s="1"/>
  <c r="AC15" i="1"/>
  <c r="AC5" i="1"/>
  <c r="AD5" i="1"/>
  <c r="AC26" i="1"/>
  <c r="AD26" i="1" s="1"/>
  <c r="AF26" i="1" s="1"/>
  <c r="Z21" i="1"/>
  <c r="Z22" i="1"/>
  <c r="Z27" i="1"/>
  <c r="AG25" i="1" l="1"/>
  <c r="AH25" i="1" s="1"/>
  <c r="AG22" i="1"/>
  <c r="AH22" i="1" s="1"/>
  <c r="AB2" i="1"/>
  <c r="Z20" i="1"/>
  <c r="Z19" i="1"/>
  <c r="Z18" i="1"/>
  <c r="Z17" i="1"/>
  <c r="Z16" i="1"/>
  <c r="Z15" i="1"/>
  <c r="Z12" i="1"/>
  <c r="Z13" i="1"/>
  <c r="Z14" i="1"/>
  <c r="Z11" i="1"/>
  <c r="Z10" i="1"/>
  <c r="Z8" i="1"/>
  <c r="Z7" i="1"/>
  <c r="Z6" i="1"/>
  <c r="Z5" i="1"/>
  <c r="Z4" i="1"/>
  <c r="Z3" i="1"/>
  <c r="Z2" i="1"/>
  <c r="Z9" i="1"/>
  <c r="AE3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18" i="1"/>
  <c r="AE19" i="1"/>
  <c r="AE20" i="1"/>
  <c r="AE2" i="1"/>
  <c r="AA3" i="1" l="1"/>
  <c r="AG3" i="1" s="1"/>
  <c r="AH3" i="1" s="1"/>
  <c r="AA5" i="1"/>
  <c r="AG5" i="1" s="1"/>
  <c r="AH5" i="1" s="1"/>
  <c r="AA6" i="1"/>
  <c r="AF6" i="1" s="1"/>
  <c r="AC2" i="1"/>
  <c r="AD2" i="1"/>
  <c r="AG2" i="1" s="1"/>
  <c r="AC12" i="1"/>
  <c r="AD12" i="1" s="1"/>
  <c r="AF12" i="1" s="1"/>
  <c r="AC7" i="1"/>
  <c r="AD7" i="1" s="1"/>
  <c r="AF7" i="1" s="1"/>
  <c r="AG14" i="1"/>
  <c r="AH14" i="1" s="1"/>
  <c r="AG16" i="1"/>
  <c r="AH16" i="1" s="1"/>
  <c r="AC9" i="1"/>
  <c r="AD9" i="1" s="1"/>
  <c r="AF9" i="1" s="1"/>
  <c r="AC13" i="1"/>
  <c r="AD13" i="1" s="1"/>
  <c r="AF13" i="1" s="1"/>
  <c r="Q4" i="1" l="1"/>
  <c r="K4" i="1"/>
  <c r="H3" i="1"/>
  <c r="H5" i="1"/>
  <c r="H2" i="1"/>
  <c r="H6" i="1"/>
  <c r="Q13" i="1"/>
  <c r="Q9" i="1"/>
  <c r="Q12" i="1"/>
  <c r="Q7" i="1"/>
  <c r="AE4" i="1" l="1"/>
  <c r="AB4" i="1"/>
  <c r="AH2" i="1"/>
  <c r="H7" i="1"/>
  <c r="H10" i="1"/>
  <c r="H11" i="1"/>
  <c r="AK27" i="1"/>
  <c r="H9" i="1"/>
  <c r="H12" i="1"/>
  <c r="H13" i="1"/>
  <c r="H14" i="1"/>
  <c r="H15" i="1"/>
  <c r="H16" i="1"/>
  <c r="H17" i="1"/>
  <c r="H18" i="1"/>
  <c r="H19" i="1"/>
  <c r="H20" i="1"/>
  <c r="H21" i="1"/>
  <c r="H22" i="1"/>
  <c r="H23" i="1"/>
  <c r="H25" i="1"/>
  <c r="H26" i="1"/>
  <c r="H27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1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2" i="1"/>
  <c r="H1053" i="1"/>
  <c r="H1054" i="1"/>
  <c r="H1055" i="1"/>
  <c r="H1056" i="1"/>
  <c r="H1057" i="1"/>
  <c r="H1058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3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094" i="1"/>
  <c r="H1095" i="1"/>
  <c r="H1096" i="1"/>
  <c r="H1097" i="1"/>
  <c r="H1098" i="1"/>
  <c r="H1099" i="1"/>
  <c r="H1100" i="1"/>
  <c r="H1101" i="1"/>
  <c r="H1102" i="1"/>
  <c r="H1103" i="1"/>
  <c r="H1104" i="1"/>
  <c r="H1105" i="1"/>
  <c r="H1106" i="1"/>
  <c r="H1107" i="1"/>
  <c r="H1108" i="1"/>
  <c r="H1109" i="1"/>
  <c r="H1110" i="1"/>
  <c r="H1111" i="1"/>
  <c r="H1112" i="1"/>
  <c r="H1113" i="1"/>
  <c r="H1114" i="1"/>
  <c r="H1115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36" i="1"/>
  <c r="H1137" i="1"/>
  <c r="H1138" i="1"/>
  <c r="H1139" i="1"/>
  <c r="H1140" i="1"/>
  <c r="H1141" i="1"/>
  <c r="H1142" i="1"/>
  <c r="H1143" i="1"/>
  <c r="H1144" i="1"/>
  <c r="H1145" i="1"/>
  <c r="H1146" i="1"/>
  <c r="H1147" i="1"/>
  <c r="H1148" i="1"/>
  <c r="H1149" i="1"/>
  <c r="H1150" i="1"/>
  <c r="H1151" i="1"/>
  <c r="H1152" i="1"/>
  <c r="H1153" i="1"/>
  <c r="H1154" i="1"/>
  <c r="H1155" i="1"/>
  <c r="H1156" i="1"/>
  <c r="H1157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8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199" i="1"/>
  <c r="H1200" i="1"/>
  <c r="H1201" i="1"/>
  <c r="H1202" i="1"/>
  <c r="H1203" i="1"/>
  <c r="H1204" i="1"/>
  <c r="H1205" i="1"/>
  <c r="H1206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0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1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2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8" i="1"/>
  <c r="H1279" i="1"/>
  <c r="H1280" i="1"/>
  <c r="H1281" i="1"/>
  <c r="H1282" i="1"/>
  <c r="H1283" i="1"/>
  <c r="H1284" i="1"/>
  <c r="H1285" i="1"/>
  <c r="H1286" i="1"/>
  <c r="H1287" i="1"/>
  <c r="H8" i="1"/>
  <c r="AD4" i="1" l="1"/>
  <c r="AG4" i="1" s="1"/>
  <c r="AH4" i="1" s="1"/>
  <c r="AC4" i="1"/>
  <c r="AG26" i="1"/>
  <c r="AH26" i="1" l="1"/>
  <c r="AG17" i="1"/>
  <c r="AH17" i="1" s="1"/>
  <c r="AG7" i="1"/>
  <c r="AH7" i="1" s="1"/>
  <c r="AG12" i="1"/>
  <c r="AH12" i="1" s="1"/>
  <c r="AG18" i="1"/>
  <c r="AH18" i="1" s="1"/>
  <c r="AG9" i="1"/>
  <c r="AH9" i="1" s="1"/>
  <c r="AG21" i="1"/>
  <c r="AH21" i="1" s="1"/>
  <c r="AG19" i="1"/>
  <c r="AH19" i="1" s="1"/>
  <c r="AG11" i="1"/>
  <c r="AG10" i="1"/>
  <c r="AH10" i="1" s="1"/>
  <c r="AG13" i="1"/>
  <c r="AH13" i="1" s="1"/>
  <c r="AG6" i="1"/>
  <c r="AG8" i="1"/>
  <c r="AH8" i="1" s="1"/>
  <c r="AG20" i="1"/>
  <c r="AG15" i="1"/>
  <c r="AH11" i="1" l="1"/>
  <c r="AH20" i="1"/>
  <c r="AH6" i="1"/>
  <c r="AH15" i="1"/>
</calcChain>
</file>

<file path=xl/sharedStrings.xml><?xml version="1.0" encoding="utf-8"?>
<sst xmlns="http://schemas.openxmlformats.org/spreadsheetml/2006/main" count="471" uniqueCount="152">
  <si>
    <t>DATE EXPEDITION</t>
  </si>
  <si>
    <t>NOM CLIENT</t>
  </si>
  <si>
    <t>PAYS</t>
  </si>
  <si>
    <t>NBRE COLIS</t>
  </si>
  <si>
    <t>kg</t>
  </si>
  <si>
    <t>TRANSPORTEUR</t>
  </si>
  <si>
    <t>SURETE</t>
  </si>
  <si>
    <t>CARBURANT</t>
  </si>
  <si>
    <t>PRIX FACTURE PAR VDLV</t>
  </si>
  <si>
    <t>REF COLIS 1</t>
  </si>
  <si>
    <t>REF COLIS 2</t>
  </si>
  <si>
    <t>REF COLIS 3</t>
  </si>
  <si>
    <t>PRIX MARGE A 15%</t>
  </si>
  <si>
    <t>POIDS ESTIME LOG</t>
  </si>
  <si>
    <t>POIDS ESTIME EXPORT</t>
  </si>
  <si>
    <t>POIDS FACTURE TSP</t>
  </si>
  <si>
    <t>DIFFERENCE</t>
  </si>
  <si>
    <t>MONTANT CDE</t>
  </si>
  <si>
    <t>STATUT</t>
  </si>
  <si>
    <t>REF PI</t>
  </si>
  <si>
    <t>REF FACTURE</t>
  </si>
  <si>
    <t xml:space="preserve">PLATEFORME SAISIE </t>
  </si>
  <si>
    <t>PRIMERA EVERS</t>
  </si>
  <si>
    <t>PAYS-BAS</t>
  </si>
  <si>
    <t>INTERFACE</t>
  </si>
  <si>
    <t>FAXW1912-0001</t>
  </si>
  <si>
    <t>CHRONOPOST</t>
  </si>
  <si>
    <t>DOLIBARR</t>
  </si>
  <si>
    <t>PAYEE</t>
  </si>
  <si>
    <t>IMPAYEE</t>
  </si>
  <si>
    <t>ANNULEE</t>
  </si>
  <si>
    <t>TNT</t>
  </si>
  <si>
    <t>DACHSER</t>
  </si>
  <si>
    <t>TSP CLIENT</t>
  </si>
  <si>
    <t xml:space="preserve"> XJ003913775JF</t>
  </si>
  <si>
    <t>HLMH</t>
  </si>
  <si>
    <t>ALLEMAGNE</t>
  </si>
  <si>
    <t>FAXW1912-0002</t>
  </si>
  <si>
    <t xml:space="preserve">XJ005048985JF </t>
  </si>
  <si>
    <t>XJ005048977JF</t>
  </si>
  <si>
    <t>TGC TRADING</t>
  </si>
  <si>
    <t>FAXW1912-0003</t>
  </si>
  <si>
    <t>FAXW1912-0004</t>
  </si>
  <si>
    <t>DIAMOND FLAVOURS</t>
  </si>
  <si>
    <t>FAXW1912-0005</t>
  </si>
  <si>
    <t xml:space="preserve">JOHA VAPE </t>
  </si>
  <si>
    <t>FAXW1912-0006</t>
  </si>
  <si>
    <t>NON-SAISIE</t>
  </si>
  <si>
    <t>IRLANDE</t>
  </si>
  <si>
    <t>XJ004794005JF</t>
  </si>
  <si>
    <t>XJ004794014JF</t>
  </si>
  <si>
    <t xml:space="preserve">XJ005815047JF </t>
  </si>
  <si>
    <t>XJ005815033JF</t>
  </si>
  <si>
    <t>DATE SAISIE CDE</t>
  </si>
  <si>
    <t>COMMENTAIRE</t>
  </si>
  <si>
    <t>ZWOOFS</t>
  </si>
  <si>
    <t>FAXW1911-0020</t>
  </si>
  <si>
    <t xml:space="preserve"> XJ004022412JF</t>
  </si>
  <si>
    <t>FAXW1911-0021</t>
  </si>
  <si>
    <t>XJ004216166JF</t>
  </si>
  <si>
    <t>XJ004216170JF</t>
  </si>
  <si>
    <t>XJ004200002JF</t>
  </si>
  <si>
    <t>VAPERALIA</t>
  </si>
  <si>
    <t>ESPAGNE</t>
  </si>
  <si>
    <t>XJ004200815JF</t>
  </si>
  <si>
    <t>VDLV HOLLAND</t>
  </si>
  <si>
    <t>K110-IKE</t>
  </si>
  <si>
    <t>GRECE</t>
  </si>
  <si>
    <t>FAXW1911-0019</t>
  </si>
  <si>
    <t>FAXW1911-0016</t>
  </si>
  <si>
    <t>FAXW1911-0017</t>
  </si>
  <si>
    <t>30 Meubles présentoirs offerts</t>
  </si>
  <si>
    <t>Cdes 16 + 17 expédiées ens</t>
  </si>
  <si>
    <t>Frais de Port Cdes 16+17</t>
  </si>
  <si>
    <t>PR1911-7271</t>
  </si>
  <si>
    <t>FA1911-9326</t>
  </si>
  <si>
    <t>ECHANTILLONS NOUVEAUTES</t>
  </si>
  <si>
    <t xml:space="preserve"> XJ006080979JF</t>
  </si>
  <si>
    <t>XJ006081271JF</t>
  </si>
  <si>
    <t xml:space="preserve"> XJ006081550JF</t>
  </si>
  <si>
    <t>REF COLIS 4</t>
  </si>
  <si>
    <t>REF COLIS 5</t>
  </si>
  <si>
    <t>CHRONOPOST FR</t>
  </si>
  <si>
    <t>TNT FR</t>
  </si>
  <si>
    <t>SURCHARGE ?</t>
  </si>
  <si>
    <t>ZONE</t>
  </si>
  <si>
    <t>IMPULS DISTRO</t>
  </si>
  <si>
    <t>FAXW1912-0007</t>
  </si>
  <si>
    <t>CALCUL SURCHARGE</t>
  </si>
  <si>
    <t>Autriche</t>
  </si>
  <si>
    <t>Croatie</t>
  </si>
  <si>
    <t>Danemark</t>
  </si>
  <si>
    <t>Espagne</t>
  </si>
  <si>
    <t>Grece</t>
  </si>
  <si>
    <t>Irlande</t>
  </si>
  <si>
    <t>Italie</t>
  </si>
  <si>
    <t>Portugal</t>
  </si>
  <si>
    <t>Liste des Pays Transporteur Chronopost</t>
  </si>
  <si>
    <t>Belgique</t>
  </si>
  <si>
    <t>Bulgarie</t>
  </si>
  <si>
    <t>Estonie</t>
  </si>
  <si>
    <t>Finlande</t>
  </si>
  <si>
    <t>Hongrie</t>
  </si>
  <si>
    <t>Lettonie</t>
  </si>
  <si>
    <t>Lituanie</t>
  </si>
  <si>
    <t>Luxembourg</t>
  </si>
  <si>
    <t>Pays-Bas</t>
  </si>
  <si>
    <t>Pologne</t>
  </si>
  <si>
    <t>Rep.Tcheque</t>
  </si>
  <si>
    <t>Roumanie</t>
  </si>
  <si>
    <t>Royaume-Uni</t>
  </si>
  <si>
    <t>Slovaquie</t>
  </si>
  <si>
    <t>Slovénie</t>
  </si>
  <si>
    <t>Suède</t>
  </si>
  <si>
    <t xml:space="preserve">Mode de Saisie : </t>
  </si>
  <si>
    <t>STATUT :</t>
  </si>
  <si>
    <t>GRATUITE</t>
  </si>
  <si>
    <t>LISTE TSPS</t>
  </si>
  <si>
    <t>MONTANT SURCHARGE</t>
  </si>
  <si>
    <t>FAXW1912-0008</t>
  </si>
  <si>
    <t>PRIX EXPE ESTIME</t>
  </si>
  <si>
    <t>PRIX TOTAL ESTIME</t>
  </si>
  <si>
    <t>PRIX REEL FACTURE PAR TSP</t>
  </si>
  <si>
    <t xml:space="preserve">XJ006121506JF </t>
  </si>
  <si>
    <t>Poids</t>
  </si>
  <si>
    <t>ZONE 1</t>
  </si>
  <si>
    <t>ZONE 2</t>
  </si>
  <si>
    <t>ZONE 3</t>
  </si>
  <si>
    <t>Kg Sup.</t>
  </si>
  <si>
    <t>FAXW1912-0009</t>
  </si>
  <si>
    <t xml:space="preserve"> XJ006404621JF</t>
  </si>
  <si>
    <t>FAXW1912-0010</t>
  </si>
  <si>
    <t>AVX1912-0024</t>
  </si>
  <si>
    <t>POIDS ESTIME ARRONDI</t>
  </si>
  <si>
    <t>FAXW1912-0011</t>
  </si>
  <si>
    <t>FAXW1912-0012</t>
  </si>
  <si>
    <t>XJ006365579JF</t>
  </si>
  <si>
    <t>SHOP E-CIGARETTE</t>
  </si>
  <si>
    <t>ROYAUME-UNI</t>
  </si>
  <si>
    <t>FAXW1912-0013</t>
  </si>
  <si>
    <t>FAXW1912-0014</t>
  </si>
  <si>
    <t>AVX1912-0025</t>
  </si>
  <si>
    <t>FAXW2001-0001</t>
  </si>
  <si>
    <t>N/A</t>
  </si>
  <si>
    <t>A Expédier avec FAXW1912-0014</t>
  </si>
  <si>
    <t>XJ006793921JF</t>
  </si>
  <si>
    <t>A Expédier avec FAXW2001-0001</t>
  </si>
  <si>
    <t>FAXW2001-0002</t>
  </si>
  <si>
    <t>XJ007214252JF</t>
  </si>
  <si>
    <t>Z1</t>
  </si>
  <si>
    <t>Z2</t>
  </si>
  <si>
    <t>Z3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</si>
</sst>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€&quot;"/>
    <numFmt numFmtId="165" formatCode="[$-40C]d\-mmm\-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/>
    <xf numFmtId="164" fontId="0" fillId="0" borderId="0" xfId="0" applyNumberFormat="1"/>
    <xf numFmtId="0" fontId="4" fillId="0" borderId="0" xfId="0" applyFont="1"/>
    <xf numFmtId="14" fontId="1" fillId="0" borderId="1" xfId="0" applyNumberFormat="1" applyFont="1" applyBorder="1"/>
    <xf numFmtId="0" fontId="1" fillId="0" borderId="1" xfId="0" applyFont="1" applyBorder="1"/>
    <xf numFmtId="164" fontId="1" fillId="0" borderId="1" xfId="0" applyNumberFormat="1" applyFont="1" applyBorder="1"/>
    <xf numFmtId="14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0" fontId="3" fillId="0" borderId="1" xfId="1" applyFont="1" applyBorder="1"/>
    <xf numFmtId="0" fontId="0" fillId="0" borderId="1" xfId="0" applyFill="1" applyBorder="1"/>
    <xf numFmtId="0" fontId="0" fillId="0" borderId="2" xfId="0" applyBorder="1"/>
    <xf numFmtId="164" fontId="0" fillId="0" borderId="4" xfId="0" applyNumberFormat="1" applyBorder="1"/>
    <xf numFmtId="0" fontId="0" fillId="0" borderId="4" xfId="0" applyBorder="1"/>
    <xf numFmtId="165" fontId="0" fillId="0" borderId="1" xfId="0" applyNumberFormat="1" applyBorder="1"/>
    <xf numFmtId="165" fontId="1" fillId="0" borderId="1" xfId="0" applyNumberFormat="1" applyFont="1" applyBorder="1"/>
    <xf numFmtId="165" fontId="0" fillId="0" borderId="0" xfId="0" applyNumberFormat="1"/>
    <xf numFmtId="0" fontId="0" fillId="0" borderId="5" xfId="0" applyBorder="1"/>
    <xf numFmtId="164" fontId="0" fillId="0" borderId="5" xfId="0" applyNumberFormat="1" applyBorder="1"/>
    <xf numFmtId="14" fontId="0" fillId="2" borderId="1" xfId="0" applyNumberFormat="1" applyFill="1" applyBorder="1"/>
    <xf numFmtId="165" fontId="0" fillId="2" borderId="1" xfId="0" applyNumberFormat="1" applyFill="1" applyBorder="1"/>
    <xf numFmtId="0" fontId="0" fillId="2" borderId="1" xfId="0" applyFill="1" applyBorder="1"/>
    <xf numFmtId="14" fontId="0" fillId="2" borderId="5" xfId="0" applyNumberFormat="1" applyFill="1" applyBorder="1"/>
    <xf numFmtId="165" fontId="0" fillId="2" borderId="5" xfId="0" applyNumberFormat="1" applyFill="1" applyBorder="1"/>
    <xf numFmtId="0" fontId="0" fillId="2" borderId="5" xfId="0" applyFill="1" applyBorder="1"/>
    <xf numFmtId="14" fontId="0" fillId="0" borderId="1" xfId="0" applyNumberFormat="1" applyFill="1" applyBorder="1"/>
    <xf numFmtId="165" fontId="0" fillId="0" borderId="1" xfId="0" applyNumberFormat="1" applyFill="1" applyBorder="1"/>
    <xf numFmtId="0" fontId="3" fillId="0" borderId="1" xfId="0" applyFont="1" applyFill="1" applyBorder="1"/>
    <xf numFmtId="0" fontId="3" fillId="0" borderId="5" xfId="0" applyFont="1" applyFill="1" applyBorder="1"/>
    <xf numFmtId="164" fontId="3" fillId="0" borderId="1" xfId="0" applyNumberFormat="1" applyFont="1" applyFill="1" applyBorder="1"/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5" xfId="0" applyFont="1" applyFill="1" applyBorder="1"/>
    <xf numFmtId="164" fontId="3" fillId="2" borderId="5" xfId="0" applyNumberFormat="1" applyFont="1" applyFill="1" applyBorder="1"/>
    <xf numFmtId="164" fontId="0" fillId="2" borderId="1" xfId="0" applyNumberFormat="1" applyFill="1" applyBorder="1"/>
    <xf numFmtId="164" fontId="0" fillId="2" borderId="5" xfId="0" applyNumberFormat="1" applyFill="1" applyBorder="1"/>
    <xf numFmtId="164" fontId="0" fillId="0" borderId="1" xfId="0" applyNumberFormat="1" applyFill="1" applyBorder="1"/>
    <xf numFmtId="0" fontId="0" fillId="0" borderId="0" xfId="0" applyFill="1"/>
    <xf numFmtId="0" fontId="0" fillId="2" borderId="0" xfId="0" applyFill="1"/>
    <xf numFmtId="14" fontId="0" fillId="0" borderId="5" xfId="0" applyNumberFormat="1" applyBorder="1"/>
    <xf numFmtId="165" fontId="0" fillId="0" borderId="5" xfId="0" applyNumberForma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164" fontId="0" fillId="0" borderId="3" xfId="0" applyNumberFormat="1" applyBorder="1"/>
    <xf numFmtId="0" fontId="0" fillId="0" borderId="0" xfId="0" applyBorder="1"/>
    <xf numFmtId="0" fontId="1" fillId="0" borderId="0" xfId="0" applyFont="1" applyBorder="1"/>
    <xf numFmtId="164" fontId="0" fillId="0" borderId="0" xfId="0" applyNumberFormat="1" applyBorder="1"/>
    <xf numFmtId="0" fontId="1" fillId="0" borderId="1" xfId="0" applyFont="1" applyBorder="1" applyAlignment="1"/>
    <xf numFmtId="0" fontId="1" fillId="0" borderId="2" xfId="0" applyFont="1" applyBorder="1" applyAlignment="1"/>
    <xf numFmtId="164" fontId="1" fillId="0" borderId="3" xfId="0" applyNumberFormat="1" applyFont="1" applyBorder="1"/>
  </cellXfs>
  <cellStyles count="2">
    <cellStyle name="Lien hypertexte" xfId="1" builtinId="8"/>
    <cellStyle name="Normal" xfId="0" builtinId="0"/>
  </cellStyles>
  <dxfs count="19">
    <dxf>
      <fill>
        <patternFill patternType="lightUp">
          <fgColor auto="1"/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 patternType="lightUp">
          <fgColor auto="1"/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0000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workbookViewId="0">
      <selection activeCell="B29" sqref="B29"/>
    </sheetView>
  </sheetViews>
  <sheetFormatPr baseColWidth="10" defaultRowHeight="15" x14ac:dyDescent="0.25"/>
  <cols>
    <col min="1" max="1" width="23.7109375" customWidth="1"/>
    <col min="3" max="3" width="9.140625" style="3" customWidth="1"/>
    <col min="4" max="4" width="5.85546875" customWidth="1"/>
    <col min="5" max="5" width="15.85546875" bestFit="1" customWidth="1"/>
    <col min="6" max="6" width="15.85546875" customWidth="1"/>
    <col min="8" max="8" width="11.42578125" style="3"/>
  </cols>
  <sheetData>
    <row r="1" spans="1:6" x14ac:dyDescent="0.25">
      <c r="A1" s="1" t="s">
        <v>97</v>
      </c>
      <c r="E1" s="4" t="s">
        <v>114</v>
      </c>
      <c r="F1" t="s">
        <v>24</v>
      </c>
    </row>
    <row r="2" spans="1:6" x14ac:dyDescent="0.25">
      <c r="A2" t="s">
        <v>36</v>
      </c>
      <c r="B2" t="s">
        <v>149</v>
      </c>
      <c r="C2" s="3">
        <v>6.9</v>
      </c>
      <c r="F2" t="s">
        <v>27</v>
      </c>
    </row>
    <row r="3" spans="1:6" x14ac:dyDescent="0.25">
      <c r="A3" t="s">
        <v>89</v>
      </c>
      <c r="B3" t="s">
        <v>150</v>
      </c>
      <c r="C3" s="3">
        <v>9</v>
      </c>
      <c r="F3" t="s">
        <v>47</v>
      </c>
    </row>
    <row r="4" spans="1:6" x14ac:dyDescent="0.25">
      <c r="A4" t="s">
        <v>98</v>
      </c>
      <c r="B4" t="s">
        <v>149</v>
      </c>
      <c r="C4" s="3">
        <v>6.9</v>
      </c>
    </row>
    <row r="5" spans="1:6" x14ac:dyDescent="0.25">
      <c r="A5" t="s">
        <v>99</v>
      </c>
      <c r="B5" t="s">
        <v>151</v>
      </c>
      <c r="C5" s="3">
        <v>9</v>
      </c>
    </row>
    <row r="6" spans="1:6" x14ac:dyDescent="0.25">
      <c r="A6" t="s">
        <v>90</v>
      </c>
      <c r="B6" t="s">
        <v>151</v>
      </c>
      <c r="C6" s="3">
        <v>9</v>
      </c>
    </row>
    <row r="7" spans="1:6" x14ac:dyDescent="0.25">
      <c r="A7" t="s">
        <v>91</v>
      </c>
      <c r="B7" t="s">
        <v>150</v>
      </c>
      <c r="C7" s="3">
        <v>9</v>
      </c>
    </row>
    <row r="8" spans="1:6" x14ac:dyDescent="0.25">
      <c r="A8" t="s">
        <v>92</v>
      </c>
      <c r="B8" t="s">
        <v>150</v>
      </c>
      <c r="C8" s="3">
        <v>9</v>
      </c>
    </row>
    <row r="9" spans="1:6" x14ac:dyDescent="0.25">
      <c r="A9" t="s">
        <v>100</v>
      </c>
      <c r="B9" t="s">
        <v>151</v>
      </c>
      <c r="C9" s="3">
        <v>9</v>
      </c>
    </row>
    <row r="10" spans="1:6" x14ac:dyDescent="0.25">
      <c r="A10" t="s">
        <v>101</v>
      </c>
      <c r="B10" t="s">
        <v>150</v>
      </c>
      <c r="C10" s="3">
        <v>9</v>
      </c>
    </row>
    <row r="11" spans="1:6" x14ac:dyDescent="0.25">
      <c r="A11" t="s">
        <v>93</v>
      </c>
      <c r="B11" t="s">
        <v>150</v>
      </c>
      <c r="C11" s="3">
        <v>9</v>
      </c>
    </row>
    <row r="12" spans="1:6" x14ac:dyDescent="0.25">
      <c r="A12" t="s">
        <v>102</v>
      </c>
      <c r="B12" t="s">
        <v>151</v>
      </c>
      <c r="C12" s="3">
        <v>9</v>
      </c>
    </row>
    <row r="13" spans="1:6" x14ac:dyDescent="0.25">
      <c r="A13" t="s">
        <v>94</v>
      </c>
      <c r="B13" t="s">
        <v>150</v>
      </c>
      <c r="C13" s="3">
        <v>9</v>
      </c>
    </row>
    <row r="14" spans="1:6" x14ac:dyDescent="0.25">
      <c r="A14" t="s">
        <v>95</v>
      </c>
      <c r="B14" t="s">
        <v>150</v>
      </c>
      <c r="C14" s="3">
        <v>9</v>
      </c>
      <c r="E14" s="4" t="s">
        <v>115</v>
      </c>
      <c r="F14" t="s">
        <v>28</v>
      </c>
    </row>
    <row r="15" spans="1:6" x14ac:dyDescent="0.25">
      <c r="A15" t="s">
        <v>103</v>
      </c>
      <c r="B15" t="s">
        <v>151</v>
      </c>
      <c r="C15" s="3">
        <v>9</v>
      </c>
      <c r="F15" t="s">
        <v>116</v>
      </c>
    </row>
    <row r="16" spans="1:6" x14ac:dyDescent="0.25">
      <c r="A16" t="s">
        <v>104</v>
      </c>
      <c r="B16" t="s">
        <v>151</v>
      </c>
      <c r="C16" s="3">
        <v>9</v>
      </c>
      <c r="F16" t="s">
        <v>29</v>
      </c>
    </row>
    <row r="17" spans="1:8" x14ac:dyDescent="0.25">
      <c r="A17" t="s">
        <v>105</v>
      </c>
      <c r="B17" t="s">
        <v>149</v>
      </c>
      <c r="C17" s="3">
        <v>6.9</v>
      </c>
      <c r="F17" t="s">
        <v>30</v>
      </c>
    </row>
    <row r="18" spans="1:8" x14ac:dyDescent="0.25">
      <c r="A18" t="s">
        <v>106</v>
      </c>
      <c r="B18" t="s">
        <v>149</v>
      </c>
      <c r="C18" s="3">
        <v>6.9</v>
      </c>
    </row>
    <row r="19" spans="1:8" x14ac:dyDescent="0.25">
      <c r="A19" t="s">
        <v>107</v>
      </c>
      <c r="B19" t="s">
        <v>151</v>
      </c>
      <c r="C19" s="3">
        <v>9</v>
      </c>
    </row>
    <row r="20" spans="1:8" x14ac:dyDescent="0.25">
      <c r="A20" t="s">
        <v>96</v>
      </c>
      <c r="B20" t="s">
        <v>150</v>
      </c>
      <c r="C20" s="3">
        <v>9</v>
      </c>
    </row>
    <row r="21" spans="1:8" x14ac:dyDescent="0.25">
      <c r="A21" t="s">
        <v>108</v>
      </c>
      <c r="B21" t="s">
        <v>151</v>
      </c>
      <c r="C21" s="3">
        <v>9</v>
      </c>
    </row>
    <row r="22" spans="1:8" x14ac:dyDescent="0.25">
      <c r="A22" t="s">
        <v>109</v>
      </c>
      <c r="B22" t="s">
        <v>151</v>
      </c>
      <c r="C22" s="3">
        <v>9</v>
      </c>
      <c r="E22" s="4" t="s">
        <v>117</v>
      </c>
      <c r="F22" t="s">
        <v>26</v>
      </c>
      <c r="G22" t="s">
        <v>6</v>
      </c>
      <c r="H22" s="3">
        <v>0.65</v>
      </c>
    </row>
    <row r="23" spans="1:8" x14ac:dyDescent="0.25">
      <c r="A23" t="s">
        <v>110</v>
      </c>
      <c r="B23" t="s">
        <v>150</v>
      </c>
      <c r="C23" s="3">
        <v>9</v>
      </c>
      <c r="F23" t="s">
        <v>31</v>
      </c>
      <c r="G23" t="s">
        <v>6</v>
      </c>
      <c r="H23" s="3">
        <v>0</v>
      </c>
    </row>
    <row r="24" spans="1:8" x14ac:dyDescent="0.25">
      <c r="A24" t="s">
        <v>111</v>
      </c>
      <c r="B24" t="s">
        <v>151</v>
      </c>
      <c r="C24" s="3">
        <v>9</v>
      </c>
      <c r="F24" t="s">
        <v>32</v>
      </c>
    </row>
    <row r="25" spans="1:8" x14ac:dyDescent="0.25">
      <c r="A25" t="s">
        <v>112</v>
      </c>
      <c r="B25" t="s">
        <v>151</v>
      </c>
      <c r="C25" s="3">
        <v>9</v>
      </c>
      <c r="F25" t="s">
        <v>33</v>
      </c>
    </row>
    <row r="26" spans="1:8" x14ac:dyDescent="0.25">
      <c r="A26" t="s">
        <v>113</v>
      </c>
      <c r="B26" t="s">
        <v>150</v>
      </c>
      <c r="C26" s="3">
        <v>9</v>
      </c>
      <c r="F26" t="s">
        <v>82</v>
      </c>
    </row>
    <row r="27" spans="1:8" x14ac:dyDescent="0.25">
      <c r="F27" t="s">
        <v>83</v>
      </c>
    </row>
  </sheetData>
  <conditionalFormatting sqref="F1:F3">
    <cfRule type="containsText" dxfId="18" priority="3" operator="containsText" text="INTERFACE+'TABLEAU BASE'!$E:$E">
      <formula>NOT(ISERROR(SEARCH("INTERFACE+'TABLEAU BASE'!$E:$E",F1)))</formula>
    </cfRule>
  </conditionalFormatting>
  <conditionalFormatting sqref="F2">
    <cfRule type="containsText" dxfId="17" priority="2" operator="containsText" text="DOLIBARR">
      <formula>NOT(ISERROR(SEARCH("DOLIBARR",F2)))</formula>
    </cfRule>
  </conditionalFormatting>
  <conditionalFormatting sqref="F3">
    <cfRule type="containsText" dxfId="16" priority="1" operator="containsText" text="NON-SAISIE">
      <formula>NOT(ISERROR(SEARCH("NON-SAISIE",F3)))</formula>
    </cfRule>
  </conditionalFormatting>
  <dataValidations count="1">
    <dataValidation type="list" allowBlank="1" showInputMessage="1" showErrorMessage="1" sqref="F22:F27">
      <formula1>$W$2:$W$8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06"/>
  <sheetViews>
    <sheetView topLeftCell="A7" workbookViewId="0">
      <selection activeCell="M31" sqref="L31:M31"/>
    </sheetView>
  </sheetViews>
  <sheetFormatPr baseColWidth="10" defaultRowHeight="15" x14ac:dyDescent="0.25"/>
  <cols>
    <col min="1" max="1" width="4.7109375" customWidth="1"/>
    <col min="3" max="3" width="11.42578125" style="49"/>
    <col min="4" max="4" width="6.140625" style="49" customWidth="1"/>
    <col min="6" max="6" width="11.42578125" style="49"/>
    <col min="7" max="7" width="6.140625" style="49" customWidth="1"/>
    <col min="13" max="13" width="11.42578125" style="3"/>
  </cols>
  <sheetData>
    <row r="3" spans="1:8" x14ac:dyDescent="0.25">
      <c r="A3" s="52" t="s">
        <v>124</v>
      </c>
      <c r="B3" s="6" t="s">
        <v>125</v>
      </c>
      <c r="C3" s="50"/>
      <c r="D3" s="52" t="s">
        <v>124</v>
      </c>
      <c r="E3" s="6" t="s">
        <v>126</v>
      </c>
      <c r="F3" s="50"/>
      <c r="G3" s="52" t="s">
        <v>124</v>
      </c>
      <c r="H3" s="47" t="s">
        <v>127</v>
      </c>
    </row>
    <row r="4" spans="1:8" x14ac:dyDescent="0.25">
      <c r="A4" s="52">
        <v>0</v>
      </c>
      <c r="B4" s="7">
        <v>0</v>
      </c>
      <c r="C4" s="50"/>
      <c r="D4" s="52">
        <v>0</v>
      </c>
      <c r="E4" s="7">
        <v>0</v>
      </c>
      <c r="F4" s="50"/>
      <c r="G4" s="53">
        <v>0</v>
      </c>
      <c r="H4" s="54">
        <v>0</v>
      </c>
    </row>
    <row r="5" spans="1:8" x14ac:dyDescent="0.25">
      <c r="A5" s="9">
        <v>1</v>
      </c>
      <c r="B5" s="10">
        <f>9.43</f>
        <v>9.43</v>
      </c>
      <c r="C5" s="51"/>
      <c r="D5" s="9">
        <v>1</v>
      </c>
      <c r="E5" s="10">
        <f>11.9</f>
        <v>11.9</v>
      </c>
      <c r="F5" s="51"/>
      <c r="G5" s="13">
        <v>1</v>
      </c>
      <c r="H5" s="48">
        <f>16.63</f>
        <v>16.63</v>
      </c>
    </row>
    <row r="6" spans="1:8" x14ac:dyDescent="0.25">
      <c r="A6" s="9">
        <v>2</v>
      </c>
      <c r="B6" s="10">
        <f>9.78</f>
        <v>9.7799999999999994</v>
      </c>
      <c r="C6" s="51"/>
      <c r="D6" s="9">
        <v>2</v>
      </c>
      <c r="E6" s="10">
        <f>12.28</f>
        <v>12.28</v>
      </c>
      <c r="F6" s="51"/>
      <c r="G6" s="13">
        <v>2</v>
      </c>
      <c r="H6" s="48">
        <f>17.16</f>
        <v>17.16</v>
      </c>
    </row>
    <row r="7" spans="1:8" x14ac:dyDescent="0.25">
      <c r="A7" s="9">
        <v>3</v>
      </c>
      <c r="B7" s="10">
        <f>10.13</f>
        <v>10.130000000000001</v>
      </c>
      <c r="C7" s="51"/>
      <c r="D7" s="9">
        <v>3</v>
      </c>
      <c r="E7" s="10">
        <f>12.66</f>
        <v>12.66</v>
      </c>
      <c r="F7" s="51"/>
      <c r="G7" s="13">
        <v>3</v>
      </c>
      <c r="H7" s="48">
        <f>17.69</f>
        <v>17.690000000000001</v>
      </c>
    </row>
    <row r="8" spans="1:8" x14ac:dyDescent="0.25">
      <c r="A8" s="9">
        <v>4</v>
      </c>
      <c r="B8" s="10">
        <f>10.48</f>
        <v>10.48</v>
      </c>
      <c r="C8" s="51"/>
      <c r="D8" s="9">
        <v>4</v>
      </c>
      <c r="E8" s="10">
        <f>13.04</f>
        <v>13.04</v>
      </c>
      <c r="F8" s="51"/>
      <c r="G8" s="13">
        <v>4</v>
      </c>
      <c r="H8" s="48">
        <f>18.22</f>
        <v>18.22</v>
      </c>
    </row>
    <row r="9" spans="1:8" x14ac:dyDescent="0.25">
      <c r="A9" s="9">
        <v>5</v>
      </c>
      <c r="B9" s="10">
        <f>10.83</f>
        <v>10.83</v>
      </c>
      <c r="C9" s="51"/>
      <c r="D9" s="9">
        <v>5</v>
      </c>
      <c r="E9" s="10">
        <f>13.42</f>
        <v>13.42</v>
      </c>
      <c r="F9" s="51"/>
      <c r="G9" s="13">
        <v>5</v>
      </c>
      <c r="H9" s="48">
        <f>18.75</f>
        <v>18.75</v>
      </c>
    </row>
    <row r="10" spans="1:8" x14ac:dyDescent="0.25">
      <c r="A10" s="9">
        <v>6</v>
      </c>
      <c r="B10" s="10">
        <f>11.61</f>
        <v>11.61</v>
      </c>
      <c r="C10" s="51"/>
      <c r="D10" s="9">
        <v>6</v>
      </c>
      <c r="E10" s="10">
        <f>14.24</f>
        <v>14.24</v>
      </c>
      <c r="F10" s="51"/>
      <c r="G10" s="13">
        <v>6</v>
      </c>
      <c r="H10" s="48">
        <f>19.91</f>
        <v>19.91</v>
      </c>
    </row>
    <row r="11" spans="1:8" x14ac:dyDescent="0.25">
      <c r="A11" s="9">
        <v>7</v>
      </c>
      <c r="B11" s="10">
        <f>12.39</f>
        <v>12.39</v>
      </c>
      <c r="C11" s="51"/>
      <c r="D11" s="9">
        <v>7</v>
      </c>
      <c r="E11" s="10">
        <f>15.06</f>
        <v>15.06</v>
      </c>
      <c r="F11" s="51"/>
      <c r="G11" s="13">
        <v>7</v>
      </c>
      <c r="H11" s="48">
        <f>21.07</f>
        <v>21.07</v>
      </c>
    </row>
    <row r="12" spans="1:8" x14ac:dyDescent="0.25">
      <c r="A12" s="9">
        <v>8</v>
      </c>
      <c r="B12" s="10">
        <f>13.17</f>
        <v>13.17</v>
      </c>
      <c r="C12" s="51"/>
      <c r="D12" s="9">
        <v>8</v>
      </c>
      <c r="E12" s="10">
        <f>15.88</f>
        <v>15.88</v>
      </c>
      <c r="F12" s="51"/>
      <c r="G12" s="13">
        <v>8</v>
      </c>
      <c r="H12" s="48">
        <f>22.23</f>
        <v>22.23</v>
      </c>
    </row>
    <row r="13" spans="1:8" x14ac:dyDescent="0.25">
      <c r="A13" s="9">
        <v>9</v>
      </c>
      <c r="B13" s="10">
        <f>13.95</f>
        <v>13.95</v>
      </c>
      <c r="C13" s="51"/>
      <c r="D13" s="9">
        <v>9</v>
      </c>
      <c r="E13" s="10">
        <f>16.7</f>
        <v>16.7</v>
      </c>
      <c r="F13" s="51"/>
      <c r="G13" s="13">
        <v>9</v>
      </c>
      <c r="H13" s="48">
        <f>23.39</f>
        <v>23.39</v>
      </c>
    </row>
    <row r="14" spans="1:8" x14ac:dyDescent="0.25">
      <c r="A14" s="9">
        <v>10</v>
      </c>
      <c r="B14" s="10">
        <f>14.73</f>
        <v>14.73</v>
      </c>
      <c r="C14" s="51"/>
      <c r="D14" s="9">
        <v>10</v>
      </c>
      <c r="E14" s="10">
        <f>17.52</f>
        <v>17.52</v>
      </c>
      <c r="F14" s="51"/>
      <c r="G14" s="13">
        <v>10</v>
      </c>
      <c r="H14" s="48">
        <f>24.55</f>
        <v>24.55</v>
      </c>
    </row>
    <row r="15" spans="1:8" x14ac:dyDescent="0.25">
      <c r="A15" s="9">
        <v>11</v>
      </c>
      <c r="B15" s="10">
        <f>15.51</f>
        <v>15.51</v>
      </c>
      <c r="C15" s="51"/>
      <c r="D15" s="9">
        <v>11</v>
      </c>
      <c r="E15" s="10">
        <f>18.34</f>
        <v>18.34</v>
      </c>
      <c r="F15" s="51"/>
      <c r="G15" s="13">
        <v>11</v>
      </c>
      <c r="H15" s="48">
        <f>25.71</f>
        <v>25.71</v>
      </c>
    </row>
    <row r="16" spans="1:8" x14ac:dyDescent="0.25">
      <c r="A16" s="9">
        <v>12</v>
      </c>
      <c r="B16" s="10">
        <f>16.29</f>
        <v>16.29</v>
      </c>
      <c r="C16" s="51"/>
      <c r="D16" s="9">
        <v>12</v>
      </c>
      <c r="E16" s="10">
        <f>19.16</f>
        <v>19.16</v>
      </c>
      <c r="F16" s="51"/>
      <c r="G16" s="13">
        <v>12</v>
      </c>
      <c r="H16" s="48">
        <f>26.87</f>
        <v>26.87</v>
      </c>
    </row>
    <row r="17" spans="1:8" x14ac:dyDescent="0.25">
      <c r="A17" s="9">
        <v>13</v>
      </c>
      <c r="B17" s="10">
        <f>17.07</f>
        <v>17.07</v>
      </c>
      <c r="C17" s="51"/>
      <c r="D17" s="9">
        <v>13</v>
      </c>
      <c r="E17" s="10">
        <f>19.98</f>
        <v>19.98</v>
      </c>
      <c r="F17" s="51"/>
      <c r="G17" s="13">
        <v>13</v>
      </c>
      <c r="H17" s="48">
        <f>28.03</f>
        <v>28.03</v>
      </c>
    </row>
    <row r="18" spans="1:8" x14ac:dyDescent="0.25">
      <c r="A18" s="9">
        <v>14</v>
      </c>
      <c r="B18" s="10">
        <f>17.85</f>
        <v>17.850000000000001</v>
      </c>
      <c r="C18" s="51"/>
      <c r="D18" s="9">
        <v>14</v>
      </c>
      <c r="E18" s="10">
        <f>20.8</f>
        <v>20.8</v>
      </c>
      <c r="F18" s="51"/>
      <c r="G18" s="13">
        <v>14</v>
      </c>
      <c r="H18" s="48">
        <f>29.19</f>
        <v>29.19</v>
      </c>
    </row>
    <row r="19" spans="1:8" x14ac:dyDescent="0.25">
      <c r="A19" s="9">
        <v>15</v>
      </c>
      <c r="B19" s="10">
        <f>18.63</f>
        <v>18.63</v>
      </c>
      <c r="C19" s="51"/>
      <c r="D19" s="9">
        <v>15</v>
      </c>
      <c r="E19" s="10">
        <f>21.62</f>
        <v>21.62</v>
      </c>
      <c r="F19" s="51"/>
      <c r="G19" s="13">
        <v>15</v>
      </c>
      <c r="H19" s="48">
        <f>30.35</f>
        <v>30.35</v>
      </c>
    </row>
    <row r="20" spans="1:8" x14ac:dyDescent="0.25">
      <c r="A20" s="9">
        <v>16</v>
      </c>
      <c r="B20" s="10">
        <f>19.41</f>
        <v>19.41</v>
      </c>
      <c r="C20" s="51"/>
      <c r="D20" s="9">
        <v>16</v>
      </c>
      <c r="E20" s="10">
        <f>22.44</f>
        <v>22.44</v>
      </c>
      <c r="F20" s="51"/>
      <c r="G20" s="13">
        <v>16</v>
      </c>
      <c r="H20" s="48">
        <f>31.51</f>
        <v>31.51</v>
      </c>
    </row>
    <row r="21" spans="1:8" x14ac:dyDescent="0.25">
      <c r="A21" s="9">
        <v>17</v>
      </c>
      <c r="B21" s="10">
        <f>20.19</f>
        <v>20.190000000000001</v>
      </c>
      <c r="C21" s="51"/>
      <c r="D21" s="9">
        <v>17</v>
      </c>
      <c r="E21" s="10">
        <f>23.26</f>
        <v>23.26</v>
      </c>
      <c r="F21" s="51"/>
      <c r="G21" s="13">
        <v>17</v>
      </c>
      <c r="H21" s="48">
        <f>32.67</f>
        <v>32.67</v>
      </c>
    </row>
    <row r="22" spans="1:8" x14ac:dyDescent="0.25">
      <c r="A22" s="9">
        <v>18</v>
      </c>
      <c r="B22" s="10">
        <v>20.97</v>
      </c>
      <c r="C22" s="51"/>
      <c r="D22" s="9">
        <v>18</v>
      </c>
      <c r="E22" s="10">
        <f>24.08</f>
        <v>24.08</v>
      </c>
      <c r="F22" s="51"/>
      <c r="G22" s="13">
        <v>18</v>
      </c>
      <c r="H22" s="48">
        <f>33.83</f>
        <v>33.83</v>
      </c>
    </row>
    <row r="23" spans="1:8" x14ac:dyDescent="0.25">
      <c r="A23" s="9">
        <v>19</v>
      </c>
      <c r="B23" s="10">
        <f>21.75</f>
        <v>21.75</v>
      </c>
      <c r="C23" s="51"/>
      <c r="D23" s="9">
        <v>19</v>
      </c>
      <c r="E23" s="10">
        <f>24.9</f>
        <v>24.9</v>
      </c>
      <c r="F23" s="51"/>
      <c r="G23" s="13">
        <v>19</v>
      </c>
      <c r="H23" s="48">
        <f>34.99</f>
        <v>34.99</v>
      </c>
    </row>
    <row r="24" spans="1:8" x14ac:dyDescent="0.25">
      <c r="A24" s="9">
        <v>20</v>
      </c>
      <c r="B24" s="10">
        <f>22.53</f>
        <v>22.53</v>
      </c>
      <c r="C24" s="51"/>
      <c r="D24" s="9">
        <v>20</v>
      </c>
      <c r="E24" s="10">
        <f>25.72</f>
        <v>25.72</v>
      </c>
      <c r="F24" s="51"/>
      <c r="G24" s="13">
        <v>20</v>
      </c>
      <c r="H24" s="48">
        <f>36.15</f>
        <v>36.15</v>
      </c>
    </row>
    <row r="25" spans="1:8" x14ac:dyDescent="0.25">
      <c r="A25" s="9">
        <v>21</v>
      </c>
      <c r="B25" s="10">
        <f>23.31</f>
        <v>23.31</v>
      </c>
      <c r="C25" s="51"/>
      <c r="D25" s="9">
        <v>21</v>
      </c>
      <c r="E25" s="10">
        <f>26.54</f>
        <v>26.54</v>
      </c>
      <c r="F25" s="51"/>
      <c r="G25" s="13">
        <v>21</v>
      </c>
      <c r="H25" s="48">
        <f>37.31</f>
        <v>37.31</v>
      </c>
    </row>
    <row r="26" spans="1:8" x14ac:dyDescent="0.25">
      <c r="A26" s="9">
        <v>22</v>
      </c>
      <c r="B26" s="10">
        <f>24.09</f>
        <v>24.09</v>
      </c>
      <c r="C26" s="51"/>
      <c r="D26" s="9">
        <v>22</v>
      </c>
      <c r="E26" s="10">
        <f>27.36</f>
        <v>27.36</v>
      </c>
      <c r="F26" s="51"/>
      <c r="G26" s="13">
        <v>22</v>
      </c>
      <c r="H26" s="48">
        <f>38.47</f>
        <v>38.47</v>
      </c>
    </row>
    <row r="27" spans="1:8" x14ac:dyDescent="0.25">
      <c r="A27" s="9">
        <v>23</v>
      </c>
      <c r="B27" s="10">
        <f>24.87</f>
        <v>24.87</v>
      </c>
      <c r="C27" s="51"/>
      <c r="D27" s="9">
        <v>23</v>
      </c>
      <c r="E27" s="10">
        <f>28.18</f>
        <v>28.18</v>
      </c>
      <c r="F27" s="51"/>
      <c r="G27" s="13">
        <v>23</v>
      </c>
      <c r="H27" s="48">
        <f>39.63</f>
        <v>39.630000000000003</v>
      </c>
    </row>
    <row r="28" spans="1:8" x14ac:dyDescent="0.25">
      <c r="A28" s="9">
        <v>24</v>
      </c>
      <c r="B28" s="10">
        <f>25.65</f>
        <v>25.65</v>
      </c>
      <c r="C28" s="51"/>
      <c r="D28" s="9">
        <v>24</v>
      </c>
      <c r="E28" s="10">
        <f>29</f>
        <v>29</v>
      </c>
      <c r="F28" s="51"/>
      <c r="G28" s="13">
        <v>24</v>
      </c>
      <c r="H28" s="48">
        <f>40.79</f>
        <v>40.79</v>
      </c>
    </row>
    <row r="29" spans="1:8" x14ac:dyDescent="0.25">
      <c r="A29" s="9">
        <v>25</v>
      </c>
      <c r="B29" s="10">
        <f>26.43</f>
        <v>26.43</v>
      </c>
      <c r="C29" s="51"/>
      <c r="D29" s="9">
        <v>25</v>
      </c>
      <c r="E29" s="10">
        <f>29.82</f>
        <v>29.82</v>
      </c>
      <c r="F29" s="51"/>
      <c r="G29" s="13">
        <v>25</v>
      </c>
      <c r="H29" s="48">
        <f>41.95</f>
        <v>41.95</v>
      </c>
    </row>
    <row r="30" spans="1:8" x14ac:dyDescent="0.25">
      <c r="A30" s="9">
        <v>26</v>
      </c>
      <c r="B30" s="10">
        <f>27.21</f>
        <v>27.21</v>
      </c>
      <c r="C30" s="51"/>
      <c r="D30" s="9">
        <v>26</v>
      </c>
      <c r="E30" s="10">
        <f>30.64</f>
        <v>30.64</v>
      </c>
      <c r="F30" s="51"/>
      <c r="G30" s="13">
        <v>26</v>
      </c>
      <c r="H30" s="48">
        <f>43.11</f>
        <v>43.11</v>
      </c>
    </row>
    <row r="31" spans="1:8" x14ac:dyDescent="0.25">
      <c r="A31" s="9">
        <v>27</v>
      </c>
      <c r="B31" s="10">
        <f>27.99</f>
        <v>27.99</v>
      </c>
      <c r="C31" s="51"/>
      <c r="D31" s="9">
        <v>27</v>
      </c>
      <c r="E31" s="10">
        <f>31.46</f>
        <v>31.46</v>
      </c>
      <c r="F31" s="51"/>
      <c r="G31" s="13">
        <v>27</v>
      </c>
      <c r="H31" s="48">
        <f>44.27</f>
        <v>44.27</v>
      </c>
    </row>
    <row r="32" spans="1:8" x14ac:dyDescent="0.25">
      <c r="A32" s="9">
        <v>28</v>
      </c>
      <c r="B32" s="10">
        <f>28.77</f>
        <v>28.77</v>
      </c>
      <c r="C32" s="51"/>
      <c r="D32" s="9">
        <v>28</v>
      </c>
      <c r="E32" s="10">
        <f>32.28</f>
        <v>32.28</v>
      </c>
      <c r="F32" s="51"/>
      <c r="G32" s="13">
        <v>28</v>
      </c>
      <c r="H32" s="48">
        <f>45.43</f>
        <v>45.43</v>
      </c>
    </row>
    <row r="33" spans="1:8" x14ac:dyDescent="0.25">
      <c r="A33" s="9">
        <v>29</v>
      </c>
      <c r="B33" s="10">
        <f>29.55</f>
        <v>29.55</v>
      </c>
      <c r="C33" s="51"/>
      <c r="D33" s="9">
        <v>29</v>
      </c>
      <c r="E33" s="10">
        <f>33.1</f>
        <v>33.1</v>
      </c>
      <c r="F33" s="51"/>
      <c r="G33" s="13">
        <v>29</v>
      </c>
      <c r="H33" s="48">
        <f>46.59</f>
        <v>46.59</v>
      </c>
    </row>
    <row r="34" spans="1:8" x14ac:dyDescent="0.25">
      <c r="A34" s="9">
        <v>30</v>
      </c>
      <c r="B34" s="10">
        <f>30.33</f>
        <v>30.33</v>
      </c>
      <c r="C34" s="51"/>
      <c r="D34" s="9">
        <v>30</v>
      </c>
      <c r="E34" s="10">
        <f>33.92</f>
        <v>33.92</v>
      </c>
      <c r="F34" s="51"/>
      <c r="G34" s="13">
        <v>30</v>
      </c>
      <c r="H34" s="48">
        <f>47.75</f>
        <v>47.75</v>
      </c>
    </row>
    <row r="35" spans="1:8" x14ac:dyDescent="0.25">
      <c r="A35" s="9">
        <v>31</v>
      </c>
      <c r="B35" s="10">
        <f>B34+$B$106</f>
        <v>31.169999999999998</v>
      </c>
      <c r="C35" s="51"/>
      <c r="D35" s="9">
        <v>31</v>
      </c>
      <c r="E35" s="10">
        <f>E34+$E$106</f>
        <v>34.81</v>
      </c>
      <c r="F35" s="51"/>
      <c r="G35" s="13">
        <v>31</v>
      </c>
      <c r="H35" s="48">
        <f>H34+$H$106</f>
        <v>49</v>
      </c>
    </row>
    <row r="36" spans="1:8" x14ac:dyDescent="0.25">
      <c r="A36" s="9">
        <v>32</v>
      </c>
      <c r="B36" s="10">
        <f>B35+$B$106</f>
        <v>32.01</v>
      </c>
      <c r="C36" s="51"/>
      <c r="D36" s="9">
        <v>32</v>
      </c>
      <c r="E36" s="10">
        <f t="shared" ref="E36:E99" si="0">E35+$E$106</f>
        <v>35.700000000000003</v>
      </c>
      <c r="F36" s="51"/>
      <c r="G36" s="13">
        <v>32</v>
      </c>
      <c r="H36" s="48">
        <f t="shared" ref="H36:H99" si="1">H35+$H$106</f>
        <v>50.25</v>
      </c>
    </row>
    <row r="37" spans="1:8" x14ac:dyDescent="0.25">
      <c r="A37" s="9">
        <v>33</v>
      </c>
      <c r="B37" s="10">
        <f t="shared" ref="B37:B43" si="2">B36+$B$106</f>
        <v>32.85</v>
      </c>
      <c r="C37" s="51"/>
      <c r="D37" s="9">
        <v>33</v>
      </c>
      <c r="E37" s="10">
        <f t="shared" si="0"/>
        <v>36.590000000000003</v>
      </c>
      <c r="F37" s="51"/>
      <c r="G37" s="13">
        <v>33</v>
      </c>
      <c r="H37" s="48">
        <f t="shared" si="1"/>
        <v>51.5</v>
      </c>
    </row>
    <row r="38" spans="1:8" x14ac:dyDescent="0.25">
      <c r="A38" s="9">
        <v>34</v>
      </c>
      <c r="B38" s="10">
        <f t="shared" si="2"/>
        <v>33.690000000000005</v>
      </c>
      <c r="C38" s="51"/>
      <c r="D38" s="9">
        <v>34</v>
      </c>
      <c r="E38" s="10">
        <f t="shared" si="0"/>
        <v>37.480000000000004</v>
      </c>
      <c r="F38" s="51"/>
      <c r="G38" s="13">
        <v>34</v>
      </c>
      <c r="H38" s="48">
        <f t="shared" si="1"/>
        <v>52.75</v>
      </c>
    </row>
    <row r="39" spans="1:8" x14ac:dyDescent="0.25">
      <c r="A39" s="9">
        <v>35</v>
      </c>
      <c r="B39" s="10">
        <f t="shared" si="2"/>
        <v>34.530000000000008</v>
      </c>
      <c r="C39" s="51"/>
      <c r="D39" s="9">
        <v>35</v>
      </c>
      <c r="E39" s="10">
        <f t="shared" si="0"/>
        <v>38.370000000000005</v>
      </c>
      <c r="F39" s="51"/>
      <c r="G39" s="13">
        <v>35</v>
      </c>
      <c r="H39" s="48">
        <f t="shared" si="1"/>
        <v>54</v>
      </c>
    </row>
    <row r="40" spans="1:8" x14ac:dyDescent="0.25">
      <c r="A40" s="9">
        <v>36</v>
      </c>
      <c r="B40" s="10">
        <f t="shared" si="2"/>
        <v>35.370000000000012</v>
      </c>
      <c r="C40" s="51"/>
      <c r="D40" s="9">
        <v>36</v>
      </c>
      <c r="E40" s="10">
        <f t="shared" si="0"/>
        <v>39.260000000000005</v>
      </c>
      <c r="F40" s="51"/>
      <c r="G40" s="13">
        <v>36</v>
      </c>
      <c r="H40" s="48">
        <f t="shared" si="1"/>
        <v>55.25</v>
      </c>
    </row>
    <row r="41" spans="1:8" x14ac:dyDescent="0.25">
      <c r="A41" s="9">
        <v>37</v>
      </c>
      <c r="B41" s="10">
        <f t="shared" si="2"/>
        <v>36.210000000000015</v>
      </c>
      <c r="C41" s="51"/>
      <c r="D41" s="9">
        <v>37</v>
      </c>
      <c r="E41" s="10">
        <f t="shared" si="0"/>
        <v>40.150000000000006</v>
      </c>
      <c r="F41" s="51"/>
      <c r="G41" s="13">
        <v>37</v>
      </c>
      <c r="H41" s="48">
        <f t="shared" si="1"/>
        <v>56.5</v>
      </c>
    </row>
    <row r="42" spans="1:8" x14ac:dyDescent="0.25">
      <c r="A42" s="9">
        <v>38</v>
      </c>
      <c r="B42" s="10">
        <f t="shared" si="2"/>
        <v>37.050000000000018</v>
      </c>
      <c r="C42" s="51"/>
      <c r="D42" s="9">
        <v>38</v>
      </c>
      <c r="E42" s="10">
        <f t="shared" si="0"/>
        <v>41.040000000000006</v>
      </c>
      <c r="F42" s="51"/>
      <c r="G42" s="13">
        <v>38</v>
      </c>
      <c r="H42" s="48">
        <f t="shared" si="1"/>
        <v>57.75</v>
      </c>
    </row>
    <row r="43" spans="1:8" x14ac:dyDescent="0.25">
      <c r="A43" s="9">
        <v>39</v>
      </c>
      <c r="B43" s="10">
        <f t="shared" si="2"/>
        <v>37.890000000000022</v>
      </c>
      <c r="C43" s="51"/>
      <c r="D43" s="9">
        <v>39</v>
      </c>
      <c r="E43" s="10">
        <f t="shared" si="0"/>
        <v>41.930000000000007</v>
      </c>
      <c r="F43" s="51"/>
      <c r="G43" s="13">
        <v>39</v>
      </c>
      <c r="H43" s="48">
        <f t="shared" si="1"/>
        <v>59</v>
      </c>
    </row>
    <row r="44" spans="1:8" x14ac:dyDescent="0.25">
      <c r="A44" s="9">
        <v>40</v>
      </c>
      <c r="B44" s="10">
        <f>(10*$B$106)+$B$34</f>
        <v>38.729999999999997</v>
      </c>
      <c r="C44" s="51"/>
      <c r="D44" s="9">
        <v>40</v>
      </c>
      <c r="E44" s="10">
        <f t="shared" si="0"/>
        <v>42.820000000000007</v>
      </c>
      <c r="F44" s="51"/>
      <c r="G44" s="13">
        <v>40</v>
      </c>
      <c r="H44" s="48">
        <f t="shared" si="1"/>
        <v>60.25</v>
      </c>
    </row>
    <row r="45" spans="1:8" x14ac:dyDescent="0.25">
      <c r="A45" s="9">
        <v>41</v>
      </c>
      <c r="B45" s="10">
        <f>38.73+$B$106</f>
        <v>39.57</v>
      </c>
      <c r="C45" s="51"/>
      <c r="D45" s="9">
        <v>41</v>
      </c>
      <c r="E45" s="10">
        <f t="shared" si="0"/>
        <v>43.710000000000008</v>
      </c>
      <c r="F45" s="51"/>
      <c r="G45" s="13">
        <v>41</v>
      </c>
      <c r="H45" s="48">
        <f t="shared" si="1"/>
        <v>61.5</v>
      </c>
    </row>
    <row r="46" spans="1:8" x14ac:dyDescent="0.25">
      <c r="A46" s="9">
        <v>42</v>
      </c>
      <c r="B46" s="10">
        <f>B45+$B$106</f>
        <v>40.410000000000004</v>
      </c>
      <c r="C46" s="51"/>
      <c r="D46" s="9">
        <v>42</v>
      </c>
      <c r="E46" s="10">
        <f t="shared" si="0"/>
        <v>44.600000000000009</v>
      </c>
      <c r="F46" s="51"/>
      <c r="G46" s="13">
        <v>42</v>
      </c>
      <c r="H46" s="48">
        <f t="shared" si="1"/>
        <v>62.75</v>
      </c>
    </row>
    <row r="47" spans="1:8" x14ac:dyDescent="0.25">
      <c r="A47" s="9">
        <v>43</v>
      </c>
      <c r="B47" s="10">
        <f t="shared" ref="B47:B104" si="3">B46+$B$106</f>
        <v>41.250000000000007</v>
      </c>
      <c r="C47" s="51"/>
      <c r="D47" s="9">
        <v>43</v>
      </c>
      <c r="E47" s="10">
        <f t="shared" si="0"/>
        <v>45.490000000000009</v>
      </c>
      <c r="F47" s="51"/>
      <c r="G47" s="13">
        <v>43</v>
      </c>
      <c r="H47" s="48">
        <f t="shared" si="1"/>
        <v>64</v>
      </c>
    </row>
    <row r="48" spans="1:8" x14ac:dyDescent="0.25">
      <c r="A48" s="9">
        <v>44</v>
      </c>
      <c r="B48" s="10">
        <f t="shared" si="3"/>
        <v>42.090000000000011</v>
      </c>
      <c r="C48" s="51"/>
      <c r="D48" s="9">
        <v>44</v>
      </c>
      <c r="E48" s="10">
        <f t="shared" si="0"/>
        <v>46.38000000000001</v>
      </c>
      <c r="F48" s="51"/>
      <c r="G48" s="13">
        <v>44</v>
      </c>
      <c r="H48" s="48">
        <f t="shared" si="1"/>
        <v>65.25</v>
      </c>
    </row>
    <row r="49" spans="1:8" x14ac:dyDescent="0.25">
      <c r="A49" s="9">
        <v>45</v>
      </c>
      <c r="B49" s="10">
        <f t="shared" si="3"/>
        <v>42.930000000000014</v>
      </c>
      <c r="C49" s="51"/>
      <c r="D49" s="9">
        <v>45</v>
      </c>
      <c r="E49" s="10">
        <f t="shared" si="0"/>
        <v>47.27000000000001</v>
      </c>
      <c r="F49" s="51"/>
      <c r="G49" s="13">
        <v>45</v>
      </c>
      <c r="H49" s="48">
        <f t="shared" si="1"/>
        <v>66.5</v>
      </c>
    </row>
    <row r="50" spans="1:8" x14ac:dyDescent="0.25">
      <c r="A50" s="9">
        <v>46</v>
      </c>
      <c r="B50" s="10">
        <f t="shared" si="3"/>
        <v>43.770000000000017</v>
      </c>
      <c r="C50" s="51"/>
      <c r="D50" s="9">
        <v>46</v>
      </c>
      <c r="E50" s="10">
        <f t="shared" si="0"/>
        <v>48.160000000000011</v>
      </c>
      <c r="F50" s="51"/>
      <c r="G50" s="13">
        <v>46</v>
      </c>
      <c r="H50" s="48">
        <f t="shared" si="1"/>
        <v>67.75</v>
      </c>
    </row>
    <row r="51" spans="1:8" x14ac:dyDescent="0.25">
      <c r="A51" s="9">
        <v>47</v>
      </c>
      <c r="B51" s="10">
        <f t="shared" si="3"/>
        <v>44.610000000000021</v>
      </c>
      <c r="C51" s="51"/>
      <c r="D51" s="9">
        <v>47</v>
      </c>
      <c r="E51" s="10">
        <f t="shared" si="0"/>
        <v>49.050000000000011</v>
      </c>
      <c r="F51" s="51"/>
      <c r="G51" s="13">
        <v>47</v>
      </c>
      <c r="H51" s="48">
        <f t="shared" si="1"/>
        <v>69</v>
      </c>
    </row>
    <row r="52" spans="1:8" x14ac:dyDescent="0.25">
      <c r="A52" s="9">
        <v>48</v>
      </c>
      <c r="B52" s="10">
        <f t="shared" si="3"/>
        <v>45.450000000000024</v>
      </c>
      <c r="C52" s="51"/>
      <c r="D52" s="9">
        <v>48</v>
      </c>
      <c r="E52" s="10">
        <f t="shared" si="0"/>
        <v>49.940000000000012</v>
      </c>
      <c r="F52" s="51"/>
      <c r="G52" s="13">
        <v>48</v>
      </c>
      <c r="H52" s="48">
        <f t="shared" si="1"/>
        <v>70.25</v>
      </c>
    </row>
    <row r="53" spans="1:8" x14ac:dyDescent="0.25">
      <c r="A53" s="9">
        <v>49</v>
      </c>
      <c r="B53" s="10">
        <f t="shared" si="3"/>
        <v>46.290000000000028</v>
      </c>
      <c r="C53" s="51"/>
      <c r="D53" s="9">
        <v>49</v>
      </c>
      <c r="E53" s="10">
        <f t="shared" si="0"/>
        <v>50.830000000000013</v>
      </c>
      <c r="F53" s="51"/>
      <c r="G53" s="13">
        <v>49</v>
      </c>
      <c r="H53" s="48">
        <f t="shared" si="1"/>
        <v>71.5</v>
      </c>
    </row>
    <row r="54" spans="1:8" x14ac:dyDescent="0.25">
      <c r="A54" s="9">
        <v>50</v>
      </c>
      <c r="B54" s="10">
        <f t="shared" si="3"/>
        <v>47.130000000000031</v>
      </c>
      <c r="C54" s="51"/>
      <c r="D54" s="9">
        <v>50</v>
      </c>
      <c r="E54" s="10">
        <f t="shared" si="0"/>
        <v>51.720000000000013</v>
      </c>
      <c r="F54" s="51"/>
      <c r="G54" s="13">
        <v>50</v>
      </c>
      <c r="H54" s="48">
        <f t="shared" si="1"/>
        <v>72.75</v>
      </c>
    </row>
    <row r="55" spans="1:8" x14ac:dyDescent="0.25">
      <c r="A55" s="9">
        <v>51</v>
      </c>
      <c r="B55" s="10">
        <f t="shared" si="3"/>
        <v>47.970000000000034</v>
      </c>
      <c r="C55" s="51"/>
      <c r="D55" s="9">
        <v>51</v>
      </c>
      <c r="E55" s="10">
        <f t="shared" si="0"/>
        <v>52.610000000000014</v>
      </c>
      <c r="F55" s="51"/>
      <c r="G55" s="13">
        <v>51</v>
      </c>
      <c r="H55" s="48">
        <f t="shared" si="1"/>
        <v>74</v>
      </c>
    </row>
    <row r="56" spans="1:8" x14ac:dyDescent="0.25">
      <c r="A56" s="9">
        <v>52</v>
      </c>
      <c r="B56" s="10">
        <f t="shared" si="3"/>
        <v>48.810000000000038</v>
      </c>
      <c r="C56" s="51"/>
      <c r="D56" s="9">
        <v>52</v>
      </c>
      <c r="E56" s="10">
        <f t="shared" si="0"/>
        <v>53.500000000000014</v>
      </c>
      <c r="F56" s="51"/>
      <c r="G56" s="13">
        <v>52</v>
      </c>
      <c r="H56" s="48">
        <f t="shared" si="1"/>
        <v>75.25</v>
      </c>
    </row>
    <row r="57" spans="1:8" x14ac:dyDescent="0.25">
      <c r="A57" s="9">
        <v>53</v>
      </c>
      <c r="B57" s="10">
        <f t="shared" si="3"/>
        <v>49.650000000000041</v>
      </c>
      <c r="C57" s="51"/>
      <c r="D57" s="9">
        <v>53</v>
      </c>
      <c r="E57" s="10">
        <f t="shared" si="0"/>
        <v>54.390000000000015</v>
      </c>
      <c r="F57" s="51"/>
      <c r="G57" s="13">
        <v>53</v>
      </c>
      <c r="H57" s="48">
        <f t="shared" si="1"/>
        <v>76.5</v>
      </c>
    </row>
    <row r="58" spans="1:8" x14ac:dyDescent="0.25">
      <c r="A58" s="9">
        <v>54</v>
      </c>
      <c r="B58" s="10">
        <f t="shared" si="3"/>
        <v>50.490000000000045</v>
      </c>
      <c r="C58" s="51"/>
      <c r="D58" s="9">
        <v>54</v>
      </c>
      <c r="E58" s="10">
        <f t="shared" si="0"/>
        <v>55.280000000000015</v>
      </c>
      <c r="F58" s="51"/>
      <c r="G58" s="13">
        <v>54</v>
      </c>
      <c r="H58" s="48">
        <f t="shared" si="1"/>
        <v>77.75</v>
      </c>
    </row>
    <row r="59" spans="1:8" x14ac:dyDescent="0.25">
      <c r="A59" s="9">
        <v>55</v>
      </c>
      <c r="B59" s="10">
        <f t="shared" si="3"/>
        <v>51.330000000000048</v>
      </c>
      <c r="C59" s="51"/>
      <c r="D59" s="9">
        <v>55</v>
      </c>
      <c r="E59" s="10">
        <f t="shared" si="0"/>
        <v>56.170000000000016</v>
      </c>
      <c r="F59" s="51"/>
      <c r="G59" s="13">
        <v>55</v>
      </c>
      <c r="H59" s="48">
        <f t="shared" si="1"/>
        <v>79</v>
      </c>
    </row>
    <row r="60" spans="1:8" x14ac:dyDescent="0.25">
      <c r="A60" s="9">
        <v>56</v>
      </c>
      <c r="B60" s="10">
        <f t="shared" si="3"/>
        <v>52.170000000000051</v>
      </c>
      <c r="C60" s="51"/>
      <c r="D60" s="9">
        <v>56</v>
      </c>
      <c r="E60" s="10">
        <f t="shared" si="0"/>
        <v>57.060000000000016</v>
      </c>
      <c r="F60" s="51"/>
      <c r="G60" s="13">
        <v>56</v>
      </c>
      <c r="H60" s="48">
        <f t="shared" si="1"/>
        <v>80.25</v>
      </c>
    </row>
    <row r="61" spans="1:8" x14ac:dyDescent="0.25">
      <c r="A61" s="9">
        <v>57</v>
      </c>
      <c r="B61" s="10">
        <f t="shared" si="3"/>
        <v>53.010000000000055</v>
      </c>
      <c r="C61" s="51"/>
      <c r="D61" s="9">
        <v>57</v>
      </c>
      <c r="E61" s="10">
        <f t="shared" si="0"/>
        <v>57.950000000000017</v>
      </c>
      <c r="F61" s="51"/>
      <c r="G61" s="13">
        <v>57</v>
      </c>
      <c r="H61" s="48">
        <f t="shared" si="1"/>
        <v>81.5</v>
      </c>
    </row>
    <row r="62" spans="1:8" x14ac:dyDescent="0.25">
      <c r="A62" s="9">
        <v>58</v>
      </c>
      <c r="B62" s="10">
        <f t="shared" si="3"/>
        <v>53.850000000000058</v>
      </c>
      <c r="C62" s="51"/>
      <c r="D62" s="9">
        <v>58</v>
      </c>
      <c r="E62" s="10">
        <f t="shared" si="0"/>
        <v>58.840000000000018</v>
      </c>
      <c r="F62" s="51"/>
      <c r="G62" s="13">
        <v>58</v>
      </c>
      <c r="H62" s="48">
        <f t="shared" si="1"/>
        <v>82.75</v>
      </c>
    </row>
    <row r="63" spans="1:8" x14ac:dyDescent="0.25">
      <c r="A63" s="9">
        <v>59</v>
      </c>
      <c r="B63" s="10">
        <f t="shared" si="3"/>
        <v>54.690000000000062</v>
      </c>
      <c r="C63" s="51"/>
      <c r="D63" s="9">
        <v>59</v>
      </c>
      <c r="E63" s="10">
        <f t="shared" si="0"/>
        <v>59.730000000000018</v>
      </c>
      <c r="F63" s="51"/>
      <c r="G63" s="13">
        <v>59</v>
      </c>
      <c r="H63" s="48">
        <f t="shared" si="1"/>
        <v>84</v>
      </c>
    </row>
    <row r="64" spans="1:8" x14ac:dyDescent="0.25">
      <c r="A64" s="9">
        <v>60</v>
      </c>
      <c r="B64" s="10">
        <f t="shared" si="3"/>
        <v>55.530000000000065</v>
      </c>
      <c r="C64" s="51"/>
      <c r="D64" s="9">
        <v>60</v>
      </c>
      <c r="E64" s="10">
        <f t="shared" si="0"/>
        <v>60.620000000000019</v>
      </c>
      <c r="F64" s="51"/>
      <c r="G64" s="13">
        <v>60</v>
      </c>
      <c r="H64" s="48">
        <f t="shared" si="1"/>
        <v>85.25</v>
      </c>
    </row>
    <row r="65" spans="1:8" x14ac:dyDescent="0.25">
      <c r="A65" s="9">
        <v>61</v>
      </c>
      <c r="B65" s="10">
        <f t="shared" si="3"/>
        <v>56.370000000000068</v>
      </c>
      <c r="C65" s="51"/>
      <c r="D65" s="9">
        <v>61</v>
      </c>
      <c r="E65" s="10">
        <f t="shared" si="0"/>
        <v>61.510000000000019</v>
      </c>
      <c r="F65" s="51"/>
      <c r="G65" s="13">
        <v>61</v>
      </c>
      <c r="H65" s="48">
        <f t="shared" si="1"/>
        <v>86.5</v>
      </c>
    </row>
    <row r="66" spans="1:8" x14ac:dyDescent="0.25">
      <c r="A66" s="9">
        <v>62</v>
      </c>
      <c r="B66" s="10">
        <f t="shared" si="3"/>
        <v>57.210000000000072</v>
      </c>
      <c r="C66" s="51"/>
      <c r="D66" s="9">
        <v>62</v>
      </c>
      <c r="E66" s="10">
        <f t="shared" si="0"/>
        <v>62.40000000000002</v>
      </c>
      <c r="F66" s="51"/>
      <c r="G66" s="13">
        <v>62</v>
      </c>
      <c r="H66" s="48">
        <f t="shared" si="1"/>
        <v>87.75</v>
      </c>
    </row>
    <row r="67" spans="1:8" x14ac:dyDescent="0.25">
      <c r="A67" s="9">
        <v>63</v>
      </c>
      <c r="B67" s="10">
        <f t="shared" si="3"/>
        <v>58.050000000000075</v>
      </c>
      <c r="C67" s="51"/>
      <c r="D67" s="9">
        <v>63</v>
      </c>
      <c r="E67" s="10">
        <f t="shared" si="0"/>
        <v>63.29000000000002</v>
      </c>
      <c r="F67" s="51"/>
      <c r="G67" s="13">
        <v>63</v>
      </c>
      <c r="H67" s="48">
        <f t="shared" si="1"/>
        <v>89</v>
      </c>
    </row>
    <row r="68" spans="1:8" x14ac:dyDescent="0.25">
      <c r="A68" s="9">
        <v>64</v>
      </c>
      <c r="B68" s="10">
        <f t="shared" si="3"/>
        <v>58.890000000000079</v>
      </c>
      <c r="C68" s="51"/>
      <c r="D68" s="9">
        <v>64</v>
      </c>
      <c r="E68" s="10">
        <f t="shared" si="0"/>
        <v>64.180000000000021</v>
      </c>
      <c r="F68" s="51"/>
      <c r="G68" s="13">
        <v>64</v>
      </c>
      <c r="H68" s="48">
        <f t="shared" si="1"/>
        <v>90.25</v>
      </c>
    </row>
    <row r="69" spans="1:8" x14ac:dyDescent="0.25">
      <c r="A69" s="9">
        <v>65</v>
      </c>
      <c r="B69" s="10">
        <f t="shared" si="3"/>
        <v>59.730000000000082</v>
      </c>
      <c r="C69" s="51"/>
      <c r="D69" s="9">
        <v>65</v>
      </c>
      <c r="E69" s="10">
        <f t="shared" si="0"/>
        <v>65.070000000000022</v>
      </c>
      <c r="F69" s="51"/>
      <c r="G69" s="13">
        <v>65</v>
      </c>
      <c r="H69" s="48">
        <f t="shared" si="1"/>
        <v>91.5</v>
      </c>
    </row>
    <row r="70" spans="1:8" x14ac:dyDescent="0.25">
      <c r="A70" s="9">
        <v>66</v>
      </c>
      <c r="B70" s="10">
        <f t="shared" si="3"/>
        <v>60.570000000000086</v>
      </c>
      <c r="C70" s="51"/>
      <c r="D70" s="9">
        <v>66</v>
      </c>
      <c r="E70" s="10">
        <f t="shared" si="0"/>
        <v>65.960000000000022</v>
      </c>
      <c r="F70" s="51"/>
      <c r="G70" s="13">
        <v>66</v>
      </c>
      <c r="H70" s="48">
        <f t="shared" si="1"/>
        <v>92.75</v>
      </c>
    </row>
    <row r="71" spans="1:8" x14ac:dyDescent="0.25">
      <c r="A71" s="9">
        <v>67</v>
      </c>
      <c r="B71" s="10">
        <f t="shared" si="3"/>
        <v>61.410000000000089</v>
      </c>
      <c r="C71" s="51"/>
      <c r="D71" s="9">
        <v>67</v>
      </c>
      <c r="E71" s="10">
        <f t="shared" si="0"/>
        <v>66.850000000000023</v>
      </c>
      <c r="F71" s="51"/>
      <c r="G71" s="13">
        <v>67</v>
      </c>
      <c r="H71" s="48">
        <f t="shared" si="1"/>
        <v>94</v>
      </c>
    </row>
    <row r="72" spans="1:8" x14ac:dyDescent="0.25">
      <c r="A72" s="9">
        <v>68</v>
      </c>
      <c r="B72" s="10">
        <f t="shared" si="3"/>
        <v>62.250000000000092</v>
      </c>
      <c r="C72" s="51"/>
      <c r="D72" s="9">
        <v>68</v>
      </c>
      <c r="E72" s="10">
        <f t="shared" si="0"/>
        <v>67.740000000000023</v>
      </c>
      <c r="F72" s="51"/>
      <c r="G72" s="13">
        <v>68</v>
      </c>
      <c r="H72" s="48">
        <f t="shared" si="1"/>
        <v>95.25</v>
      </c>
    </row>
    <row r="73" spans="1:8" x14ac:dyDescent="0.25">
      <c r="A73" s="9">
        <v>69</v>
      </c>
      <c r="B73" s="10">
        <f t="shared" si="3"/>
        <v>63.090000000000096</v>
      </c>
      <c r="C73" s="51"/>
      <c r="D73" s="9">
        <v>69</v>
      </c>
      <c r="E73" s="10">
        <f t="shared" si="0"/>
        <v>68.630000000000024</v>
      </c>
      <c r="F73" s="51"/>
      <c r="G73" s="13">
        <v>69</v>
      </c>
      <c r="H73" s="48">
        <f t="shared" si="1"/>
        <v>96.5</v>
      </c>
    </row>
    <row r="74" spans="1:8" x14ac:dyDescent="0.25">
      <c r="A74" s="9">
        <v>70</v>
      </c>
      <c r="B74" s="10">
        <f t="shared" si="3"/>
        <v>63.930000000000099</v>
      </c>
      <c r="C74" s="51"/>
      <c r="D74" s="9">
        <v>70</v>
      </c>
      <c r="E74" s="10">
        <f t="shared" si="0"/>
        <v>69.520000000000024</v>
      </c>
      <c r="F74" s="51"/>
      <c r="G74" s="13">
        <v>70</v>
      </c>
      <c r="H74" s="48">
        <f t="shared" si="1"/>
        <v>97.75</v>
      </c>
    </row>
    <row r="75" spans="1:8" x14ac:dyDescent="0.25">
      <c r="A75" s="9">
        <v>71</v>
      </c>
      <c r="B75" s="10">
        <f t="shared" si="3"/>
        <v>64.770000000000095</v>
      </c>
      <c r="C75" s="51"/>
      <c r="D75" s="9">
        <v>71</v>
      </c>
      <c r="E75" s="10">
        <f t="shared" si="0"/>
        <v>70.410000000000025</v>
      </c>
      <c r="F75" s="51"/>
      <c r="G75" s="13">
        <v>71</v>
      </c>
      <c r="H75" s="48">
        <f t="shared" si="1"/>
        <v>99</v>
      </c>
    </row>
    <row r="76" spans="1:8" x14ac:dyDescent="0.25">
      <c r="A76" s="9">
        <v>72</v>
      </c>
      <c r="B76" s="10">
        <f t="shared" si="3"/>
        <v>65.610000000000099</v>
      </c>
      <c r="C76" s="51"/>
      <c r="D76" s="9">
        <v>72</v>
      </c>
      <c r="E76" s="10">
        <f t="shared" si="0"/>
        <v>71.300000000000026</v>
      </c>
      <c r="F76" s="51"/>
      <c r="G76" s="13">
        <v>72</v>
      </c>
      <c r="H76" s="48">
        <f t="shared" si="1"/>
        <v>100.25</v>
      </c>
    </row>
    <row r="77" spans="1:8" x14ac:dyDescent="0.25">
      <c r="A77" s="9">
        <v>73</v>
      </c>
      <c r="B77" s="10">
        <f t="shared" si="3"/>
        <v>66.450000000000102</v>
      </c>
      <c r="C77" s="51"/>
      <c r="D77" s="9">
        <v>73</v>
      </c>
      <c r="E77" s="10">
        <f t="shared" si="0"/>
        <v>72.190000000000026</v>
      </c>
      <c r="F77" s="51"/>
      <c r="G77" s="13">
        <v>73</v>
      </c>
      <c r="H77" s="48">
        <f t="shared" si="1"/>
        <v>101.5</v>
      </c>
    </row>
    <row r="78" spans="1:8" x14ac:dyDescent="0.25">
      <c r="A78" s="9">
        <v>74</v>
      </c>
      <c r="B78" s="10">
        <f t="shared" si="3"/>
        <v>67.290000000000106</v>
      </c>
      <c r="C78" s="51"/>
      <c r="D78" s="9">
        <v>74</v>
      </c>
      <c r="E78" s="10">
        <f t="shared" si="0"/>
        <v>73.080000000000027</v>
      </c>
      <c r="F78" s="51"/>
      <c r="G78" s="13">
        <v>74</v>
      </c>
      <c r="H78" s="48">
        <f t="shared" si="1"/>
        <v>102.75</v>
      </c>
    </row>
    <row r="79" spans="1:8" x14ac:dyDescent="0.25">
      <c r="A79" s="9">
        <v>75</v>
      </c>
      <c r="B79" s="10">
        <f t="shared" si="3"/>
        <v>68.130000000000109</v>
      </c>
      <c r="C79" s="51"/>
      <c r="D79" s="9">
        <v>75</v>
      </c>
      <c r="E79" s="10">
        <f t="shared" si="0"/>
        <v>73.970000000000027</v>
      </c>
      <c r="F79" s="51"/>
      <c r="G79" s="13">
        <v>75</v>
      </c>
      <c r="H79" s="48">
        <f t="shared" si="1"/>
        <v>104</v>
      </c>
    </row>
    <row r="80" spans="1:8" x14ac:dyDescent="0.25">
      <c r="A80" s="9">
        <v>76</v>
      </c>
      <c r="B80" s="10">
        <f t="shared" si="3"/>
        <v>68.970000000000113</v>
      </c>
      <c r="C80" s="51"/>
      <c r="D80" s="9">
        <v>76</v>
      </c>
      <c r="E80" s="10">
        <f t="shared" si="0"/>
        <v>74.860000000000028</v>
      </c>
      <c r="F80" s="51"/>
      <c r="G80" s="13">
        <v>76</v>
      </c>
      <c r="H80" s="48">
        <f t="shared" si="1"/>
        <v>105.25</v>
      </c>
    </row>
    <row r="81" spans="1:8" x14ac:dyDescent="0.25">
      <c r="A81" s="9">
        <v>77</v>
      </c>
      <c r="B81" s="10">
        <f t="shared" si="3"/>
        <v>69.810000000000116</v>
      </c>
      <c r="C81" s="51"/>
      <c r="D81" s="9">
        <v>77</v>
      </c>
      <c r="E81" s="10">
        <f t="shared" si="0"/>
        <v>75.750000000000028</v>
      </c>
      <c r="F81" s="51"/>
      <c r="G81" s="13">
        <v>77</v>
      </c>
      <c r="H81" s="48">
        <f t="shared" si="1"/>
        <v>106.5</v>
      </c>
    </row>
    <row r="82" spans="1:8" x14ac:dyDescent="0.25">
      <c r="A82" s="9">
        <v>78</v>
      </c>
      <c r="B82" s="10">
        <f t="shared" si="3"/>
        <v>70.650000000000119</v>
      </c>
      <c r="C82" s="51"/>
      <c r="D82" s="9">
        <v>78</v>
      </c>
      <c r="E82" s="10">
        <f t="shared" si="0"/>
        <v>76.640000000000029</v>
      </c>
      <c r="F82" s="51"/>
      <c r="G82" s="13">
        <v>78</v>
      </c>
      <c r="H82" s="48">
        <f t="shared" si="1"/>
        <v>107.75</v>
      </c>
    </row>
    <row r="83" spans="1:8" x14ac:dyDescent="0.25">
      <c r="A83" s="9">
        <v>79</v>
      </c>
      <c r="B83" s="10">
        <f t="shared" si="3"/>
        <v>71.490000000000123</v>
      </c>
      <c r="C83" s="51"/>
      <c r="D83" s="9">
        <v>79</v>
      </c>
      <c r="E83" s="10">
        <f t="shared" si="0"/>
        <v>77.53000000000003</v>
      </c>
      <c r="F83" s="51"/>
      <c r="G83" s="13">
        <v>79</v>
      </c>
      <c r="H83" s="48">
        <f t="shared" si="1"/>
        <v>109</v>
      </c>
    </row>
    <row r="84" spans="1:8" x14ac:dyDescent="0.25">
      <c r="A84" s="9">
        <v>80</v>
      </c>
      <c r="B84" s="10">
        <f t="shared" si="3"/>
        <v>72.330000000000126</v>
      </c>
      <c r="C84" s="51"/>
      <c r="D84" s="9">
        <v>80</v>
      </c>
      <c r="E84" s="10">
        <f t="shared" si="0"/>
        <v>78.42000000000003</v>
      </c>
      <c r="F84" s="51"/>
      <c r="G84" s="13">
        <v>80</v>
      </c>
      <c r="H84" s="48">
        <f t="shared" si="1"/>
        <v>110.25</v>
      </c>
    </row>
    <row r="85" spans="1:8" x14ac:dyDescent="0.25">
      <c r="A85" s="9">
        <v>81</v>
      </c>
      <c r="B85" s="10">
        <f t="shared" si="3"/>
        <v>73.17000000000013</v>
      </c>
      <c r="C85" s="51"/>
      <c r="D85" s="9">
        <v>81</v>
      </c>
      <c r="E85" s="10">
        <f t="shared" si="0"/>
        <v>79.310000000000031</v>
      </c>
      <c r="F85" s="51"/>
      <c r="G85" s="13">
        <v>81</v>
      </c>
      <c r="H85" s="48">
        <f t="shared" si="1"/>
        <v>111.5</v>
      </c>
    </row>
    <row r="86" spans="1:8" x14ac:dyDescent="0.25">
      <c r="A86" s="9">
        <v>82</v>
      </c>
      <c r="B86" s="10">
        <f t="shared" si="3"/>
        <v>74.010000000000133</v>
      </c>
      <c r="C86" s="51"/>
      <c r="D86" s="9">
        <v>82</v>
      </c>
      <c r="E86" s="10">
        <f t="shared" si="0"/>
        <v>80.200000000000031</v>
      </c>
      <c r="F86" s="51"/>
      <c r="G86" s="13">
        <v>82</v>
      </c>
      <c r="H86" s="48">
        <f t="shared" si="1"/>
        <v>112.75</v>
      </c>
    </row>
    <row r="87" spans="1:8" x14ac:dyDescent="0.25">
      <c r="A87" s="9">
        <v>83</v>
      </c>
      <c r="B87" s="10">
        <f t="shared" si="3"/>
        <v>74.850000000000136</v>
      </c>
      <c r="C87" s="51"/>
      <c r="D87" s="9">
        <v>83</v>
      </c>
      <c r="E87" s="10">
        <f t="shared" si="0"/>
        <v>81.090000000000032</v>
      </c>
      <c r="F87" s="51"/>
      <c r="G87" s="13">
        <v>83</v>
      </c>
      <c r="H87" s="48">
        <f t="shared" si="1"/>
        <v>114</v>
      </c>
    </row>
    <row r="88" spans="1:8" x14ac:dyDescent="0.25">
      <c r="A88" s="9">
        <v>84</v>
      </c>
      <c r="B88" s="10">
        <f t="shared" si="3"/>
        <v>75.69000000000014</v>
      </c>
      <c r="C88" s="51"/>
      <c r="D88" s="9">
        <v>84</v>
      </c>
      <c r="E88" s="10">
        <f t="shared" si="0"/>
        <v>81.980000000000032</v>
      </c>
      <c r="F88" s="51"/>
      <c r="G88" s="13">
        <v>84</v>
      </c>
      <c r="H88" s="48">
        <f t="shared" si="1"/>
        <v>115.25</v>
      </c>
    </row>
    <row r="89" spans="1:8" x14ac:dyDescent="0.25">
      <c r="A89" s="9">
        <v>85</v>
      </c>
      <c r="B89" s="10">
        <f t="shared" si="3"/>
        <v>76.530000000000143</v>
      </c>
      <c r="C89" s="51"/>
      <c r="D89" s="9">
        <v>85</v>
      </c>
      <c r="E89" s="10">
        <f t="shared" si="0"/>
        <v>82.870000000000033</v>
      </c>
      <c r="F89" s="51"/>
      <c r="G89" s="13">
        <v>85</v>
      </c>
      <c r="H89" s="48">
        <f t="shared" si="1"/>
        <v>116.5</v>
      </c>
    </row>
    <row r="90" spans="1:8" x14ac:dyDescent="0.25">
      <c r="A90" s="9">
        <v>86</v>
      </c>
      <c r="B90" s="10">
        <f t="shared" si="3"/>
        <v>77.370000000000147</v>
      </c>
      <c r="C90" s="51"/>
      <c r="D90" s="9">
        <v>86</v>
      </c>
      <c r="E90" s="10">
        <f t="shared" si="0"/>
        <v>83.760000000000034</v>
      </c>
      <c r="F90" s="51"/>
      <c r="G90" s="13">
        <v>86</v>
      </c>
      <c r="H90" s="48">
        <f t="shared" si="1"/>
        <v>117.75</v>
      </c>
    </row>
    <row r="91" spans="1:8" x14ac:dyDescent="0.25">
      <c r="A91" s="9">
        <v>87</v>
      </c>
      <c r="B91" s="10">
        <f t="shared" si="3"/>
        <v>78.21000000000015</v>
      </c>
      <c r="C91" s="51"/>
      <c r="D91" s="9">
        <v>87</v>
      </c>
      <c r="E91" s="10">
        <f t="shared" si="0"/>
        <v>84.650000000000034</v>
      </c>
      <c r="F91" s="51"/>
      <c r="G91" s="13">
        <v>87</v>
      </c>
      <c r="H91" s="48">
        <f t="shared" si="1"/>
        <v>119</v>
      </c>
    </row>
    <row r="92" spans="1:8" x14ac:dyDescent="0.25">
      <c r="A92" s="9">
        <v>88</v>
      </c>
      <c r="B92" s="10">
        <f t="shared" si="3"/>
        <v>79.050000000000153</v>
      </c>
      <c r="C92" s="51"/>
      <c r="D92" s="9">
        <v>88</v>
      </c>
      <c r="E92" s="10">
        <f t="shared" si="0"/>
        <v>85.540000000000035</v>
      </c>
      <c r="F92" s="51"/>
      <c r="G92" s="13">
        <v>88</v>
      </c>
      <c r="H92" s="48">
        <f t="shared" si="1"/>
        <v>120.25</v>
      </c>
    </row>
    <row r="93" spans="1:8" x14ac:dyDescent="0.25">
      <c r="A93" s="9">
        <v>89</v>
      </c>
      <c r="B93" s="10">
        <f t="shared" si="3"/>
        <v>79.890000000000157</v>
      </c>
      <c r="C93" s="51"/>
      <c r="D93" s="9">
        <v>89</v>
      </c>
      <c r="E93" s="10">
        <f t="shared" si="0"/>
        <v>86.430000000000035</v>
      </c>
      <c r="F93" s="51"/>
      <c r="G93" s="13">
        <v>89</v>
      </c>
      <c r="H93" s="48">
        <f t="shared" si="1"/>
        <v>121.5</v>
      </c>
    </row>
    <row r="94" spans="1:8" x14ac:dyDescent="0.25">
      <c r="A94" s="9">
        <v>90</v>
      </c>
      <c r="B94" s="10">
        <f t="shared" si="3"/>
        <v>80.73000000000016</v>
      </c>
      <c r="C94" s="51"/>
      <c r="D94" s="9">
        <v>90</v>
      </c>
      <c r="E94" s="10">
        <f t="shared" si="0"/>
        <v>87.320000000000036</v>
      </c>
      <c r="F94" s="51"/>
      <c r="G94" s="13">
        <v>90</v>
      </c>
      <c r="H94" s="48">
        <f t="shared" si="1"/>
        <v>122.75</v>
      </c>
    </row>
    <row r="95" spans="1:8" x14ac:dyDescent="0.25">
      <c r="A95" s="9">
        <v>91</v>
      </c>
      <c r="B95" s="10">
        <f t="shared" si="3"/>
        <v>81.570000000000164</v>
      </c>
      <c r="C95" s="51"/>
      <c r="D95" s="9">
        <v>91</v>
      </c>
      <c r="E95" s="10">
        <f t="shared" si="0"/>
        <v>88.210000000000036</v>
      </c>
      <c r="F95" s="51"/>
      <c r="G95" s="13">
        <v>91</v>
      </c>
      <c r="H95" s="48">
        <f t="shared" si="1"/>
        <v>124</v>
      </c>
    </row>
    <row r="96" spans="1:8" x14ac:dyDescent="0.25">
      <c r="A96" s="9">
        <v>92</v>
      </c>
      <c r="B96" s="10">
        <f t="shared" si="3"/>
        <v>82.410000000000167</v>
      </c>
      <c r="C96" s="51"/>
      <c r="D96" s="9">
        <v>92</v>
      </c>
      <c r="E96" s="10">
        <f t="shared" si="0"/>
        <v>89.100000000000037</v>
      </c>
      <c r="F96" s="51"/>
      <c r="G96" s="13">
        <v>92</v>
      </c>
      <c r="H96" s="48">
        <f t="shared" si="1"/>
        <v>125.25</v>
      </c>
    </row>
    <row r="97" spans="1:8" x14ac:dyDescent="0.25">
      <c r="A97" s="9">
        <v>93</v>
      </c>
      <c r="B97" s="10">
        <f t="shared" si="3"/>
        <v>83.250000000000171</v>
      </c>
      <c r="C97" s="51"/>
      <c r="D97" s="9">
        <v>93</v>
      </c>
      <c r="E97" s="10">
        <f t="shared" si="0"/>
        <v>89.990000000000038</v>
      </c>
      <c r="F97" s="51"/>
      <c r="G97" s="13">
        <v>93</v>
      </c>
      <c r="H97" s="48">
        <f t="shared" si="1"/>
        <v>126.5</v>
      </c>
    </row>
    <row r="98" spans="1:8" x14ac:dyDescent="0.25">
      <c r="A98" s="9">
        <v>94</v>
      </c>
      <c r="B98" s="10">
        <f t="shared" si="3"/>
        <v>84.090000000000174</v>
      </c>
      <c r="C98" s="51"/>
      <c r="D98" s="9">
        <v>94</v>
      </c>
      <c r="E98" s="10">
        <f t="shared" si="0"/>
        <v>90.880000000000038</v>
      </c>
      <c r="F98" s="51"/>
      <c r="G98" s="13">
        <v>94</v>
      </c>
      <c r="H98" s="48">
        <f t="shared" si="1"/>
        <v>127.75</v>
      </c>
    </row>
    <row r="99" spans="1:8" x14ac:dyDescent="0.25">
      <c r="A99" s="9">
        <v>95</v>
      </c>
      <c r="B99" s="10">
        <f t="shared" si="3"/>
        <v>84.930000000000177</v>
      </c>
      <c r="C99" s="51"/>
      <c r="D99" s="9">
        <v>95</v>
      </c>
      <c r="E99" s="10">
        <f t="shared" si="0"/>
        <v>91.770000000000039</v>
      </c>
      <c r="F99" s="51"/>
      <c r="G99" s="13">
        <v>95</v>
      </c>
      <c r="H99" s="48">
        <f t="shared" si="1"/>
        <v>129</v>
      </c>
    </row>
    <row r="100" spans="1:8" x14ac:dyDescent="0.25">
      <c r="A100" s="9">
        <v>96</v>
      </c>
      <c r="B100" s="10">
        <f t="shared" si="3"/>
        <v>85.770000000000181</v>
      </c>
      <c r="C100" s="51"/>
      <c r="D100" s="9">
        <v>96</v>
      </c>
      <c r="E100" s="10">
        <f t="shared" ref="E100:E104" si="4">E99+$E$106</f>
        <v>92.660000000000039</v>
      </c>
      <c r="F100" s="51"/>
      <c r="G100" s="13">
        <v>96</v>
      </c>
      <c r="H100" s="48">
        <f t="shared" ref="H100:H104" si="5">H99+$H$106</f>
        <v>130.25</v>
      </c>
    </row>
    <row r="101" spans="1:8" x14ac:dyDescent="0.25">
      <c r="A101" s="9">
        <v>97</v>
      </c>
      <c r="B101" s="10">
        <f t="shared" si="3"/>
        <v>86.610000000000184</v>
      </c>
      <c r="C101" s="51"/>
      <c r="D101" s="9">
        <v>97</v>
      </c>
      <c r="E101" s="10">
        <f t="shared" si="4"/>
        <v>93.55000000000004</v>
      </c>
      <c r="F101" s="51"/>
      <c r="G101" s="13">
        <v>97</v>
      </c>
      <c r="H101" s="48">
        <f t="shared" si="5"/>
        <v>131.5</v>
      </c>
    </row>
    <row r="102" spans="1:8" x14ac:dyDescent="0.25">
      <c r="A102" s="9">
        <v>98</v>
      </c>
      <c r="B102" s="10">
        <f t="shared" si="3"/>
        <v>87.450000000000188</v>
      </c>
      <c r="C102" s="51"/>
      <c r="D102" s="9">
        <v>98</v>
      </c>
      <c r="E102" s="10">
        <f t="shared" si="4"/>
        <v>94.44000000000004</v>
      </c>
      <c r="F102" s="51"/>
      <c r="G102" s="13">
        <v>98</v>
      </c>
      <c r="H102" s="48">
        <f t="shared" si="5"/>
        <v>132.75</v>
      </c>
    </row>
    <row r="103" spans="1:8" x14ac:dyDescent="0.25">
      <c r="A103" s="9">
        <v>99</v>
      </c>
      <c r="B103" s="10">
        <f t="shared" si="3"/>
        <v>88.290000000000191</v>
      </c>
      <c r="C103" s="51"/>
      <c r="D103" s="9">
        <v>99</v>
      </c>
      <c r="E103" s="10">
        <f t="shared" si="4"/>
        <v>95.330000000000041</v>
      </c>
      <c r="F103" s="51"/>
      <c r="G103" s="13">
        <v>99</v>
      </c>
      <c r="H103" s="48">
        <f t="shared" si="5"/>
        <v>134</v>
      </c>
    </row>
    <row r="104" spans="1:8" x14ac:dyDescent="0.25">
      <c r="A104" s="9">
        <v>100</v>
      </c>
      <c r="B104" s="10">
        <f t="shared" si="3"/>
        <v>89.130000000000194</v>
      </c>
      <c r="C104" s="51"/>
      <c r="D104" s="9">
        <v>100</v>
      </c>
      <c r="E104" s="10">
        <f t="shared" si="4"/>
        <v>96.220000000000041</v>
      </c>
      <c r="F104" s="51"/>
      <c r="G104" s="13">
        <v>100</v>
      </c>
      <c r="H104" s="48">
        <f t="shared" si="5"/>
        <v>135.25</v>
      </c>
    </row>
    <row r="106" spans="1:8" x14ac:dyDescent="0.25">
      <c r="A106" s="43" t="s">
        <v>128</v>
      </c>
      <c r="B106">
        <f>0.84</f>
        <v>0.84</v>
      </c>
      <c r="E106">
        <f>0.89</f>
        <v>0.89</v>
      </c>
      <c r="H106">
        <f>1.25</f>
        <v>1.25</v>
      </c>
    </row>
  </sheetData>
  <pageMargins left="0.7" right="0.7" top="0.75" bottom="0.75" header="0.3" footer="0.3"/>
  <pageSetup paperSize="9" orientation="portrait" r:id="rId1"/>
  <ignoredErrors>
    <ignoredError sqref="B46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287"/>
  <sheetViews>
    <sheetView tabSelected="1" topLeftCell="I1" workbookViewId="0">
      <selection activeCell="Z2" sqref="Z2"/>
    </sheetView>
  </sheetViews>
  <sheetFormatPr baseColWidth="10" defaultColWidth="9.140625" defaultRowHeight="15" x14ac:dyDescent="0.25"/>
  <cols>
    <col min="1" max="1" width="15.28515625" style="2" bestFit="1" customWidth="1"/>
    <col min="2" max="2" width="16.7109375" style="18" bestFit="1" customWidth="1"/>
    <col min="3" max="3" width="24.28515625" customWidth="1"/>
    <col min="4" max="4" width="14" customWidth="1"/>
    <col min="5" max="5" width="19.140625" customWidth="1"/>
    <col min="6" max="6" width="29.42578125" customWidth="1"/>
    <col min="7" max="8" width="15.85546875" customWidth="1"/>
    <col min="9" max="9" width="15.85546875" style="3" customWidth="1"/>
    <col min="10" max="10" width="9.85546875" customWidth="1"/>
    <col min="11" max="11" width="11.140625" customWidth="1"/>
    <col min="12" max="12" width="14" customWidth="1"/>
    <col min="13" max="13" width="13.5703125" customWidth="1"/>
    <col min="14" max="16" width="11.140625" customWidth="1"/>
    <col min="17" max="17" width="17" customWidth="1"/>
    <col min="18" max="18" width="3" customWidth="1"/>
    <col min="19" max="19" width="16.42578125" customWidth="1"/>
    <col min="20" max="20" width="4.42578125" customWidth="1"/>
    <col min="21" max="21" width="17" customWidth="1"/>
    <col min="22" max="22" width="4.85546875" customWidth="1"/>
    <col min="23" max="23" width="14.85546875" customWidth="1"/>
    <col min="24" max="24" width="3.140625" customWidth="1"/>
    <col min="25" max="25" width="15.140625" customWidth="1"/>
    <col min="26" max="26" width="5.85546875" bestFit="1" customWidth="1"/>
    <col min="27" max="27" width="16.7109375" style="3" bestFit="1" customWidth="1"/>
    <col min="28" max="28" width="13" style="3" customWidth="1"/>
    <col min="29" max="29" width="22" style="3" bestFit="1" customWidth="1"/>
    <col min="30" max="30" width="19.140625" style="3" bestFit="1" customWidth="1"/>
    <col min="31" max="31" width="9.5703125" style="3" bestFit="1" customWidth="1"/>
    <col min="32" max="32" width="26.85546875" style="3" customWidth="1"/>
    <col min="33" max="33" width="18" style="3" bestFit="1" customWidth="1"/>
    <col min="34" max="34" width="18" style="3" customWidth="1"/>
    <col min="35" max="35" width="22.85546875" style="3" bestFit="1" customWidth="1"/>
    <col min="36" max="36" width="25.7109375" style="3" bestFit="1" customWidth="1"/>
    <col min="37" max="37" width="11.5703125" style="3" bestFit="1" customWidth="1"/>
  </cols>
  <sheetData>
    <row r="1" spans="1:37" s="1" customFormat="1" x14ac:dyDescent="0.25">
      <c r="A1" s="5" t="s">
        <v>53</v>
      </c>
      <c r="B1" s="17" t="s">
        <v>0</v>
      </c>
      <c r="C1" s="6" t="s">
        <v>1</v>
      </c>
      <c r="D1" s="6" t="s">
        <v>2</v>
      </c>
      <c r="E1" s="6" t="s">
        <v>21</v>
      </c>
      <c r="F1" s="6" t="s">
        <v>54</v>
      </c>
      <c r="G1" s="6" t="s">
        <v>19</v>
      </c>
      <c r="H1" s="6" t="s">
        <v>20</v>
      </c>
      <c r="I1" s="7" t="s">
        <v>17</v>
      </c>
      <c r="J1" s="6" t="s">
        <v>18</v>
      </c>
      <c r="K1" s="6" t="s">
        <v>3</v>
      </c>
      <c r="L1" s="6" t="s">
        <v>9</v>
      </c>
      <c r="M1" s="6" t="s">
        <v>10</v>
      </c>
      <c r="N1" s="6" t="s">
        <v>11</v>
      </c>
      <c r="O1" s="6" t="s">
        <v>80</v>
      </c>
      <c r="P1" s="6" t="s">
        <v>81</v>
      </c>
      <c r="Q1" s="44" t="s">
        <v>13</v>
      </c>
      <c r="R1" s="44"/>
      <c r="S1" s="44" t="s">
        <v>14</v>
      </c>
      <c r="T1" s="44"/>
      <c r="U1" s="45" t="s">
        <v>133</v>
      </c>
      <c r="V1" s="46"/>
      <c r="W1" s="44" t="s">
        <v>15</v>
      </c>
      <c r="X1" s="44"/>
      <c r="Y1" s="6" t="s">
        <v>5</v>
      </c>
      <c r="Z1" s="6" t="s">
        <v>85</v>
      </c>
      <c r="AA1" s="7" t="s">
        <v>120</v>
      </c>
      <c r="AB1" s="7" t="s">
        <v>84</v>
      </c>
      <c r="AC1" s="7" t="s">
        <v>118</v>
      </c>
      <c r="AD1" s="7" t="s">
        <v>88</v>
      </c>
      <c r="AE1" s="7" t="s">
        <v>6</v>
      </c>
      <c r="AF1" s="7" t="s">
        <v>7</v>
      </c>
      <c r="AG1" s="7" t="s">
        <v>121</v>
      </c>
      <c r="AH1" s="7" t="s">
        <v>12</v>
      </c>
      <c r="AI1" s="7" t="s">
        <v>8</v>
      </c>
      <c r="AJ1" s="7" t="s">
        <v>122</v>
      </c>
      <c r="AK1" s="7" t="s">
        <v>16</v>
      </c>
    </row>
    <row r="2" spans="1:37" x14ac:dyDescent="0.25">
      <c r="A2" s="8">
        <v>43790</v>
      </c>
      <c r="B2" s="16">
        <v>43803</v>
      </c>
      <c r="C2" s="9" t="s">
        <v>66</v>
      </c>
      <c r="D2" s="9" t="s">
        <v>67</v>
      </c>
      <c r="E2" s="9" t="s">
        <v>24</v>
      </c>
      <c r="F2" s="9" t="s">
        <v>71</v>
      </c>
      <c r="G2" s="9" t="s">
        <v>69</v>
      </c>
      <c r="H2" s="9" t="str">
        <f>IF(E2="INTERFACE",G2," ")</f>
        <v>FAXW1911-0016</v>
      </c>
      <c r="I2" s="10">
        <v>4301</v>
      </c>
      <c r="J2" s="9" t="s">
        <v>29</v>
      </c>
      <c r="K2" s="9">
        <v>19</v>
      </c>
      <c r="L2" s="9">
        <v>109334658</v>
      </c>
      <c r="M2" s="9"/>
      <c r="N2" s="9"/>
      <c r="O2" s="9"/>
      <c r="P2" s="9"/>
      <c r="Q2" s="9">
        <v>115.3</v>
      </c>
      <c r="R2" s="9" t="s">
        <v>4</v>
      </c>
      <c r="S2" s="9"/>
      <c r="T2" s="9" t="s">
        <v>4</v>
      </c>
      <c r="U2" s="9">
        <f>ROUNDUP(S2,0)</f>
        <v>0</v>
      </c>
      <c r="V2" s="9" t="s">
        <v>4</v>
      </c>
      <c r="W2" s="9"/>
      <c r="X2" s="9" t="s">
        <v>4</v>
      </c>
      <c r="Y2" s="9" t="s">
        <v>31</v>
      </c>
      <c r="Z2" s="9" t="str">
        <f>VLOOKUP("GRECE",BDD_1!$A$2:$C$26,2,FALSE)</f>
        <v>Z2</v>
      </c>
      <c r="AA2" s="10"/>
      <c r="AB2" s="10" t="str">
        <f>IF(AND(Y2="CHRONOPOST",K2&gt;1),"OUI","NON")</f>
        <v>NON</v>
      </c>
      <c r="AC2" s="10" t="str">
        <f>IF(AB2="NON","0",IF(AND(AB2="OUI",Z2=1),6.9,9))</f>
        <v>0</v>
      </c>
      <c r="AD2" s="10" t="str">
        <f>IF(AB2="NON","0",IF(Y2="CHRONOPOST",((K2-1)*AC2),""))</f>
        <v>0</v>
      </c>
      <c r="AE2" s="10">
        <f>IF(Y2="CHRONOPOST",BDD_1!$H$22*K2,BDD_1!$H$23*K2)</f>
        <v>0</v>
      </c>
      <c r="AF2" s="10">
        <f>IF(Y2="CHRONOPOST",((AA2+AD2)*0.15),0)</f>
        <v>0</v>
      </c>
      <c r="AG2" s="10">
        <f>AA2+AD2+AE2+AF2</f>
        <v>0</v>
      </c>
      <c r="AH2" s="10">
        <f>(AG2+(AG2*0.15))</f>
        <v>0</v>
      </c>
      <c r="AI2" s="10">
        <v>0</v>
      </c>
      <c r="AJ2" s="10"/>
      <c r="AK2" s="10">
        <f>AI2-AJ2</f>
        <v>0</v>
      </c>
    </row>
    <row r="3" spans="1:37" x14ac:dyDescent="0.25">
      <c r="A3" s="8">
        <v>43790</v>
      </c>
      <c r="B3" s="16">
        <v>43803</v>
      </c>
      <c r="C3" s="9" t="s">
        <v>66</v>
      </c>
      <c r="D3" s="9" t="s">
        <v>67</v>
      </c>
      <c r="E3" s="9" t="s">
        <v>24</v>
      </c>
      <c r="F3" s="9" t="s">
        <v>72</v>
      </c>
      <c r="G3" s="9" t="s">
        <v>70</v>
      </c>
      <c r="H3" s="9" t="str">
        <f>IF(E3="INTERFACE",G3," ")</f>
        <v>FAXW1911-0017</v>
      </c>
      <c r="I3" s="10">
        <v>4571.5</v>
      </c>
      <c r="J3" s="9" t="s">
        <v>29</v>
      </c>
      <c r="K3" s="9">
        <v>8</v>
      </c>
      <c r="L3" s="9">
        <v>109334658</v>
      </c>
      <c r="M3" s="9"/>
      <c r="N3" s="9"/>
      <c r="O3" s="9"/>
      <c r="P3" s="9"/>
      <c r="Q3" s="9">
        <v>120</v>
      </c>
      <c r="R3" s="9" t="s">
        <v>4</v>
      </c>
      <c r="S3" s="9"/>
      <c r="T3" s="9" t="s">
        <v>4</v>
      </c>
      <c r="U3" s="9">
        <f t="shared" ref="U3:U26" si="0">ROUNDUP(S3,0)</f>
        <v>0</v>
      </c>
      <c r="V3" s="9" t="s">
        <v>4</v>
      </c>
      <c r="W3" s="9"/>
      <c r="X3" s="9" t="s">
        <v>4</v>
      </c>
      <c r="Y3" s="9" t="s">
        <v>31</v>
      </c>
      <c r="Z3" s="9" t="str">
        <f>VLOOKUP("GRECE",BDD_1!$A$2:$C$26,2,FALSE)</f>
        <v>Z2</v>
      </c>
      <c r="AA3" s="10" t="str">
        <f>IFERROR(IF(Z3="1",INDEX(BDD_2!$A$5:$B$104,$U$2,$Z$2),INDEX(BDD_2!$D$5:$E$104,$U$2,$Z$2)),"")</f>
        <v/>
      </c>
      <c r="AB3" s="10" t="str">
        <f t="shared" ref="AB3:AB29" si="1">IF(AND(Y3="CHRONOPOST",K3&gt;1),"OUI","NON")</f>
        <v>NON</v>
      </c>
      <c r="AC3" s="10" t="str">
        <f t="shared" ref="AC3:AC25" si="2">IF(AB3="NON","0",IF(AND(AB3="OUI",Z3=1),6.9,9))</f>
        <v>0</v>
      </c>
      <c r="AD3" s="10" t="str">
        <f t="shared" ref="AD3:AD25" si="3">IF(AB3="NON","0",IF(Y3="CHRONOPOST",((K3-1)*AC3),""))</f>
        <v>0</v>
      </c>
      <c r="AE3" s="10">
        <f>IF(Y3="CHRONOPOST",BDD_1!$H$22*K3,BDD_1!$H$23*K3)</f>
        <v>0</v>
      </c>
      <c r="AF3" s="10">
        <f t="shared" ref="AF3:AF29" si="4">IF(Y3="CHRONOPOST",((AA3+AD3)*0.15),0)</f>
        <v>0</v>
      </c>
      <c r="AG3" s="10" t="e">
        <f t="shared" ref="AG3:AG22" si="5">AA3+AD3+AE3+AF3</f>
        <v>#VALUE!</v>
      </c>
      <c r="AH3" s="10" t="e">
        <f t="shared" ref="AH3:AH29" si="6">(AG3+(AG3*0.15))</f>
        <v>#VALUE!</v>
      </c>
      <c r="AI3" s="10">
        <v>0</v>
      </c>
      <c r="AJ3" s="10"/>
      <c r="AK3" s="10">
        <f t="shared" ref="AK3:AK26" si="7">AI3-AJ3</f>
        <v>0</v>
      </c>
    </row>
    <row r="4" spans="1:37" x14ac:dyDescent="0.25">
      <c r="A4" s="8">
        <v>43790</v>
      </c>
      <c r="B4" s="16">
        <v>43803</v>
      </c>
      <c r="C4" s="9" t="s">
        <v>66</v>
      </c>
      <c r="D4" s="9" t="s">
        <v>67</v>
      </c>
      <c r="E4" s="9" t="s">
        <v>27</v>
      </c>
      <c r="F4" s="9" t="s">
        <v>73</v>
      </c>
      <c r="G4" s="9" t="s">
        <v>74</v>
      </c>
      <c r="H4" s="9" t="s">
        <v>75</v>
      </c>
      <c r="I4" s="10">
        <v>199.44</v>
      </c>
      <c r="J4" s="9" t="s">
        <v>29</v>
      </c>
      <c r="K4" s="9">
        <f>19+8</f>
        <v>27</v>
      </c>
      <c r="L4" s="9">
        <v>109334658</v>
      </c>
      <c r="M4" s="9"/>
      <c r="N4" s="9"/>
      <c r="O4" s="9"/>
      <c r="P4" s="9"/>
      <c r="Q4" s="9">
        <f>Q2+Q3</f>
        <v>235.3</v>
      </c>
      <c r="R4" s="9" t="s">
        <v>4</v>
      </c>
      <c r="S4" s="9">
        <v>180</v>
      </c>
      <c r="T4" s="9" t="s">
        <v>4</v>
      </c>
      <c r="U4" s="9">
        <f t="shared" si="0"/>
        <v>180</v>
      </c>
      <c r="V4" s="9" t="s">
        <v>4</v>
      </c>
      <c r="W4" s="9">
        <v>450.75</v>
      </c>
      <c r="X4" s="9" t="s">
        <v>4</v>
      </c>
      <c r="Y4" s="9" t="s">
        <v>31</v>
      </c>
      <c r="Z4" s="9" t="str">
        <f>VLOOKUP("GRECE",BDD_1!$A$2:$C$26,2,FALSE)</f>
        <v>Z2</v>
      </c>
      <c r="AA4" s="10"/>
      <c r="AB4" s="10" t="str">
        <f t="shared" si="1"/>
        <v>NON</v>
      </c>
      <c r="AC4" s="10" t="str">
        <f t="shared" si="2"/>
        <v>0</v>
      </c>
      <c r="AD4" s="10" t="str">
        <f t="shared" si="3"/>
        <v>0</v>
      </c>
      <c r="AE4" s="10">
        <f>IF(Y4="CHRONOPOST",BDD_1!$H$22*K4,BDD_1!$H$23*K4)</f>
        <v>0</v>
      </c>
      <c r="AF4" s="10">
        <f t="shared" si="4"/>
        <v>0</v>
      </c>
      <c r="AG4" s="10">
        <f t="shared" si="5"/>
        <v>0</v>
      </c>
      <c r="AH4" s="10">
        <f t="shared" si="6"/>
        <v>0</v>
      </c>
      <c r="AI4" s="10">
        <v>199.44</v>
      </c>
      <c r="AJ4" s="10">
        <v>291.79000000000002</v>
      </c>
      <c r="AK4" s="10">
        <f t="shared" si="7"/>
        <v>-92.350000000000023</v>
      </c>
    </row>
    <row r="5" spans="1:37" x14ac:dyDescent="0.25">
      <c r="A5" s="8">
        <v>43795</v>
      </c>
      <c r="B5" s="16">
        <v>43802</v>
      </c>
      <c r="C5" s="9" t="s">
        <v>43</v>
      </c>
      <c r="D5" s="9" t="s">
        <v>23</v>
      </c>
      <c r="E5" s="9" t="s">
        <v>24</v>
      </c>
      <c r="F5" s="9"/>
      <c r="G5" s="9" t="s">
        <v>68</v>
      </c>
      <c r="H5" s="9" t="str">
        <f>IF(E5="INTERFACE",G5," ")</f>
        <v>FAXW1911-0019</v>
      </c>
      <c r="I5" s="10">
        <v>6028.75</v>
      </c>
      <c r="J5" s="9" t="s">
        <v>28</v>
      </c>
      <c r="K5" s="9">
        <v>5</v>
      </c>
      <c r="L5" s="9">
        <v>108434779</v>
      </c>
      <c r="M5" s="9"/>
      <c r="N5" s="9"/>
      <c r="O5" s="9"/>
      <c r="P5" s="9"/>
      <c r="Q5" s="9">
        <v>106.6</v>
      </c>
      <c r="R5" s="9" t="s">
        <v>4</v>
      </c>
      <c r="S5" s="9">
        <v>180</v>
      </c>
      <c r="T5" s="9" t="s">
        <v>4</v>
      </c>
      <c r="U5" s="9">
        <f t="shared" si="0"/>
        <v>180</v>
      </c>
      <c r="V5" s="9" t="s">
        <v>4</v>
      </c>
      <c r="W5" s="9">
        <v>132</v>
      </c>
      <c r="X5" s="9" t="s">
        <v>4</v>
      </c>
      <c r="Y5" s="9" t="s">
        <v>31</v>
      </c>
      <c r="Z5" s="9" t="str">
        <f>VLOOKUP("PAYS-BAS",BDD_1!$A$2:$C$26,2,FALSE)</f>
        <v>Z1</v>
      </c>
      <c r="AA5" s="10" t="str">
        <f>IFERROR(IF(Z5="1",INDEX(BDD_2!$A$5:$B$104,$U$2,$Z$2),INDEX(BDD_2!$D$5:$E$104,$U$2,$Z$2)),"")</f>
        <v/>
      </c>
      <c r="AB5" s="10" t="str">
        <f t="shared" si="1"/>
        <v>NON</v>
      </c>
      <c r="AC5" s="10" t="str">
        <f t="shared" si="2"/>
        <v>0</v>
      </c>
      <c r="AD5" s="10" t="str">
        <f t="shared" si="3"/>
        <v>0</v>
      </c>
      <c r="AE5" s="10">
        <f>IF(Y5="CHRONOPOST",BDD_1!$H$22*K5,BDD_1!$H$23*K5)</f>
        <v>0</v>
      </c>
      <c r="AF5" s="10">
        <f t="shared" si="4"/>
        <v>0</v>
      </c>
      <c r="AG5" s="10" t="e">
        <f t="shared" si="5"/>
        <v>#VALUE!</v>
      </c>
      <c r="AH5" s="10" t="e">
        <f t="shared" si="6"/>
        <v>#VALUE!</v>
      </c>
      <c r="AI5" s="10">
        <v>111.25</v>
      </c>
      <c r="AJ5" s="10">
        <v>103.81</v>
      </c>
      <c r="AK5" s="10">
        <f t="shared" si="7"/>
        <v>7.4399999999999977</v>
      </c>
    </row>
    <row r="6" spans="1:37" x14ac:dyDescent="0.25">
      <c r="A6" s="8">
        <v>43795</v>
      </c>
      <c r="B6" s="16">
        <v>43802</v>
      </c>
      <c r="C6" s="9" t="s">
        <v>55</v>
      </c>
      <c r="D6" s="9" t="s">
        <v>23</v>
      </c>
      <c r="E6" s="9" t="s">
        <v>24</v>
      </c>
      <c r="F6" s="9"/>
      <c r="G6" s="9" t="s">
        <v>56</v>
      </c>
      <c r="H6" s="9" t="str">
        <f>IF(E6="INTERFACE",G6," ")</f>
        <v>FAXW1911-0020</v>
      </c>
      <c r="I6" s="10">
        <v>1224.8699999999999</v>
      </c>
      <c r="J6" s="9" t="s">
        <v>28</v>
      </c>
      <c r="K6" s="9">
        <v>1</v>
      </c>
      <c r="L6" s="9" t="s">
        <v>57</v>
      </c>
      <c r="M6" s="9"/>
      <c r="N6" s="9"/>
      <c r="O6" s="9"/>
      <c r="P6" s="9"/>
      <c r="Q6" s="9">
        <v>17.100000000000001</v>
      </c>
      <c r="R6" s="9" t="s">
        <v>4</v>
      </c>
      <c r="S6" s="9">
        <v>18.45</v>
      </c>
      <c r="T6" s="9" t="s">
        <v>4</v>
      </c>
      <c r="U6" s="9">
        <f t="shared" si="0"/>
        <v>19</v>
      </c>
      <c r="V6" s="9" t="s">
        <v>4</v>
      </c>
      <c r="W6" s="9"/>
      <c r="X6" s="9" t="s">
        <v>4</v>
      </c>
      <c r="Y6" s="9" t="s">
        <v>26</v>
      </c>
      <c r="Z6" s="9" t="str">
        <f>VLOOKUP("PAYS-BAS",BDD_1!$A$2:$C$26,2,FALSE)</f>
        <v>Z1</v>
      </c>
      <c r="AA6" s="10" t="str">
        <f>IFERROR(IF(Z6="1",INDEX(BDD_2!$A$5:$B$104,$U$2,$Z$2),INDEX(BDD_2!$D$5:$E$104,$U$2,$Z$2)),"")</f>
        <v/>
      </c>
      <c r="AB6" s="10" t="str">
        <f t="shared" si="1"/>
        <v>NON</v>
      </c>
      <c r="AC6" s="10" t="str">
        <f t="shared" si="2"/>
        <v>0</v>
      </c>
      <c r="AD6" s="10" t="str">
        <f t="shared" si="3"/>
        <v>0</v>
      </c>
      <c r="AE6" s="10">
        <f>IF(Y6="CHRONOPOST",BDD_1!$H$22*K6,BDD_1!$H$23*K6)</f>
        <v>0.65</v>
      </c>
      <c r="AF6" s="10" t="e">
        <f t="shared" si="4"/>
        <v>#VALUE!</v>
      </c>
      <c r="AG6" s="10" t="e">
        <f t="shared" si="5"/>
        <v>#VALUE!</v>
      </c>
      <c r="AH6" s="10" t="e">
        <f t="shared" si="6"/>
        <v>#VALUE!</v>
      </c>
      <c r="AI6" s="10">
        <v>29.37</v>
      </c>
      <c r="AJ6" s="10"/>
      <c r="AK6" s="10">
        <f t="shared" si="7"/>
        <v>29.37</v>
      </c>
    </row>
    <row r="7" spans="1:37" x14ac:dyDescent="0.25">
      <c r="A7" s="8">
        <v>43795</v>
      </c>
      <c r="B7" s="16">
        <v>43803</v>
      </c>
      <c r="C7" s="9" t="s">
        <v>35</v>
      </c>
      <c r="D7" s="9" t="s">
        <v>36</v>
      </c>
      <c r="E7" s="9" t="s">
        <v>24</v>
      </c>
      <c r="F7" s="9"/>
      <c r="G7" s="9" t="s">
        <v>58</v>
      </c>
      <c r="H7" s="9" t="str">
        <f>IF(E7="INTERFACE",G7," ")</f>
        <v>FAXW1911-0021</v>
      </c>
      <c r="I7" s="10">
        <v>1701.48</v>
      </c>
      <c r="J7" s="9" t="s">
        <v>28</v>
      </c>
      <c r="K7" s="9">
        <v>2</v>
      </c>
      <c r="L7" s="9" t="s">
        <v>60</v>
      </c>
      <c r="M7" s="11" t="s">
        <v>59</v>
      </c>
      <c r="N7" s="9"/>
      <c r="O7" s="9"/>
      <c r="P7" s="9"/>
      <c r="Q7" s="9">
        <f>2.3+23.4</f>
        <v>25.7</v>
      </c>
      <c r="R7" s="9" t="s">
        <v>4</v>
      </c>
      <c r="S7" s="9">
        <v>27.92</v>
      </c>
      <c r="T7" s="9" t="s">
        <v>4</v>
      </c>
      <c r="U7" s="9">
        <f t="shared" si="0"/>
        <v>28</v>
      </c>
      <c r="V7" s="9" t="s">
        <v>4</v>
      </c>
      <c r="W7" s="9"/>
      <c r="X7" s="9" t="s">
        <v>4</v>
      </c>
      <c r="Y7" s="9" t="s">
        <v>26</v>
      </c>
      <c r="Z7" s="9" t="str">
        <f>VLOOKUP("ALLEMAGNE",BDD_1!$A$2:$C$26,2,FALSE)</f>
        <v>Z1</v>
      </c>
      <c r="AA7" s="10" t="e">
        <f>INDEX(BDD_2!$B$5:$H$104,MATCH(U7,BDD_2!$A$5:$A$104,1))</f>
        <v>#REF!</v>
      </c>
      <c r="AB7" s="10" t="str">
        <f t="shared" si="1"/>
        <v>OUI</v>
      </c>
      <c r="AC7" s="10">
        <f t="shared" si="2"/>
        <v>9</v>
      </c>
      <c r="AD7" s="10">
        <f t="shared" si="3"/>
        <v>9</v>
      </c>
      <c r="AE7" s="10">
        <f>IF(Y7="CHRONOPOST",BDD_1!$H$22*K7,BDD_1!$H$23*K7)</f>
        <v>1.3</v>
      </c>
      <c r="AF7" s="10" t="e">
        <f t="shared" si="4"/>
        <v>#REF!</v>
      </c>
      <c r="AG7" s="10" t="e">
        <f t="shared" si="5"/>
        <v>#REF!</v>
      </c>
      <c r="AH7" s="10" t="e">
        <f t="shared" si="6"/>
        <v>#REF!</v>
      </c>
      <c r="AI7" s="10">
        <v>46.48</v>
      </c>
      <c r="AJ7" s="10"/>
      <c r="AK7" s="10">
        <f t="shared" si="7"/>
        <v>46.48</v>
      </c>
    </row>
    <row r="8" spans="1:37" x14ac:dyDescent="0.25">
      <c r="A8" s="8">
        <v>43801</v>
      </c>
      <c r="B8" s="16">
        <v>43801</v>
      </c>
      <c r="C8" s="9" t="s">
        <v>22</v>
      </c>
      <c r="D8" s="9" t="s">
        <v>23</v>
      </c>
      <c r="E8" s="9" t="s">
        <v>24</v>
      </c>
      <c r="F8" s="9"/>
      <c r="G8" s="9" t="s">
        <v>25</v>
      </c>
      <c r="H8" s="9" t="str">
        <f>IF(E8="INTERFACE",G8," ")</f>
        <v>FAXW1912-0001</v>
      </c>
      <c r="I8" s="10">
        <v>153.05000000000001</v>
      </c>
      <c r="J8" s="9" t="s">
        <v>28</v>
      </c>
      <c r="K8" s="9">
        <v>1</v>
      </c>
      <c r="L8" s="9" t="s">
        <v>34</v>
      </c>
      <c r="M8" s="9"/>
      <c r="N8" s="9"/>
      <c r="O8" s="9"/>
      <c r="P8" s="9"/>
      <c r="Q8" s="9">
        <v>2.2999999999999998</v>
      </c>
      <c r="R8" s="9" t="s">
        <v>4</v>
      </c>
      <c r="S8" s="9">
        <v>4.05</v>
      </c>
      <c r="T8" s="9" t="s">
        <v>4</v>
      </c>
      <c r="U8" s="9">
        <f t="shared" si="0"/>
        <v>5</v>
      </c>
      <c r="V8" s="9" t="s">
        <v>4</v>
      </c>
      <c r="W8" s="9"/>
      <c r="X8" s="9" t="s">
        <v>4</v>
      </c>
      <c r="Y8" s="9" t="s">
        <v>26</v>
      </c>
      <c r="Z8" s="9" t="str">
        <f>VLOOKUP("PAYS-BAS",BDD_1!$A$2:$C$26,2,FALSE)</f>
        <v>Z1</v>
      </c>
      <c r="AA8" s="10" t="e">
        <f>INDEX(BDD_2!$B$5:$H$104,MATCH(U8,BDD_2!$A$5:$A$104,1))</f>
        <v>#REF!</v>
      </c>
      <c r="AB8" s="10" t="str">
        <f t="shared" si="1"/>
        <v>NON</v>
      </c>
      <c r="AC8" s="10" t="str">
        <f t="shared" si="2"/>
        <v>0</v>
      </c>
      <c r="AD8" s="10" t="str">
        <f t="shared" si="3"/>
        <v>0</v>
      </c>
      <c r="AE8" s="10">
        <f>IF(Y8="CHRONOPOST",BDD_1!$H$22*K8,BDD_1!$H$23*K8)</f>
        <v>0.65</v>
      </c>
      <c r="AF8" s="10" t="e">
        <f t="shared" si="4"/>
        <v>#REF!</v>
      </c>
      <c r="AG8" s="10" t="e">
        <f t="shared" si="5"/>
        <v>#REF!</v>
      </c>
      <c r="AH8" s="10" t="e">
        <f t="shared" si="6"/>
        <v>#REF!</v>
      </c>
      <c r="AI8" s="10">
        <v>15.05</v>
      </c>
      <c r="AJ8" s="10"/>
      <c r="AK8" s="10">
        <f t="shared" si="7"/>
        <v>15.05</v>
      </c>
    </row>
    <row r="9" spans="1:37" x14ac:dyDescent="0.25">
      <c r="A9" s="8">
        <v>43803</v>
      </c>
      <c r="B9" s="16">
        <v>43810</v>
      </c>
      <c r="C9" s="9" t="s">
        <v>35</v>
      </c>
      <c r="D9" s="9" t="s">
        <v>36</v>
      </c>
      <c r="E9" s="9" t="s">
        <v>24</v>
      </c>
      <c r="F9" s="9"/>
      <c r="G9" s="9" t="s">
        <v>37</v>
      </c>
      <c r="H9" s="9" t="str">
        <f>IF(E9="INTERFACE",G9," ")</f>
        <v>FAXW1912-0002</v>
      </c>
      <c r="I9" s="10">
        <v>1843.48</v>
      </c>
      <c r="J9" s="9" t="s">
        <v>28</v>
      </c>
      <c r="K9" s="9">
        <v>2</v>
      </c>
      <c r="L9" s="9" t="s">
        <v>38</v>
      </c>
      <c r="M9" s="9" t="s">
        <v>39</v>
      </c>
      <c r="N9" s="9"/>
      <c r="O9" s="9"/>
      <c r="P9" s="9"/>
      <c r="Q9" s="9">
        <f>11.9+18.79</f>
        <v>30.689999999999998</v>
      </c>
      <c r="R9" s="9" t="s">
        <v>4</v>
      </c>
      <c r="S9" s="9">
        <v>31.53</v>
      </c>
      <c r="T9" s="9" t="s">
        <v>4</v>
      </c>
      <c r="U9" s="9">
        <f t="shared" si="0"/>
        <v>32</v>
      </c>
      <c r="V9" s="9" t="s">
        <v>4</v>
      </c>
      <c r="W9" s="9"/>
      <c r="X9" s="9" t="s">
        <v>4</v>
      </c>
      <c r="Y9" s="9" t="s">
        <v>26</v>
      </c>
      <c r="Z9" s="9" t="str">
        <f>VLOOKUP("grece",BDD_1!$A$2:$C$26,2,FALSE)</f>
        <v>Z2</v>
      </c>
      <c r="AA9" s="10" t="e">
        <f>INDEX(BDD_2!$B$5:$H$104,MATCH(U9,BDD_2!$A$5:$A$104,1))</f>
        <v>#REF!</v>
      </c>
      <c r="AB9" s="10" t="str">
        <f t="shared" si="1"/>
        <v>OUI</v>
      </c>
      <c r="AC9" s="10">
        <f t="shared" si="2"/>
        <v>9</v>
      </c>
      <c r="AD9" s="10">
        <f t="shared" si="3"/>
        <v>9</v>
      </c>
      <c r="AE9" s="10">
        <f>IF(Y9="CHRONOPOST",BDD_1!$H$22*K9,BDD_1!$H$23*K9)</f>
        <v>1.3</v>
      </c>
      <c r="AF9" s="10" t="e">
        <f t="shared" si="4"/>
        <v>#REF!</v>
      </c>
      <c r="AG9" s="10" t="e">
        <f t="shared" si="5"/>
        <v>#REF!</v>
      </c>
      <c r="AH9" s="10" t="e">
        <f t="shared" si="6"/>
        <v>#REF!</v>
      </c>
      <c r="AI9" s="10">
        <v>46.48</v>
      </c>
      <c r="AJ9" s="10"/>
      <c r="AK9" s="10">
        <f t="shared" si="7"/>
        <v>46.48</v>
      </c>
    </row>
    <row r="10" spans="1:37" x14ac:dyDescent="0.25">
      <c r="A10" s="8">
        <v>43803</v>
      </c>
      <c r="B10" s="16">
        <v>43803</v>
      </c>
      <c r="C10" s="9" t="s">
        <v>62</v>
      </c>
      <c r="D10" s="9" t="s">
        <v>63</v>
      </c>
      <c r="E10" s="9" t="s">
        <v>47</v>
      </c>
      <c r="F10" s="9"/>
      <c r="G10" s="9"/>
      <c r="H10" s="9" t="str">
        <f t="shared" ref="H10:H11" si="8">IF(E10="INTERFACE",G10," ")</f>
        <v xml:space="preserve"> </v>
      </c>
      <c r="I10" s="10"/>
      <c r="J10" s="9" t="s">
        <v>116</v>
      </c>
      <c r="K10" s="9">
        <v>1</v>
      </c>
      <c r="L10" s="9" t="s">
        <v>61</v>
      </c>
      <c r="M10" s="9"/>
      <c r="N10" s="9"/>
      <c r="O10" s="9"/>
      <c r="P10" s="9"/>
      <c r="Q10" s="9">
        <v>0.6</v>
      </c>
      <c r="R10" s="9" t="s">
        <v>4</v>
      </c>
      <c r="S10" s="9">
        <v>0</v>
      </c>
      <c r="T10" s="9" t="s">
        <v>4</v>
      </c>
      <c r="U10" s="9">
        <f t="shared" si="0"/>
        <v>0</v>
      </c>
      <c r="V10" s="9" t="s">
        <v>4</v>
      </c>
      <c r="W10" s="9"/>
      <c r="X10" s="9" t="s">
        <v>4</v>
      </c>
      <c r="Y10" s="9" t="s">
        <v>26</v>
      </c>
      <c r="Z10" s="9" t="str">
        <f>VLOOKUP("ESPAGNE",BDD_1!$A$2:$C$26,2,FALSE)</f>
        <v>Z2</v>
      </c>
      <c r="AA10" s="10" t="e">
        <f>INDEX(BDD_2!$B$5:$H$104,MATCH(U10,BDD_2!$A$5:$A$104,1))</f>
        <v>#N/A</v>
      </c>
      <c r="AB10" s="10" t="str">
        <f t="shared" si="1"/>
        <v>NON</v>
      </c>
      <c r="AC10" s="10" t="str">
        <f t="shared" si="2"/>
        <v>0</v>
      </c>
      <c r="AD10" s="10" t="str">
        <f t="shared" si="3"/>
        <v>0</v>
      </c>
      <c r="AE10" s="10">
        <f>IF(Y10="CHRONOPOST",BDD_1!$H$22*K10,BDD_1!$H$23*K10)</f>
        <v>0.65</v>
      </c>
      <c r="AF10" s="10" t="e">
        <f t="shared" si="4"/>
        <v>#N/A</v>
      </c>
      <c r="AG10" s="10" t="e">
        <f t="shared" si="5"/>
        <v>#N/A</v>
      </c>
      <c r="AH10" s="10" t="e">
        <f t="shared" si="6"/>
        <v>#N/A</v>
      </c>
      <c r="AI10" s="10">
        <v>0</v>
      </c>
      <c r="AJ10" s="10"/>
      <c r="AK10" s="10">
        <f t="shared" si="7"/>
        <v>0</v>
      </c>
    </row>
    <row r="11" spans="1:37" x14ac:dyDescent="0.25">
      <c r="A11" s="8">
        <v>43803</v>
      </c>
      <c r="B11" s="16">
        <v>43803</v>
      </c>
      <c r="C11" s="9" t="s">
        <v>65</v>
      </c>
      <c r="D11" s="9" t="s">
        <v>23</v>
      </c>
      <c r="E11" s="9" t="s">
        <v>47</v>
      </c>
      <c r="F11" s="9"/>
      <c r="G11" s="9"/>
      <c r="H11" s="9" t="str">
        <f t="shared" si="8"/>
        <v xml:space="preserve"> </v>
      </c>
      <c r="I11" s="10"/>
      <c r="J11" s="9" t="s">
        <v>116</v>
      </c>
      <c r="K11" s="9">
        <v>1</v>
      </c>
      <c r="L11" s="9" t="s">
        <v>64</v>
      </c>
      <c r="M11" s="9"/>
      <c r="N11" s="9"/>
      <c r="O11" s="9"/>
      <c r="P11" s="9"/>
      <c r="Q11" s="9">
        <v>0.6</v>
      </c>
      <c r="R11" s="9" t="s">
        <v>4</v>
      </c>
      <c r="S11" s="9">
        <v>0</v>
      </c>
      <c r="T11" s="9" t="s">
        <v>4</v>
      </c>
      <c r="U11" s="9">
        <f t="shared" si="0"/>
        <v>0</v>
      </c>
      <c r="V11" s="9" t="s">
        <v>4</v>
      </c>
      <c r="W11" s="9"/>
      <c r="X11" s="9" t="s">
        <v>4</v>
      </c>
      <c r="Y11" s="9" t="s">
        <v>26</v>
      </c>
      <c r="Z11" s="9" t="str">
        <f>VLOOKUP("PAYS-BAS",BDD_1!$A$2:$C$26,2,FALSE)</f>
        <v>Z1</v>
      </c>
      <c r="AA11" s="10" t="e">
        <f>INDEX(BDD_2!$B$5:$H$104,MATCH(U11,BDD_2!$A$5:$A$104,1))</f>
        <v>#N/A</v>
      </c>
      <c r="AB11" s="10" t="str">
        <f t="shared" si="1"/>
        <v>NON</v>
      </c>
      <c r="AC11" s="10" t="str">
        <f t="shared" si="2"/>
        <v>0</v>
      </c>
      <c r="AD11" s="10" t="str">
        <f t="shared" si="3"/>
        <v>0</v>
      </c>
      <c r="AE11" s="10">
        <f>IF(Y11="CHRONOPOST",BDD_1!$H$22*K11,BDD_1!$H$23*K11)</f>
        <v>0.65</v>
      </c>
      <c r="AF11" s="10" t="e">
        <f t="shared" si="4"/>
        <v>#N/A</v>
      </c>
      <c r="AG11" s="10" t="e">
        <f t="shared" si="5"/>
        <v>#N/A</v>
      </c>
      <c r="AH11" s="10" t="e">
        <f t="shared" si="6"/>
        <v>#N/A</v>
      </c>
      <c r="AI11" s="10">
        <v>0</v>
      </c>
      <c r="AJ11" s="10"/>
      <c r="AK11" s="10">
        <f t="shared" si="7"/>
        <v>0</v>
      </c>
    </row>
    <row r="12" spans="1:37" x14ac:dyDescent="0.25">
      <c r="A12" s="8">
        <v>43808</v>
      </c>
      <c r="B12" s="16">
        <v>43808</v>
      </c>
      <c r="C12" s="9" t="s">
        <v>40</v>
      </c>
      <c r="D12" s="9" t="s">
        <v>23</v>
      </c>
      <c r="E12" s="9" t="s">
        <v>24</v>
      </c>
      <c r="F12" s="9"/>
      <c r="G12" s="9" t="s">
        <v>41</v>
      </c>
      <c r="H12" s="9" t="str">
        <f>IF(E12="INTERFACE",G12," ")</f>
        <v>FAXW1912-0003</v>
      </c>
      <c r="I12" s="10">
        <v>2137.0700000000002</v>
      </c>
      <c r="J12" s="9" t="s">
        <v>28</v>
      </c>
      <c r="K12" s="9">
        <v>2</v>
      </c>
      <c r="L12" s="9" t="s">
        <v>49</v>
      </c>
      <c r="M12" s="9" t="s">
        <v>50</v>
      </c>
      <c r="N12" s="9"/>
      <c r="O12" s="9"/>
      <c r="P12" s="9"/>
      <c r="Q12" s="9">
        <f>14.4+21.1</f>
        <v>35.5</v>
      </c>
      <c r="R12" s="9" t="s">
        <v>4</v>
      </c>
      <c r="S12" s="9">
        <v>38.85</v>
      </c>
      <c r="T12" s="9" t="s">
        <v>4</v>
      </c>
      <c r="U12" s="9">
        <f t="shared" si="0"/>
        <v>39</v>
      </c>
      <c r="V12" s="9" t="s">
        <v>4</v>
      </c>
      <c r="W12" s="9"/>
      <c r="X12" s="9" t="s">
        <v>4</v>
      </c>
      <c r="Y12" s="9" t="s">
        <v>26</v>
      </c>
      <c r="Z12" s="9" t="str">
        <f>VLOOKUP("PAYS-BAS",BDD_1!$A$2:$C$26,2,FALSE)</f>
        <v>Z1</v>
      </c>
      <c r="AA12" s="10" t="e">
        <f>INDEX(BDD_2!$B$5:$H$104,MATCH(U12,BDD_2!$A$5:$A$104,1))</f>
        <v>#REF!</v>
      </c>
      <c r="AB12" s="10" t="str">
        <f t="shared" si="1"/>
        <v>OUI</v>
      </c>
      <c r="AC12" s="10">
        <f t="shared" si="2"/>
        <v>9</v>
      </c>
      <c r="AD12" s="10">
        <f t="shared" si="3"/>
        <v>9</v>
      </c>
      <c r="AE12" s="10">
        <f>IF(Y12="CHRONOPOST",BDD_1!$H$22*K12,BDD_1!$H$23*K12)</f>
        <v>1.3</v>
      </c>
      <c r="AF12" s="10" t="e">
        <f t="shared" si="4"/>
        <v>#REF!</v>
      </c>
      <c r="AG12" s="10" t="e">
        <f t="shared" si="5"/>
        <v>#REF!</v>
      </c>
      <c r="AH12" s="10" t="e">
        <f t="shared" si="6"/>
        <v>#REF!</v>
      </c>
      <c r="AI12" s="10">
        <v>52.07</v>
      </c>
      <c r="AJ12" s="10"/>
      <c r="AK12" s="10">
        <f t="shared" si="7"/>
        <v>52.07</v>
      </c>
    </row>
    <row r="13" spans="1:37" x14ac:dyDescent="0.25">
      <c r="A13" s="8">
        <v>43815</v>
      </c>
      <c r="B13" s="16">
        <v>43816</v>
      </c>
      <c r="C13" s="9" t="s">
        <v>40</v>
      </c>
      <c r="D13" s="9" t="s">
        <v>23</v>
      </c>
      <c r="E13" s="9" t="s">
        <v>24</v>
      </c>
      <c r="F13" s="9"/>
      <c r="G13" s="9" t="s">
        <v>42</v>
      </c>
      <c r="H13" s="9" t="str">
        <f t="shared" ref="H13:H28" si="9">IF(E13="INTERFACE",G13," ")</f>
        <v>FAXW1912-0004</v>
      </c>
      <c r="I13" s="10">
        <v>1143.51</v>
      </c>
      <c r="J13" s="9" t="s">
        <v>28</v>
      </c>
      <c r="K13" s="12">
        <v>2</v>
      </c>
      <c r="L13" s="9" t="s">
        <v>51</v>
      </c>
      <c r="M13" s="9" t="s">
        <v>52</v>
      </c>
      <c r="N13" s="9"/>
      <c r="O13" s="9"/>
      <c r="P13" s="9"/>
      <c r="Q13" s="9">
        <f>5.6+19.29</f>
        <v>24.89</v>
      </c>
      <c r="R13" s="9" t="s">
        <v>4</v>
      </c>
      <c r="S13" s="9">
        <v>28.14</v>
      </c>
      <c r="T13" s="9" t="s">
        <v>4</v>
      </c>
      <c r="U13" s="9">
        <f t="shared" si="0"/>
        <v>29</v>
      </c>
      <c r="V13" s="9" t="s">
        <v>4</v>
      </c>
      <c r="W13" s="9"/>
      <c r="X13" s="9" t="s">
        <v>4</v>
      </c>
      <c r="Y13" s="9" t="s">
        <v>26</v>
      </c>
      <c r="Z13" s="9" t="str">
        <f>VLOOKUP("PAYS-BAS",BDD_1!$A$2:$C$26,2,FALSE)</f>
        <v>Z1</v>
      </c>
      <c r="AA13" s="10" t="e">
        <f>INDEX(BDD_2!$B$5:$H$104,MATCH(U13,BDD_2!$A$5:$A$104,1))</f>
        <v>#REF!</v>
      </c>
      <c r="AB13" s="10" t="str">
        <f>IF(AND(Y13="CHRONOPOST",K13&gt;1),"OUI","NON")</f>
        <v>OUI</v>
      </c>
      <c r="AC13" s="10">
        <f t="shared" si="2"/>
        <v>9</v>
      </c>
      <c r="AD13" s="10">
        <f t="shared" si="3"/>
        <v>9</v>
      </c>
      <c r="AE13" s="10">
        <f>IF(Y13="CHRONOPOST",BDD_1!$H$22*K13,BDD_1!$H$23*K13)</f>
        <v>1.3</v>
      </c>
      <c r="AF13" s="10" t="e">
        <f t="shared" si="4"/>
        <v>#REF!</v>
      </c>
      <c r="AG13" s="10" t="e">
        <f t="shared" si="5"/>
        <v>#REF!</v>
      </c>
      <c r="AH13" s="10" t="e">
        <f t="shared" si="6"/>
        <v>#REF!</v>
      </c>
      <c r="AI13" s="10">
        <v>48.51</v>
      </c>
      <c r="AJ13" s="10"/>
      <c r="AK13" s="10">
        <f t="shared" si="7"/>
        <v>48.51</v>
      </c>
    </row>
    <row r="14" spans="1:37" x14ac:dyDescent="0.25">
      <c r="A14" s="8">
        <v>43815</v>
      </c>
      <c r="B14" s="16">
        <v>43822</v>
      </c>
      <c r="C14" s="9" t="s">
        <v>43</v>
      </c>
      <c r="D14" s="9" t="s">
        <v>23</v>
      </c>
      <c r="E14" s="9" t="s">
        <v>24</v>
      </c>
      <c r="F14" s="9"/>
      <c r="G14" s="9" t="s">
        <v>44</v>
      </c>
      <c r="H14" s="9" t="str">
        <f t="shared" si="9"/>
        <v>FAXW1912-0005</v>
      </c>
      <c r="I14" s="10">
        <v>3964.28</v>
      </c>
      <c r="J14" s="9" t="s">
        <v>29</v>
      </c>
      <c r="K14" s="9">
        <v>3</v>
      </c>
      <c r="L14" s="9">
        <v>121204090</v>
      </c>
      <c r="M14" s="9"/>
      <c r="N14" s="9"/>
      <c r="O14" s="9"/>
      <c r="P14" s="9"/>
      <c r="Q14" s="9">
        <v>62.4</v>
      </c>
      <c r="R14" s="9" t="s">
        <v>4</v>
      </c>
      <c r="S14" s="9">
        <v>67.63</v>
      </c>
      <c r="T14" s="9" t="s">
        <v>4</v>
      </c>
      <c r="U14" s="9">
        <f t="shared" si="0"/>
        <v>68</v>
      </c>
      <c r="V14" s="9" t="s">
        <v>4</v>
      </c>
      <c r="W14" s="9">
        <v>62.4</v>
      </c>
      <c r="X14" s="9" t="s">
        <v>4</v>
      </c>
      <c r="Y14" s="9" t="s">
        <v>31</v>
      </c>
      <c r="Z14" s="9" t="str">
        <f>VLOOKUP("PAYS-BAS",BDD_1!$A$2:$C$26,2,FALSE)</f>
        <v>Z1</v>
      </c>
      <c r="AA14" s="10">
        <v>72.3</v>
      </c>
      <c r="AB14" s="10" t="str">
        <f>IF(AND(Y14="CHRONOPOST",K14&gt;1),"OUI","NON")</f>
        <v>NON</v>
      </c>
      <c r="AC14" s="10" t="str">
        <f t="shared" si="2"/>
        <v>0</v>
      </c>
      <c r="AD14" s="10" t="str">
        <f t="shared" si="3"/>
        <v>0</v>
      </c>
      <c r="AE14" s="10">
        <f>IF(Y14="CHRONOPOST",BDD_1!$H$22*K14,BDD_1!$H$23*K14)</f>
        <v>0</v>
      </c>
      <c r="AF14" s="10">
        <f t="shared" si="4"/>
        <v>0</v>
      </c>
      <c r="AG14" s="10">
        <f t="shared" si="5"/>
        <v>72.3</v>
      </c>
      <c r="AH14" s="10">
        <f t="shared" si="6"/>
        <v>83.144999999999996</v>
      </c>
      <c r="AI14" s="10">
        <v>82.78</v>
      </c>
      <c r="AJ14" s="10">
        <v>62.67</v>
      </c>
      <c r="AK14" s="10">
        <f t="shared" si="7"/>
        <v>20.11</v>
      </c>
    </row>
    <row r="15" spans="1:37" s="40" customFormat="1" x14ac:dyDescent="0.25">
      <c r="A15" s="21">
        <v>43815</v>
      </c>
      <c r="B15" s="22">
        <v>43823</v>
      </c>
      <c r="C15" s="23" t="s">
        <v>45</v>
      </c>
      <c r="D15" s="23" t="s">
        <v>48</v>
      </c>
      <c r="E15" s="23" t="s">
        <v>24</v>
      </c>
      <c r="F15" s="23"/>
      <c r="G15" s="23" t="s">
        <v>46</v>
      </c>
      <c r="H15" s="23" t="str">
        <f t="shared" si="9"/>
        <v>FAXW1912-0006</v>
      </c>
      <c r="I15" s="36">
        <v>1045.06</v>
      </c>
      <c r="J15" s="23" t="s">
        <v>28</v>
      </c>
      <c r="K15" s="23">
        <v>1</v>
      </c>
      <c r="L15" s="23" t="s">
        <v>130</v>
      </c>
      <c r="M15" s="23"/>
      <c r="N15" s="23"/>
      <c r="O15" s="23"/>
      <c r="P15" s="23"/>
      <c r="Q15" s="23">
        <v>20.2</v>
      </c>
      <c r="R15" s="23" t="s">
        <v>4</v>
      </c>
      <c r="S15" s="23">
        <v>18.34</v>
      </c>
      <c r="T15" s="23" t="s">
        <v>4</v>
      </c>
      <c r="U15" s="23">
        <f t="shared" si="0"/>
        <v>19</v>
      </c>
      <c r="V15" s="23" t="s">
        <v>4</v>
      </c>
      <c r="W15" s="23"/>
      <c r="X15" s="23" t="s">
        <v>4</v>
      </c>
      <c r="Y15" s="23" t="s">
        <v>26</v>
      </c>
      <c r="Z15" s="23" t="str">
        <f>VLOOKUP("IRLANDE",BDD_1!$A$2:$C$26,2,FALSE)</f>
        <v>Z2</v>
      </c>
      <c r="AA15" s="36" t="e">
        <f>INDEX(BDD_2!$B$5:$H$104,MATCH(U15,BDD_2!$A$5:$A$104,1))</f>
        <v>#REF!</v>
      </c>
      <c r="AB15" s="36" t="str">
        <f t="shared" si="1"/>
        <v>NON</v>
      </c>
      <c r="AC15" s="36" t="str">
        <f t="shared" si="2"/>
        <v>0</v>
      </c>
      <c r="AD15" s="36" t="str">
        <f t="shared" si="3"/>
        <v>0</v>
      </c>
      <c r="AE15" s="36">
        <f>IF(Y15="CHRONOPOST",BDD_1!$H$22*K15,BDD_1!$H$23*K15)</f>
        <v>0.65</v>
      </c>
      <c r="AF15" s="36" t="e">
        <f t="shared" si="4"/>
        <v>#REF!</v>
      </c>
      <c r="AG15" s="36" t="e">
        <f t="shared" si="5"/>
        <v>#REF!</v>
      </c>
      <c r="AH15" s="36" t="e">
        <f t="shared" si="6"/>
        <v>#REF!</v>
      </c>
      <c r="AI15" s="36">
        <v>29.37</v>
      </c>
      <c r="AJ15" s="36"/>
      <c r="AK15" s="36">
        <f t="shared" si="7"/>
        <v>29.37</v>
      </c>
    </row>
    <row r="16" spans="1:37" x14ac:dyDescent="0.25">
      <c r="A16" s="8">
        <v>43818</v>
      </c>
      <c r="B16" s="16">
        <v>43818</v>
      </c>
      <c r="C16" s="9" t="s">
        <v>66</v>
      </c>
      <c r="D16" s="9" t="s">
        <v>67</v>
      </c>
      <c r="E16" s="9" t="s">
        <v>47</v>
      </c>
      <c r="F16" s="9" t="s">
        <v>76</v>
      </c>
      <c r="G16" s="9"/>
      <c r="H16" s="9" t="str">
        <f t="shared" si="9"/>
        <v xml:space="preserve"> </v>
      </c>
      <c r="I16" s="10"/>
      <c r="J16" s="9" t="s">
        <v>116</v>
      </c>
      <c r="K16" s="9">
        <v>1</v>
      </c>
      <c r="L16" s="9">
        <v>119456917</v>
      </c>
      <c r="M16" s="9"/>
      <c r="N16" s="9"/>
      <c r="O16" s="9"/>
      <c r="P16" s="9"/>
      <c r="Q16" s="9">
        <v>0.4</v>
      </c>
      <c r="R16" s="9" t="s">
        <v>4</v>
      </c>
      <c r="S16" s="9">
        <v>0</v>
      </c>
      <c r="T16" s="9" t="s">
        <v>4</v>
      </c>
      <c r="U16" s="9">
        <f t="shared" si="0"/>
        <v>0</v>
      </c>
      <c r="V16" s="9" t="s">
        <v>4</v>
      </c>
      <c r="W16" s="9">
        <v>0.6</v>
      </c>
      <c r="X16" s="9" t="s">
        <v>4</v>
      </c>
      <c r="Y16" s="9" t="s">
        <v>31</v>
      </c>
      <c r="Z16" s="9" t="str">
        <f>VLOOKUP("GRECE",BDD_1!$A$2:$C$26,2,FALSE)</f>
        <v>Z2</v>
      </c>
      <c r="AA16" s="10">
        <v>0</v>
      </c>
      <c r="AB16" s="10" t="str">
        <f t="shared" si="1"/>
        <v>NON</v>
      </c>
      <c r="AC16" s="10" t="str">
        <f t="shared" si="2"/>
        <v>0</v>
      </c>
      <c r="AD16" s="10" t="str">
        <f t="shared" si="3"/>
        <v>0</v>
      </c>
      <c r="AE16" s="10">
        <f>IF(Y16="CHRONOPOST",BDD_1!$H$22*K16,BDD_1!$H$23*K16)</f>
        <v>0</v>
      </c>
      <c r="AF16" s="10">
        <f t="shared" si="4"/>
        <v>0</v>
      </c>
      <c r="AG16" s="10">
        <f t="shared" si="5"/>
        <v>0</v>
      </c>
      <c r="AH16" s="10">
        <f t="shared" si="6"/>
        <v>0</v>
      </c>
      <c r="AI16" s="10">
        <v>0</v>
      </c>
      <c r="AJ16" s="10">
        <v>19.190000000000001</v>
      </c>
      <c r="AK16" s="10">
        <f t="shared" si="7"/>
        <v>-19.190000000000001</v>
      </c>
    </row>
    <row r="17" spans="1:37" x14ac:dyDescent="0.25">
      <c r="A17" s="8">
        <v>43818</v>
      </c>
      <c r="B17" s="16">
        <v>43818</v>
      </c>
      <c r="C17" s="9" t="s">
        <v>35</v>
      </c>
      <c r="D17" s="9" t="s">
        <v>36</v>
      </c>
      <c r="E17" s="9" t="s">
        <v>47</v>
      </c>
      <c r="F17" s="9" t="s">
        <v>76</v>
      </c>
      <c r="G17" s="9"/>
      <c r="H17" s="9" t="str">
        <f t="shared" si="9"/>
        <v xml:space="preserve"> </v>
      </c>
      <c r="I17" s="10"/>
      <c r="J17" s="9" t="s">
        <v>116</v>
      </c>
      <c r="K17" s="9">
        <v>1</v>
      </c>
      <c r="L17" s="9" t="s">
        <v>77</v>
      </c>
      <c r="M17" s="9"/>
      <c r="N17" s="9"/>
      <c r="O17" s="9"/>
      <c r="P17" s="9"/>
      <c r="Q17" s="9">
        <v>0.4</v>
      </c>
      <c r="R17" s="9" t="s">
        <v>4</v>
      </c>
      <c r="S17" s="9">
        <v>0</v>
      </c>
      <c r="T17" s="9" t="s">
        <v>4</v>
      </c>
      <c r="U17" s="9">
        <f t="shared" si="0"/>
        <v>0</v>
      </c>
      <c r="V17" s="9" t="s">
        <v>4</v>
      </c>
      <c r="W17" s="9"/>
      <c r="X17" s="9" t="s">
        <v>4</v>
      </c>
      <c r="Y17" s="9" t="s">
        <v>26</v>
      </c>
      <c r="Z17" s="9" t="str">
        <f>VLOOKUP("ALLEMAGNE",BDD_1!$A$2:$C$26,2,FALSE)</f>
        <v>Z1</v>
      </c>
      <c r="AA17" s="10" t="e">
        <f>INDEX(BDD_2!$B$5:$H$104,MATCH(U17,BDD_2!$A$5:$A$104,1))</f>
        <v>#N/A</v>
      </c>
      <c r="AB17" s="10" t="str">
        <f t="shared" si="1"/>
        <v>NON</v>
      </c>
      <c r="AC17" s="10" t="str">
        <f t="shared" si="2"/>
        <v>0</v>
      </c>
      <c r="AD17" s="10" t="str">
        <f t="shared" si="3"/>
        <v>0</v>
      </c>
      <c r="AE17" s="10">
        <f>IF(Y17="CHRONOPOST",BDD_1!$H$22*K17,BDD_1!$H$23*K17)</f>
        <v>0.65</v>
      </c>
      <c r="AF17" s="10" t="e">
        <f t="shared" si="4"/>
        <v>#N/A</v>
      </c>
      <c r="AG17" s="10" t="e">
        <f t="shared" si="5"/>
        <v>#N/A</v>
      </c>
      <c r="AH17" s="10" t="e">
        <f t="shared" si="6"/>
        <v>#N/A</v>
      </c>
      <c r="AI17" s="10">
        <v>0</v>
      </c>
      <c r="AJ17" s="10"/>
      <c r="AK17" s="10">
        <f t="shared" si="7"/>
        <v>0</v>
      </c>
    </row>
    <row r="18" spans="1:37" x14ac:dyDescent="0.25">
      <c r="A18" s="8">
        <v>43818</v>
      </c>
      <c r="B18" s="16">
        <v>43818</v>
      </c>
      <c r="C18" s="9" t="s">
        <v>62</v>
      </c>
      <c r="D18" s="9" t="s">
        <v>63</v>
      </c>
      <c r="E18" s="9" t="s">
        <v>47</v>
      </c>
      <c r="F18" s="9" t="s">
        <v>76</v>
      </c>
      <c r="G18" s="9"/>
      <c r="H18" s="9" t="str">
        <f t="shared" si="9"/>
        <v xml:space="preserve"> </v>
      </c>
      <c r="I18" s="10"/>
      <c r="J18" s="9" t="s">
        <v>116</v>
      </c>
      <c r="K18" s="9">
        <v>1</v>
      </c>
      <c r="L18" s="9" t="s">
        <v>78</v>
      </c>
      <c r="M18" s="9"/>
      <c r="N18" s="9"/>
      <c r="O18" s="9"/>
      <c r="P18" s="9"/>
      <c r="Q18" s="9">
        <v>0.4</v>
      </c>
      <c r="R18" s="9" t="s">
        <v>4</v>
      </c>
      <c r="S18" s="9">
        <v>0</v>
      </c>
      <c r="T18" s="9" t="s">
        <v>4</v>
      </c>
      <c r="U18" s="9">
        <f t="shared" si="0"/>
        <v>0</v>
      </c>
      <c r="V18" s="9" t="s">
        <v>4</v>
      </c>
      <c r="W18" s="9"/>
      <c r="X18" s="9" t="s">
        <v>4</v>
      </c>
      <c r="Y18" s="9" t="s">
        <v>26</v>
      </c>
      <c r="Z18" s="9" t="str">
        <f>VLOOKUP("ESPAGNE",BDD_1!$A$2:$C$26,2,FALSE)</f>
        <v>Z2</v>
      </c>
      <c r="AA18" s="10" t="e">
        <f>INDEX(BDD_2!$B$5:$H$104,MATCH(U18,BDD_2!$A$5:$A$104,1))</f>
        <v>#N/A</v>
      </c>
      <c r="AB18" s="10" t="str">
        <f t="shared" si="1"/>
        <v>NON</v>
      </c>
      <c r="AC18" s="10" t="str">
        <f t="shared" si="2"/>
        <v>0</v>
      </c>
      <c r="AD18" s="10" t="str">
        <f t="shared" si="3"/>
        <v>0</v>
      </c>
      <c r="AE18" s="10">
        <f>IF(Y18="CHRONOPOST",BDD_1!$H$22*K18,BDD_1!$H$23*K18)</f>
        <v>0.65</v>
      </c>
      <c r="AF18" s="10" t="e">
        <f t="shared" si="4"/>
        <v>#N/A</v>
      </c>
      <c r="AG18" s="10" t="e">
        <f t="shared" si="5"/>
        <v>#N/A</v>
      </c>
      <c r="AH18" s="10" t="e">
        <f t="shared" si="6"/>
        <v>#N/A</v>
      </c>
      <c r="AI18" s="10">
        <v>0</v>
      </c>
      <c r="AJ18" s="10"/>
      <c r="AK18" s="10">
        <f t="shared" si="7"/>
        <v>0</v>
      </c>
    </row>
    <row r="19" spans="1:37" x14ac:dyDescent="0.25">
      <c r="A19" s="8">
        <v>43818</v>
      </c>
      <c r="B19" s="16">
        <v>43818</v>
      </c>
      <c r="C19" s="9" t="s">
        <v>65</v>
      </c>
      <c r="D19" s="9" t="s">
        <v>23</v>
      </c>
      <c r="E19" s="9" t="s">
        <v>47</v>
      </c>
      <c r="F19" s="9" t="s">
        <v>76</v>
      </c>
      <c r="G19" s="9"/>
      <c r="H19" s="9" t="str">
        <f t="shared" si="9"/>
        <v xml:space="preserve"> </v>
      </c>
      <c r="I19" s="10"/>
      <c r="J19" s="9" t="s">
        <v>116</v>
      </c>
      <c r="K19" s="9">
        <v>1</v>
      </c>
      <c r="L19" s="9" t="s">
        <v>79</v>
      </c>
      <c r="M19" s="9"/>
      <c r="N19" s="9"/>
      <c r="O19" s="9"/>
      <c r="P19" s="9"/>
      <c r="Q19" s="9">
        <v>0.4</v>
      </c>
      <c r="R19" s="9" t="s">
        <v>4</v>
      </c>
      <c r="S19" s="9">
        <v>0</v>
      </c>
      <c r="T19" s="9" t="s">
        <v>4</v>
      </c>
      <c r="U19" s="9">
        <f t="shared" si="0"/>
        <v>0</v>
      </c>
      <c r="V19" s="9" t="s">
        <v>4</v>
      </c>
      <c r="W19" s="9"/>
      <c r="X19" s="9" t="s">
        <v>4</v>
      </c>
      <c r="Y19" s="9" t="s">
        <v>26</v>
      </c>
      <c r="Z19" s="9" t="str">
        <f>VLOOKUP("PAYS-BAS",BDD_1!$A$2:$C$26,2,FALSE)</f>
        <v>Z1</v>
      </c>
      <c r="AA19" s="10" t="e">
        <f>INDEX(BDD_2!$B$5:$H$104,MATCH(U19,BDD_2!$A$5:$A$104,1))</f>
        <v>#N/A</v>
      </c>
      <c r="AB19" s="10" t="str">
        <f t="shared" si="1"/>
        <v>NON</v>
      </c>
      <c r="AC19" s="10" t="str">
        <f t="shared" si="2"/>
        <v>0</v>
      </c>
      <c r="AD19" s="10" t="str">
        <f t="shared" si="3"/>
        <v>0</v>
      </c>
      <c r="AE19" s="10">
        <f>IF(Y19="CHRONOPOST",BDD_1!$H$22*K19,BDD_1!$H$23*K19)</f>
        <v>0.65</v>
      </c>
      <c r="AF19" s="10" t="e">
        <f t="shared" si="4"/>
        <v>#N/A</v>
      </c>
      <c r="AG19" s="10" t="e">
        <f t="shared" si="5"/>
        <v>#N/A</v>
      </c>
      <c r="AH19" s="10" t="e">
        <f t="shared" si="6"/>
        <v>#N/A</v>
      </c>
      <c r="AI19" s="10">
        <v>0</v>
      </c>
      <c r="AJ19" s="10"/>
      <c r="AK19" s="10">
        <f t="shared" si="7"/>
        <v>0</v>
      </c>
    </row>
    <row r="20" spans="1:37" x14ac:dyDescent="0.25">
      <c r="A20" s="8">
        <v>43818</v>
      </c>
      <c r="B20" s="16">
        <v>43818</v>
      </c>
      <c r="C20" s="9" t="s">
        <v>86</v>
      </c>
      <c r="D20" s="9" t="s">
        <v>23</v>
      </c>
      <c r="E20" s="9" t="s">
        <v>24</v>
      </c>
      <c r="F20" s="9"/>
      <c r="G20" s="9" t="s">
        <v>87</v>
      </c>
      <c r="H20" s="9" t="str">
        <f t="shared" si="9"/>
        <v>FAXW1912-0007</v>
      </c>
      <c r="I20" s="10">
        <v>699.25</v>
      </c>
      <c r="J20" s="9" t="s">
        <v>29</v>
      </c>
      <c r="K20" s="9">
        <v>1</v>
      </c>
      <c r="L20" s="9" t="s">
        <v>123</v>
      </c>
      <c r="M20" s="9"/>
      <c r="N20" s="9"/>
      <c r="O20" s="9"/>
      <c r="P20" s="9"/>
      <c r="Q20" s="9">
        <v>11.6</v>
      </c>
      <c r="R20" s="9" t="s">
        <v>4</v>
      </c>
      <c r="S20" s="9">
        <v>13.18</v>
      </c>
      <c r="T20" s="9" t="s">
        <v>4</v>
      </c>
      <c r="U20" s="9">
        <f t="shared" si="0"/>
        <v>14</v>
      </c>
      <c r="V20" s="9" t="s">
        <v>4</v>
      </c>
      <c r="W20" s="9"/>
      <c r="X20" s="9" t="s">
        <v>4</v>
      </c>
      <c r="Y20" s="9" t="s">
        <v>26</v>
      </c>
      <c r="Z20" s="9" t="str">
        <f>VLOOKUP("PAYS-BAS",BDD_1!$A$2:$C$26,2,FALSE)</f>
        <v>Z1</v>
      </c>
      <c r="AA20" s="10" t="e">
        <f>INDEX(BDD_2!$B$5:$H$104,MATCH(U20,BDD_2!$A$5:$A$104,1))</f>
        <v>#REF!</v>
      </c>
      <c r="AB20" s="10" t="str">
        <f t="shared" si="1"/>
        <v>NON</v>
      </c>
      <c r="AC20" s="10" t="str">
        <f t="shared" si="2"/>
        <v>0</v>
      </c>
      <c r="AD20" s="10" t="str">
        <f t="shared" si="3"/>
        <v>0</v>
      </c>
      <c r="AE20" s="10">
        <f>IF(Y20="CHRONOPOST",BDD_1!$H$22*K20,BDD_1!$H$23*K20)</f>
        <v>0.65</v>
      </c>
      <c r="AF20" s="10" t="e">
        <f t="shared" si="4"/>
        <v>#REF!</v>
      </c>
      <c r="AG20" s="10" t="e">
        <f t="shared" si="5"/>
        <v>#REF!</v>
      </c>
      <c r="AH20" s="10" t="e">
        <f t="shared" si="6"/>
        <v>#REF!</v>
      </c>
      <c r="AI20" s="10">
        <v>24.25</v>
      </c>
      <c r="AJ20" s="10"/>
      <c r="AK20" s="10">
        <f t="shared" si="7"/>
        <v>24.25</v>
      </c>
    </row>
    <row r="21" spans="1:37" x14ac:dyDescent="0.25">
      <c r="A21" s="21">
        <v>43822</v>
      </c>
      <c r="B21" s="22">
        <v>43822</v>
      </c>
      <c r="C21" s="23" t="s">
        <v>22</v>
      </c>
      <c r="D21" s="23" t="s">
        <v>23</v>
      </c>
      <c r="E21" s="9" t="s">
        <v>24</v>
      </c>
      <c r="F21" s="9"/>
      <c r="G21" s="32" t="s">
        <v>119</v>
      </c>
      <c r="H21" s="32" t="str">
        <f t="shared" si="9"/>
        <v>FAXW1912-0008</v>
      </c>
      <c r="I21" s="33">
        <v>144.74</v>
      </c>
      <c r="J21" s="9" t="s">
        <v>29</v>
      </c>
      <c r="K21" s="23">
        <v>1</v>
      </c>
      <c r="L21" s="23" t="s">
        <v>136</v>
      </c>
      <c r="M21" s="23"/>
      <c r="N21" s="23"/>
      <c r="O21" s="23"/>
      <c r="P21" s="23"/>
      <c r="Q21" s="23">
        <v>2.5</v>
      </c>
      <c r="R21" s="23" t="s">
        <v>4</v>
      </c>
      <c r="S21" s="23">
        <v>3.94</v>
      </c>
      <c r="T21" s="23" t="s">
        <v>4</v>
      </c>
      <c r="U21" s="23">
        <f t="shared" si="0"/>
        <v>4</v>
      </c>
      <c r="V21" s="23" t="s">
        <v>4</v>
      </c>
      <c r="W21" s="23"/>
      <c r="X21" s="23" t="s">
        <v>4</v>
      </c>
      <c r="Y21" s="23" t="s">
        <v>26</v>
      </c>
      <c r="Z21" s="23" t="str">
        <f>VLOOKUP("PAYS-BAS",BDD_1!$A$2:$C$26,2,FALSE)</f>
        <v>Z1</v>
      </c>
      <c r="AA21" s="36" t="e">
        <f>INDEX(BDD_2!$B$5:$H$104,MATCH(U21,BDD_2!$A$5:$A$104,1))</f>
        <v>#REF!</v>
      </c>
      <c r="AB21" s="36" t="str">
        <f t="shared" si="1"/>
        <v>NON</v>
      </c>
      <c r="AC21" s="36" t="str">
        <f t="shared" si="2"/>
        <v>0</v>
      </c>
      <c r="AD21" s="36" t="str">
        <f t="shared" si="3"/>
        <v>0</v>
      </c>
      <c r="AE21" s="36">
        <f>IF(Y21="CHRONOPOST",BDD_1!$H$22*K21,BDD_1!$H$23*K21)</f>
        <v>0.65</v>
      </c>
      <c r="AF21" s="36" t="e">
        <f t="shared" si="4"/>
        <v>#REF!</v>
      </c>
      <c r="AG21" s="36" t="e">
        <f t="shared" si="5"/>
        <v>#REF!</v>
      </c>
      <c r="AH21" s="36" t="e">
        <f t="shared" si="6"/>
        <v>#REF!</v>
      </c>
      <c r="AI21" s="36">
        <v>12.74</v>
      </c>
      <c r="AJ21" s="36"/>
      <c r="AK21" s="36">
        <f t="shared" si="7"/>
        <v>12.74</v>
      </c>
    </row>
    <row r="22" spans="1:37" x14ac:dyDescent="0.25">
      <c r="A22" s="21">
        <v>43823</v>
      </c>
      <c r="B22" s="22">
        <v>43830</v>
      </c>
      <c r="C22" s="23" t="s">
        <v>55</v>
      </c>
      <c r="D22" s="23" t="s">
        <v>23</v>
      </c>
      <c r="E22" s="9" t="s">
        <v>24</v>
      </c>
      <c r="F22" s="9"/>
      <c r="G22" s="32" t="s">
        <v>129</v>
      </c>
      <c r="H22" s="32" t="str">
        <f t="shared" si="9"/>
        <v>FAXW1912-0009</v>
      </c>
      <c r="I22" s="33">
        <v>826.82</v>
      </c>
      <c r="J22" s="9" t="s">
        <v>29</v>
      </c>
      <c r="K22" s="23">
        <v>1</v>
      </c>
      <c r="L22" s="23" t="s">
        <v>145</v>
      </c>
      <c r="M22" s="23"/>
      <c r="N22" s="23"/>
      <c r="O22" s="23"/>
      <c r="P22" s="23"/>
      <c r="Q22" s="23">
        <v>12.3</v>
      </c>
      <c r="R22" s="23" t="s">
        <v>4</v>
      </c>
      <c r="S22" s="23"/>
      <c r="T22" s="23" t="s">
        <v>4</v>
      </c>
      <c r="U22" s="23">
        <f t="shared" si="0"/>
        <v>0</v>
      </c>
      <c r="V22" s="23" t="s">
        <v>4</v>
      </c>
      <c r="W22" s="23"/>
      <c r="X22" s="23" t="s">
        <v>4</v>
      </c>
      <c r="Y22" s="23"/>
      <c r="Z22" s="23" t="str">
        <f>VLOOKUP("PAYS-BAS",BDD_1!$A$2:$C$26,2,FALSE)</f>
        <v>Z1</v>
      </c>
      <c r="AA22" s="36" t="e">
        <f>INDEX(BDD_2!$B$5:$H$104,MATCH(U22,BDD_2!$A$5:$A$104,1))</f>
        <v>#N/A</v>
      </c>
      <c r="AB22" s="36" t="str">
        <f t="shared" si="1"/>
        <v>NON</v>
      </c>
      <c r="AC22" s="36" t="str">
        <f t="shared" si="2"/>
        <v>0</v>
      </c>
      <c r="AD22" s="36" t="str">
        <f t="shared" si="3"/>
        <v>0</v>
      </c>
      <c r="AE22" s="36">
        <f>IF(Y22="CHRONOPOST",BDD_1!$H$22*K22,BDD_1!$H$23*K22)</f>
        <v>0</v>
      </c>
      <c r="AF22" s="36">
        <f t="shared" si="4"/>
        <v>0</v>
      </c>
      <c r="AG22" s="36" t="e">
        <f t="shared" si="5"/>
        <v>#N/A</v>
      </c>
      <c r="AH22" s="36" t="e">
        <f t="shared" si="6"/>
        <v>#N/A</v>
      </c>
      <c r="AI22" s="36"/>
      <c r="AJ22" s="36"/>
      <c r="AK22" s="36">
        <f t="shared" si="7"/>
        <v>0</v>
      </c>
    </row>
    <row r="23" spans="1:37" x14ac:dyDescent="0.25">
      <c r="A23" s="21">
        <v>43825</v>
      </c>
      <c r="B23" s="22">
        <v>43836</v>
      </c>
      <c r="C23" s="23" t="s">
        <v>62</v>
      </c>
      <c r="D23" s="23" t="s">
        <v>63</v>
      </c>
      <c r="E23" s="9" t="s">
        <v>24</v>
      </c>
      <c r="F23" s="9"/>
      <c r="G23" s="32" t="s">
        <v>131</v>
      </c>
      <c r="H23" s="32" t="str">
        <f t="shared" si="9"/>
        <v>FAXW1912-0010</v>
      </c>
      <c r="I23" s="33">
        <v>6105.94</v>
      </c>
      <c r="J23" s="9" t="s">
        <v>28</v>
      </c>
      <c r="K23" s="23">
        <v>3</v>
      </c>
      <c r="L23" s="23">
        <v>123921813</v>
      </c>
      <c r="M23" s="23"/>
      <c r="N23" s="23"/>
      <c r="O23" s="23"/>
      <c r="P23" s="23"/>
      <c r="Q23" s="23">
        <v>98</v>
      </c>
      <c r="R23" s="23" t="s">
        <v>4</v>
      </c>
      <c r="S23" s="23">
        <v>100</v>
      </c>
      <c r="T23" s="23" t="s">
        <v>4</v>
      </c>
      <c r="U23" s="23">
        <f t="shared" si="0"/>
        <v>100</v>
      </c>
      <c r="V23" s="23" t="s">
        <v>4</v>
      </c>
      <c r="W23" s="23"/>
      <c r="X23" s="23" t="s">
        <v>4</v>
      </c>
      <c r="Y23" s="23" t="s">
        <v>31</v>
      </c>
      <c r="Z23" s="23" t="str">
        <f>VLOOKUP("ESPAGNE",BDD_1!$A$2:$C$26,2,FALSE)</f>
        <v>Z2</v>
      </c>
      <c r="AA23" s="36">
        <v>98.21</v>
      </c>
      <c r="AB23" s="36" t="str">
        <f t="shared" si="1"/>
        <v>NON</v>
      </c>
      <c r="AC23" s="36" t="str">
        <f t="shared" si="2"/>
        <v>0</v>
      </c>
      <c r="AD23" s="36" t="str">
        <f t="shared" si="3"/>
        <v>0</v>
      </c>
      <c r="AE23" s="36">
        <f>IF(Y23="CHRONOPOST",BDD_1!$H$22*K23,BDD_1!$H$23*K23)</f>
        <v>0</v>
      </c>
      <c r="AF23" s="36">
        <f t="shared" si="4"/>
        <v>0</v>
      </c>
      <c r="AG23" s="36">
        <f>AA23+AD23+AE23+AF23</f>
        <v>98.21</v>
      </c>
      <c r="AH23" s="36">
        <f t="shared" si="6"/>
        <v>112.94149999999999</v>
      </c>
      <c r="AI23" s="36">
        <f>112.94</f>
        <v>112.94</v>
      </c>
      <c r="AJ23" s="36"/>
      <c r="AK23" s="36">
        <f t="shared" si="7"/>
        <v>112.94</v>
      </c>
    </row>
    <row r="24" spans="1:37" s="39" customFormat="1" x14ac:dyDescent="0.25">
      <c r="A24" s="27">
        <v>43825</v>
      </c>
      <c r="B24" s="28">
        <v>43836</v>
      </c>
      <c r="C24" s="12" t="s">
        <v>62</v>
      </c>
      <c r="D24" s="12" t="s">
        <v>63</v>
      </c>
      <c r="E24" s="12" t="s">
        <v>24</v>
      </c>
      <c r="F24" s="12"/>
      <c r="G24" s="29" t="s">
        <v>132</v>
      </c>
      <c r="H24" s="29" t="str">
        <f t="shared" ref="H24" si="10">IF(E24="INTERFACE",G24," ")</f>
        <v>AVX1912-0024</v>
      </c>
      <c r="I24" s="31">
        <v>-362.5</v>
      </c>
      <c r="J24" s="12" t="s">
        <v>28</v>
      </c>
      <c r="K24" s="12"/>
      <c r="L24" s="12" t="s">
        <v>143</v>
      </c>
      <c r="M24" s="12"/>
      <c r="N24" s="12"/>
      <c r="O24" s="12"/>
      <c r="P24" s="12"/>
      <c r="Q24" s="12">
        <v>0</v>
      </c>
      <c r="R24" s="12" t="s">
        <v>4</v>
      </c>
      <c r="S24" s="12">
        <v>0</v>
      </c>
      <c r="T24" s="12" t="s">
        <v>4</v>
      </c>
      <c r="U24" s="12">
        <f t="shared" si="0"/>
        <v>0</v>
      </c>
      <c r="V24" s="12" t="s">
        <v>4</v>
      </c>
      <c r="W24" s="12">
        <v>0</v>
      </c>
      <c r="X24" s="12" t="s">
        <v>4</v>
      </c>
      <c r="Y24" s="12"/>
      <c r="Z24" s="12"/>
      <c r="AA24" s="38" t="e">
        <f>INDEX(BDD_2!$B$5:$H$104,MATCH(U24,BDD_2!$A$5:$A$104,1))</f>
        <v>#N/A</v>
      </c>
      <c r="AB24" s="38" t="str">
        <f t="shared" si="1"/>
        <v>NON</v>
      </c>
      <c r="AC24" s="38" t="str">
        <f t="shared" si="2"/>
        <v>0</v>
      </c>
      <c r="AD24" s="38" t="str">
        <f t="shared" si="3"/>
        <v>0</v>
      </c>
      <c r="AE24" s="38">
        <f>IF(Y24="CHRONOPOST",BDD_1!$H$22*K24,BDD_1!$H$23*K24)</f>
        <v>0</v>
      </c>
      <c r="AF24" s="38">
        <f t="shared" si="4"/>
        <v>0</v>
      </c>
      <c r="AG24" s="38" t="e">
        <f>AA24+AD24+AE24+AF24</f>
        <v>#N/A</v>
      </c>
      <c r="AH24" s="38" t="e">
        <f t="shared" si="6"/>
        <v>#N/A</v>
      </c>
      <c r="AI24" s="38"/>
      <c r="AJ24" s="38"/>
      <c r="AK24" s="38">
        <f t="shared" si="7"/>
        <v>0</v>
      </c>
    </row>
    <row r="25" spans="1:37" x14ac:dyDescent="0.25">
      <c r="A25" s="21">
        <v>43829</v>
      </c>
      <c r="B25" s="22">
        <v>43843</v>
      </c>
      <c r="C25" s="23" t="s">
        <v>35</v>
      </c>
      <c r="D25" s="23" t="s">
        <v>36</v>
      </c>
      <c r="E25" s="9" t="s">
        <v>24</v>
      </c>
      <c r="F25" s="9"/>
      <c r="G25" s="32" t="s">
        <v>134</v>
      </c>
      <c r="H25" s="32" t="str">
        <f t="shared" si="9"/>
        <v>FAXW1912-0011</v>
      </c>
      <c r="I25" s="33">
        <v>4326.8</v>
      </c>
      <c r="J25" s="9" t="s">
        <v>29</v>
      </c>
      <c r="K25" s="23">
        <v>3</v>
      </c>
      <c r="L25" s="23"/>
      <c r="M25" s="23"/>
      <c r="N25" s="23"/>
      <c r="O25" s="23"/>
      <c r="P25" s="23"/>
      <c r="Q25" s="23"/>
      <c r="R25" s="23" t="s">
        <v>4</v>
      </c>
      <c r="S25" s="23">
        <v>73.760000000000005</v>
      </c>
      <c r="T25" s="23" t="s">
        <v>4</v>
      </c>
      <c r="U25" s="23">
        <f t="shared" si="0"/>
        <v>74</v>
      </c>
      <c r="V25" s="23" t="s">
        <v>4</v>
      </c>
      <c r="W25" s="23"/>
      <c r="X25" s="23" t="s">
        <v>4</v>
      </c>
      <c r="Y25" s="23" t="s">
        <v>26</v>
      </c>
      <c r="Z25" s="23" t="str">
        <f>VLOOKUP("ALLEMAGNE",BDD_1!$A$2:$C$26,2,FALSE)</f>
        <v>Z1</v>
      </c>
      <c r="AA25" s="36">
        <f>79.39</f>
        <v>79.39</v>
      </c>
      <c r="AB25" s="36" t="str">
        <f t="shared" si="1"/>
        <v>OUI</v>
      </c>
      <c r="AC25" s="36">
        <f t="shared" si="2"/>
        <v>9</v>
      </c>
      <c r="AD25" s="36">
        <f t="shared" si="3"/>
        <v>18</v>
      </c>
      <c r="AE25" s="36">
        <f>IF(Y25="CHRONOPOST",BDD_1!$H$22*K25,BDD_1!$H$23*K25)</f>
        <v>1.9500000000000002</v>
      </c>
      <c r="AF25" s="36">
        <f t="shared" si="4"/>
        <v>14.608499999999999</v>
      </c>
      <c r="AG25" s="36">
        <f t="shared" ref="AG25:AG29" si="11">AA25+AD25+AE25+AF25</f>
        <v>113.9485</v>
      </c>
      <c r="AH25" s="36">
        <f t="shared" si="6"/>
        <v>131.040775</v>
      </c>
      <c r="AI25" s="36">
        <v>91.3</v>
      </c>
      <c r="AJ25" s="36"/>
      <c r="AK25" s="36">
        <f t="shared" si="7"/>
        <v>91.3</v>
      </c>
    </row>
    <row r="26" spans="1:37" x14ac:dyDescent="0.25">
      <c r="A26" s="24">
        <v>43829</v>
      </c>
      <c r="B26" s="25">
        <v>43837</v>
      </c>
      <c r="C26" s="26" t="s">
        <v>40</v>
      </c>
      <c r="D26" s="26" t="s">
        <v>23</v>
      </c>
      <c r="E26" s="19" t="s">
        <v>24</v>
      </c>
      <c r="F26" s="19"/>
      <c r="G26" s="34" t="s">
        <v>135</v>
      </c>
      <c r="H26" s="34" t="str">
        <f t="shared" si="9"/>
        <v>FAXW1912-0012</v>
      </c>
      <c r="I26" s="35">
        <v>2605.85</v>
      </c>
      <c r="J26" s="19" t="s">
        <v>29</v>
      </c>
      <c r="K26" s="26">
        <v>2</v>
      </c>
      <c r="L26" s="26" t="s">
        <v>148</v>
      </c>
      <c r="M26" s="26" t="s">
        <v>148</v>
      </c>
      <c r="N26" s="26"/>
      <c r="O26" s="26"/>
      <c r="P26" s="26"/>
      <c r="Q26" s="26">
        <f>14.4+14.4</f>
        <v>28.8</v>
      </c>
      <c r="R26" s="26" t="s">
        <v>4</v>
      </c>
      <c r="S26" s="26">
        <v>46.5</v>
      </c>
      <c r="T26" s="26" t="s">
        <v>4</v>
      </c>
      <c r="U26" s="26">
        <f t="shared" si="0"/>
        <v>47</v>
      </c>
      <c r="V26" s="26" t="s">
        <v>4</v>
      </c>
      <c r="W26" s="26"/>
      <c r="X26" s="26" t="s">
        <v>4</v>
      </c>
      <c r="Y26" s="26" t="s">
        <v>26</v>
      </c>
      <c r="Z26" s="26" t="str">
        <f>VLOOKUP("PAYS-BAS",BDD_1!$A$2:$C$26,2,FALSE)</f>
        <v>Z1</v>
      </c>
      <c r="AA26" s="37">
        <v>54.71</v>
      </c>
      <c r="AB26" s="37" t="str">
        <f t="shared" si="1"/>
        <v>OUI</v>
      </c>
      <c r="AC26" s="37">
        <f t="shared" ref="AC26" si="12">IF(AB26="NON","",IF(AND(AB26="OUI",Z26=1),6.9,9))</f>
        <v>9</v>
      </c>
      <c r="AD26" s="37">
        <f t="shared" ref="AD26" si="13">IF(AB26="NON","",IF(Y26="CHRONOPOST",((K26-1)*AC26),""))</f>
        <v>9</v>
      </c>
      <c r="AE26" s="37">
        <f>IF(Y26="CHRONOPOST",BDD_1!$H$22*K26,BDD_1!$H$23*K26)</f>
        <v>1.3</v>
      </c>
      <c r="AF26" s="36">
        <f t="shared" si="4"/>
        <v>9.5564999999999998</v>
      </c>
      <c r="AG26" s="37">
        <f>AA26+AD26+AE26+AF26</f>
        <v>74.566500000000005</v>
      </c>
      <c r="AH26" s="37">
        <f t="shared" si="6"/>
        <v>85.751474999999999</v>
      </c>
      <c r="AI26" s="37">
        <v>70.849999999999994</v>
      </c>
      <c r="AJ26" s="37"/>
      <c r="AK26" s="37">
        <f t="shared" si="7"/>
        <v>70.849999999999994</v>
      </c>
    </row>
    <row r="27" spans="1:37" x14ac:dyDescent="0.25">
      <c r="A27" s="27">
        <v>43830</v>
      </c>
      <c r="B27" s="28" t="s">
        <v>143</v>
      </c>
      <c r="C27" s="12" t="s">
        <v>137</v>
      </c>
      <c r="D27" s="12" t="s">
        <v>138</v>
      </c>
      <c r="E27" s="9" t="s">
        <v>24</v>
      </c>
      <c r="F27" s="9"/>
      <c r="G27" s="30" t="s">
        <v>139</v>
      </c>
      <c r="H27" s="29" t="str">
        <f t="shared" si="9"/>
        <v>FAXW1912-0013</v>
      </c>
      <c r="I27" s="31">
        <v>1970.79</v>
      </c>
      <c r="J27" s="9" t="s">
        <v>30</v>
      </c>
      <c r="K27" s="9"/>
      <c r="L27" s="9" t="s">
        <v>143</v>
      </c>
      <c r="M27" s="9"/>
      <c r="N27" s="9"/>
      <c r="O27" s="9"/>
      <c r="P27" s="9"/>
      <c r="Q27" s="9"/>
      <c r="R27" s="9" t="s">
        <v>4</v>
      </c>
      <c r="S27" s="9"/>
      <c r="T27" s="9" t="s">
        <v>4</v>
      </c>
      <c r="U27" s="9"/>
      <c r="V27" s="9" t="s">
        <v>4</v>
      </c>
      <c r="W27" s="9"/>
      <c r="X27" s="9" t="s">
        <v>4</v>
      </c>
      <c r="Y27" s="9"/>
      <c r="Z27" s="9" t="str">
        <f>VLOOKUP("PAYS-BAS",BDD_1!$A$2:$C$26,2,FALSE)</f>
        <v>Z1</v>
      </c>
      <c r="AA27" s="10"/>
      <c r="AB27" s="10" t="str">
        <f t="shared" si="1"/>
        <v>NON</v>
      </c>
      <c r="AC27" s="20" t="str">
        <f t="shared" ref="AC27" si="14">IF(AB27="NON","",IF(AND(AB27="OUI",Z27=1),6.9,9))</f>
        <v/>
      </c>
      <c r="AD27" s="20" t="str">
        <f>IF(AB27="NON","0",IF(Y27="CHRONOPOST",((K27-1)*AC27),"0"))</f>
        <v>0</v>
      </c>
      <c r="AE27" s="10">
        <f>IF(Y27="CHRONOPOST",BDD_1!$H$22*K27,BDD_1!$H$23*K27)</f>
        <v>0</v>
      </c>
      <c r="AF27" s="10">
        <f t="shared" si="4"/>
        <v>0</v>
      </c>
      <c r="AG27" s="10">
        <f t="shared" si="11"/>
        <v>0</v>
      </c>
      <c r="AH27" s="10">
        <f t="shared" si="6"/>
        <v>0</v>
      </c>
      <c r="AI27" s="10"/>
      <c r="AJ27" s="10"/>
      <c r="AK27" s="10">
        <f t="shared" ref="AK27:AK29" si="15">AG27-AI27</f>
        <v>0</v>
      </c>
    </row>
    <row r="28" spans="1:37" x14ac:dyDescent="0.25">
      <c r="A28" s="27">
        <v>43830</v>
      </c>
      <c r="B28" s="28" t="s">
        <v>143</v>
      </c>
      <c r="C28" s="12" t="s">
        <v>137</v>
      </c>
      <c r="D28" s="12" t="s">
        <v>138</v>
      </c>
      <c r="E28" s="9" t="s">
        <v>24</v>
      </c>
      <c r="F28" s="9"/>
      <c r="G28" s="30" t="s">
        <v>141</v>
      </c>
      <c r="H28" s="29" t="str">
        <f t="shared" si="9"/>
        <v>AVX1912-0025</v>
      </c>
      <c r="I28" s="31">
        <v>-1970.29</v>
      </c>
      <c r="J28" s="9" t="s">
        <v>30</v>
      </c>
      <c r="K28" s="9"/>
      <c r="L28" s="9" t="s">
        <v>143</v>
      </c>
      <c r="M28" s="9"/>
      <c r="N28" s="9"/>
      <c r="O28" s="9"/>
      <c r="P28" s="9"/>
      <c r="Q28" s="9"/>
      <c r="R28" s="9" t="s">
        <v>4</v>
      </c>
      <c r="S28" s="9"/>
      <c r="T28" s="9" t="s">
        <v>4</v>
      </c>
      <c r="U28" s="9"/>
      <c r="V28" s="9" t="s">
        <v>4</v>
      </c>
      <c r="W28" s="9"/>
      <c r="X28" s="9" t="s">
        <v>4</v>
      </c>
      <c r="Y28" s="9"/>
      <c r="Z28" s="9" t="str">
        <f>VLOOKUP("PAYS-BAS",BDD_1!$A$2:$C$26,2,FALSE)</f>
        <v>Z1</v>
      </c>
      <c r="AA28" s="10"/>
      <c r="AB28" s="10" t="str">
        <f t="shared" si="1"/>
        <v>NON</v>
      </c>
      <c r="AC28" s="20" t="str">
        <f t="shared" ref="AC28:AC29" si="16">IF(AB28="NON","",IF(AND(AB28="OUI",Z28=1),6.9,9))</f>
        <v/>
      </c>
      <c r="AD28" s="20" t="str">
        <f t="shared" ref="AD28:AD29" si="17">IF(AB28="NON","0",IF(Y28="CHRONOPOST",((K28-1)*AC28),"0"))</f>
        <v>0</v>
      </c>
      <c r="AE28" s="10">
        <f>IF(Y28="CHRONOPOST",BDD_1!$H$22*K28,BDD_1!$H$23*K28)</f>
        <v>0</v>
      </c>
      <c r="AF28" s="10">
        <f t="shared" si="4"/>
        <v>0</v>
      </c>
      <c r="AG28" s="10">
        <f t="shared" si="11"/>
        <v>0</v>
      </c>
      <c r="AH28" s="10">
        <f t="shared" si="6"/>
        <v>0</v>
      </c>
      <c r="AI28" s="10"/>
      <c r="AJ28" s="10"/>
      <c r="AK28" s="10">
        <f t="shared" si="15"/>
        <v>0</v>
      </c>
    </row>
    <row r="29" spans="1:37" x14ac:dyDescent="0.25">
      <c r="A29" s="27">
        <v>43830</v>
      </c>
      <c r="B29" s="28">
        <v>43839</v>
      </c>
      <c r="C29" s="12" t="s">
        <v>137</v>
      </c>
      <c r="D29" s="12" t="s">
        <v>138</v>
      </c>
      <c r="E29" s="9" t="s">
        <v>24</v>
      </c>
      <c r="F29" s="9" t="s">
        <v>146</v>
      </c>
      <c r="G29" s="29" t="s">
        <v>140</v>
      </c>
      <c r="H29" s="29" t="str">
        <f t="shared" ref="H29" si="18">IF(E29="INTERFACE",G29," ")</f>
        <v>FAXW1912-0014</v>
      </c>
      <c r="I29" s="31">
        <v>2135.79</v>
      </c>
      <c r="J29" s="9" t="s">
        <v>28</v>
      </c>
      <c r="K29" s="9">
        <v>1</v>
      </c>
      <c r="L29" s="9" t="s">
        <v>143</v>
      </c>
      <c r="M29" s="9"/>
      <c r="N29" s="9"/>
      <c r="O29" s="9"/>
      <c r="P29" s="9"/>
      <c r="Q29" s="9"/>
      <c r="R29" s="9" t="s">
        <v>4</v>
      </c>
      <c r="S29" s="9"/>
      <c r="T29" s="9" t="s">
        <v>4</v>
      </c>
      <c r="U29" s="9"/>
      <c r="V29" s="9" t="s">
        <v>4</v>
      </c>
      <c r="W29" s="9"/>
      <c r="X29" s="9" t="s">
        <v>4</v>
      </c>
      <c r="Y29" s="9" t="s">
        <v>26</v>
      </c>
      <c r="Z29" s="9" t="str">
        <f>VLOOKUP("ROYAUME-UNI",BDD_1!$A$2:$C$26,2,FALSE)</f>
        <v>Z2</v>
      </c>
      <c r="AA29" s="10">
        <v>33.92</v>
      </c>
      <c r="AB29" s="10" t="str">
        <f t="shared" si="1"/>
        <v>NON</v>
      </c>
      <c r="AC29" s="10" t="str">
        <f t="shared" si="16"/>
        <v/>
      </c>
      <c r="AD29" s="10" t="str">
        <f t="shared" si="17"/>
        <v>0</v>
      </c>
      <c r="AE29" s="10">
        <f>IF(Y29="CHRONOPOST",BDD_1!$H$22*K29,BDD_1!$H$23*K29)</f>
        <v>0.65</v>
      </c>
      <c r="AF29" s="10">
        <f t="shared" si="4"/>
        <v>5.0880000000000001</v>
      </c>
      <c r="AG29" s="10">
        <f t="shared" si="11"/>
        <v>39.658000000000001</v>
      </c>
      <c r="AH29" s="10">
        <f t="shared" si="6"/>
        <v>45.606700000000004</v>
      </c>
      <c r="AI29" s="10">
        <f>40.79</f>
        <v>40.79</v>
      </c>
      <c r="AJ29" s="10"/>
      <c r="AK29" s="10">
        <f t="shared" si="15"/>
        <v>-1.1319999999999979</v>
      </c>
    </row>
    <row r="30" spans="1:37" x14ac:dyDescent="0.25">
      <c r="H30" t="str">
        <f t="shared" ref="H30:H77" si="19">IF(E30="INTERFACE",G30," ")</f>
        <v xml:space="preserve"> </v>
      </c>
    </row>
    <row r="31" spans="1:37" x14ac:dyDescent="0.25">
      <c r="H31" t="str">
        <f t="shared" si="19"/>
        <v xml:space="preserve"> </v>
      </c>
    </row>
    <row r="32" spans="1:37" x14ac:dyDescent="0.25">
      <c r="H32" t="str">
        <f t="shared" si="19"/>
        <v xml:space="preserve"> </v>
      </c>
    </row>
    <row r="33" spans="8:8" x14ac:dyDescent="0.25">
      <c r="H33" t="str">
        <f t="shared" si="19"/>
        <v xml:space="preserve"> </v>
      </c>
    </row>
    <row r="34" spans="8:8" x14ac:dyDescent="0.25">
      <c r="H34" t="str">
        <f t="shared" si="19"/>
        <v xml:space="preserve"> </v>
      </c>
    </row>
    <row r="35" spans="8:8" x14ac:dyDescent="0.25">
      <c r="H35" t="str">
        <f t="shared" si="19"/>
        <v xml:space="preserve"> </v>
      </c>
    </row>
    <row r="36" spans="8:8" x14ac:dyDescent="0.25">
      <c r="H36" t="str">
        <f t="shared" si="19"/>
        <v xml:space="preserve"> </v>
      </c>
    </row>
    <row r="37" spans="8:8" x14ac:dyDescent="0.25">
      <c r="H37" t="str">
        <f t="shared" si="19"/>
        <v xml:space="preserve"> </v>
      </c>
    </row>
    <row r="38" spans="8:8" x14ac:dyDescent="0.25">
      <c r="H38" t="str">
        <f t="shared" si="19"/>
        <v xml:space="preserve"> </v>
      </c>
    </row>
    <row r="39" spans="8:8" x14ac:dyDescent="0.25">
      <c r="H39" t="str">
        <f t="shared" si="19"/>
        <v xml:space="preserve"> </v>
      </c>
    </row>
    <row r="40" spans="8:8" x14ac:dyDescent="0.25">
      <c r="H40" t="str">
        <f t="shared" si="19"/>
        <v xml:space="preserve"> </v>
      </c>
    </row>
    <row r="41" spans="8:8" x14ac:dyDescent="0.25">
      <c r="H41" t="str">
        <f t="shared" si="19"/>
        <v xml:space="preserve"> </v>
      </c>
    </row>
    <row r="42" spans="8:8" x14ac:dyDescent="0.25">
      <c r="H42" t="str">
        <f t="shared" si="19"/>
        <v xml:space="preserve"> </v>
      </c>
    </row>
    <row r="43" spans="8:8" x14ac:dyDescent="0.25">
      <c r="H43" t="str">
        <f t="shared" si="19"/>
        <v xml:space="preserve"> </v>
      </c>
    </row>
    <row r="44" spans="8:8" x14ac:dyDescent="0.25">
      <c r="H44" t="str">
        <f t="shared" si="19"/>
        <v xml:space="preserve"> </v>
      </c>
    </row>
    <row r="45" spans="8:8" x14ac:dyDescent="0.25">
      <c r="H45" t="str">
        <f t="shared" si="19"/>
        <v xml:space="preserve"> </v>
      </c>
    </row>
    <row r="46" spans="8:8" x14ac:dyDescent="0.25">
      <c r="H46" t="str">
        <f t="shared" si="19"/>
        <v xml:space="preserve"> </v>
      </c>
    </row>
    <row r="47" spans="8:8" x14ac:dyDescent="0.25">
      <c r="H47" t="str">
        <f t="shared" si="19"/>
        <v xml:space="preserve"> </v>
      </c>
    </row>
    <row r="48" spans="8:8" x14ac:dyDescent="0.25">
      <c r="H48" t="str">
        <f t="shared" si="19"/>
        <v xml:space="preserve"> </v>
      </c>
    </row>
    <row r="49" spans="8:8" x14ac:dyDescent="0.25">
      <c r="H49" t="str">
        <f t="shared" si="19"/>
        <v xml:space="preserve"> </v>
      </c>
    </row>
    <row r="50" spans="8:8" x14ac:dyDescent="0.25">
      <c r="H50" t="str">
        <f t="shared" si="19"/>
        <v xml:space="preserve"> </v>
      </c>
    </row>
    <row r="51" spans="8:8" x14ac:dyDescent="0.25">
      <c r="H51" t="str">
        <f t="shared" si="19"/>
        <v xml:space="preserve"> </v>
      </c>
    </row>
    <row r="52" spans="8:8" x14ac:dyDescent="0.25">
      <c r="H52" t="str">
        <f t="shared" si="19"/>
        <v xml:space="preserve"> </v>
      </c>
    </row>
    <row r="53" spans="8:8" x14ac:dyDescent="0.25">
      <c r="H53" t="str">
        <f t="shared" si="19"/>
        <v xml:space="preserve"> </v>
      </c>
    </row>
    <row r="54" spans="8:8" x14ac:dyDescent="0.25">
      <c r="H54" t="str">
        <f t="shared" si="19"/>
        <v xml:space="preserve"> </v>
      </c>
    </row>
    <row r="55" spans="8:8" x14ac:dyDescent="0.25">
      <c r="H55" t="str">
        <f t="shared" si="19"/>
        <v xml:space="preserve"> </v>
      </c>
    </row>
    <row r="56" spans="8:8" x14ac:dyDescent="0.25">
      <c r="H56" t="str">
        <f t="shared" si="19"/>
        <v xml:space="preserve"> </v>
      </c>
    </row>
    <row r="57" spans="8:8" x14ac:dyDescent="0.25">
      <c r="H57" t="str">
        <f t="shared" si="19"/>
        <v xml:space="preserve"> </v>
      </c>
    </row>
    <row r="58" spans="8:8" x14ac:dyDescent="0.25">
      <c r="H58" t="str">
        <f t="shared" si="19"/>
        <v xml:space="preserve"> </v>
      </c>
    </row>
    <row r="59" spans="8:8" x14ac:dyDescent="0.25">
      <c r="H59" t="str">
        <f t="shared" si="19"/>
        <v xml:space="preserve"> </v>
      </c>
    </row>
    <row r="60" spans="8:8" x14ac:dyDescent="0.25">
      <c r="H60" t="str">
        <f t="shared" si="19"/>
        <v xml:space="preserve"> </v>
      </c>
    </row>
    <row r="61" spans="8:8" x14ac:dyDescent="0.25">
      <c r="H61" t="str">
        <f t="shared" si="19"/>
        <v xml:space="preserve"> </v>
      </c>
    </row>
    <row r="62" spans="8:8" x14ac:dyDescent="0.25">
      <c r="H62" t="str">
        <f t="shared" si="19"/>
        <v xml:space="preserve"> </v>
      </c>
    </row>
    <row r="63" spans="8:8" x14ac:dyDescent="0.25">
      <c r="H63" t="str">
        <f t="shared" si="19"/>
        <v xml:space="preserve"> </v>
      </c>
    </row>
    <row r="64" spans="8:8" x14ac:dyDescent="0.25">
      <c r="H64" t="str">
        <f t="shared" si="19"/>
        <v xml:space="preserve"> </v>
      </c>
    </row>
    <row r="65" spans="8:8" x14ac:dyDescent="0.25">
      <c r="H65" t="str">
        <f t="shared" si="19"/>
        <v xml:space="preserve"> </v>
      </c>
    </row>
    <row r="66" spans="8:8" x14ac:dyDescent="0.25">
      <c r="H66" t="str">
        <f t="shared" si="19"/>
        <v xml:space="preserve"> </v>
      </c>
    </row>
    <row r="67" spans="8:8" x14ac:dyDescent="0.25">
      <c r="H67" t="str">
        <f t="shared" si="19"/>
        <v xml:space="preserve"> </v>
      </c>
    </row>
    <row r="68" spans="8:8" x14ac:dyDescent="0.25">
      <c r="H68" t="str">
        <f t="shared" si="19"/>
        <v xml:space="preserve"> </v>
      </c>
    </row>
    <row r="69" spans="8:8" x14ac:dyDescent="0.25">
      <c r="H69" t="str">
        <f t="shared" si="19"/>
        <v xml:space="preserve"> </v>
      </c>
    </row>
    <row r="70" spans="8:8" x14ac:dyDescent="0.25">
      <c r="H70" t="str">
        <f t="shared" si="19"/>
        <v xml:space="preserve"> </v>
      </c>
    </row>
    <row r="71" spans="8:8" x14ac:dyDescent="0.25">
      <c r="H71" t="str">
        <f t="shared" si="19"/>
        <v xml:space="preserve"> </v>
      </c>
    </row>
    <row r="72" spans="8:8" x14ac:dyDescent="0.25">
      <c r="H72" t="str">
        <f t="shared" si="19"/>
        <v xml:space="preserve"> </v>
      </c>
    </row>
    <row r="73" spans="8:8" x14ac:dyDescent="0.25">
      <c r="H73" t="str">
        <f t="shared" si="19"/>
        <v xml:space="preserve"> </v>
      </c>
    </row>
    <row r="74" spans="8:8" x14ac:dyDescent="0.25">
      <c r="H74" t="str">
        <f t="shared" si="19"/>
        <v xml:space="preserve"> </v>
      </c>
    </row>
    <row r="75" spans="8:8" x14ac:dyDescent="0.25">
      <c r="H75" t="str">
        <f t="shared" si="19"/>
        <v xml:space="preserve"> </v>
      </c>
    </row>
    <row r="76" spans="8:8" x14ac:dyDescent="0.25">
      <c r="H76" t="str">
        <f t="shared" si="19"/>
        <v xml:space="preserve"> </v>
      </c>
    </row>
    <row r="77" spans="8:8" x14ac:dyDescent="0.25">
      <c r="H77" t="str">
        <f t="shared" si="19"/>
        <v xml:space="preserve"> </v>
      </c>
    </row>
    <row r="78" spans="8:8" x14ac:dyDescent="0.25">
      <c r="H78" t="str">
        <f t="shared" ref="H78:H141" si="20">IF(E78="INTERFACE",G78," ")</f>
        <v xml:space="preserve"> </v>
      </c>
    </row>
    <row r="79" spans="8:8" x14ac:dyDescent="0.25">
      <c r="H79" t="str">
        <f t="shared" si="20"/>
        <v xml:space="preserve"> </v>
      </c>
    </row>
    <row r="80" spans="8:8" x14ac:dyDescent="0.25">
      <c r="H80" t="str">
        <f t="shared" si="20"/>
        <v xml:space="preserve"> </v>
      </c>
    </row>
    <row r="81" spans="8:8" x14ac:dyDescent="0.25">
      <c r="H81" t="str">
        <f t="shared" si="20"/>
        <v xml:space="preserve"> </v>
      </c>
    </row>
    <row r="82" spans="8:8" x14ac:dyDescent="0.25">
      <c r="H82" t="str">
        <f t="shared" si="20"/>
        <v xml:space="preserve"> </v>
      </c>
    </row>
    <row r="83" spans="8:8" x14ac:dyDescent="0.25">
      <c r="H83" t="str">
        <f t="shared" si="20"/>
        <v xml:space="preserve"> </v>
      </c>
    </row>
    <row r="84" spans="8:8" x14ac:dyDescent="0.25">
      <c r="H84" t="str">
        <f t="shared" si="20"/>
        <v xml:space="preserve"> </v>
      </c>
    </row>
    <row r="85" spans="8:8" x14ac:dyDescent="0.25">
      <c r="H85" t="str">
        <f t="shared" si="20"/>
        <v xml:space="preserve"> </v>
      </c>
    </row>
    <row r="86" spans="8:8" x14ac:dyDescent="0.25">
      <c r="H86" t="str">
        <f t="shared" si="20"/>
        <v xml:space="preserve"> </v>
      </c>
    </row>
    <row r="87" spans="8:8" x14ac:dyDescent="0.25">
      <c r="H87" t="str">
        <f t="shared" si="20"/>
        <v xml:space="preserve"> </v>
      </c>
    </row>
    <row r="88" spans="8:8" x14ac:dyDescent="0.25">
      <c r="H88" t="str">
        <f t="shared" si="20"/>
        <v xml:space="preserve"> </v>
      </c>
    </row>
    <row r="89" spans="8:8" x14ac:dyDescent="0.25">
      <c r="H89" t="str">
        <f t="shared" si="20"/>
        <v xml:space="preserve"> </v>
      </c>
    </row>
    <row r="90" spans="8:8" x14ac:dyDescent="0.25">
      <c r="H90" t="str">
        <f t="shared" si="20"/>
        <v xml:space="preserve"> </v>
      </c>
    </row>
    <row r="91" spans="8:8" x14ac:dyDescent="0.25">
      <c r="H91" t="str">
        <f t="shared" si="20"/>
        <v xml:space="preserve"> </v>
      </c>
    </row>
    <row r="92" spans="8:8" x14ac:dyDescent="0.25">
      <c r="H92" t="str">
        <f t="shared" si="20"/>
        <v xml:space="preserve"> </v>
      </c>
    </row>
    <row r="93" spans="8:8" x14ac:dyDescent="0.25">
      <c r="H93" t="str">
        <f t="shared" si="20"/>
        <v xml:space="preserve"> </v>
      </c>
    </row>
    <row r="94" spans="8:8" x14ac:dyDescent="0.25">
      <c r="H94" t="str">
        <f t="shared" si="20"/>
        <v xml:space="preserve"> </v>
      </c>
    </row>
    <row r="95" spans="8:8" x14ac:dyDescent="0.25">
      <c r="H95" t="str">
        <f t="shared" si="20"/>
        <v xml:space="preserve"> </v>
      </c>
    </row>
    <row r="96" spans="8:8" x14ac:dyDescent="0.25">
      <c r="H96" t="str">
        <f t="shared" si="20"/>
        <v xml:space="preserve"> </v>
      </c>
    </row>
    <row r="97" spans="8:8" x14ac:dyDescent="0.25">
      <c r="H97" t="str">
        <f t="shared" si="20"/>
        <v xml:space="preserve"> </v>
      </c>
    </row>
    <row r="98" spans="8:8" x14ac:dyDescent="0.25">
      <c r="H98" t="str">
        <f t="shared" si="20"/>
        <v xml:space="preserve"> </v>
      </c>
    </row>
    <row r="99" spans="8:8" x14ac:dyDescent="0.25">
      <c r="H99" t="str">
        <f t="shared" si="20"/>
        <v xml:space="preserve"> </v>
      </c>
    </row>
    <row r="100" spans="8:8" x14ac:dyDescent="0.25">
      <c r="H100" t="str">
        <f t="shared" si="20"/>
        <v xml:space="preserve"> </v>
      </c>
    </row>
    <row r="101" spans="8:8" x14ac:dyDescent="0.25">
      <c r="H101" t="str">
        <f t="shared" si="20"/>
        <v xml:space="preserve"> </v>
      </c>
    </row>
    <row r="102" spans="8:8" x14ac:dyDescent="0.25">
      <c r="H102" t="str">
        <f t="shared" si="20"/>
        <v xml:space="preserve"> </v>
      </c>
    </row>
    <row r="103" spans="8:8" x14ac:dyDescent="0.25">
      <c r="H103" t="str">
        <f t="shared" si="20"/>
        <v xml:space="preserve"> </v>
      </c>
    </row>
    <row r="104" spans="8:8" x14ac:dyDescent="0.25">
      <c r="H104" t="str">
        <f t="shared" si="20"/>
        <v xml:space="preserve"> </v>
      </c>
    </row>
    <row r="105" spans="8:8" x14ac:dyDescent="0.25">
      <c r="H105" t="str">
        <f t="shared" si="20"/>
        <v xml:space="preserve"> </v>
      </c>
    </row>
    <row r="106" spans="8:8" x14ac:dyDescent="0.25">
      <c r="H106" t="str">
        <f t="shared" si="20"/>
        <v xml:space="preserve"> </v>
      </c>
    </row>
    <row r="107" spans="8:8" x14ac:dyDescent="0.25">
      <c r="H107" t="str">
        <f t="shared" si="20"/>
        <v xml:space="preserve"> </v>
      </c>
    </row>
    <row r="108" spans="8:8" x14ac:dyDescent="0.25">
      <c r="H108" t="str">
        <f t="shared" si="20"/>
        <v xml:space="preserve"> </v>
      </c>
    </row>
    <row r="109" spans="8:8" x14ac:dyDescent="0.25">
      <c r="H109" t="str">
        <f t="shared" si="20"/>
        <v xml:space="preserve"> </v>
      </c>
    </row>
    <row r="110" spans="8:8" x14ac:dyDescent="0.25">
      <c r="H110" t="str">
        <f t="shared" si="20"/>
        <v xml:space="preserve"> </v>
      </c>
    </row>
    <row r="111" spans="8:8" x14ac:dyDescent="0.25">
      <c r="H111" t="str">
        <f t="shared" si="20"/>
        <v xml:space="preserve"> </v>
      </c>
    </row>
    <row r="112" spans="8:8" x14ac:dyDescent="0.25">
      <c r="H112" t="str">
        <f t="shared" si="20"/>
        <v xml:space="preserve"> </v>
      </c>
    </row>
    <row r="113" spans="8:8" x14ac:dyDescent="0.25">
      <c r="H113" t="str">
        <f t="shared" si="20"/>
        <v xml:space="preserve"> </v>
      </c>
    </row>
    <row r="114" spans="8:8" x14ac:dyDescent="0.25">
      <c r="H114" t="str">
        <f t="shared" si="20"/>
        <v xml:space="preserve"> </v>
      </c>
    </row>
    <row r="115" spans="8:8" x14ac:dyDescent="0.25">
      <c r="H115" t="str">
        <f t="shared" si="20"/>
        <v xml:space="preserve"> </v>
      </c>
    </row>
    <row r="116" spans="8:8" x14ac:dyDescent="0.25">
      <c r="H116" t="str">
        <f t="shared" si="20"/>
        <v xml:space="preserve"> </v>
      </c>
    </row>
    <row r="117" spans="8:8" x14ac:dyDescent="0.25">
      <c r="H117" t="str">
        <f t="shared" si="20"/>
        <v xml:space="preserve"> </v>
      </c>
    </row>
    <row r="118" spans="8:8" x14ac:dyDescent="0.25">
      <c r="H118" t="str">
        <f t="shared" si="20"/>
        <v xml:space="preserve"> </v>
      </c>
    </row>
    <row r="119" spans="8:8" x14ac:dyDescent="0.25">
      <c r="H119" t="str">
        <f t="shared" si="20"/>
        <v xml:space="preserve"> </v>
      </c>
    </row>
    <row r="120" spans="8:8" x14ac:dyDescent="0.25">
      <c r="H120" t="str">
        <f t="shared" si="20"/>
        <v xml:space="preserve"> </v>
      </c>
    </row>
    <row r="121" spans="8:8" x14ac:dyDescent="0.25">
      <c r="H121" t="str">
        <f t="shared" si="20"/>
        <v xml:space="preserve"> </v>
      </c>
    </row>
    <row r="122" spans="8:8" x14ac:dyDescent="0.25">
      <c r="H122" t="str">
        <f t="shared" si="20"/>
        <v xml:space="preserve"> </v>
      </c>
    </row>
    <row r="123" spans="8:8" x14ac:dyDescent="0.25">
      <c r="H123" t="str">
        <f t="shared" si="20"/>
        <v xml:space="preserve"> </v>
      </c>
    </row>
    <row r="124" spans="8:8" x14ac:dyDescent="0.25">
      <c r="H124" t="str">
        <f t="shared" si="20"/>
        <v xml:space="preserve"> </v>
      </c>
    </row>
    <row r="125" spans="8:8" x14ac:dyDescent="0.25">
      <c r="H125" t="str">
        <f t="shared" si="20"/>
        <v xml:space="preserve"> </v>
      </c>
    </row>
    <row r="126" spans="8:8" x14ac:dyDescent="0.25">
      <c r="H126" t="str">
        <f t="shared" si="20"/>
        <v xml:space="preserve"> </v>
      </c>
    </row>
    <row r="127" spans="8:8" x14ac:dyDescent="0.25">
      <c r="H127" t="str">
        <f t="shared" si="20"/>
        <v xml:space="preserve"> </v>
      </c>
    </row>
    <row r="128" spans="8:8" x14ac:dyDescent="0.25">
      <c r="H128" t="str">
        <f t="shared" si="20"/>
        <v xml:space="preserve"> </v>
      </c>
    </row>
    <row r="129" spans="8:8" x14ac:dyDescent="0.25">
      <c r="H129" t="str">
        <f t="shared" si="20"/>
        <v xml:space="preserve"> </v>
      </c>
    </row>
    <row r="130" spans="8:8" x14ac:dyDescent="0.25">
      <c r="H130" t="str">
        <f t="shared" si="20"/>
        <v xml:space="preserve"> </v>
      </c>
    </row>
    <row r="131" spans="8:8" x14ac:dyDescent="0.25">
      <c r="H131" t="str">
        <f t="shared" si="20"/>
        <v xml:space="preserve"> </v>
      </c>
    </row>
    <row r="132" spans="8:8" x14ac:dyDescent="0.25">
      <c r="H132" t="str">
        <f t="shared" si="20"/>
        <v xml:space="preserve"> </v>
      </c>
    </row>
    <row r="133" spans="8:8" x14ac:dyDescent="0.25">
      <c r="H133" t="str">
        <f t="shared" si="20"/>
        <v xml:space="preserve"> </v>
      </c>
    </row>
    <row r="134" spans="8:8" x14ac:dyDescent="0.25">
      <c r="H134" t="str">
        <f t="shared" si="20"/>
        <v xml:space="preserve"> </v>
      </c>
    </row>
    <row r="135" spans="8:8" x14ac:dyDescent="0.25">
      <c r="H135" t="str">
        <f t="shared" si="20"/>
        <v xml:space="preserve"> </v>
      </c>
    </row>
    <row r="136" spans="8:8" x14ac:dyDescent="0.25">
      <c r="H136" t="str">
        <f t="shared" si="20"/>
        <v xml:space="preserve"> </v>
      </c>
    </row>
    <row r="137" spans="8:8" x14ac:dyDescent="0.25">
      <c r="H137" t="str">
        <f t="shared" si="20"/>
        <v xml:space="preserve"> </v>
      </c>
    </row>
    <row r="138" spans="8:8" x14ac:dyDescent="0.25">
      <c r="H138" t="str">
        <f t="shared" si="20"/>
        <v xml:space="preserve"> </v>
      </c>
    </row>
    <row r="139" spans="8:8" x14ac:dyDescent="0.25">
      <c r="H139" t="str">
        <f t="shared" si="20"/>
        <v xml:space="preserve"> </v>
      </c>
    </row>
    <row r="140" spans="8:8" x14ac:dyDescent="0.25">
      <c r="H140" t="str">
        <f t="shared" si="20"/>
        <v xml:space="preserve"> </v>
      </c>
    </row>
    <row r="141" spans="8:8" x14ac:dyDescent="0.25">
      <c r="H141" t="str">
        <f t="shared" si="20"/>
        <v xml:space="preserve"> </v>
      </c>
    </row>
    <row r="142" spans="8:8" x14ac:dyDescent="0.25">
      <c r="H142" t="str">
        <f t="shared" ref="H142:H205" si="21">IF(E142="INTERFACE",G142," ")</f>
        <v xml:space="preserve"> </v>
      </c>
    </row>
    <row r="143" spans="8:8" x14ac:dyDescent="0.25">
      <c r="H143" t="str">
        <f t="shared" si="21"/>
        <v xml:space="preserve"> </v>
      </c>
    </row>
    <row r="144" spans="8:8" x14ac:dyDescent="0.25">
      <c r="H144" t="str">
        <f t="shared" si="21"/>
        <v xml:space="preserve"> </v>
      </c>
    </row>
    <row r="145" spans="8:8" x14ac:dyDescent="0.25">
      <c r="H145" t="str">
        <f t="shared" si="21"/>
        <v xml:space="preserve"> </v>
      </c>
    </row>
    <row r="146" spans="8:8" x14ac:dyDescent="0.25">
      <c r="H146" t="str">
        <f t="shared" si="21"/>
        <v xml:space="preserve"> </v>
      </c>
    </row>
    <row r="147" spans="8:8" x14ac:dyDescent="0.25">
      <c r="H147" t="str">
        <f t="shared" si="21"/>
        <v xml:space="preserve"> </v>
      </c>
    </row>
    <row r="148" spans="8:8" x14ac:dyDescent="0.25">
      <c r="H148" t="str">
        <f t="shared" si="21"/>
        <v xml:space="preserve"> </v>
      </c>
    </row>
    <row r="149" spans="8:8" x14ac:dyDescent="0.25">
      <c r="H149" t="str">
        <f t="shared" si="21"/>
        <v xml:space="preserve"> </v>
      </c>
    </row>
    <row r="150" spans="8:8" x14ac:dyDescent="0.25">
      <c r="H150" t="str">
        <f t="shared" si="21"/>
        <v xml:space="preserve"> </v>
      </c>
    </row>
    <row r="151" spans="8:8" x14ac:dyDescent="0.25">
      <c r="H151" t="str">
        <f t="shared" si="21"/>
        <v xml:space="preserve"> </v>
      </c>
    </row>
    <row r="152" spans="8:8" x14ac:dyDescent="0.25">
      <c r="H152" t="str">
        <f t="shared" si="21"/>
        <v xml:space="preserve"> </v>
      </c>
    </row>
    <row r="153" spans="8:8" x14ac:dyDescent="0.25">
      <c r="H153" t="str">
        <f t="shared" si="21"/>
        <v xml:space="preserve"> </v>
      </c>
    </row>
    <row r="154" spans="8:8" x14ac:dyDescent="0.25">
      <c r="H154" t="str">
        <f t="shared" si="21"/>
        <v xml:space="preserve"> </v>
      </c>
    </row>
    <row r="155" spans="8:8" x14ac:dyDescent="0.25">
      <c r="H155" t="str">
        <f t="shared" si="21"/>
        <v xml:space="preserve"> </v>
      </c>
    </row>
    <row r="156" spans="8:8" x14ac:dyDescent="0.25">
      <c r="H156" t="str">
        <f t="shared" si="21"/>
        <v xml:space="preserve"> </v>
      </c>
    </row>
    <row r="157" spans="8:8" x14ac:dyDescent="0.25">
      <c r="H157" t="str">
        <f t="shared" si="21"/>
        <v xml:space="preserve"> </v>
      </c>
    </row>
    <row r="158" spans="8:8" x14ac:dyDescent="0.25">
      <c r="H158" t="str">
        <f t="shared" si="21"/>
        <v xml:space="preserve"> </v>
      </c>
    </row>
    <row r="159" spans="8:8" x14ac:dyDescent="0.25">
      <c r="H159" t="str">
        <f t="shared" si="21"/>
        <v xml:space="preserve"> </v>
      </c>
    </row>
    <row r="160" spans="8:8" x14ac:dyDescent="0.25">
      <c r="H160" t="str">
        <f t="shared" si="21"/>
        <v xml:space="preserve"> </v>
      </c>
    </row>
    <row r="161" spans="8:8" x14ac:dyDescent="0.25">
      <c r="H161" t="str">
        <f t="shared" si="21"/>
        <v xml:space="preserve"> </v>
      </c>
    </row>
    <row r="162" spans="8:8" x14ac:dyDescent="0.25">
      <c r="H162" t="str">
        <f t="shared" si="21"/>
        <v xml:space="preserve"> </v>
      </c>
    </row>
    <row r="163" spans="8:8" x14ac:dyDescent="0.25">
      <c r="H163" t="str">
        <f t="shared" si="21"/>
        <v xml:space="preserve"> </v>
      </c>
    </row>
    <row r="164" spans="8:8" x14ac:dyDescent="0.25">
      <c r="H164" t="str">
        <f t="shared" si="21"/>
        <v xml:space="preserve"> </v>
      </c>
    </row>
    <row r="165" spans="8:8" x14ac:dyDescent="0.25">
      <c r="H165" t="str">
        <f t="shared" si="21"/>
        <v xml:space="preserve"> </v>
      </c>
    </row>
    <row r="166" spans="8:8" x14ac:dyDescent="0.25">
      <c r="H166" t="str">
        <f t="shared" si="21"/>
        <v xml:space="preserve"> </v>
      </c>
    </row>
    <row r="167" spans="8:8" x14ac:dyDescent="0.25">
      <c r="H167" t="str">
        <f t="shared" si="21"/>
        <v xml:space="preserve"> </v>
      </c>
    </row>
    <row r="168" spans="8:8" x14ac:dyDescent="0.25">
      <c r="H168" t="str">
        <f t="shared" si="21"/>
        <v xml:space="preserve"> </v>
      </c>
    </row>
    <row r="169" spans="8:8" x14ac:dyDescent="0.25">
      <c r="H169" t="str">
        <f t="shared" si="21"/>
        <v xml:space="preserve"> </v>
      </c>
    </row>
    <row r="170" spans="8:8" x14ac:dyDescent="0.25">
      <c r="H170" t="str">
        <f t="shared" si="21"/>
        <v xml:space="preserve"> </v>
      </c>
    </row>
    <row r="171" spans="8:8" x14ac:dyDescent="0.25">
      <c r="H171" t="str">
        <f t="shared" si="21"/>
        <v xml:space="preserve"> </v>
      </c>
    </row>
    <row r="172" spans="8:8" x14ac:dyDescent="0.25">
      <c r="H172" t="str">
        <f t="shared" si="21"/>
        <v xml:space="preserve"> </v>
      </c>
    </row>
    <row r="173" spans="8:8" x14ac:dyDescent="0.25">
      <c r="H173" t="str">
        <f t="shared" si="21"/>
        <v xml:space="preserve"> </v>
      </c>
    </row>
    <row r="174" spans="8:8" x14ac:dyDescent="0.25">
      <c r="H174" t="str">
        <f t="shared" si="21"/>
        <v xml:space="preserve"> </v>
      </c>
    </row>
    <row r="175" spans="8:8" x14ac:dyDescent="0.25">
      <c r="H175" t="str">
        <f t="shared" si="21"/>
        <v xml:space="preserve"> </v>
      </c>
    </row>
    <row r="176" spans="8:8" x14ac:dyDescent="0.25">
      <c r="H176" t="str">
        <f t="shared" si="21"/>
        <v xml:space="preserve"> </v>
      </c>
    </row>
    <row r="177" spans="8:8" x14ac:dyDescent="0.25">
      <c r="H177" t="str">
        <f t="shared" si="21"/>
        <v xml:space="preserve"> </v>
      </c>
    </row>
    <row r="178" spans="8:8" x14ac:dyDescent="0.25">
      <c r="H178" t="str">
        <f t="shared" si="21"/>
        <v xml:space="preserve"> </v>
      </c>
    </row>
    <row r="179" spans="8:8" x14ac:dyDescent="0.25">
      <c r="H179" t="str">
        <f t="shared" si="21"/>
        <v xml:space="preserve"> </v>
      </c>
    </row>
    <row r="180" spans="8:8" x14ac:dyDescent="0.25">
      <c r="H180" t="str">
        <f t="shared" si="21"/>
        <v xml:space="preserve"> </v>
      </c>
    </row>
    <row r="181" spans="8:8" x14ac:dyDescent="0.25">
      <c r="H181" t="str">
        <f t="shared" si="21"/>
        <v xml:space="preserve"> </v>
      </c>
    </row>
    <row r="182" spans="8:8" x14ac:dyDescent="0.25">
      <c r="H182" t="str">
        <f t="shared" si="21"/>
        <v xml:space="preserve"> </v>
      </c>
    </row>
    <row r="183" spans="8:8" x14ac:dyDescent="0.25">
      <c r="H183" t="str">
        <f t="shared" si="21"/>
        <v xml:space="preserve"> </v>
      </c>
    </row>
    <row r="184" spans="8:8" x14ac:dyDescent="0.25">
      <c r="H184" t="str">
        <f t="shared" si="21"/>
        <v xml:space="preserve"> </v>
      </c>
    </row>
    <row r="185" spans="8:8" x14ac:dyDescent="0.25">
      <c r="H185" t="str">
        <f t="shared" si="21"/>
        <v xml:space="preserve"> </v>
      </c>
    </row>
    <row r="186" spans="8:8" x14ac:dyDescent="0.25">
      <c r="H186" t="str">
        <f t="shared" si="21"/>
        <v xml:space="preserve"> </v>
      </c>
    </row>
    <row r="187" spans="8:8" x14ac:dyDescent="0.25">
      <c r="H187" t="str">
        <f t="shared" si="21"/>
        <v xml:space="preserve"> </v>
      </c>
    </row>
    <row r="188" spans="8:8" x14ac:dyDescent="0.25">
      <c r="H188" t="str">
        <f t="shared" si="21"/>
        <v xml:space="preserve"> </v>
      </c>
    </row>
    <row r="189" spans="8:8" x14ac:dyDescent="0.25">
      <c r="H189" t="str">
        <f t="shared" si="21"/>
        <v xml:space="preserve"> </v>
      </c>
    </row>
    <row r="190" spans="8:8" x14ac:dyDescent="0.25">
      <c r="H190" t="str">
        <f t="shared" si="21"/>
        <v xml:space="preserve"> </v>
      </c>
    </row>
    <row r="191" spans="8:8" x14ac:dyDescent="0.25">
      <c r="H191" t="str">
        <f t="shared" si="21"/>
        <v xml:space="preserve"> </v>
      </c>
    </row>
    <row r="192" spans="8:8" x14ac:dyDescent="0.25">
      <c r="H192" t="str">
        <f t="shared" si="21"/>
        <v xml:space="preserve"> </v>
      </c>
    </row>
    <row r="193" spans="8:8" x14ac:dyDescent="0.25">
      <c r="H193" t="str">
        <f t="shared" si="21"/>
        <v xml:space="preserve"> </v>
      </c>
    </row>
    <row r="194" spans="8:8" x14ac:dyDescent="0.25">
      <c r="H194" t="str">
        <f t="shared" si="21"/>
        <v xml:space="preserve"> </v>
      </c>
    </row>
    <row r="195" spans="8:8" x14ac:dyDescent="0.25">
      <c r="H195" t="str">
        <f t="shared" si="21"/>
        <v xml:space="preserve"> </v>
      </c>
    </row>
    <row r="196" spans="8:8" x14ac:dyDescent="0.25">
      <c r="H196" t="str">
        <f t="shared" si="21"/>
        <v xml:space="preserve"> </v>
      </c>
    </row>
    <row r="197" spans="8:8" x14ac:dyDescent="0.25">
      <c r="H197" t="str">
        <f t="shared" si="21"/>
        <v xml:space="preserve"> </v>
      </c>
    </row>
    <row r="198" spans="8:8" x14ac:dyDescent="0.25">
      <c r="H198" t="str">
        <f t="shared" si="21"/>
        <v xml:space="preserve"> </v>
      </c>
    </row>
    <row r="199" spans="8:8" x14ac:dyDescent="0.25">
      <c r="H199" t="str">
        <f t="shared" si="21"/>
        <v xml:space="preserve"> </v>
      </c>
    </row>
    <row r="200" spans="8:8" x14ac:dyDescent="0.25">
      <c r="H200" t="str">
        <f t="shared" si="21"/>
        <v xml:space="preserve"> </v>
      </c>
    </row>
    <row r="201" spans="8:8" x14ac:dyDescent="0.25">
      <c r="H201" t="str">
        <f t="shared" si="21"/>
        <v xml:space="preserve"> </v>
      </c>
    </row>
    <row r="202" spans="8:8" x14ac:dyDescent="0.25">
      <c r="H202" t="str">
        <f t="shared" si="21"/>
        <v xml:space="preserve"> </v>
      </c>
    </row>
    <row r="203" spans="8:8" x14ac:dyDescent="0.25">
      <c r="H203" t="str">
        <f t="shared" si="21"/>
        <v xml:space="preserve"> </v>
      </c>
    </row>
    <row r="204" spans="8:8" x14ac:dyDescent="0.25">
      <c r="H204" t="str">
        <f t="shared" si="21"/>
        <v xml:space="preserve"> </v>
      </c>
    </row>
    <row r="205" spans="8:8" x14ac:dyDescent="0.25">
      <c r="H205" t="str">
        <f t="shared" si="21"/>
        <v xml:space="preserve"> </v>
      </c>
    </row>
    <row r="206" spans="8:8" x14ac:dyDescent="0.25">
      <c r="H206" t="str">
        <f t="shared" ref="H206:H269" si="22">IF(E206="INTERFACE",G206," ")</f>
        <v xml:space="preserve"> </v>
      </c>
    </row>
    <row r="207" spans="8:8" x14ac:dyDescent="0.25">
      <c r="H207" t="str">
        <f t="shared" si="22"/>
        <v xml:space="preserve"> </v>
      </c>
    </row>
    <row r="208" spans="8:8" x14ac:dyDescent="0.25">
      <c r="H208" t="str">
        <f t="shared" si="22"/>
        <v xml:space="preserve"> </v>
      </c>
    </row>
    <row r="209" spans="8:8" x14ac:dyDescent="0.25">
      <c r="H209" t="str">
        <f t="shared" si="22"/>
        <v xml:space="preserve"> </v>
      </c>
    </row>
    <row r="210" spans="8:8" x14ac:dyDescent="0.25">
      <c r="H210" t="str">
        <f t="shared" si="22"/>
        <v xml:space="preserve"> </v>
      </c>
    </row>
    <row r="211" spans="8:8" x14ac:dyDescent="0.25">
      <c r="H211" t="str">
        <f t="shared" si="22"/>
        <v xml:space="preserve"> </v>
      </c>
    </row>
    <row r="212" spans="8:8" x14ac:dyDescent="0.25">
      <c r="H212" t="str">
        <f t="shared" si="22"/>
        <v xml:space="preserve"> </v>
      </c>
    </row>
    <row r="213" spans="8:8" x14ac:dyDescent="0.25">
      <c r="H213" t="str">
        <f t="shared" si="22"/>
        <v xml:space="preserve"> </v>
      </c>
    </row>
    <row r="214" spans="8:8" x14ac:dyDescent="0.25">
      <c r="H214" t="str">
        <f t="shared" si="22"/>
        <v xml:space="preserve"> </v>
      </c>
    </row>
    <row r="215" spans="8:8" x14ac:dyDescent="0.25">
      <c r="H215" t="str">
        <f t="shared" si="22"/>
        <v xml:space="preserve"> </v>
      </c>
    </row>
    <row r="216" spans="8:8" x14ac:dyDescent="0.25">
      <c r="H216" t="str">
        <f t="shared" si="22"/>
        <v xml:space="preserve"> </v>
      </c>
    </row>
    <row r="217" spans="8:8" x14ac:dyDescent="0.25">
      <c r="H217" t="str">
        <f t="shared" si="22"/>
        <v xml:space="preserve"> </v>
      </c>
    </row>
    <row r="218" spans="8:8" x14ac:dyDescent="0.25">
      <c r="H218" t="str">
        <f t="shared" si="22"/>
        <v xml:space="preserve"> </v>
      </c>
    </row>
    <row r="219" spans="8:8" x14ac:dyDescent="0.25">
      <c r="H219" t="str">
        <f t="shared" si="22"/>
        <v xml:space="preserve"> </v>
      </c>
    </row>
    <row r="220" spans="8:8" x14ac:dyDescent="0.25">
      <c r="H220" t="str">
        <f t="shared" si="22"/>
        <v xml:space="preserve"> </v>
      </c>
    </row>
    <row r="221" spans="8:8" x14ac:dyDescent="0.25">
      <c r="H221" t="str">
        <f t="shared" si="22"/>
        <v xml:space="preserve"> </v>
      </c>
    </row>
    <row r="222" spans="8:8" x14ac:dyDescent="0.25">
      <c r="H222" t="str">
        <f t="shared" si="22"/>
        <v xml:space="preserve"> </v>
      </c>
    </row>
    <row r="223" spans="8:8" x14ac:dyDescent="0.25">
      <c r="H223" t="str">
        <f t="shared" si="22"/>
        <v xml:space="preserve"> </v>
      </c>
    </row>
    <row r="224" spans="8:8" x14ac:dyDescent="0.25">
      <c r="H224" t="str">
        <f t="shared" si="22"/>
        <v xml:space="preserve"> </v>
      </c>
    </row>
    <row r="225" spans="8:8" x14ac:dyDescent="0.25">
      <c r="H225" t="str">
        <f t="shared" si="22"/>
        <v xml:space="preserve"> </v>
      </c>
    </row>
    <row r="226" spans="8:8" x14ac:dyDescent="0.25">
      <c r="H226" t="str">
        <f t="shared" si="22"/>
        <v xml:space="preserve"> </v>
      </c>
    </row>
    <row r="227" spans="8:8" x14ac:dyDescent="0.25">
      <c r="H227" t="str">
        <f t="shared" si="22"/>
        <v xml:space="preserve"> </v>
      </c>
    </row>
    <row r="228" spans="8:8" x14ac:dyDescent="0.25">
      <c r="H228" t="str">
        <f t="shared" si="22"/>
        <v xml:space="preserve"> </v>
      </c>
    </row>
    <row r="229" spans="8:8" x14ac:dyDescent="0.25">
      <c r="H229" t="str">
        <f t="shared" si="22"/>
        <v xml:space="preserve"> </v>
      </c>
    </row>
    <row r="230" spans="8:8" x14ac:dyDescent="0.25">
      <c r="H230" t="str">
        <f t="shared" si="22"/>
        <v xml:space="preserve"> </v>
      </c>
    </row>
    <row r="231" spans="8:8" x14ac:dyDescent="0.25">
      <c r="H231" t="str">
        <f t="shared" si="22"/>
        <v xml:space="preserve"> </v>
      </c>
    </row>
    <row r="232" spans="8:8" x14ac:dyDescent="0.25">
      <c r="H232" t="str">
        <f t="shared" si="22"/>
        <v xml:space="preserve"> </v>
      </c>
    </row>
    <row r="233" spans="8:8" x14ac:dyDescent="0.25">
      <c r="H233" t="str">
        <f t="shared" si="22"/>
        <v xml:space="preserve"> </v>
      </c>
    </row>
    <row r="234" spans="8:8" x14ac:dyDescent="0.25">
      <c r="H234" t="str">
        <f t="shared" si="22"/>
        <v xml:space="preserve"> </v>
      </c>
    </row>
    <row r="235" spans="8:8" x14ac:dyDescent="0.25">
      <c r="H235" t="str">
        <f t="shared" si="22"/>
        <v xml:space="preserve"> </v>
      </c>
    </row>
    <row r="236" spans="8:8" x14ac:dyDescent="0.25">
      <c r="H236" t="str">
        <f t="shared" si="22"/>
        <v xml:space="preserve"> </v>
      </c>
    </row>
    <row r="237" spans="8:8" x14ac:dyDescent="0.25">
      <c r="H237" t="str">
        <f t="shared" si="22"/>
        <v xml:space="preserve"> </v>
      </c>
    </row>
    <row r="238" spans="8:8" x14ac:dyDescent="0.25">
      <c r="H238" t="str">
        <f t="shared" si="22"/>
        <v xml:space="preserve"> </v>
      </c>
    </row>
    <row r="239" spans="8:8" x14ac:dyDescent="0.25">
      <c r="H239" t="str">
        <f t="shared" si="22"/>
        <v xml:space="preserve"> </v>
      </c>
    </row>
    <row r="240" spans="8:8" x14ac:dyDescent="0.25">
      <c r="H240" t="str">
        <f t="shared" si="22"/>
        <v xml:space="preserve"> </v>
      </c>
    </row>
    <row r="241" spans="8:8" x14ac:dyDescent="0.25">
      <c r="H241" t="str">
        <f t="shared" si="22"/>
        <v xml:space="preserve"> </v>
      </c>
    </row>
    <row r="242" spans="8:8" x14ac:dyDescent="0.25">
      <c r="H242" t="str">
        <f t="shared" si="22"/>
        <v xml:space="preserve"> </v>
      </c>
    </row>
    <row r="243" spans="8:8" x14ac:dyDescent="0.25">
      <c r="H243" t="str">
        <f t="shared" si="22"/>
        <v xml:space="preserve"> </v>
      </c>
    </row>
    <row r="244" spans="8:8" x14ac:dyDescent="0.25">
      <c r="H244" t="str">
        <f t="shared" si="22"/>
        <v xml:space="preserve"> </v>
      </c>
    </row>
    <row r="245" spans="8:8" x14ac:dyDescent="0.25">
      <c r="H245" t="str">
        <f t="shared" si="22"/>
        <v xml:space="preserve"> </v>
      </c>
    </row>
    <row r="246" spans="8:8" x14ac:dyDescent="0.25">
      <c r="H246" t="str">
        <f t="shared" si="22"/>
        <v xml:space="preserve"> </v>
      </c>
    </row>
    <row r="247" spans="8:8" x14ac:dyDescent="0.25">
      <c r="H247" t="str">
        <f t="shared" si="22"/>
        <v xml:space="preserve"> </v>
      </c>
    </row>
    <row r="248" spans="8:8" x14ac:dyDescent="0.25">
      <c r="H248" t="str">
        <f t="shared" si="22"/>
        <v xml:space="preserve"> </v>
      </c>
    </row>
    <row r="249" spans="8:8" x14ac:dyDescent="0.25">
      <c r="H249" t="str">
        <f t="shared" si="22"/>
        <v xml:space="preserve"> </v>
      </c>
    </row>
    <row r="250" spans="8:8" x14ac:dyDescent="0.25">
      <c r="H250" t="str">
        <f t="shared" si="22"/>
        <v xml:space="preserve"> </v>
      </c>
    </row>
    <row r="251" spans="8:8" x14ac:dyDescent="0.25">
      <c r="H251" t="str">
        <f t="shared" si="22"/>
        <v xml:space="preserve"> </v>
      </c>
    </row>
    <row r="252" spans="8:8" x14ac:dyDescent="0.25">
      <c r="H252" t="str">
        <f t="shared" si="22"/>
        <v xml:space="preserve"> </v>
      </c>
    </row>
    <row r="253" spans="8:8" x14ac:dyDescent="0.25">
      <c r="H253" t="str">
        <f t="shared" si="22"/>
        <v xml:space="preserve"> </v>
      </c>
    </row>
    <row r="254" spans="8:8" x14ac:dyDescent="0.25">
      <c r="H254" t="str">
        <f t="shared" si="22"/>
        <v xml:space="preserve"> </v>
      </c>
    </row>
    <row r="255" spans="8:8" x14ac:dyDescent="0.25">
      <c r="H255" t="str">
        <f t="shared" si="22"/>
        <v xml:space="preserve"> </v>
      </c>
    </row>
    <row r="256" spans="8:8" x14ac:dyDescent="0.25">
      <c r="H256" t="str">
        <f t="shared" si="22"/>
        <v xml:space="preserve"> </v>
      </c>
    </row>
    <row r="257" spans="8:8" x14ac:dyDescent="0.25">
      <c r="H257" t="str">
        <f t="shared" si="22"/>
        <v xml:space="preserve"> </v>
      </c>
    </row>
    <row r="258" spans="8:8" x14ac:dyDescent="0.25">
      <c r="H258" t="str">
        <f t="shared" si="22"/>
        <v xml:space="preserve"> </v>
      </c>
    </row>
    <row r="259" spans="8:8" x14ac:dyDescent="0.25">
      <c r="H259" t="str">
        <f t="shared" si="22"/>
        <v xml:space="preserve"> </v>
      </c>
    </row>
    <row r="260" spans="8:8" x14ac:dyDescent="0.25">
      <c r="H260" t="str">
        <f t="shared" si="22"/>
        <v xml:space="preserve"> </v>
      </c>
    </row>
    <row r="261" spans="8:8" x14ac:dyDescent="0.25">
      <c r="H261" t="str">
        <f t="shared" si="22"/>
        <v xml:space="preserve"> </v>
      </c>
    </row>
    <row r="262" spans="8:8" x14ac:dyDescent="0.25">
      <c r="H262" t="str">
        <f t="shared" si="22"/>
        <v xml:space="preserve"> </v>
      </c>
    </row>
    <row r="263" spans="8:8" x14ac:dyDescent="0.25">
      <c r="H263" t="str">
        <f t="shared" si="22"/>
        <v xml:space="preserve"> </v>
      </c>
    </row>
    <row r="264" spans="8:8" x14ac:dyDescent="0.25">
      <c r="H264" t="str">
        <f t="shared" si="22"/>
        <v xml:space="preserve"> </v>
      </c>
    </row>
    <row r="265" spans="8:8" x14ac:dyDescent="0.25">
      <c r="H265" t="str">
        <f t="shared" si="22"/>
        <v xml:space="preserve"> </v>
      </c>
    </row>
    <row r="266" spans="8:8" x14ac:dyDescent="0.25">
      <c r="H266" t="str">
        <f t="shared" si="22"/>
        <v xml:space="preserve"> </v>
      </c>
    </row>
    <row r="267" spans="8:8" x14ac:dyDescent="0.25">
      <c r="H267" t="str">
        <f t="shared" si="22"/>
        <v xml:space="preserve"> </v>
      </c>
    </row>
    <row r="268" spans="8:8" x14ac:dyDescent="0.25">
      <c r="H268" t="str">
        <f t="shared" si="22"/>
        <v xml:space="preserve"> </v>
      </c>
    </row>
    <row r="269" spans="8:8" x14ac:dyDescent="0.25">
      <c r="H269" t="str">
        <f t="shared" si="22"/>
        <v xml:space="preserve"> </v>
      </c>
    </row>
    <row r="270" spans="8:8" x14ac:dyDescent="0.25">
      <c r="H270" t="str">
        <f t="shared" ref="H270:H333" si="23">IF(E270="INTERFACE",G270," ")</f>
        <v xml:space="preserve"> </v>
      </c>
    </row>
    <row r="271" spans="8:8" x14ac:dyDescent="0.25">
      <c r="H271" t="str">
        <f t="shared" si="23"/>
        <v xml:space="preserve"> </v>
      </c>
    </row>
    <row r="272" spans="8:8" x14ac:dyDescent="0.25">
      <c r="H272" t="str">
        <f t="shared" si="23"/>
        <v xml:space="preserve"> </v>
      </c>
    </row>
    <row r="273" spans="8:8" x14ac:dyDescent="0.25">
      <c r="H273" t="str">
        <f t="shared" si="23"/>
        <v xml:space="preserve"> </v>
      </c>
    </row>
    <row r="274" spans="8:8" x14ac:dyDescent="0.25">
      <c r="H274" t="str">
        <f t="shared" si="23"/>
        <v xml:space="preserve"> </v>
      </c>
    </row>
    <row r="275" spans="8:8" x14ac:dyDescent="0.25">
      <c r="H275" t="str">
        <f t="shared" si="23"/>
        <v xml:space="preserve"> </v>
      </c>
    </row>
    <row r="276" spans="8:8" x14ac:dyDescent="0.25">
      <c r="H276" t="str">
        <f t="shared" si="23"/>
        <v xml:space="preserve"> </v>
      </c>
    </row>
    <row r="277" spans="8:8" x14ac:dyDescent="0.25">
      <c r="H277" t="str">
        <f t="shared" si="23"/>
        <v xml:space="preserve"> </v>
      </c>
    </row>
    <row r="278" spans="8:8" x14ac:dyDescent="0.25">
      <c r="H278" t="str">
        <f t="shared" si="23"/>
        <v xml:space="preserve"> </v>
      </c>
    </row>
    <row r="279" spans="8:8" x14ac:dyDescent="0.25">
      <c r="H279" t="str">
        <f t="shared" si="23"/>
        <v xml:space="preserve"> </v>
      </c>
    </row>
    <row r="280" spans="8:8" x14ac:dyDescent="0.25">
      <c r="H280" t="str">
        <f t="shared" si="23"/>
        <v xml:space="preserve"> </v>
      </c>
    </row>
    <row r="281" spans="8:8" x14ac:dyDescent="0.25">
      <c r="H281" t="str">
        <f t="shared" si="23"/>
        <v xml:space="preserve"> </v>
      </c>
    </row>
    <row r="282" spans="8:8" x14ac:dyDescent="0.25">
      <c r="H282" t="str">
        <f t="shared" si="23"/>
        <v xml:space="preserve"> </v>
      </c>
    </row>
    <row r="283" spans="8:8" x14ac:dyDescent="0.25">
      <c r="H283" t="str">
        <f t="shared" si="23"/>
        <v xml:space="preserve"> </v>
      </c>
    </row>
    <row r="284" spans="8:8" x14ac:dyDescent="0.25">
      <c r="H284" t="str">
        <f t="shared" si="23"/>
        <v xml:space="preserve"> </v>
      </c>
    </row>
    <row r="285" spans="8:8" x14ac:dyDescent="0.25">
      <c r="H285" t="str">
        <f t="shared" si="23"/>
        <v xml:space="preserve"> </v>
      </c>
    </row>
    <row r="286" spans="8:8" x14ac:dyDescent="0.25">
      <c r="H286" t="str">
        <f t="shared" si="23"/>
        <v xml:space="preserve"> </v>
      </c>
    </row>
    <row r="287" spans="8:8" x14ac:dyDescent="0.25">
      <c r="H287" t="str">
        <f t="shared" si="23"/>
        <v xml:space="preserve"> </v>
      </c>
    </row>
    <row r="288" spans="8:8" x14ac:dyDescent="0.25">
      <c r="H288" t="str">
        <f t="shared" si="23"/>
        <v xml:space="preserve"> </v>
      </c>
    </row>
    <row r="289" spans="8:8" x14ac:dyDescent="0.25">
      <c r="H289" t="str">
        <f t="shared" si="23"/>
        <v xml:space="preserve"> </v>
      </c>
    </row>
    <row r="290" spans="8:8" x14ac:dyDescent="0.25">
      <c r="H290" t="str">
        <f t="shared" si="23"/>
        <v xml:space="preserve"> </v>
      </c>
    </row>
    <row r="291" spans="8:8" x14ac:dyDescent="0.25">
      <c r="H291" t="str">
        <f t="shared" si="23"/>
        <v xml:space="preserve"> </v>
      </c>
    </row>
    <row r="292" spans="8:8" x14ac:dyDescent="0.25">
      <c r="H292" t="str">
        <f t="shared" si="23"/>
        <v xml:space="preserve"> </v>
      </c>
    </row>
    <row r="293" spans="8:8" x14ac:dyDescent="0.25">
      <c r="H293" t="str">
        <f t="shared" si="23"/>
        <v xml:space="preserve"> </v>
      </c>
    </row>
    <row r="294" spans="8:8" x14ac:dyDescent="0.25">
      <c r="H294" t="str">
        <f t="shared" si="23"/>
        <v xml:space="preserve"> </v>
      </c>
    </row>
    <row r="295" spans="8:8" x14ac:dyDescent="0.25">
      <c r="H295" t="str">
        <f t="shared" si="23"/>
        <v xml:space="preserve"> </v>
      </c>
    </row>
    <row r="296" spans="8:8" x14ac:dyDescent="0.25">
      <c r="H296" t="str">
        <f t="shared" si="23"/>
        <v xml:space="preserve"> </v>
      </c>
    </row>
    <row r="297" spans="8:8" x14ac:dyDescent="0.25">
      <c r="H297" t="str">
        <f t="shared" si="23"/>
        <v xml:space="preserve"> </v>
      </c>
    </row>
    <row r="298" spans="8:8" x14ac:dyDescent="0.25">
      <c r="H298" t="str">
        <f t="shared" si="23"/>
        <v xml:space="preserve"> </v>
      </c>
    </row>
    <row r="299" spans="8:8" x14ac:dyDescent="0.25">
      <c r="H299" t="str">
        <f t="shared" si="23"/>
        <v xml:space="preserve"> </v>
      </c>
    </row>
    <row r="300" spans="8:8" x14ac:dyDescent="0.25">
      <c r="H300" t="str">
        <f t="shared" si="23"/>
        <v xml:space="preserve"> </v>
      </c>
    </row>
    <row r="301" spans="8:8" x14ac:dyDescent="0.25">
      <c r="H301" t="str">
        <f t="shared" si="23"/>
        <v xml:space="preserve"> </v>
      </c>
    </row>
    <row r="302" spans="8:8" x14ac:dyDescent="0.25">
      <c r="H302" t="str">
        <f t="shared" si="23"/>
        <v xml:space="preserve"> </v>
      </c>
    </row>
    <row r="303" spans="8:8" x14ac:dyDescent="0.25">
      <c r="H303" t="str">
        <f t="shared" si="23"/>
        <v xml:space="preserve"> </v>
      </c>
    </row>
    <row r="304" spans="8:8" x14ac:dyDescent="0.25">
      <c r="H304" t="str">
        <f t="shared" si="23"/>
        <v xml:space="preserve"> </v>
      </c>
    </row>
    <row r="305" spans="8:8" x14ac:dyDescent="0.25">
      <c r="H305" t="str">
        <f t="shared" si="23"/>
        <v xml:space="preserve"> </v>
      </c>
    </row>
    <row r="306" spans="8:8" x14ac:dyDescent="0.25">
      <c r="H306" t="str">
        <f t="shared" si="23"/>
        <v xml:space="preserve"> </v>
      </c>
    </row>
    <row r="307" spans="8:8" x14ac:dyDescent="0.25">
      <c r="H307" t="str">
        <f t="shared" si="23"/>
        <v xml:space="preserve"> </v>
      </c>
    </row>
    <row r="308" spans="8:8" x14ac:dyDescent="0.25">
      <c r="H308" t="str">
        <f t="shared" si="23"/>
        <v xml:space="preserve"> </v>
      </c>
    </row>
    <row r="309" spans="8:8" x14ac:dyDescent="0.25">
      <c r="H309" t="str">
        <f t="shared" si="23"/>
        <v xml:space="preserve"> </v>
      </c>
    </row>
    <row r="310" spans="8:8" x14ac:dyDescent="0.25">
      <c r="H310" t="str">
        <f t="shared" si="23"/>
        <v xml:space="preserve"> </v>
      </c>
    </row>
    <row r="311" spans="8:8" x14ac:dyDescent="0.25">
      <c r="H311" t="str">
        <f t="shared" si="23"/>
        <v xml:space="preserve"> </v>
      </c>
    </row>
    <row r="312" spans="8:8" x14ac:dyDescent="0.25">
      <c r="H312" t="str">
        <f t="shared" si="23"/>
        <v xml:space="preserve"> </v>
      </c>
    </row>
    <row r="313" spans="8:8" x14ac:dyDescent="0.25">
      <c r="H313" t="str">
        <f t="shared" si="23"/>
        <v xml:space="preserve"> </v>
      </c>
    </row>
    <row r="314" spans="8:8" x14ac:dyDescent="0.25">
      <c r="H314" t="str">
        <f t="shared" si="23"/>
        <v xml:space="preserve"> </v>
      </c>
    </row>
    <row r="315" spans="8:8" x14ac:dyDescent="0.25">
      <c r="H315" t="str">
        <f t="shared" si="23"/>
        <v xml:space="preserve"> </v>
      </c>
    </row>
    <row r="316" spans="8:8" x14ac:dyDescent="0.25">
      <c r="H316" t="str">
        <f t="shared" si="23"/>
        <v xml:space="preserve"> </v>
      </c>
    </row>
    <row r="317" spans="8:8" x14ac:dyDescent="0.25">
      <c r="H317" t="str">
        <f t="shared" si="23"/>
        <v xml:space="preserve"> </v>
      </c>
    </row>
    <row r="318" spans="8:8" x14ac:dyDescent="0.25">
      <c r="H318" t="str">
        <f t="shared" si="23"/>
        <v xml:space="preserve"> </v>
      </c>
    </row>
    <row r="319" spans="8:8" x14ac:dyDescent="0.25">
      <c r="H319" t="str">
        <f t="shared" si="23"/>
        <v xml:space="preserve"> </v>
      </c>
    </row>
    <row r="320" spans="8:8" x14ac:dyDescent="0.25">
      <c r="H320" t="str">
        <f t="shared" si="23"/>
        <v xml:space="preserve"> </v>
      </c>
    </row>
    <row r="321" spans="8:8" x14ac:dyDescent="0.25">
      <c r="H321" t="str">
        <f t="shared" si="23"/>
        <v xml:space="preserve"> </v>
      </c>
    </row>
    <row r="322" spans="8:8" x14ac:dyDescent="0.25">
      <c r="H322" t="str">
        <f t="shared" si="23"/>
        <v xml:space="preserve"> </v>
      </c>
    </row>
    <row r="323" spans="8:8" x14ac:dyDescent="0.25">
      <c r="H323" t="str">
        <f t="shared" si="23"/>
        <v xml:space="preserve"> </v>
      </c>
    </row>
    <row r="324" spans="8:8" x14ac:dyDescent="0.25">
      <c r="H324" t="str">
        <f t="shared" si="23"/>
        <v xml:space="preserve"> </v>
      </c>
    </row>
    <row r="325" spans="8:8" x14ac:dyDescent="0.25">
      <c r="H325" t="str">
        <f t="shared" si="23"/>
        <v xml:space="preserve"> </v>
      </c>
    </row>
    <row r="326" spans="8:8" x14ac:dyDescent="0.25">
      <c r="H326" t="str">
        <f t="shared" si="23"/>
        <v xml:space="preserve"> </v>
      </c>
    </row>
    <row r="327" spans="8:8" x14ac:dyDescent="0.25">
      <c r="H327" t="str">
        <f t="shared" si="23"/>
        <v xml:space="preserve"> </v>
      </c>
    </row>
    <row r="328" spans="8:8" x14ac:dyDescent="0.25">
      <c r="H328" t="str">
        <f t="shared" si="23"/>
        <v xml:space="preserve"> </v>
      </c>
    </row>
    <row r="329" spans="8:8" x14ac:dyDescent="0.25">
      <c r="H329" t="str">
        <f t="shared" si="23"/>
        <v xml:space="preserve"> </v>
      </c>
    </row>
    <row r="330" spans="8:8" x14ac:dyDescent="0.25">
      <c r="H330" t="str">
        <f t="shared" si="23"/>
        <v xml:space="preserve"> </v>
      </c>
    </row>
    <row r="331" spans="8:8" x14ac:dyDescent="0.25">
      <c r="H331" t="str">
        <f t="shared" si="23"/>
        <v xml:space="preserve"> </v>
      </c>
    </row>
    <row r="332" spans="8:8" x14ac:dyDescent="0.25">
      <c r="H332" t="str">
        <f t="shared" si="23"/>
        <v xml:space="preserve"> </v>
      </c>
    </row>
    <row r="333" spans="8:8" x14ac:dyDescent="0.25">
      <c r="H333" t="str">
        <f t="shared" si="23"/>
        <v xml:space="preserve"> </v>
      </c>
    </row>
    <row r="334" spans="8:8" x14ac:dyDescent="0.25">
      <c r="H334" t="str">
        <f t="shared" ref="H334:H397" si="24">IF(E334="INTERFACE",G334," ")</f>
        <v xml:space="preserve"> </v>
      </c>
    </row>
    <row r="335" spans="8:8" x14ac:dyDescent="0.25">
      <c r="H335" t="str">
        <f t="shared" si="24"/>
        <v xml:space="preserve"> </v>
      </c>
    </row>
    <row r="336" spans="8:8" x14ac:dyDescent="0.25">
      <c r="H336" t="str">
        <f t="shared" si="24"/>
        <v xml:space="preserve"> </v>
      </c>
    </row>
    <row r="337" spans="8:8" x14ac:dyDescent="0.25">
      <c r="H337" t="str">
        <f t="shared" si="24"/>
        <v xml:space="preserve"> </v>
      </c>
    </row>
    <row r="338" spans="8:8" x14ac:dyDescent="0.25">
      <c r="H338" t="str">
        <f t="shared" si="24"/>
        <v xml:space="preserve"> </v>
      </c>
    </row>
    <row r="339" spans="8:8" x14ac:dyDescent="0.25">
      <c r="H339" t="str">
        <f t="shared" si="24"/>
        <v xml:space="preserve"> </v>
      </c>
    </row>
    <row r="340" spans="8:8" x14ac:dyDescent="0.25">
      <c r="H340" t="str">
        <f t="shared" si="24"/>
        <v xml:space="preserve"> </v>
      </c>
    </row>
    <row r="341" spans="8:8" x14ac:dyDescent="0.25">
      <c r="H341" t="str">
        <f t="shared" si="24"/>
        <v xml:space="preserve"> </v>
      </c>
    </row>
    <row r="342" spans="8:8" x14ac:dyDescent="0.25">
      <c r="H342" t="str">
        <f t="shared" si="24"/>
        <v xml:space="preserve"> </v>
      </c>
    </row>
    <row r="343" spans="8:8" x14ac:dyDescent="0.25">
      <c r="H343" t="str">
        <f t="shared" si="24"/>
        <v xml:space="preserve"> </v>
      </c>
    </row>
    <row r="344" spans="8:8" x14ac:dyDescent="0.25">
      <c r="H344" t="str">
        <f t="shared" si="24"/>
        <v xml:space="preserve"> </v>
      </c>
    </row>
    <row r="345" spans="8:8" x14ac:dyDescent="0.25">
      <c r="H345" t="str">
        <f t="shared" si="24"/>
        <v xml:space="preserve"> </v>
      </c>
    </row>
    <row r="346" spans="8:8" x14ac:dyDescent="0.25">
      <c r="H346" t="str">
        <f t="shared" si="24"/>
        <v xml:space="preserve"> </v>
      </c>
    </row>
    <row r="347" spans="8:8" x14ac:dyDescent="0.25">
      <c r="H347" t="str">
        <f t="shared" si="24"/>
        <v xml:space="preserve"> </v>
      </c>
    </row>
    <row r="348" spans="8:8" x14ac:dyDescent="0.25">
      <c r="H348" t="str">
        <f t="shared" si="24"/>
        <v xml:space="preserve"> </v>
      </c>
    </row>
    <row r="349" spans="8:8" x14ac:dyDescent="0.25">
      <c r="H349" t="str">
        <f t="shared" si="24"/>
        <v xml:space="preserve"> </v>
      </c>
    </row>
    <row r="350" spans="8:8" x14ac:dyDescent="0.25">
      <c r="H350" t="str">
        <f t="shared" si="24"/>
        <v xml:space="preserve"> </v>
      </c>
    </row>
    <row r="351" spans="8:8" x14ac:dyDescent="0.25">
      <c r="H351" t="str">
        <f t="shared" si="24"/>
        <v xml:space="preserve"> </v>
      </c>
    </row>
    <row r="352" spans="8:8" x14ac:dyDescent="0.25">
      <c r="H352" t="str">
        <f t="shared" si="24"/>
        <v xml:space="preserve"> </v>
      </c>
    </row>
    <row r="353" spans="8:8" x14ac:dyDescent="0.25">
      <c r="H353" t="str">
        <f t="shared" si="24"/>
        <v xml:space="preserve"> </v>
      </c>
    </row>
    <row r="354" spans="8:8" x14ac:dyDescent="0.25">
      <c r="H354" t="str">
        <f t="shared" si="24"/>
        <v xml:space="preserve"> </v>
      </c>
    </row>
    <row r="355" spans="8:8" x14ac:dyDescent="0.25">
      <c r="H355" t="str">
        <f t="shared" si="24"/>
        <v xml:space="preserve"> </v>
      </c>
    </row>
    <row r="356" spans="8:8" x14ac:dyDescent="0.25">
      <c r="H356" t="str">
        <f t="shared" si="24"/>
        <v xml:space="preserve"> </v>
      </c>
    </row>
    <row r="357" spans="8:8" x14ac:dyDescent="0.25">
      <c r="H357" t="str">
        <f t="shared" si="24"/>
        <v xml:space="preserve"> </v>
      </c>
    </row>
    <row r="358" spans="8:8" x14ac:dyDescent="0.25">
      <c r="H358" t="str">
        <f t="shared" si="24"/>
        <v xml:space="preserve"> </v>
      </c>
    </row>
    <row r="359" spans="8:8" x14ac:dyDescent="0.25">
      <c r="H359" t="str">
        <f t="shared" si="24"/>
        <v xml:space="preserve"> </v>
      </c>
    </row>
    <row r="360" spans="8:8" x14ac:dyDescent="0.25">
      <c r="H360" t="str">
        <f t="shared" si="24"/>
        <v xml:space="preserve"> </v>
      </c>
    </row>
    <row r="361" spans="8:8" x14ac:dyDescent="0.25">
      <c r="H361" t="str">
        <f t="shared" si="24"/>
        <v xml:space="preserve"> </v>
      </c>
    </row>
    <row r="362" spans="8:8" x14ac:dyDescent="0.25">
      <c r="H362" t="str">
        <f t="shared" si="24"/>
        <v xml:space="preserve"> </v>
      </c>
    </row>
    <row r="363" spans="8:8" x14ac:dyDescent="0.25">
      <c r="H363" t="str">
        <f t="shared" si="24"/>
        <v xml:space="preserve"> </v>
      </c>
    </row>
    <row r="364" spans="8:8" x14ac:dyDescent="0.25">
      <c r="H364" t="str">
        <f t="shared" si="24"/>
        <v xml:space="preserve"> </v>
      </c>
    </row>
    <row r="365" spans="8:8" x14ac:dyDescent="0.25">
      <c r="H365" t="str">
        <f t="shared" si="24"/>
        <v xml:space="preserve"> </v>
      </c>
    </row>
    <row r="366" spans="8:8" x14ac:dyDescent="0.25">
      <c r="H366" t="str">
        <f t="shared" si="24"/>
        <v xml:space="preserve"> </v>
      </c>
    </row>
    <row r="367" spans="8:8" x14ac:dyDescent="0.25">
      <c r="H367" t="str">
        <f t="shared" si="24"/>
        <v xml:space="preserve"> </v>
      </c>
    </row>
    <row r="368" spans="8:8" x14ac:dyDescent="0.25">
      <c r="H368" t="str">
        <f t="shared" si="24"/>
        <v xml:space="preserve"> </v>
      </c>
    </row>
    <row r="369" spans="8:8" x14ac:dyDescent="0.25">
      <c r="H369" t="str">
        <f t="shared" si="24"/>
        <v xml:space="preserve"> </v>
      </c>
    </row>
    <row r="370" spans="8:8" x14ac:dyDescent="0.25">
      <c r="H370" t="str">
        <f t="shared" si="24"/>
        <v xml:space="preserve"> </v>
      </c>
    </row>
    <row r="371" spans="8:8" x14ac:dyDescent="0.25">
      <c r="H371" t="str">
        <f t="shared" si="24"/>
        <v xml:space="preserve"> </v>
      </c>
    </row>
    <row r="372" spans="8:8" x14ac:dyDescent="0.25">
      <c r="H372" t="str">
        <f t="shared" si="24"/>
        <v xml:space="preserve"> </v>
      </c>
    </row>
    <row r="373" spans="8:8" x14ac:dyDescent="0.25">
      <c r="H373" t="str">
        <f t="shared" si="24"/>
        <v xml:space="preserve"> </v>
      </c>
    </row>
    <row r="374" spans="8:8" x14ac:dyDescent="0.25">
      <c r="H374" t="str">
        <f t="shared" si="24"/>
        <v xml:space="preserve"> </v>
      </c>
    </row>
    <row r="375" spans="8:8" x14ac:dyDescent="0.25">
      <c r="H375" t="str">
        <f t="shared" si="24"/>
        <v xml:space="preserve"> </v>
      </c>
    </row>
    <row r="376" spans="8:8" x14ac:dyDescent="0.25">
      <c r="H376" t="str">
        <f t="shared" si="24"/>
        <v xml:space="preserve"> </v>
      </c>
    </row>
    <row r="377" spans="8:8" x14ac:dyDescent="0.25">
      <c r="H377" t="str">
        <f t="shared" si="24"/>
        <v xml:space="preserve"> </v>
      </c>
    </row>
    <row r="378" spans="8:8" x14ac:dyDescent="0.25">
      <c r="H378" t="str">
        <f t="shared" si="24"/>
        <v xml:space="preserve"> </v>
      </c>
    </row>
    <row r="379" spans="8:8" x14ac:dyDescent="0.25">
      <c r="H379" t="str">
        <f t="shared" si="24"/>
        <v xml:space="preserve"> </v>
      </c>
    </row>
    <row r="380" spans="8:8" x14ac:dyDescent="0.25">
      <c r="H380" t="str">
        <f t="shared" si="24"/>
        <v xml:space="preserve"> </v>
      </c>
    </row>
    <row r="381" spans="8:8" x14ac:dyDescent="0.25">
      <c r="H381" t="str">
        <f t="shared" si="24"/>
        <v xml:space="preserve"> </v>
      </c>
    </row>
    <row r="382" spans="8:8" x14ac:dyDescent="0.25">
      <c r="H382" t="str">
        <f t="shared" si="24"/>
        <v xml:space="preserve"> </v>
      </c>
    </row>
    <row r="383" spans="8:8" x14ac:dyDescent="0.25">
      <c r="H383" t="str">
        <f t="shared" si="24"/>
        <v xml:space="preserve"> </v>
      </c>
    </row>
    <row r="384" spans="8:8" x14ac:dyDescent="0.25">
      <c r="H384" t="str">
        <f t="shared" si="24"/>
        <v xml:space="preserve"> </v>
      </c>
    </row>
    <row r="385" spans="8:8" x14ac:dyDescent="0.25">
      <c r="H385" t="str">
        <f t="shared" si="24"/>
        <v xml:space="preserve"> </v>
      </c>
    </row>
    <row r="386" spans="8:8" x14ac:dyDescent="0.25">
      <c r="H386" t="str">
        <f t="shared" si="24"/>
        <v xml:space="preserve"> </v>
      </c>
    </row>
    <row r="387" spans="8:8" x14ac:dyDescent="0.25">
      <c r="H387" t="str">
        <f t="shared" si="24"/>
        <v xml:space="preserve"> </v>
      </c>
    </row>
    <row r="388" spans="8:8" x14ac:dyDescent="0.25">
      <c r="H388" t="str">
        <f t="shared" si="24"/>
        <v xml:space="preserve"> </v>
      </c>
    </row>
    <row r="389" spans="8:8" x14ac:dyDescent="0.25">
      <c r="H389" t="str">
        <f t="shared" si="24"/>
        <v xml:space="preserve"> </v>
      </c>
    </row>
    <row r="390" spans="8:8" x14ac:dyDescent="0.25">
      <c r="H390" t="str">
        <f t="shared" si="24"/>
        <v xml:space="preserve"> </v>
      </c>
    </row>
    <row r="391" spans="8:8" x14ac:dyDescent="0.25">
      <c r="H391" t="str">
        <f t="shared" si="24"/>
        <v xml:space="preserve"> </v>
      </c>
    </row>
    <row r="392" spans="8:8" x14ac:dyDescent="0.25">
      <c r="H392" t="str">
        <f t="shared" si="24"/>
        <v xml:space="preserve"> </v>
      </c>
    </row>
    <row r="393" spans="8:8" x14ac:dyDescent="0.25">
      <c r="H393" t="str">
        <f t="shared" si="24"/>
        <v xml:space="preserve"> </v>
      </c>
    </row>
    <row r="394" spans="8:8" x14ac:dyDescent="0.25">
      <c r="H394" t="str">
        <f t="shared" si="24"/>
        <v xml:space="preserve"> </v>
      </c>
    </row>
    <row r="395" spans="8:8" x14ac:dyDescent="0.25">
      <c r="H395" t="str">
        <f t="shared" si="24"/>
        <v xml:space="preserve"> </v>
      </c>
    </row>
    <row r="396" spans="8:8" x14ac:dyDescent="0.25">
      <c r="H396" t="str">
        <f t="shared" si="24"/>
        <v xml:space="preserve"> </v>
      </c>
    </row>
    <row r="397" spans="8:8" x14ac:dyDescent="0.25">
      <c r="H397" t="str">
        <f t="shared" si="24"/>
        <v xml:space="preserve"> </v>
      </c>
    </row>
    <row r="398" spans="8:8" x14ac:dyDescent="0.25">
      <c r="H398" t="str">
        <f t="shared" ref="H398:H461" si="25">IF(E398="INTERFACE",G398," ")</f>
        <v xml:space="preserve"> </v>
      </c>
    </row>
    <row r="399" spans="8:8" x14ac:dyDescent="0.25">
      <c r="H399" t="str">
        <f t="shared" si="25"/>
        <v xml:space="preserve"> </v>
      </c>
    </row>
    <row r="400" spans="8:8" x14ac:dyDescent="0.25">
      <c r="H400" t="str">
        <f t="shared" si="25"/>
        <v xml:space="preserve"> </v>
      </c>
    </row>
    <row r="401" spans="8:8" x14ac:dyDescent="0.25">
      <c r="H401" t="str">
        <f t="shared" si="25"/>
        <v xml:space="preserve"> </v>
      </c>
    </row>
    <row r="402" spans="8:8" x14ac:dyDescent="0.25">
      <c r="H402" t="str">
        <f t="shared" si="25"/>
        <v xml:space="preserve"> </v>
      </c>
    </row>
    <row r="403" spans="8:8" x14ac:dyDescent="0.25">
      <c r="H403" t="str">
        <f t="shared" si="25"/>
        <v xml:space="preserve"> </v>
      </c>
    </row>
    <row r="404" spans="8:8" x14ac:dyDescent="0.25">
      <c r="H404" t="str">
        <f t="shared" si="25"/>
        <v xml:space="preserve"> </v>
      </c>
    </row>
    <row r="405" spans="8:8" x14ac:dyDescent="0.25">
      <c r="H405" t="str">
        <f t="shared" si="25"/>
        <v xml:space="preserve"> </v>
      </c>
    </row>
    <row r="406" spans="8:8" x14ac:dyDescent="0.25">
      <c r="H406" t="str">
        <f t="shared" si="25"/>
        <v xml:space="preserve"> </v>
      </c>
    </row>
    <row r="407" spans="8:8" x14ac:dyDescent="0.25">
      <c r="H407" t="str">
        <f t="shared" si="25"/>
        <v xml:space="preserve"> </v>
      </c>
    </row>
    <row r="408" spans="8:8" x14ac:dyDescent="0.25">
      <c r="H408" t="str">
        <f t="shared" si="25"/>
        <v xml:space="preserve"> </v>
      </c>
    </row>
    <row r="409" spans="8:8" x14ac:dyDescent="0.25">
      <c r="H409" t="str">
        <f t="shared" si="25"/>
        <v xml:space="preserve"> </v>
      </c>
    </row>
    <row r="410" spans="8:8" x14ac:dyDescent="0.25">
      <c r="H410" t="str">
        <f t="shared" si="25"/>
        <v xml:space="preserve"> </v>
      </c>
    </row>
    <row r="411" spans="8:8" x14ac:dyDescent="0.25">
      <c r="H411" t="str">
        <f t="shared" si="25"/>
        <v xml:space="preserve"> </v>
      </c>
    </row>
    <row r="412" spans="8:8" x14ac:dyDescent="0.25">
      <c r="H412" t="str">
        <f t="shared" si="25"/>
        <v xml:space="preserve"> </v>
      </c>
    </row>
    <row r="413" spans="8:8" x14ac:dyDescent="0.25">
      <c r="H413" t="str">
        <f t="shared" si="25"/>
        <v xml:space="preserve"> </v>
      </c>
    </row>
    <row r="414" spans="8:8" x14ac:dyDescent="0.25">
      <c r="H414" t="str">
        <f t="shared" si="25"/>
        <v xml:space="preserve"> </v>
      </c>
    </row>
    <row r="415" spans="8:8" x14ac:dyDescent="0.25">
      <c r="H415" t="str">
        <f t="shared" si="25"/>
        <v xml:space="preserve"> </v>
      </c>
    </row>
    <row r="416" spans="8:8" x14ac:dyDescent="0.25">
      <c r="H416" t="str">
        <f t="shared" si="25"/>
        <v xml:space="preserve"> </v>
      </c>
    </row>
    <row r="417" spans="8:8" x14ac:dyDescent="0.25">
      <c r="H417" t="str">
        <f t="shared" si="25"/>
        <v xml:space="preserve"> </v>
      </c>
    </row>
    <row r="418" spans="8:8" x14ac:dyDescent="0.25">
      <c r="H418" t="str">
        <f t="shared" si="25"/>
        <v xml:space="preserve"> </v>
      </c>
    </row>
    <row r="419" spans="8:8" x14ac:dyDescent="0.25">
      <c r="H419" t="str">
        <f t="shared" si="25"/>
        <v xml:space="preserve"> </v>
      </c>
    </row>
    <row r="420" spans="8:8" x14ac:dyDescent="0.25">
      <c r="H420" t="str">
        <f t="shared" si="25"/>
        <v xml:space="preserve"> </v>
      </c>
    </row>
    <row r="421" spans="8:8" x14ac:dyDescent="0.25">
      <c r="H421" t="str">
        <f t="shared" si="25"/>
        <v xml:space="preserve"> </v>
      </c>
    </row>
    <row r="422" spans="8:8" x14ac:dyDescent="0.25">
      <c r="H422" t="str">
        <f t="shared" si="25"/>
        <v xml:space="preserve"> </v>
      </c>
    </row>
    <row r="423" spans="8:8" x14ac:dyDescent="0.25">
      <c r="H423" t="str">
        <f t="shared" si="25"/>
        <v xml:space="preserve"> </v>
      </c>
    </row>
    <row r="424" spans="8:8" x14ac:dyDescent="0.25">
      <c r="H424" t="str">
        <f t="shared" si="25"/>
        <v xml:space="preserve"> </v>
      </c>
    </row>
    <row r="425" spans="8:8" x14ac:dyDescent="0.25">
      <c r="H425" t="str">
        <f t="shared" si="25"/>
        <v xml:space="preserve"> </v>
      </c>
    </row>
    <row r="426" spans="8:8" x14ac:dyDescent="0.25">
      <c r="H426" t="str">
        <f t="shared" si="25"/>
        <v xml:space="preserve"> </v>
      </c>
    </row>
    <row r="427" spans="8:8" x14ac:dyDescent="0.25">
      <c r="H427" t="str">
        <f t="shared" si="25"/>
        <v xml:space="preserve"> </v>
      </c>
    </row>
    <row r="428" spans="8:8" x14ac:dyDescent="0.25">
      <c r="H428" t="str">
        <f t="shared" si="25"/>
        <v xml:space="preserve"> </v>
      </c>
    </row>
    <row r="429" spans="8:8" x14ac:dyDescent="0.25">
      <c r="H429" t="str">
        <f t="shared" si="25"/>
        <v xml:space="preserve"> </v>
      </c>
    </row>
    <row r="430" spans="8:8" x14ac:dyDescent="0.25">
      <c r="H430" t="str">
        <f t="shared" si="25"/>
        <v xml:space="preserve"> </v>
      </c>
    </row>
    <row r="431" spans="8:8" x14ac:dyDescent="0.25">
      <c r="H431" t="str">
        <f t="shared" si="25"/>
        <v xml:space="preserve"> </v>
      </c>
    </row>
    <row r="432" spans="8:8" x14ac:dyDescent="0.25">
      <c r="H432" t="str">
        <f t="shared" si="25"/>
        <v xml:space="preserve"> </v>
      </c>
    </row>
    <row r="433" spans="8:8" x14ac:dyDescent="0.25">
      <c r="H433" t="str">
        <f t="shared" si="25"/>
        <v xml:space="preserve"> </v>
      </c>
    </row>
    <row r="434" spans="8:8" x14ac:dyDescent="0.25">
      <c r="H434" t="str">
        <f t="shared" si="25"/>
        <v xml:space="preserve"> </v>
      </c>
    </row>
    <row r="435" spans="8:8" x14ac:dyDescent="0.25">
      <c r="H435" t="str">
        <f t="shared" si="25"/>
        <v xml:space="preserve"> </v>
      </c>
    </row>
    <row r="436" spans="8:8" x14ac:dyDescent="0.25">
      <c r="H436" t="str">
        <f t="shared" si="25"/>
        <v xml:space="preserve"> </v>
      </c>
    </row>
    <row r="437" spans="8:8" x14ac:dyDescent="0.25">
      <c r="H437" t="str">
        <f t="shared" si="25"/>
        <v xml:space="preserve"> </v>
      </c>
    </row>
    <row r="438" spans="8:8" x14ac:dyDescent="0.25">
      <c r="H438" t="str">
        <f t="shared" si="25"/>
        <v xml:space="preserve"> </v>
      </c>
    </row>
    <row r="439" spans="8:8" x14ac:dyDescent="0.25">
      <c r="H439" t="str">
        <f t="shared" si="25"/>
        <v xml:space="preserve"> </v>
      </c>
    </row>
    <row r="440" spans="8:8" x14ac:dyDescent="0.25">
      <c r="H440" t="str">
        <f t="shared" si="25"/>
        <v xml:space="preserve"> </v>
      </c>
    </row>
    <row r="441" spans="8:8" x14ac:dyDescent="0.25">
      <c r="H441" t="str">
        <f t="shared" si="25"/>
        <v xml:space="preserve"> </v>
      </c>
    </row>
    <row r="442" spans="8:8" x14ac:dyDescent="0.25">
      <c r="H442" t="str">
        <f t="shared" si="25"/>
        <v xml:space="preserve"> </v>
      </c>
    </row>
    <row r="443" spans="8:8" x14ac:dyDescent="0.25">
      <c r="H443" t="str">
        <f t="shared" si="25"/>
        <v xml:space="preserve"> </v>
      </c>
    </row>
    <row r="444" spans="8:8" x14ac:dyDescent="0.25">
      <c r="H444" t="str">
        <f t="shared" si="25"/>
        <v xml:space="preserve"> </v>
      </c>
    </row>
    <row r="445" spans="8:8" x14ac:dyDescent="0.25">
      <c r="H445" t="str">
        <f t="shared" si="25"/>
        <v xml:space="preserve"> </v>
      </c>
    </row>
    <row r="446" spans="8:8" x14ac:dyDescent="0.25">
      <c r="H446" t="str">
        <f t="shared" si="25"/>
        <v xml:space="preserve"> </v>
      </c>
    </row>
    <row r="447" spans="8:8" x14ac:dyDescent="0.25">
      <c r="H447" t="str">
        <f t="shared" si="25"/>
        <v xml:space="preserve"> </v>
      </c>
    </row>
    <row r="448" spans="8:8" x14ac:dyDescent="0.25">
      <c r="H448" t="str">
        <f t="shared" si="25"/>
        <v xml:space="preserve"> </v>
      </c>
    </row>
    <row r="449" spans="8:8" x14ac:dyDescent="0.25">
      <c r="H449" t="str">
        <f t="shared" si="25"/>
        <v xml:space="preserve"> </v>
      </c>
    </row>
    <row r="450" spans="8:8" x14ac:dyDescent="0.25">
      <c r="H450" t="str">
        <f t="shared" si="25"/>
        <v xml:space="preserve"> </v>
      </c>
    </row>
    <row r="451" spans="8:8" x14ac:dyDescent="0.25">
      <c r="H451" t="str">
        <f t="shared" si="25"/>
        <v xml:space="preserve"> </v>
      </c>
    </row>
    <row r="452" spans="8:8" x14ac:dyDescent="0.25">
      <c r="H452" t="str">
        <f t="shared" si="25"/>
        <v xml:space="preserve"> </v>
      </c>
    </row>
    <row r="453" spans="8:8" x14ac:dyDescent="0.25">
      <c r="H453" t="str">
        <f t="shared" si="25"/>
        <v xml:space="preserve"> </v>
      </c>
    </row>
    <row r="454" spans="8:8" x14ac:dyDescent="0.25">
      <c r="H454" t="str">
        <f t="shared" si="25"/>
        <v xml:space="preserve"> </v>
      </c>
    </row>
    <row r="455" spans="8:8" x14ac:dyDescent="0.25">
      <c r="H455" t="str">
        <f t="shared" si="25"/>
        <v xml:space="preserve"> </v>
      </c>
    </row>
    <row r="456" spans="8:8" x14ac:dyDescent="0.25">
      <c r="H456" t="str">
        <f t="shared" si="25"/>
        <v xml:space="preserve"> </v>
      </c>
    </row>
    <row r="457" spans="8:8" x14ac:dyDescent="0.25">
      <c r="H457" t="str">
        <f t="shared" si="25"/>
        <v xml:space="preserve"> </v>
      </c>
    </row>
    <row r="458" spans="8:8" x14ac:dyDescent="0.25">
      <c r="H458" t="str">
        <f t="shared" si="25"/>
        <v xml:space="preserve"> </v>
      </c>
    </row>
    <row r="459" spans="8:8" x14ac:dyDescent="0.25">
      <c r="H459" t="str">
        <f t="shared" si="25"/>
        <v xml:space="preserve"> </v>
      </c>
    </row>
    <row r="460" spans="8:8" x14ac:dyDescent="0.25">
      <c r="H460" t="str">
        <f t="shared" si="25"/>
        <v xml:space="preserve"> </v>
      </c>
    </row>
    <row r="461" spans="8:8" x14ac:dyDescent="0.25">
      <c r="H461" t="str">
        <f t="shared" si="25"/>
        <v xml:space="preserve"> </v>
      </c>
    </row>
    <row r="462" spans="8:8" x14ac:dyDescent="0.25">
      <c r="H462" t="str">
        <f t="shared" ref="H462:H525" si="26">IF(E462="INTERFACE",G462," ")</f>
        <v xml:space="preserve"> </v>
      </c>
    </row>
    <row r="463" spans="8:8" x14ac:dyDescent="0.25">
      <c r="H463" t="str">
        <f t="shared" si="26"/>
        <v xml:space="preserve"> </v>
      </c>
    </row>
    <row r="464" spans="8:8" x14ac:dyDescent="0.25">
      <c r="H464" t="str">
        <f t="shared" si="26"/>
        <v xml:space="preserve"> </v>
      </c>
    </row>
    <row r="465" spans="8:8" x14ac:dyDescent="0.25">
      <c r="H465" t="str">
        <f t="shared" si="26"/>
        <v xml:space="preserve"> </v>
      </c>
    </row>
    <row r="466" spans="8:8" x14ac:dyDescent="0.25">
      <c r="H466" t="str">
        <f t="shared" si="26"/>
        <v xml:space="preserve"> </v>
      </c>
    </row>
    <row r="467" spans="8:8" x14ac:dyDescent="0.25">
      <c r="H467" t="str">
        <f t="shared" si="26"/>
        <v xml:space="preserve"> </v>
      </c>
    </row>
    <row r="468" spans="8:8" x14ac:dyDescent="0.25">
      <c r="H468" t="str">
        <f t="shared" si="26"/>
        <v xml:space="preserve"> </v>
      </c>
    </row>
    <row r="469" spans="8:8" x14ac:dyDescent="0.25">
      <c r="H469" t="str">
        <f t="shared" si="26"/>
        <v xml:space="preserve"> </v>
      </c>
    </row>
    <row r="470" spans="8:8" x14ac:dyDescent="0.25">
      <c r="H470" t="str">
        <f t="shared" si="26"/>
        <v xml:space="preserve"> </v>
      </c>
    </row>
    <row r="471" spans="8:8" x14ac:dyDescent="0.25">
      <c r="H471" t="str">
        <f t="shared" si="26"/>
        <v xml:space="preserve"> </v>
      </c>
    </row>
    <row r="472" spans="8:8" x14ac:dyDescent="0.25">
      <c r="H472" t="str">
        <f t="shared" si="26"/>
        <v xml:space="preserve"> </v>
      </c>
    </row>
    <row r="473" spans="8:8" x14ac:dyDescent="0.25">
      <c r="H473" t="str">
        <f t="shared" si="26"/>
        <v xml:space="preserve"> </v>
      </c>
    </row>
    <row r="474" spans="8:8" x14ac:dyDescent="0.25">
      <c r="H474" t="str">
        <f t="shared" si="26"/>
        <v xml:space="preserve"> </v>
      </c>
    </row>
    <row r="475" spans="8:8" x14ac:dyDescent="0.25">
      <c r="H475" t="str">
        <f t="shared" si="26"/>
        <v xml:space="preserve"> </v>
      </c>
    </row>
    <row r="476" spans="8:8" x14ac:dyDescent="0.25">
      <c r="H476" t="str">
        <f t="shared" si="26"/>
        <v xml:space="preserve"> </v>
      </c>
    </row>
    <row r="477" spans="8:8" x14ac:dyDescent="0.25">
      <c r="H477" t="str">
        <f t="shared" si="26"/>
        <v xml:space="preserve"> </v>
      </c>
    </row>
    <row r="478" spans="8:8" x14ac:dyDescent="0.25">
      <c r="H478" t="str">
        <f t="shared" si="26"/>
        <v xml:space="preserve"> </v>
      </c>
    </row>
    <row r="479" spans="8:8" x14ac:dyDescent="0.25">
      <c r="H479" t="str">
        <f t="shared" si="26"/>
        <v xml:space="preserve"> </v>
      </c>
    </row>
    <row r="480" spans="8:8" x14ac:dyDescent="0.25">
      <c r="H480" t="str">
        <f t="shared" si="26"/>
        <v xml:space="preserve"> </v>
      </c>
    </row>
    <row r="481" spans="8:8" x14ac:dyDescent="0.25">
      <c r="H481" t="str">
        <f t="shared" si="26"/>
        <v xml:space="preserve"> </v>
      </c>
    </row>
    <row r="482" spans="8:8" x14ac:dyDescent="0.25">
      <c r="H482" t="str">
        <f t="shared" si="26"/>
        <v xml:space="preserve"> </v>
      </c>
    </row>
    <row r="483" spans="8:8" x14ac:dyDescent="0.25">
      <c r="H483" t="str">
        <f t="shared" si="26"/>
        <v xml:space="preserve"> </v>
      </c>
    </row>
    <row r="484" spans="8:8" x14ac:dyDescent="0.25">
      <c r="H484" t="str">
        <f t="shared" si="26"/>
        <v xml:space="preserve"> </v>
      </c>
    </row>
    <row r="485" spans="8:8" x14ac:dyDescent="0.25">
      <c r="H485" t="str">
        <f t="shared" si="26"/>
        <v xml:space="preserve"> </v>
      </c>
    </row>
    <row r="486" spans="8:8" x14ac:dyDescent="0.25">
      <c r="H486" t="str">
        <f t="shared" si="26"/>
        <v xml:space="preserve"> </v>
      </c>
    </row>
    <row r="487" spans="8:8" x14ac:dyDescent="0.25">
      <c r="H487" t="str">
        <f t="shared" si="26"/>
        <v xml:space="preserve"> </v>
      </c>
    </row>
    <row r="488" spans="8:8" x14ac:dyDescent="0.25">
      <c r="H488" t="str">
        <f t="shared" si="26"/>
        <v xml:space="preserve"> </v>
      </c>
    </row>
    <row r="489" spans="8:8" x14ac:dyDescent="0.25">
      <c r="H489" t="str">
        <f t="shared" si="26"/>
        <v xml:space="preserve"> </v>
      </c>
    </row>
    <row r="490" spans="8:8" x14ac:dyDescent="0.25">
      <c r="H490" t="str">
        <f t="shared" si="26"/>
        <v xml:space="preserve"> </v>
      </c>
    </row>
    <row r="491" spans="8:8" x14ac:dyDescent="0.25">
      <c r="H491" t="str">
        <f t="shared" si="26"/>
        <v xml:space="preserve"> </v>
      </c>
    </row>
    <row r="492" spans="8:8" x14ac:dyDescent="0.25">
      <c r="H492" t="str">
        <f t="shared" si="26"/>
        <v xml:space="preserve"> </v>
      </c>
    </row>
    <row r="493" spans="8:8" x14ac:dyDescent="0.25">
      <c r="H493" t="str">
        <f t="shared" si="26"/>
        <v xml:space="preserve"> </v>
      </c>
    </row>
    <row r="494" spans="8:8" x14ac:dyDescent="0.25">
      <c r="H494" t="str">
        <f t="shared" si="26"/>
        <v xml:space="preserve"> </v>
      </c>
    </row>
    <row r="495" spans="8:8" x14ac:dyDescent="0.25">
      <c r="H495" t="str">
        <f t="shared" si="26"/>
        <v xml:space="preserve"> </v>
      </c>
    </row>
    <row r="496" spans="8:8" x14ac:dyDescent="0.25">
      <c r="H496" t="str">
        <f t="shared" si="26"/>
        <v xml:space="preserve"> </v>
      </c>
    </row>
    <row r="497" spans="8:8" x14ac:dyDescent="0.25">
      <c r="H497" t="str">
        <f t="shared" si="26"/>
        <v xml:space="preserve"> </v>
      </c>
    </row>
    <row r="498" spans="8:8" x14ac:dyDescent="0.25">
      <c r="H498" t="str">
        <f t="shared" si="26"/>
        <v xml:space="preserve"> </v>
      </c>
    </row>
    <row r="499" spans="8:8" x14ac:dyDescent="0.25">
      <c r="H499" t="str">
        <f t="shared" si="26"/>
        <v xml:space="preserve"> </v>
      </c>
    </row>
    <row r="500" spans="8:8" x14ac:dyDescent="0.25">
      <c r="H500" t="str">
        <f t="shared" si="26"/>
        <v xml:space="preserve"> </v>
      </c>
    </row>
    <row r="501" spans="8:8" x14ac:dyDescent="0.25">
      <c r="H501" t="str">
        <f t="shared" si="26"/>
        <v xml:space="preserve"> </v>
      </c>
    </row>
    <row r="502" spans="8:8" x14ac:dyDescent="0.25">
      <c r="H502" t="str">
        <f t="shared" si="26"/>
        <v xml:space="preserve"> </v>
      </c>
    </row>
    <row r="503" spans="8:8" x14ac:dyDescent="0.25">
      <c r="H503" t="str">
        <f t="shared" si="26"/>
        <v xml:space="preserve"> </v>
      </c>
    </row>
    <row r="504" spans="8:8" x14ac:dyDescent="0.25">
      <c r="H504" t="str">
        <f t="shared" si="26"/>
        <v xml:space="preserve"> </v>
      </c>
    </row>
    <row r="505" spans="8:8" x14ac:dyDescent="0.25">
      <c r="H505" t="str">
        <f t="shared" si="26"/>
        <v xml:space="preserve"> </v>
      </c>
    </row>
    <row r="506" spans="8:8" x14ac:dyDescent="0.25">
      <c r="H506" t="str">
        <f t="shared" si="26"/>
        <v xml:space="preserve"> </v>
      </c>
    </row>
    <row r="507" spans="8:8" x14ac:dyDescent="0.25">
      <c r="H507" t="str">
        <f t="shared" si="26"/>
        <v xml:space="preserve"> </v>
      </c>
    </row>
    <row r="508" spans="8:8" x14ac:dyDescent="0.25">
      <c r="H508" t="str">
        <f t="shared" si="26"/>
        <v xml:space="preserve"> </v>
      </c>
    </row>
    <row r="509" spans="8:8" x14ac:dyDescent="0.25">
      <c r="H509" t="str">
        <f t="shared" si="26"/>
        <v xml:space="preserve"> </v>
      </c>
    </row>
    <row r="510" spans="8:8" x14ac:dyDescent="0.25">
      <c r="H510" t="str">
        <f t="shared" si="26"/>
        <v xml:space="preserve"> </v>
      </c>
    </row>
    <row r="511" spans="8:8" x14ac:dyDescent="0.25">
      <c r="H511" t="str">
        <f t="shared" si="26"/>
        <v xml:space="preserve"> </v>
      </c>
    </row>
    <row r="512" spans="8:8" x14ac:dyDescent="0.25">
      <c r="H512" t="str">
        <f t="shared" si="26"/>
        <v xml:space="preserve"> </v>
      </c>
    </row>
    <row r="513" spans="8:8" x14ac:dyDescent="0.25">
      <c r="H513" t="str">
        <f t="shared" si="26"/>
        <v xml:space="preserve"> </v>
      </c>
    </row>
    <row r="514" spans="8:8" x14ac:dyDescent="0.25">
      <c r="H514" t="str">
        <f t="shared" si="26"/>
        <v xml:space="preserve"> </v>
      </c>
    </row>
    <row r="515" spans="8:8" x14ac:dyDescent="0.25">
      <c r="H515" t="str">
        <f t="shared" si="26"/>
        <v xml:space="preserve"> </v>
      </c>
    </row>
    <row r="516" spans="8:8" x14ac:dyDescent="0.25">
      <c r="H516" t="str">
        <f t="shared" si="26"/>
        <v xml:space="preserve"> </v>
      </c>
    </row>
    <row r="517" spans="8:8" x14ac:dyDescent="0.25">
      <c r="H517" t="str">
        <f t="shared" si="26"/>
        <v xml:space="preserve"> </v>
      </c>
    </row>
    <row r="518" spans="8:8" x14ac:dyDescent="0.25">
      <c r="H518" t="str">
        <f t="shared" si="26"/>
        <v xml:space="preserve"> </v>
      </c>
    </row>
    <row r="519" spans="8:8" x14ac:dyDescent="0.25">
      <c r="H519" t="str">
        <f t="shared" si="26"/>
        <v xml:space="preserve"> </v>
      </c>
    </row>
    <row r="520" spans="8:8" x14ac:dyDescent="0.25">
      <c r="H520" t="str">
        <f t="shared" si="26"/>
        <v xml:space="preserve"> </v>
      </c>
    </row>
    <row r="521" spans="8:8" x14ac:dyDescent="0.25">
      <c r="H521" t="str">
        <f t="shared" si="26"/>
        <v xml:space="preserve"> </v>
      </c>
    </row>
    <row r="522" spans="8:8" x14ac:dyDescent="0.25">
      <c r="H522" t="str">
        <f t="shared" si="26"/>
        <v xml:space="preserve"> </v>
      </c>
    </row>
    <row r="523" spans="8:8" x14ac:dyDescent="0.25">
      <c r="H523" t="str">
        <f t="shared" si="26"/>
        <v xml:space="preserve"> </v>
      </c>
    </row>
    <row r="524" spans="8:8" x14ac:dyDescent="0.25">
      <c r="H524" t="str">
        <f t="shared" si="26"/>
        <v xml:space="preserve"> </v>
      </c>
    </row>
    <row r="525" spans="8:8" x14ac:dyDescent="0.25">
      <c r="H525" t="str">
        <f t="shared" si="26"/>
        <v xml:space="preserve"> </v>
      </c>
    </row>
    <row r="526" spans="8:8" x14ac:dyDescent="0.25">
      <c r="H526" t="str">
        <f t="shared" ref="H526:H589" si="27">IF(E526="INTERFACE",G526," ")</f>
        <v xml:space="preserve"> </v>
      </c>
    </row>
    <row r="527" spans="8:8" x14ac:dyDescent="0.25">
      <c r="H527" t="str">
        <f t="shared" si="27"/>
        <v xml:space="preserve"> </v>
      </c>
    </row>
    <row r="528" spans="8:8" x14ac:dyDescent="0.25">
      <c r="H528" t="str">
        <f t="shared" si="27"/>
        <v xml:space="preserve"> </v>
      </c>
    </row>
    <row r="529" spans="8:8" x14ac:dyDescent="0.25">
      <c r="H529" t="str">
        <f t="shared" si="27"/>
        <v xml:space="preserve"> </v>
      </c>
    </row>
    <row r="530" spans="8:8" x14ac:dyDescent="0.25">
      <c r="H530" t="str">
        <f t="shared" si="27"/>
        <v xml:space="preserve"> </v>
      </c>
    </row>
    <row r="531" spans="8:8" x14ac:dyDescent="0.25">
      <c r="H531" t="str">
        <f t="shared" si="27"/>
        <v xml:space="preserve"> </v>
      </c>
    </row>
    <row r="532" spans="8:8" x14ac:dyDescent="0.25">
      <c r="H532" t="str">
        <f t="shared" si="27"/>
        <v xml:space="preserve"> </v>
      </c>
    </row>
    <row r="533" spans="8:8" x14ac:dyDescent="0.25">
      <c r="H533" t="str">
        <f t="shared" si="27"/>
        <v xml:space="preserve"> </v>
      </c>
    </row>
    <row r="534" spans="8:8" x14ac:dyDescent="0.25">
      <c r="H534" t="str">
        <f t="shared" si="27"/>
        <v xml:space="preserve"> </v>
      </c>
    </row>
    <row r="535" spans="8:8" x14ac:dyDescent="0.25">
      <c r="H535" t="str">
        <f t="shared" si="27"/>
        <v xml:space="preserve"> </v>
      </c>
    </row>
    <row r="536" spans="8:8" x14ac:dyDescent="0.25">
      <c r="H536" t="str">
        <f t="shared" si="27"/>
        <v xml:space="preserve"> </v>
      </c>
    </row>
    <row r="537" spans="8:8" x14ac:dyDescent="0.25">
      <c r="H537" t="str">
        <f t="shared" si="27"/>
        <v xml:space="preserve"> </v>
      </c>
    </row>
    <row r="538" spans="8:8" x14ac:dyDescent="0.25">
      <c r="H538" t="str">
        <f t="shared" si="27"/>
        <v xml:space="preserve"> </v>
      </c>
    </row>
    <row r="539" spans="8:8" x14ac:dyDescent="0.25">
      <c r="H539" t="str">
        <f t="shared" si="27"/>
        <v xml:space="preserve"> </v>
      </c>
    </row>
    <row r="540" spans="8:8" x14ac:dyDescent="0.25">
      <c r="H540" t="str">
        <f t="shared" si="27"/>
        <v xml:space="preserve"> </v>
      </c>
    </row>
    <row r="541" spans="8:8" x14ac:dyDescent="0.25">
      <c r="H541" t="str">
        <f t="shared" si="27"/>
        <v xml:space="preserve"> </v>
      </c>
    </row>
    <row r="542" spans="8:8" x14ac:dyDescent="0.25">
      <c r="H542" t="str">
        <f t="shared" si="27"/>
        <v xml:space="preserve"> </v>
      </c>
    </row>
    <row r="543" spans="8:8" x14ac:dyDescent="0.25">
      <c r="H543" t="str">
        <f t="shared" si="27"/>
        <v xml:space="preserve"> </v>
      </c>
    </row>
    <row r="544" spans="8:8" x14ac:dyDescent="0.25">
      <c r="H544" t="str">
        <f t="shared" si="27"/>
        <v xml:space="preserve"> </v>
      </c>
    </row>
    <row r="545" spans="8:8" x14ac:dyDescent="0.25">
      <c r="H545" t="str">
        <f t="shared" si="27"/>
        <v xml:space="preserve"> </v>
      </c>
    </row>
    <row r="546" spans="8:8" x14ac:dyDescent="0.25">
      <c r="H546" t="str">
        <f t="shared" si="27"/>
        <v xml:space="preserve"> </v>
      </c>
    </row>
    <row r="547" spans="8:8" x14ac:dyDescent="0.25">
      <c r="H547" t="str">
        <f t="shared" si="27"/>
        <v xml:space="preserve"> </v>
      </c>
    </row>
    <row r="548" spans="8:8" x14ac:dyDescent="0.25">
      <c r="H548" t="str">
        <f t="shared" si="27"/>
        <v xml:space="preserve"> </v>
      </c>
    </row>
    <row r="549" spans="8:8" x14ac:dyDescent="0.25">
      <c r="H549" t="str">
        <f t="shared" si="27"/>
        <v xml:space="preserve"> </v>
      </c>
    </row>
    <row r="550" spans="8:8" x14ac:dyDescent="0.25">
      <c r="H550" t="str">
        <f t="shared" si="27"/>
        <v xml:space="preserve"> </v>
      </c>
    </row>
    <row r="551" spans="8:8" x14ac:dyDescent="0.25">
      <c r="H551" t="str">
        <f t="shared" si="27"/>
        <v xml:space="preserve"> </v>
      </c>
    </row>
    <row r="552" spans="8:8" x14ac:dyDescent="0.25">
      <c r="H552" t="str">
        <f t="shared" si="27"/>
        <v xml:space="preserve"> </v>
      </c>
    </row>
    <row r="553" spans="8:8" x14ac:dyDescent="0.25">
      <c r="H553" t="str">
        <f t="shared" si="27"/>
        <v xml:space="preserve"> </v>
      </c>
    </row>
    <row r="554" spans="8:8" x14ac:dyDescent="0.25">
      <c r="H554" t="str">
        <f t="shared" si="27"/>
        <v xml:space="preserve"> </v>
      </c>
    </row>
    <row r="555" spans="8:8" x14ac:dyDescent="0.25">
      <c r="H555" t="str">
        <f t="shared" si="27"/>
        <v xml:space="preserve"> </v>
      </c>
    </row>
    <row r="556" spans="8:8" x14ac:dyDescent="0.25">
      <c r="H556" t="str">
        <f t="shared" si="27"/>
        <v xml:space="preserve"> </v>
      </c>
    </row>
    <row r="557" spans="8:8" x14ac:dyDescent="0.25">
      <c r="H557" t="str">
        <f t="shared" si="27"/>
        <v xml:space="preserve"> </v>
      </c>
    </row>
    <row r="558" spans="8:8" x14ac:dyDescent="0.25">
      <c r="H558" t="str">
        <f t="shared" si="27"/>
        <v xml:space="preserve"> </v>
      </c>
    </row>
    <row r="559" spans="8:8" x14ac:dyDescent="0.25">
      <c r="H559" t="str">
        <f t="shared" si="27"/>
        <v xml:space="preserve"> </v>
      </c>
    </row>
    <row r="560" spans="8:8" x14ac:dyDescent="0.25">
      <c r="H560" t="str">
        <f t="shared" si="27"/>
        <v xml:space="preserve"> </v>
      </c>
    </row>
    <row r="561" spans="8:8" x14ac:dyDescent="0.25">
      <c r="H561" t="str">
        <f t="shared" si="27"/>
        <v xml:space="preserve"> </v>
      </c>
    </row>
    <row r="562" spans="8:8" x14ac:dyDescent="0.25">
      <c r="H562" t="str">
        <f t="shared" si="27"/>
        <v xml:space="preserve"> </v>
      </c>
    </row>
    <row r="563" spans="8:8" x14ac:dyDescent="0.25">
      <c r="H563" t="str">
        <f t="shared" si="27"/>
        <v xml:space="preserve"> </v>
      </c>
    </row>
    <row r="564" spans="8:8" x14ac:dyDescent="0.25">
      <c r="H564" t="str">
        <f t="shared" si="27"/>
        <v xml:space="preserve"> </v>
      </c>
    </row>
    <row r="565" spans="8:8" x14ac:dyDescent="0.25">
      <c r="H565" t="str">
        <f t="shared" si="27"/>
        <v xml:space="preserve"> </v>
      </c>
    </row>
    <row r="566" spans="8:8" x14ac:dyDescent="0.25">
      <c r="H566" t="str">
        <f t="shared" si="27"/>
        <v xml:space="preserve"> </v>
      </c>
    </row>
    <row r="567" spans="8:8" x14ac:dyDescent="0.25">
      <c r="H567" t="str">
        <f t="shared" si="27"/>
        <v xml:space="preserve"> </v>
      </c>
    </row>
    <row r="568" spans="8:8" x14ac:dyDescent="0.25">
      <c r="H568" t="str">
        <f t="shared" si="27"/>
        <v xml:space="preserve"> </v>
      </c>
    </row>
    <row r="569" spans="8:8" x14ac:dyDescent="0.25">
      <c r="H569" t="str">
        <f t="shared" si="27"/>
        <v xml:space="preserve"> </v>
      </c>
    </row>
    <row r="570" spans="8:8" x14ac:dyDescent="0.25">
      <c r="H570" t="str">
        <f t="shared" si="27"/>
        <v xml:space="preserve"> </v>
      </c>
    </row>
    <row r="571" spans="8:8" x14ac:dyDescent="0.25">
      <c r="H571" t="str">
        <f t="shared" si="27"/>
        <v xml:space="preserve"> </v>
      </c>
    </row>
    <row r="572" spans="8:8" x14ac:dyDescent="0.25">
      <c r="H572" t="str">
        <f t="shared" si="27"/>
        <v xml:space="preserve"> </v>
      </c>
    </row>
    <row r="573" spans="8:8" x14ac:dyDescent="0.25">
      <c r="H573" t="str">
        <f t="shared" si="27"/>
        <v xml:space="preserve"> </v>
      </c>
    </row>
    <row r="574" spans="8:8" x14ac:dyDescent="0.25">
      <c r="H574" t="str">
        <f t="shared" si="27"/>
        <v xml:space="preserve"> </v>
      </c>
    </row>
    <row r="575" spans="8:8" x14ac:dyDescent="0.25">
      <c r="H575" t="str">
        <f t="shared" si="27"/>
        <v xml:space="preserve"> </v>
      </c>
    </row>
    <row r="576" spans="8:8" x14ac:dyDescent="0.25">
      <c r="H576" t="str">
        <f t="shared" si="27"/>
        <v xml:space="preserve"> </v>
      </c>
    </row>
    <row r="577" spans="8:8" x14ac:dyDescent="0.25">
      <c r="H577" t="str">
        <f t="shared" si="27"/>
        <v xml:space="preserve"> </v>
      </c>
    </row>
    <row r="578" spans="8:8" x14ac:dyDescent="0.25">
      <c r="H578" t="str">
        <f t="shared" si="27"/>
        <v xml:space="preserve"> </v>
      </c>
    </row>
    <row r="579" spans="8:8" x14ac:dyDescent="0.25">
      <c r="H579" t="str">
        <f t="shared" si="27"/>
        <v xml:space="preserve"> </v>
      </c>
    </row>
    <row r="580" spans="8:8" x14ac:dyDescent="0.25">
      <c r="H580" t="str">
        <f t="shared" si="27"/>
        <v xml:space="preserve"> </v>
      </c>
    </row>
    <row r="581" spans="8:8" x14ac:dyDescent="0.25">
      <c r="H581" t="str">
        <f t="shared" si="27"/>
        <v xml:space="preserve"> </v>
      </c>
    </row>
    <row r="582" spans="8:8" x14ac:dyDescent="0.25">
      <c r="H582" t="str">
        <f t="shared" si="27"/>
        <v xml:space="preserve"> </v>
      </c>
    </row>
    <row r="583" spans="8:8" x14ac:dyDescent="0.25">
      <c r="H583" t="str">
        <f t="shared" si="27"/>
        <v xml:space="preserve"> </v>
      </c>
    </row>
    <row r="584" spans="8:8" x14ac:dyDescent="0.25">
      <c r="H584" t="str">
        <f t="shared" si="27"/>
        <v xml:space="preserve"> </v>
      </c>
    </row>
    <row r="585" spans="8:8" x14ac:dyDescent="0.25">
      <c r="H585" t="str">
        <f t="shared" si="27"/>
        <v xml:space="preserve"> </v>
      </c>
    </row>
    <row r="586" spans="8:8" x14ac:dyDescent="0.25">
      <c r="H586" t="str">
        <f t="shared" si="27"/>
        <v xml:space="preserve"> </v>
      </c>
    </row>
    <row r="587" spans="8:8" x14ac:dyDescent="0.25">
      <c r="H587" t="str">
        <f t="shared" si="27"/>
        <v xml:space="preserve"> </v>
      </c>
    </row>
    <row r="588" spans="8:8" x14ac:dyDescent="0.25">
      <c r="H588" t="str">
        <f t="shared" si="27"/>
        <v xml:space="preserve"> </v>
      </c>
    </row>
    <row r="589" spans="8:8" x14ac:dyDescent="0.25">
      <c r="H589" t="str">
        <f t="shared" si="27"/>
        <v xml:space="preserve"> </v>
      </c>
    </row>
    <row r="590" spans="8:8" x14ac:dyDescent="0.25">
      <c r="H590" t="str">
        <f t="shared" ref="H590:H653" si="28">IF(E590="INTERFACE",G590," ")</f>
        <v xml:space="preserve"> </v>
      </c>
    </row>
    <row r="591" spans="8:8" x14ac:dyDescent="0.25">
      <c r="H591" t="str">
        <f t="shared" si="28"/>
        <v xml:space="preserve"> </v>
      </c>
    </row>
    <row r="592" spans="8:8" x14ac:dyDescent="0.25">
      <c r="H592" t="str">
        <f t="shared" si="28"/>
        <v xml:space="preserve"> </v>
      </c>
    </row>
    <row r="593" spans="8:8" x14ac:dyDescent="0.25">
      <c r="H593" t="str">
        <f t="shared" si="28"/>
        <v xml:space="preserve"> </v>
      </c>
    </row>
    <row r="594" spans="8:8" x14ac:dyDescent="0.25">
      <c r="H594" t="str">
        <f t="shared" si="28"/>
        <v xml:space="preserve"> </v>
      </c>
    </row>
    <row r="595" spans="8:8" x14ac:dyDescent="0.25">
      <c r="H595" t="str">
        <f t="shared" si="28"/>
        <v xml:space="preserve"> </v>
      </c>
    </row>
    <row r="596" spans="8:8" x14ac:dyDescent="0.25">
      <c r="H596" t="str">
        <f t="shared" si="28"/>
        <v xml:space="preserve"> </v>
      </c>
    </row>
    <row r="597" spans="8:8" x14ac:dyDescent="0.25">
      <c r="H597" t="str">
        <f t="shared" si="28"/>
        <v xml:space="preserve"> </v>
      </c>
    </row>
    <row r="598" spans="8:8" x14ac:dyDescent="0.25">
      <c r="H598" t="str">
        <f t="shared" si="28"/>
        <v xml:space="preserve"> </v>
      </c>
    </row>
    <row r="599" spans="8:8" x14ac:dyDescent="0.25">
      <c r="H599" t="str">
        <f t="shared" si="28"/>
        <v xml:space="preserve"> </v>
      </c>
    </row>
    <row r="600" spans="8:8" x14ac:dyDescent="0.25">
      <c r="H600" t="str">
        <f t="shared" si="28"/>
        <v xml:space="preserve"> </v>
      </c>
    </row>
    <row r="601" spans="8:8" x14ac:dyDescent="0.25">
      <c r="H601" t="str">
        <f t="shared" si="28"/>
        <v xml:space="preserve"> </v>
      </c>
    </row>
    <row r="602" spans="8:8" x14ac:dyDescent="0.25">
      <c r="H602" t="str">
        <f t="shared" si="28"/>
        <v xml:space="preserve"> </v>
      </c>
    </row>
    <row r="603" spans="8:8" x14ac:dyDescent="0.25">
      <c r="H603" t="str">
        <f t="shared" si="28"/>
        <v xml:space="preserve"> </v>
      </c>
    </row>
    <row r="604" spans="8:8" x14ac:dyDescent="0.25">
      <c r="H604" t="str">
        <f t="shared" si="28"/>
        <v xml:space="preserve"> </v>
      </c>
    </row>
    <row r="605" spans="8:8" x14ac:dyDescent="0.25">
      <c r="H605" t="str">
        <f t="shared" si="28"/>
        <v xml:space="preserve"> </v>
      </c>
    </row>
    <row r="606" spans="8:8" x14ac:dyDescent="0.25">
      <c r="H606" t="str">
        <f t="shared" si="28"/>
        <v xml:space="preserve"> </v>
      </c>
    </row>
    <row r="607" spans="8:8" x14ac:dyDescent="0.25">
      <c r="H607" t="str">
        <f t="shared" si="28"/>
        <v xml:space="preserve"> </v>
      </c>
    </row>
    <row r="608" spans="8:8" x14ac:dyDescent="0.25">
      <c r="H608" t="str">
        <f t="shared" si="28"/>
        <v xml:space="preserve"> </v>
      </c>
    </row>
    <row r="609" spans="8:8" x14ac:dyDescent="0.25">
      <c r="H609" t="str">
        <f t="shared" si="28"/>
        <v xml:space="preserve"> </v>
      </c>
    </row>
    <row r="610" spans="8:8" x14ac:dyDescent="0.25">
      <c r="H610" t="str">
        <f t="shared" si="28"/>
        <v xml:space="preserve"> </v>
      </c>
    </row>
    <row r="611" spans="8:8" x14ac:dyDescent="0.25">
      <c r="H611" t="str">
        <f t="shared" si="28"/>
        <v xml:space="preserve"> </v>
      </c>
    </row>
    <row r="612" spans="8:8" x14ac:dyDescent="0.25">
      <c r="H612" t="str">
        <f t="shared" si="28"/>
        <v xml:space="preserve"> </v>
      </c>
    </row>
    <row r="613" spans="8:8" x14ac:dyDescent="0.25">
      <c r="H613" t="str">
        <f t="shared" si="28"/>
        <v xml:space="preserve"> </v>
      </c>
    </row>
    <row r="614" spans="8:8" x14ac:dyDescent="0.25">
      <c r="H614" t="str">
        <f t="shared" si="28"/>
        <v xml:space="preserve"> </v>
      </c>
    </row>
    <row r="615" spans="8:8" x14ac:dyDescent="0.25">
      <c r="H615" t="str">
        <f t="shared" si="28"/>
        <v xml:space="preserve"> </v>
      </c>
    </row>
    <row r="616" spans="8:8" x14ac:dyDescent="0.25">
      <c r="H616" t="str">
        <f t="shared" si="28"/>
        <v xml:space="preserve"> </v>
      </c>
    </row>
    <row r="617" spans="8:8" x14ac:dyDescent="0.25">
      <c r="H617" t="str">
        <f t="shared" si="28"/>
        <v xml:space="preserve"> </v>
      </c>
    </row>
    <row r="618" spans="8:8" x14ac:dyDescent="0.25">
      <c r="H618" t="str">
        <f t="shared" si="28"/>
        <v xml:space="preserve"> </v>
      </c>
    </row>
    <row r="619" spans="8:8" x14ac:dyDescent="0.25">
      <c r="H619" t="str">
        <f t="shared" si="28"/>
        <v xml:space="preserve"> </v>
      </c>
    </row>
    <row r="620" spans="8:8" x14ac:dyDescent="0.25">
      <c r="H620" t="str">
        <f t="shared" si="28"/>
        <v xml:space="preserve"> </v>
      </c>
    </row>
    <row r="621" spans="8:8" x14ac:dyDescent="0.25">
      <c r="H621" t="str">
        <f t="shared" si="28"/>
        <v xml:space="preserve"> </v>
      </c>
    </row>
    <row r="622" spans="8:8" x14ac:dyDescent="0.25">
      <c r="H622" t="str">
        <f t="shared" si="28"/>
        <v xml:space="preserve"> </v>
      </c>
    </row>
    <row r="623" spans="8:8" x14ac:dyDescent="0.25">
      <c r="H623" t="str">
        <f t="shared" si="28"/>
        <v xml:space="preserve"> </v>
      </c>
    </row>
    <row r="624" spans="8:8" x14ac:dyDescent="0.25">
      <c r="H624" t="str">
        <f t="shared" si="28"/>
        <v xml:space="preserve"> </v>
      </c>
    </row>
    <row r="625" spans="8:8" x14ac:dyDescent="0.25">
      <c r="H625" t="str">
        <f t="shared" si="28"/>
        <v xml:space="preserve"> </v>
      </c>
    </row>
    <row r="626" spans="8:8" x14ac:dyDescent="0.25">
      <c r="H626" t="str">
        <f t="shared" si="28"/>
        <v xml:space="preserve"> </v>
      </c>
    </row>
    <row r="627" spans="8:8" x14ac:dyDescent="0.25">
      <c r="H627" t="str">
        <f t="shared" si="28"/>
        <v xml:space="preserve"> </v>
      </c>
    </row>
    <row r="628" spans="8:8" x14ac:dyDescent="0.25">
      <c r="H628" t="str">
        <f t="shared" si="28"/>
        <v xml:space="preserve"> </v>
      </c>
    </row>
    <row r="629" spans="8:8" x14ac:dyDescent="0.25">
      <c r="H629" t="str">
        <f t="shared" si="28"/>
        <v xml:space="preserve"> </v>
      </c>
    </row>
    <row r="630" spans="8:8" x14ac:dyDescent="0.25">
      <c r="H630" t="str">
        <f t="shared" si="28"/>
        <v xml:space="preserve"> </v>
      </c>
    </row>
    <row r="631" spans="8:8" x14ac:dyDescent="0.25">
      <c r="H631" t="str">
        <f t="shared" si="28"/>
        <v xml:space="preserve"> </v>
      </c>
    </row>
    <row r="632" spans="8:8" x14ac:dyDescent="0.25">
      <c r="H632" t="str">
        <f t="shared" si="28"/>
        <v xml:space="preserve"> </v>
      </c>
    </row>
    <row r="633" spans="8:8" x14ac:dyDescent="0.25">
      <c r="H633" t="str">
        <f t="shared" si="28"/>
        <v xml:space="preserve"> </v>
      </c>
    </row>
    <row r="634" spans="8:8" x14ac:dyDescent="0.25">
      <c r="H634" t="str">
        <f t="shared" si="28"/>
        <v xml:space="preserve"> </v>
      </c>
    </row>
    <row r="635" spans="8:8" x14ac:dyDescent="0.25">
      <c r="H635" t="str">
        <f t="shared" si="28"/>
        <v xml:space="preserve"> </v>
      </c>
    </row>
    <row r="636" spans="8:8" x14ac:dyDescent="0.25">
      <c r="H636" t="str">
        <f t="shared" si="28"/>
        <v xml:space="preserve"> </v>
      </c>
    </row>
    <row r="637" spans="8:8" x14ac:dyDescent="0.25">
      <c r="H637" t="str">
        <f t="shared" si="28"/>
        <v xml:space="preserve"> </v>
      </c>
    </row>
    <row r="638" spans="8:8" x14ac:dyDescent="0.25">
      <c r="H638" t="str">
        <f t="shared" si="28"/>
        <v xml:space="preserve"> </v>
      </c>
    </row>
    <row r="639" spans="8:8" x14ac:dyDescent="0.25">
      <c r="H639" t="str">
        <f t="shared" si="28"/>
        <v xml:space="preserve"> </v>
      </c>
    </row>
    <row r="640" spans="8:8" x14ac:dyDescent="0.25">
      <c r="H640" t="str">
        <f t="shared" si="28"/>
        <v xml:space="preserve"> </v>
      </c>
    </row>
    <row r="641" spans="8:8" x14ac:dyDescent="0.25">
      <c r="H641" t="str">
        <f t="shared" si="28"/>
        <v xml:space="preserve"> </v>
      </c>
    </row>
    <row r="642" spans="8:8" x14ac:dyDescent="0.25">
      <c r="H642" t="str">
        <f t="shared" si="28"/>
        <v xml:space="preserve"> </v>
      </c>
    </row>
    <row r="643" spans="8:8" x14ac:dyDescent="0.25">
      <c r="H643" t="str">
        <f t="shared" si="28"/>
        <v xml:space="preserve"> </v>
      </c>
    </row>
    <row r="644" spans="8:8" x14ac:dyDescent="0.25">
      <c r="H644" t="str">
        <f t="shared" si="28"/>
        <v xml:space="preserve"> </v>
      </c>
    </row>
    <row r="645" spans="8:8" x14ac:dyDescent="0.25">
      <c r="H645" t="str">
        <f t="shared" si="28"/>
        <v xml:space="preserve"> </v>
      </c>
    </row>
    <row r="646" spans="8:8" x14ac:dyDescent="0.25">
      <c r="H646" t="str">
        <f t="shared" si="28"/>
        <v xml:space="preserve"> </v>
      </c>
    </row>
    <row r="647" spans="8:8" x14ac:dyDescent="0.25">
      <c r="H647" t="str">
        <f t="shared" si="28"/>
        <v xml:space="preserve"> </v>
      </c>
    </row>
    <row r="648" spans="8:8" x14ac:dyDescent="0.25">
      <c r="H648" t="str">
        <f t="shared" si="28"/>
        <v xml:space="preserve"> </v>
      </c>
    </row>
    <row r="649" spans="8:8" x14ac:dyDescent="0.25">
      <c r="H649" t="str">
        <f t="shared" si="28"/>
        <v xml:space="preserve"> </v>
      </c>
    </row>
    <row r="650" spans="8:8" x14ac:dyDescent="0.25">
      <c r="H650" t="str">
        <f t="shared" si="28"/>
        <v xml:space="preserve"> </v>
      </c>
    </row>
    <row r="651" spans="8:8" x14ac:dyDescent="0.25">
      <c r="H651" t="str">
        <f t="shared" si="28"/>
        <v xml:space="preserve"> </v>
      </c>
    </row>
    <row r="652" spans="8:8" x14ac:dyDescent="0.25">
      <c r="H652" t="str">
        <f t="shared" si="28"/>
        <v xml:space="preserve"> </v>
      </c>
    </row>
    <row r="653" spans="8:8" x14ac:dyDescent="0.25">
      <c r="H653" t="str">
        <f t="shared" si="28"/>
        <v xml:space="preserve"> </v>
      </c>
    </row>
    <row r="654" spans="8:8" x14ac:dyDescent="0.25">
      <c r="H654" t="str">
        <f t="shared" ref="H654:H717" si="29">IF(E654="INTERFACE",G654," ")</f>
        <v xml:space="preserve"> </v>
      </c>
    </row>
    <row r="655" spans="8:8" x14ac:dyDescent="0.25">
      <c r="H655" t="str">
        <f t="shared" si="29"/>
        <v xml:space="preserve"> </v>
      </c>
    </row>
    <row r="656" spans="8:8" x14ac:dyDescent="0.25">
      <c r="H656" t="str">
        <f t="shared" si="29"/>
        <v xml:space="preserve"> </v>
      </c>
    </row>
    <row r="657" spans="8:8" x14ac:dyDescent="0.25">
      <c r="H657" t="str">
        <f t="shared" si="29"/>
        <v xml:space="preserve"> </v>
      </c>
    </row>
    <row r="658" spans="8:8" x14ac:dyDescent="0.25">
      <c r="H658" t="str">
        <f t="shared" si="29"/>
        <v xml:space="preserve"> </v>
      </c>
    </row>
    <row r="659" spans="8:8" x14ac:dyDescent="0.25">
      <c r="H659" t="str">
        <f t="shared" si="29"/>
        <v xml:space="preserve"> </v>
      </c>
    </row>
    <row r="660" spans="8:8" x14ac:dyDescent="0.25">
      <c r="H660" t="str">
        <f t="shared" si="29"/>
        <v xml:space="preserve"> </v>
      </c>
    </row>
    <row r="661" spans="8:8" x14ac:dyDescent="0.25">
      <c r="H661" t="str">
        <f t="shared" si="29"/>
        <v xml:space="preserve"> </v>
      </c>
    </row>
    <row r="662" spans="8:8" x14ac:dyDescent="0.25">
      <c r="H662" t="str">
        <f t="shared" si="29"/>
        <v xml:space="preserve"> </v>
      </c>
    </row>
    <row r="663" spans="8:8" x14ac:dyDescent="0.25">
      <c r="H663" t="str">
        <f t="shared" si="29"/>
        <v xml:space="preserve"> </v>
      </c>
    </row>
    <row r="664" spans="8:8" x14ac:dyDescent="0.25">
      <c r="H664" t="str">
        <f t="shared" si="29"/>
        <v xml:space="preserve"> </v>
      </c>
    </row>
    <row r="665" spans="8:8" x14ac:dyDescent="0.25">
      <c r="H665" t="str">
        <f t="shared" si="29"/>
        <v xml:space="preserve"> </v>
      </c>
    </row>
    <row r="666" spans="8:8" x14ac:dyDescent="0.25">
      <c r="H666" t="str">
        <f t="shared" si="29"/>
        <v xml:space="preserve"> </v>
      </c>
    </row>
    <row r="667" spans="8:8" x14ac:dyDescent="0.25">
      <c r="H667" t="str">
        <f t="shared" si="29"/>
        <v xml:space="preserve"> </v>
      </c>
    </row>
    <row r="668" spans="8:8" x14ac:dyDescent="0.25">
      <c r="H668" t="str">
        <f t="shared" si="29"/>
        <v xml:space="preserve"> </v>
      </c>
    </row>
    <row r="669" spans="8:8" x14ac:dyDescent="0.25">
      <c r="H669" t="str">
        <f t="shared" si="29"/>
        <v xml:space="preserve"> </v>
      </c>
    </row>
    <row r="670" spans="8:8" x14ac:dyDescent="0.25">
      <c r="H670" t="str">
        <f t="shared" si="29"/>
        <v xml:space="preserve"> </v>
      </c>
    </row>
    <row r="671" spans="8:8" x14ac:dyDescent="0.25">
      <c r="H671" t="str">
        <f t="shared" si="29"/>
        <v xml:space="preserve"> </v>
      </c>
    </row>
    <row r="672" spans="8:8" x14ac:dyDescent="0.25">
      <c r="H672" t="str">
        <f t="shared" si="29"/>
        <v xml:space="preserve"> </v>
      </c>
    </row>
    <row r="673" spans="8:8" x14ac:dyDescent="0.25">
      <c r="H673" t="str">
        <f t="shared" si="29"/>
        <v xml:space="preserve"> </v>
      </c>
    </row>
    <row r="674" spans="8:8" x14ac:dyDescent="0.25">
      <c r="H674" t="str">
        <f t="shared" si="29"/>
        <v xml:space="preserve"> </v>
      </c>
    </row>
    <row r="675" spans="8:8" x14ac:dyDescent="0.25">
      <c r="H675" t="str">
        <f t="shared" si="29"/>
        <v xml:space="preserve"> </v>
      </c>
    </row>
    <row r="676" spans="8:8" x14ac:dyDescent="0.25">
      <c r="H676" t="str">
        <f t="shared" si="29"/>
        <v xml:space="preserve"> </v>
      </c>
    </row>
    <row r="677" spans="8:8" x14ac:dyDescent="0.25">
      <c r="H677" t="str">
        <f t="shared" si="29"/>
        <v xml:space="preserve"> </v>
      </c>
    </row>
    <row r="678" spans="8:8" x14ac:dyDescent="0.25">
      <c r="H678" t="str">
        <f t="shared" si="29"/>
        <v xml:space="preserve"> </v>
      </c>
    </row>
    <row r="679" spans="8:8" x14ac:dyDescent="0.25">
      <c r="H679" t="str">
        <f t="shared" si="29"/>
        <v xml:space="preserve"> </v>
      </c>
    </row>
    <row r="680" spans="8:8" x14ac:dyDescent="0.25">
      <c r="H680" t="str">
        <f t="shared" si="29"/>
        <v xml:space="preserve"> </v>
      </c>
    </row>
    <row r="681" spans="8:8" x14ac:dyDescent="0.25">
      <c r="H681" t="str">
        <f t="shared" si="29"/>
        <v xml:space="preserve"> </v>
      </c>
    </row>
    <row r="682" spans="8:8" x14ac:dyDescent="0.25">
      <c r="H682" t="str">
        <f t="shared" si="29"/>
        <v xml:space="preserve"> </v>
      </c>
    </row>
    <row r="683" spans="8:8" x14ac:dyDescent="0.25">
      <c r="H683" t="str">
        <f t="shared" si="29"/>
        <v xml:space="preserve"> </v>
      </c>
    </row>
    <row r="684" spans="8:8" x14ac:dyDescent="0.25">
      <c r="H684" t="str">
        <f t="shared" si="29"/>
        <v xml:space="preserve"> </v>
      </c>
    </row>
    <row r="685" spans="8:8" x14ac:dyDescent="0.25">
      <c r="H685" t="str">
        <f t="shared" si="29"/>
        <v xml:space="preserve"> </v>
      </c>
    </row>
    <row r="686" spans="8:8" x14ac:dyDescent="0.25">
      <c r="H686" t="str">
        <f t="shared" si="29"/>
        <v xml:space="preserve"> </v>
      </c>
    </row>
    <row r="687" spans="8:8" x14ac:dyDescent="0.25">
      <c r="H687" t="str">
        <f t="shared" si="29"/>
        <v xml:space="preserve"> </v>
      </c>
    </row>
    <row r="688" spans="8:8" x14ac:dyDescent="0.25">
      <c r="H688" t="str">
        <f t="shared" si="29"/>
        <v xml:space="preserve"> </v>
      </c>
    </row>
    <row r="689" spans="8:8" x14ac:dyDescent="0.25">
      <c r="H689" t="str">
        <f t="shared" si="29"/>
        <v xml:space="preserve"> </v>
      </c>
    </row>
    <row r="690" spans="8:8" x14ac:dyDescent="0.25">
      <c r="H690" t="str">
        <f t="shared" si="29"/>
        <v xml:space="preserve"> </v>
      </c>
    </row>
    <row r="691" spans="8:8" x14ac:dyDescent="0.25">
      <c r="H691" t="str">
        <f t="shared" si="29"/>
        <v xml:space="preserve"> </v>
      </c>
    </row>
    <row r="692" spans="8:8" x14ac:dyDescent="0.25">
      <c r="H692" t="str">
        <f t="shared" si="29"/>
        <v xml:space="preserve"> </v>
      </c>
    </row>
    <row r="693" spans="8:8" x14ac:dyDescent="0.25">
      <c r="H693" t="str">
        <f t="shared" si="29"/>
        <v xml:space="preserve"> </v>
      </c>
    </row>
    <row r="694" spans="8:8" x14ac:dyDescent="0.25">
      <c r="H694" t="str">
        <f t="shared" si="29"/>
        <v xml:space="preserve"> </v>
      </c>
    </row>
    <row r="695" spans="8:8" x14ac:dyDescent="0.25">
      <c r="H695" t="str">
        <f t="shared" si="29"/>
        <v xml:space="preserve"> </v>
      </c>
    </row>
    <row r="696" spans="8:8" x14ac:dyDescent="0.25">
      <c r="H696" t="str">
        <f t="shared" si="29"/>
        <v xml:space="preserve"> </v>
      </c>
    </row>
    <row r="697" spans="8:8" x14ac:dyDescent="0.25">
      <c r="H697" t="str">
        <f t="shared" si="29"/>
        <v xml:space="preserve"> </v>
      </c>
    </row>
    <row r="698" spans="8:8" x14ac:dyDescent="0.25">
      <c r="H698" t="str">
        <f t="shared" si="29"/>
        <v xml:space="preserve"> </v>
      </c>
    </row>
    <row r="699" spans="8:8" x14ac:dyDescent="0.25">
      <c r="H699" t="str">
        <f t="shared" si="29"/>
        <v xml:space="preserve"> </v>
      </c>
    </row>
    <row r="700" spans="8:8" x14ac:dyDescent="0.25">
      <c r="H700" t="str">
        <f t="shared" si="29"/>
        <v xml:space="preserve"> </v>
      </c>
    </row>
    <row r="701" spans="8:8" x14ac:dyDescent="0.25">
      <c r="H701" t="str">
        <f t="shared" si="29"/>
        <v xml:space="preserve"> </v>
      </c>
    </row>
    <row r="702" spans="8:8" x14ac:dyDescent="0.25">
      <c r="H702" t="str">
        <f t="shared" si="29"/>
        <v xml:space="preserve"> </v>
      </c>
    </row>
    <row r="703" spans="8:8" x14ac:dyDescent="0.25">
      <c r="H703" t="str">
        <f t="shared" si="29"/>
        <v xml:space="preserve"> </v>
      </c>
    </row>
    <row r="704" spans="8:8" x14ac:dyDescent="0.25">
      <c r="H704" t="str">
        <f t="shared" si="29"/>
        <v xml:space="preserve"> </v>
      </c>
    </row>
    <row r="705" spans="8:8" x14ac:dyDescent="0.25">
      <c r="H705" t="str">
        <f t="shared" si="29"/>
        <v xml:space="preserve"> </v>
      </c>
    </row>
    <row r="706" spans="8:8" x14ac:dyDescent="0.25">
      <c r="H706" t="str">
        <f t="shared" si="29"/>
        <v xml:space="preserve"> </v>
      </c>
    </row>
    <row r="707" spans="8:8" x14ac:dyDescent="0.25">
      <c r="H707" t="str">
        <f t="shared" si="29"/>
        <v xml:space="preserve"> </v>
      </c>
    </row>
    <row r="708" spans="8:8" x14ac:dyDescent="0.25">
      <c r="H708" t="str">
        <f t="shared" si="29"/>
        <v xml:space="preserve"> </v>
      </c>
    </row>
    <row r="709" spans="8:8" x14ac:dyDescent="0.25">
      <c r="H709" t="str">
        <f t="shared" si="29"/>
        <v xml:space="preserve"> </v>
      </c>
    </row>
    <row r="710" spans="8:8" x14ac:dyDescent="0.25">
      <c r="H710" t="str">
        <f t="shared" si="29"/>
        <v xml:space="preserve"> </v>
      </c>
    </row>
    <row r="711" spans="8:8" x14ac:dyDescent="0.25">
      <c r="H711" t="str">
        <f t="shared" si="29"/>
        <v xml:space="preserve"> </v>
      </c>
    </row>
    <row r="712" spans="8:8" x14ac:dyDescent="0.25">
      <c r="H712" t="str">
        <f t="shared" si="29"/>
        <v xml:space="preserve"> </v>
      </c>
    </row>
    <row r="713" spans="8:8" x14ac:dyDescent="0.25">
      <c r="H713" t="str">
        <f t="shared" si="29"/>
        <v xml:space="preserve"> </v>
      </c>
    </row>
    <row r="714" spans="8:8" x14ac:dyDescent="0.25">
      <c r="H714" t="str">
        <f t="shared" si="29"/>
        <v xml:space="preserve"> </v>
      </c>
    </row>
    <row r="715" spans="8:8" x14ac:dyDescent="0.25">
      <c r="H715" t="str">
        <f t="shared" si="29"/>
        <v xml:space="preserve"> </v>
      </c>
    </row>
    <row r="716" spans="8:8" x14ac:dyDescent="0.25">
      <c r="H716" t="str">
        <f t="shared" si="29"/>
        <v xml:space="preserve"> </v>
      </c>
    </row>
    <row r="717" spans="8:8" x14ac:dyDescent="0.25">
      <c r="H717" t="str">
        <f t="shared" si="29"/>
        <v xml:space="preserve"> </v>
      </c>
    </row>
    <row r="718" spans="8:8" x14ac:dyDescent="0.25">
      <c r="H718" t="str">
        <f t="shared" ref="H718:H781" si="30">IF(E718="INTERFACE",G718," ")</f>
        <v xml:space="preserve"> </v>
      </c>
    </row>
    <row r="719" spans="8:8" x14ac:dyDescent="0.25">
      <c r="H719" t="str">
        <f t="shared" si="30"/>
        <v xml:space="preserve"> </v>
      </c>
    </row>
    <row r="720" spans="8:8" x14ac:dyDescent="0.25">
      <c r="H720" t="str">
        <f t="shared" si="30"/>
        <v xml:space="preserve"> </v>
      </c>
    </row>
    <row r="721" spans="8:8" x14ac:dyDescent="0.25">
      <c r="H721" t="str">
        <f t="shared" si="30"/>
        <v xml:space="preserve"> </v>
      </c>
    </row>
    <row r="722" spans="8:8" x14ac:dyDescent="0.25">
      <c r="H722" t="str">
        <f t="shared" si="30"/>
        <v xml:space="preserve"> </v>
      </c>
    </row>
    <row r="723" spans="8:8" x14ac:dyDescent="0.25">
      <c r="H723" t="str">
        <f t="shared" si="30"/>
        <v xml:space="preserve"> </v>
      </c>
    </row>
    <row r="724" spans="8:8" x14ac:dyDescent="0.25">
      <c r="H724" t="str">
        <f t="shared" si="30"/>
        <v xml:space="preserve"> </v>
      </c>
    </row>
    <row r="725" spans="8:8" x14ac:dyDescent="0.25">
      <c r="H725" t="str">
        <f t="shared" si="30"/>
        <v xml:space="preserve"> </v>
      </c>
    </row>
    <row r="726" spans="8:8" x14ac:dyDescent="0.25">
      <c r="H726" t="str">
        <f t="shared" si="30"/>
        <v xml:space="preserve"> </v>
      </c>
    </row>
    <row r="727" spans="8:8" x14ac:dyDescent="0.25">
      <c r="H727" t="str">
        <f t="shared" si="30"/>
        <v xml:space="preserve"> </v>
      </c>
    </row>
    <row r="728" spans="8:8" x14ac:dyDescent="0.25">
      <c r="H728" t="str">
        <f t="shared" si="30"/>
        <v xml:space="preserve"> </v>
      </c>
    </row>
    <row r="729" spans="8:8" x14ac:dyDescent="0.25">
      <c r="H729" t="str">
        <f t="shared" si="30"/>
        <v xml:space="preserve"> </v>
      </c>
    </row>
    <row r="730" spans="8:8" x14ac:dyDescent="0.25">
      <c r="H730" t="str">
        <f t="shared" si="30"/>
        <v xml:space="preserve"> </v>
      </c>
    </row>
    <row r="731" spans="8:8" x14ac:dyDescent="0.25">
      <c r="H731" t="str">
        <f t="shared" si="30"/>
        <v xml:space="preserve"> </v>
      </c>
    </row>
    <row r="732" spans="8:8" x14ac:dyDescent="0.25">
      <c r="H732" t="str">
        <f t="shared" si="30"/>
        <v xml:space="preserve"> </v>
      </c>
    </row>
    <row r="733" spans="8:8" x14ac:dyDescent="0.25">
      <c r="H733" t="str">
        <f t="shared" si="30"/>
        <v xml:space="preserve"> </v>
      </c>
    </row>
    <row r="734" spans="8:8" x14ac:dyDescent="0.25">
      <c r="H734" t="str">
        <f t="shared" si="30"/>
        <v xml:space="preserve"> </v>
      </c>
    </row>
    <row r="735" spans="8:8" x14ac:dyDescent="0.25">
      <c r="H735" t="str">
        <f t="shared" si="30"/>
        <v xml:space="preserve"> </v>
      </c>
    </row>
    <row r="736" spans="8:8" x14ac:dyDescent="0.25">
      <c r="H736" t="str">
        <f t="shared" si="30"/>
        <v xml:space="preserve"> </v>
      </c>
    </row>
    <row r="737" spans="8:8" x14ac:dyDescent="0.25">
      <c r="H737" t="str">
        <f t="shared" si="30"/>
        <v xml:space="preserve"> </v>
      </c>
    </row>
    <row r="738" spans="8:8" x14ac:dyDescent="0.25">
      <c r="H738" t="str">
        <f t="shared" si="30"/>
        <v xml:space="preserve"> </v>
      </c>
    </row>
    <row r="739" spans="8:8" x14ac:dyDescent="0.25">
      <c r="H739" t="str">
        <f t="shared" si="30"/>
        <v xml:space="preserve"> </v>
      </c>
    </row>
    <row r="740" spans="8:8" x14ac:dyDescent="0.25">
      <c r="H740" t="str">
        <f t="shared" si="30"/>
        <v xml:space="preserve"> </v>
      </c>
    </row>
    <row r="741" spans="8:8" x14ac:dyDescent="0.25">
      <c r="H741" t="str">
        <f t="shared" si="30"/>
        <v xml:space="preserve"> </v>
      </c>
    </row>
    <row r="742" spans="8:8" x14ac:dyDescent="0.25">
      <c r="H742" t="str">
        <f t="shared" si="30"/>
        <v xml:space="preserve"> </v>
      </c>
    </row>
    <row r="743" spans="8:8" x14ac:dyDescent="0.25">
      <c r="H743" t="str">
        <f t="shared" si="30"/>
        <v xml:space="preserve"> </v>
      </c>
    </row>
    <row r="744" spans="8:8" x14ac:dyDescent="0.25">
      <c r="H744" t="str">
        <f t="shared" si="30"/>
        <v xml:space="preserve"> </v>
      </c>
    </row>
    <row r="745" spans="8:8" x14ac:dyDescent="0.25">
      <c r="H745" t="str">
        <f t="shared" si="30"/>
        <v xml:space="preserve"> </v>
      </c>
    </row>
    <row r="746" spans="8:8" x14ac:dyDescent="0.25">
      <c r="H746" t="str">
        <f t="shared" si="30"/>
        <v xml:space="preserve"> </v>
      </c>
    </row>
    <row r="747" spans="8:8" x14ac:dyDescent="0.25">
      <c r="H747" t="str">
        <f t="shared" si="30"/>
        <v xml:space="preserve"> </v>
      </c>
    </row>
    <row r="748" spans="8:8" x14ac:dyDescent="0.25">
      <c r="H748" t="str">
        <f t="shared" si="30"/>
        <v xml:space="preserve"> </v>
      </c>
    </row>
    <row r="749" spans="8:8" x14ac:dyDescent="0.25">
      <c r="H749" t="str">
        <f t="shared" si="30"/>
        <v xml:space="preserve"> </v>
      </c>
    </row>
    <row r="750" spans="8:8" x14ac:dyDescent="0.25">
      <c r="H750" t="str">
        <f t="shared" si="30"/>
        <v xml:space="preserve"> </v>
      </c>
    </row>
    <row r="751" spans="8:8" x14ac:dyDescent="0.25">
      <c r="H751" t="str">
        <f t="shared" si="30"/>
        <v xml:space="preserve"> </v>
      </c>
    </row>
    <row r="752" spans="8:8" x14ac:dyDescent="0.25">
      <c r="H752" t="str">
        <f t="shared" si="30"/>
        <v xml:space="preserve"> </v>
      </c>
    </row>
    <row r="753" spans="8:8" x14ac:dyDescent="0.25">
      <c r="H753" t="str">
        <f t="shared" si="30"/>
        <v xml:space="preserve"> </v>
      </c>
    </row>
    <row r="754" spans="8:8" x14ac:dyDescent="0.25">
      <c r="H754" t="str">
        <f t="shared" si="30"/>
        <v xml:space="preserve"> </v>
      </c>
    </row>
    <row r="755" spans="8:8" x14ac:dyDescent="0.25">
      <c r="H755" t="str">
        <f t="shared" si="30"/>
        <v xml:space="preserve"> </v>
      </c>
    </row>
    <row r="756" spans="8:8" x14ac:dyDescent="0.25">
      <c r="H756" t="str">
        <f t="shared" si="30"/>
        <v xml:space="preserve"> </v>
      </c>
    </row>
    <row r="757" spans="8:8" x14ac:dyDescent="0.25">
      <c r="H757" t="str">
        <f t="shared" si="30"/>
        <v xml:space="preserve"> </v>
      </c>
    </row>
    <row r="758" spans="8:8" x14ac:dyDescent="0.25">
      <c r="H758" t="str">
        <f t="shared" si="30"/>
        <v xml:space="preserve"> </v>
      </c>
    </row>
    <row r="759" spans="8:8" x14ac:dyDescent="0.25">
      <c r="H759" t="str">
        <f t="shared" si="30"/>
        <v xml:space="preserve"> </v>
      </c>
    </row>
    <row r="760" spans="8:8" x14ac:dyDescent="0.25">
      <c r="H760" t="str">
        <f t="shared" si="30"/>
        <v xml:space="preserve"> </v>
      </c>
    </row>
    <row r="761" spans="8:8" x14ac:dyDescent="0.25">
      <c r="H761" t="str">
        <f t="shared" si="30"/>
        <v xml:space="preserve"> </v>
      </c>
    </row>
    <row r="762" spans="8:8" x14ac:dyDescent="0.25">
      <c r="H762" t="str">
        <f t="shared" si="30"/>
        <v xml:space="preserve"> </v>
      </c>
    </row>
    <row r="763" spans="8:8" x14ac:dyDescent="0.25">
      <c r="H763" t="str">
        <f t="shared" si="30"/>
        <v xml:space="preserve"> </v>
      </c>
    </row>
    <row r="764" spans="8:8" x14ac:dyDescent="0.25">
      <c r="H764" t="str">
        <f t="shared" si="30"/>
        <v xml:space="preserve"> </v>
      </c>
    </row>
    <row r="765" spans="8:8" x14ac:dyDescent="0.25">
      <c r="H765" t="str">
        <f t="shared" si="30"/>
        <v xml:space="preserve"> </v>
      </c>
    </row>
    <row r="766" spans="8:8" x14ac:dyDescent="0.25">
      <c r="H766" t="str">
        <f t="shared" si="30"/>
        <v xml:space="preserve"> </v>
      </c>
    </row>
    <row r="767" spans="8:8" x14ac:dyDescent="0.25">
      <c r="H767" t="str">
        <f t="shared" si="30"/>
        <v xml:space="preserve"> </v>
      </c>
    </row>
    <row r="768" spans="8:8" x14ac:dyDescent="0.25">
      <c r="H768" t="str">
        <f t="shared" si="30"/>
        <v xml:space="preserve"> </v>
      </c>
    </row>
    <row r="769" spans="8:8" x14ac:dyDescent="0.25">
      <c r="H769" t="str">
        <f t="shared" si="30"/>
        <v xml:space="preserve"> </v>
      </c>
    </row>
    <row r="770" spans="8:8" x14ac:dyDescent="0.25">
      <c r="H770" t="str">
        <f t="shared" si="30"/>
        <v xml:space="preserve"> </v>
      </c>
    </row>
    <row r="771" spans="8:8" x14ac:dyDescent="0.25">
      <c r="H771" t="str">
        <f t="shared" si="30"/>
        <v xml:space="preserve"> </v>
      </c>
    </row>
    <row r="772" spans="8:8" x14ac:dyDescent="0.25">
      <c r="H772" t="str">
        <f t="shared" si="30"/>
        <v xml:space="preserve"> </v>
      </c>
    </row>
    <row r="773" spans="8:8" x14ac:dyDescent="0.25">
      <c r="H773" t="str">
        <f t="shared" si="30"/>
        <v xml:space="preserve"> </v>
      </c>
    </row>
    <row r="774" spans="8:8" x14ac:dyDescent="0.25">
      <c r="H774" t="str">
        <f t="shared" si="30"/>
        <v xml:space="preserve"> </v>
      </c>
    </row>
    <row r="775" spans="8:8" x14ac:dyDescent="0.25">
      <c r="H775" t="str">
        <f t="shared" si="30"/>
        <v xml:space="preserve"> </v>
      </c>
    </row>
    <row r="776" spans="8:8" x14ac:dyDescent="0.25">
      <c r="H776" t="str">
        <f t="shared" si="30"/>
        <v xml:space="preserve"> </v>
      </c>
    </row>
    <row r="777" spans="8:8" x14ac:dyDescent="0.25">
      <c r="H777" t="str">
        <f t="shared" si="30"/>
        <v xml:space="preserve"> </v>
      </c>
    </row>
    <row r="778" spans="8:8" x14ac:dyDescent="0.25">
      <c r="H778" t="str">
        <f t="shared" si="30"/>
        <v xml:space="preserve"> </v>
      </c>
    </row>
    <row r="779" spans="8:8" x14ac:dyDescent="0.25">
      <c r="H779" t="str">
        <f t="shared" si="30"/>
        <v xml:space="preserve"> </v>
      </c>
    </row>
    <row r="780" spans="8:8" x14ac:dyDescent="0.25">
      <c r="H780" t="str">
        <f t="shared" si="30"/>
        <v xml:space="preserve"> </v>
      </c>
    </row>
    <row r="781" spans="8:8" x14ac:dyDescent="0.25">
      <c r="H781" t="str">
        <f t="shared" si="30"/>
        <v xml:space="preserve"> </v>
      </c>
    </row>
    <row r="782" spans="8:8" x14ac:dyDescent="0.25">
      <c r="H782" t="str">
        <f t="shared" ref="H782:H845" si="31">IF(E782="INTERFACE",G782," ")</f>
        <v xml:space="preserve"> </v>
      </c>
    </row>
    <row r="783" spans="8:8" x14ac:dyDescent="0.25">
      <c r="H783" t="str">
        <f t="shared" si="31"/>
        <v xml:space="preserve"> </v>
      </c>
    </row>
    <row r="784" spans="8:8" x14ac:dyDescent="0.25">
      <c r="H784" t="str">
        <f t="shared" si="31"/>
        <v xml:space="preserve"> </v>
      </c>
    </row>
    <row r="785" spans="8:8" x14ac:dyDescent="0.25">
      <c r="H785" t="str">
        <f t="shared" si="31"/>
        <v xml:space="preserve"> </v>
      </c>
    </row>
    <row r="786" spans="8:8" x14ac:dyDescent="0.25">
      <c r="H786" t="str">
        <f t="shared" si="31"/>
        <v xml:space="preserve"> </v>
      </c>
    </row>
    <row r="787" spans="8:8" x14ac:dyDescent="0.25">
      <c r="H787" t="str">
        <f t="shared" si="31"/>
        <v xml:space="preserve"> </v>
      </c>
    </row>
    <row r="788" spans="8:8" x14ac:dyDescent="0.25">
      <c r="H788" t="str">
        <f t="shared" si="31"/>
        <v xml:space="preserve"> </v>
      </c>
    </row>
    <row r="789" spans="8:8" x14ac:dyDescent="0.25">
      <c r="H789" t="str">
        <f t="shared" si="31"/>
        <v xml:space="preserve"> </v>
      </c>
    </row>
    <row r="790" spans="8:8" x14ac:dyDescent="0.25">
      <c r="H790" t="str">
        <f t="shared" si="31"/>
        <v xml:space="preserve"> </v>
      </c>
    </row>
    <row r="791" spans="8:8" x14ac:dyDescent="0.25">
      <c r="H791" t="str">
        <f t="shared" si="31"/>
        <v xml:space="preserve"> </v>
      </c>
    </row>
    <row r="792" spans="8:8" x14ac:dyDescent="0.25">
      <c r="H792" t="str">
        <f t="shared" si="31"/>
        <v xml:space="preserve"> </v>
      </c>
    </row>
    <row r="793" spans="8:8" x14ac:dyDescent="0.25">
      <c r="H793" t="str">
        <f t="shared" si="31"/>
        <v xml:space="preserve"> </v>
      </c>
    </row>
    <row r="794" spans="8:8" x14ac:dyDescent="0.25">
      <c r="H794" t="str">
        <f t="shared" si="31"/>
        <v xml:space="preserve"> </v>
      </c>
    </row>
    <row r="795" spans="8:8" x14ac:dyDescent="0.25">
      <c r="H795" t="str">
        <f t="shared" si="31"/>
        <v xml:space="preserve"> </v>
      </c>
    </row>
    <row r="796" spans="8:8" x14ac:dyDescent="0.25">
      <c r="H796" t="str">
        <f t="shared" si="31"/>
        <v xml:space="preserve"> </v>
      </c>
    </row>
    <row r="797" spans="8:8" x14ac:dyDescent="0.25">
      <c r="H797" t="str">
        <f t="shared" si="31"/>
        <v xml:space="preserve"> </v>
      </c>
    </row>
    <row r="798" spans="8:8" x14ac:dyDescent="0.25">
      <c r="H798" t="str">
        <f t="shared" si="31"/>
        <v xml:space="preserve"> </v>
      </c>
    </row>
    <row r="799" spans="8:8" x14ac:dyDescent="0.25">
      <c r="H799" t="str">
        <f t="shared" si="31"/>
        <v xml:space="preserve"> </v>
      </c>
    </row>
    <row r="800" spans="8:8" x14ac:dyDescent="0.25">
      <c r="H800" t="str">
        <f t="shared" si="31"/>
        <v xml:space="preserve"> </v>
      </c>
    </row>
    <row r="801" spans="8:8" x14ac:dyDescent="0.25">
      <c r="H801" t="str">
        <f t="shared" si="31"/>
        <v xml:space="preserve"> </v>
      </c>
    </row>
    <row r="802" spans="8:8" x14ac:dyDescent="0.25">
      <c r="H802" t="str">
        <f t="shared" si="31"/>
        <v xml:space="preserve"> </v>
      </c>
    </row>
    <row r="803" spans="8:8" x14ac:dyDescent="0.25">
      <c r="H803" t="str">
        <f t="shared" si="31"/>
        <v xml:space="preserve"> </v>
      </c>
    </row>
    <row r="804" spans="8:8" x14ac:dyDescent="0.25">
      <c r="H804" t="str">
        <f t="shared" si="31"/>
        <v xml:space="preserve"> </v>
      </c>
    </row>
    <row r="805" spans="8:8" x14ac:dyDescent="0.25">
      <c r="H805" t="str">
        <f t="shared" si="31"/>
        <v xml:space="preserve"> </v>
      </c>
    </row>
    <row r="806" spans="8:8" x14ac:dyDescent="0.25">
      <c r="H806" t="str">
        <f t="shared" si="31"/>
        <v xml:space="preserve"> </v>
      </c>
    </row>
    <row r="807" spans="8:8" x14ac:dyDescent="0.25">
      <c r="H807" t="str">
        <f t="shared" si="31"/>
        <v xml:space="preserve"> </v>
      </c>
    </row>
    <row r="808" spans="8:8" x14ac:dyDescent="0.25">
      <c r="H808" t="str">
        <f t="shared" si="31"/>
        <v xml:space="preserve"> </v>
      </c>
    </row>
    <row r="809" spans="8:8" x14ac:dyDescent="0.25">
      <c r="H809" t="str">
        <f t="shared" si="31"/>
        <v xml:space="preserve"> </v>
      </c>
    </row>
    <row r="810" spans="8:8" x14ac:dyDescent="0.25">
      <c r="H810" t="str">
        <f t="shared" si="31"/>
        <v xml:space="preserve"> </v>
      </c>
    </row>
    <row r="811" spans="8:8" x14ac:dyDescent="0.25">
      <c r="H811" t="str">
        <f t="shared" si="31"/>
        <v xml:space="preserve"> </v>
      </c>
    </row>
    <row r="812" spans="8:8" x14ac:dyDescent="0.25">
      <c r="H812" t="str">
        <f t="shared" si="31"/>
        <v xml:space="preserve"> </v>
      </c>
    </row>
    <row r="813" spans="8:8" x14ac:dyDescent="0.25">
      <c r="H813" t="str">
        <f t="shared" si="31"/>
        <v xml:space="preserve"> </v>
      </c>
    </row>
    <row r="814" spans="8:8" x14ac:dyDescent="0.25">
      <c r="H814" t="str">
        <f t="shared" si="31"/>
        <v xml:space="preserve"> </v>
      </c>
    </row>
    <row r="815" spans="8:8" x14ac:dyDescent="0.25">
      <c r="H815" t="str">
        <f t="shared" si="31"/>
        <v xml:space="preserve"> </v>
      </c>
    </row>
    <row r="816" spans="8:8" x14ac:dyDescent="0.25">
      <c r="H816" t="str">
        <f t="shared" si="31"/>
        <v xml:space="preserve"> </v>
      </c>
    </row>
    <row r="817" spans="8:8" x14ac:dyDescent="0.25">
      <c r="H817" t="str">
        <f t="shared" si="31"/>
        <v xml:space="preserve"> </v>
      </c>
    </row>
    <row r="818" spans="8:8" x14ac:dyDescent="0.25">
      <c r="H818" t="str">
        <f t="shared" si="31"/>
        <v xml:space="preserve"> </v>
      </c>
    </row>
    <row r="819" spans="8:8" x14ac:dyDescent="0.25">
      <c r="H819" t="str">
        <f t="shared" si="31"/>
        <v xml:space="preserve"> </v>
      </c>
    </row>
    <row r="820" spans="8:8" x14ac:dyDescent="0.25">
      <c r="H820" t="str">
        <f t="shared" si="31"/>
        <v xml:space="preserve"> </v>
      </c>
    </row>
    <row r="821" spans="8:8" x14ac:dyDescent="0.25">
      <c r="H821" t="str">
        <f t="shared" si="31"/>
        <v xml:space="preserve"> </v>
      </c>
    </row>
    <row r="822" spans="8:8" x14ac:dyDescent="0.25">
      <c r="H822" t="str">
        <f t="shared" si="31"/>
        <v xml:space="preserve"> </v>
      </c>
    </row>
    <row r="823" spans="8:8" x14ac:dyDescent="0.25">
      <c r="H823" t="str">
        <f t="shared" si="31"/>
        <v xml:space="preserve"> </v>
      </c>
    </row>
    <row r="824" spans="8:8" x14ac:dyDescent="0.25">
      <c r="H824" t="str">
        <f t="shared" si="31"/>
        <v xml:space="preserve"> </v>
      </c>
    </row>
    <row r="825" spans="8:8" x14ac:dyDescent="0.25">
      <c r="H825" t="str">
        <f t="shared" si="31"/>
        <v xml:space="preserve"> </v>
      </c>
    </row>
    <row r="826" spans="8:8" x14ac:dyDescent="0.25">
      <c r="H826" t="str">
        <f t="shared" si="31"/>
        <v xml:space="preserve"> </v>
      </c>
    </row>
    <row r="827" spans="8:8" x14ac:dyDescent="0.25">
      <c r="H827" t="str">
        <f t="shared" si="31"/>
        <v xml:space="preserve"> </v>
      </c>
    </row>
    <row r="828" spans="8:8" x14ac:dyDescent="0.25">
      <c r="H828" t="str">
        <f t="shared" si="31"/>
        <v xml:space="preserve"> </v>
      </c>
    </row>
    <row r="829" spans="8:8" x14ac:dyDescent="0.25">
      <c r="H829" t="str">
        <f t="shared" si="31"/>
        <v xml:space="preserve"> </v>
      </c>
    </row>
    <row r="830" spans="8:8" x14ac:dyDescent="0.25">
      <c r="H830" t="str">
        <f t="shared" si="31"/>
        <v xml:space="preserve"> </v>
      </c>
    </row>
    <row r="831" spans="8:8" x14ac:dyDescent="0.25">
      <c r="H831" t="str">
        <f t="shared" si="31"/>
        <v xml:space="preserve"> </v>
      </c>
    </row>
    <row r="832" spans="8:8" x14ac:dyDescent="0.25">
      <c r="H832" t="str">
        <f t="shared" si="31"/>
        <v xml:space="preserve"> </v>
      </c>
    </row>
    <row r="833" spans="8:8" x14ac:dyDescent="0.25">
      <c r="H833" t="str">
        <f t="shared" si="31"/>
        <v xml:space="preserve"> </v>
      </c>
    </row>
    <row r="834" spans="8:8" x14ac:dyDescent="0.25">
      <c r="H834" t="str">
        <f t="shared" si="31"/>
        <v xml:space="preserve"> </v>
      </c>
    </row>
    <row r="835" spans="8:8" x14ac:dyDescent="0.25">
      <c r="H835" t="str">
        <f t="shared" si="31"/>
        <v xml:space="preserve"> </v>
      </c>
    </row>
    <row r="836" spans="8:8" x14ac:dyDescent="0.25">
      <c r="H836" t="str">
        <f t="shared" si="31"/>
        <v xml:space="preserve"> </v>
      </c>
    </row>
    <row r="837" spans="8:8" x14ac:dyDescent="0.25">
      <c r="H837" t="str">
        <f t="shared" si="31"/>
        <v xml:space="preserve"> </v>
      </c>
    </row>
    <row r="838" spans="8:8" x14ac:dyDescent="0.25">
      <c r="H838" t="str">
        <f t="shared" si="31"/>
        <v xml:space="preserve"> </v>
      </c>
    </row>
    <row r="839" spans="8:8" x14ac:dyDescent="0.25">
      <c r="H839" t="str">
        <f t="shared" si="31"/>
        <v xml:space="preserve"> </v>
      </c>
    </row>
    <row r="840" spans="8:8" x14ac:dyDescent="0.25">
      <c r="H840" t="str">
        <f t="shared" si="31"/>
        <v xml:space="preserve"> </v>
      </c>
    </row>
    <row r="841" spans="8:8" x14ac:dyDescent="0.25">
      <c r="H841" t="str">
        <f t="shared" si="31"/>
        <v xml:space="preserve"> </v>
      </c>
    </row>
    <row r="842" spans="8:8" x14ac:dyDescent="0.25">
      <c r="H842" t="str">
        <f t="shared" si="31"/>
        <v xml:space="preserve"> </v>
      </c>
    </row>
    <row r="843" spans="8:8" x14ac:dyDescent="0.25">
      <c r="H843" t="str">
        <f t="shared" si="31"/>
        <v xml:space="preserve"> </v>
      </c>
    </row>
    <row r="844" spans="8:8" x14ac:dyDescent="0.25">
      <c r="H844" t="str">
        <f t="shared" si="31"/>
        <v xml:space="preserve"> </v>
      </c>
    </row>
    <row r="845" spans="8:8" x14ac:dyDescent="0.25">
      <c r="H845" t="str">
        <f t="shared" si="31"/>
        <v xml:space="preserve"> </v>
      </c>
    </row>
    <row r="846" spans="8:8" x14ac:dyDescent="0.25">
      <c r="H846" t="str">
        <f t="shared" ref="H846:H909" si="32">IF(E846="INTERFACE",G846," ")</f>
        <v xml:space="preserve"> </v>
      </c>
    </row>
    <row r="847" spans="8:8" x14ac:dyDescent="0.25">
      <c r="H847" t="str">
        <f t="shared" si="32"/>
        <v xml:space="preserve"> </v>
      </c>
    </row>
    <row r="848" spans="8:8" x14ac:dyDescent="0.25">
      <c r="H848" t="str">
        <f t="shared" si="32"/>
        <v xml:space="preserve"> </v>
      </c>
    </row>
    <row r="849" spans="8:8" x14ac:dyDescent="0.25">
      <c r="H849" t="str">
        <f t="shared" si="32"/>
        <v xml:space="preserve"> </v>
      </c>
    </row>
    <row r="850" spans="8:8" x14ac:dyDescent="0.25">
      <c r="H850" t="str">
        <f t="shared" si="32"/>
        <v xml:space="preserve"> </v>
      </c>
    </row>
    <row r="851" spans="8:8" x14ac:dyDescent="0.25">
      <c r="H851" t="str">
        <f t="shared" si="32"/>
        <v xml:space="preserve"> </v>
      </c>
    </row>
    <row r="852" spans="8:8" x14ac:dyDescent="0.25">
      <c r="H852" t="str">
        <f t="shared" si="32"/>
        <v xml:space="preserve"> </v>
      </c>
    </row>
    <row r="853" spans="8:8" x14ac:dyDescent="0.25">
      <c r="H853" t="str">
        <f t="shared" si="32"/>
        <v xml:space="preserve"> </v>
      </c>
    </row>
    <row r="854" spans="8:8" x14ac:dyDescent="0.25">
      <c r="H854" t="str">
        <f t="shared" si="32"/>
        <v xml:space="preserve"> </v>
      </c>
    </row>
    <row r="855" spans="8:8" x14ac:dyDescent="0.25">
      <c r="H855" t="str">
        <f t="shared" si="32"/>
        <v xml:space="preserve"> </v>
      </c>
    </row>
    <row r="856" spans="8:8" x14ac:dyDescent="0.25">
      <c r="H856" t="str">
        <f t="shared" si="32"/>
        <v xml:space="preserve"> </v>
      </c>
    </row>
    <row r="857" spans="8:8" x14ac:dyDescent="0.25">
      <c r="H857" t="str">
        <f t="shared" si="32"/>
        <v xml:space="preserve"> </v>
      </c>
    </row>
    <row r="858" spans="8:8" x14ac:dyDescent="0.25">
      <c r="H858" t="str">
        <f t="shared" si="32"/>
        <v xml:space="preserve"> </v>
      </c>
    </row>
    <row r="859" spans="8:8" x14ac:dyDescent="0.25">
      <c r="H859" t="str">
        <f t="shared" si="32"/>
        <v xml:space="preserve"> </v>
      </c>
    </row>
    <row r="860" spans="8:8" x14ac:dyDescent="0.25">
      <c r="H860" t="str">
        <f t="shared" si="32"/>
        <v xml:space="preserve"> </v>
      </c>
    </row>
    <row r="861" spans="8:8" x14ac:dyDescent="0.25">
      <c r="H861" t="str">
        <f t="shared" si="32"/>
        <v xml:space="preserve"> </v>
      </c>
    </row>
    <row r="862" spans="8:8" x14ac:dyDescent="0.25">
      <c r="H862" t="str">
        <f t="shared" si="32"/>
        <v xml:space="preserve"> </v>
      </c>
    </row>
    <row r="863" spans="8:8" x14ac:dyDescent="0.25">
      <c r="H863" t="str">
        <f t="shared" si="32"/>
        <v xml:space="preserve"> </v>
      </c>
    </row>
    <row r="864" spans="8:8" x14ac:dyDescent="0.25">
      <c r="H864" t="str">
        <f t="shared" si="32"/>
        <v xml:space="preserve"> </v>
      </c>
    </row>
    <row r="865" spans="8:8" x14ac:dyDescent="0.25">
      <c r="H865" t="str">
        <f t="shared" si="32"/>
        <v xml:space="preserve"> </v>
      </c>
    </row>
    <row r="866" spans="8:8" x14ac:dyDescent="0.25">
      <c r="H866" t="str">
        <f t="shared" si="32"/>
        <v xml:space="preserve"> </v>
      </c>
    </row>
    <row r="867" spans="8:8" x14ac:dyDescent="0.25">
      <c r="H867" t="str">
        <f t="shared" si="32"/>
        <v xml:space="preserve"> </v>
      </c>
    </row>
    <row r="868" spans="8:8" x14ac:dyDescent="0.25">
      <c r="H868" t="str">
        <f t="shared" si="32"/>
        <v xml:space="preserve"> </v>
      </c>
    </row>
    <row r="869" spans="8:8" x14ac:dyDescent="0.25">
      <c r="H869" t="str">
        <f t="shared" si="32"/>
        <v xml:space="preserve"> </v>
      </c>
    </row>
    <row r="870" spans="8:8" x14ac:dyDescent="0.25">
      <c r="H870" t="str">
        <f t="shared" si="32"/>
        <v xml:space="preserve"> </v>
      </c>
    </row>
    <row r="871" spans="8:8" x14ac:dyDescent="0.25">
      <c r="H871" t="str">
        <f t="shared" si="32"/>
        <v xml:space="preserve"> </v>
      </c>
    </row>
    <row r="872" spans="8:8" x14ac:dyDescent="0.25">
      <c r="H872" t="str">
        <f t="shared" si="32"/>
        <v xml:space="preserve"> </v>
      </c>
    </row>
    <row r="873" spans="8:8" x14ac:dyDescent="0.25">
      <c r="H873" t="str">
        <f t="shared" si="32"/>
        <v xml:space="preserve"> </v>
      </c>
    </row>
    <row r="874" spans="8:8" x14ac:dyDescent="0.25">
      <c r="H874" t="str">
        <f t="shared" si="32"/>
        <v xml:space="preserve"> </v>
      </c>
    </row>
    <row r="875" spans="8:8" x14ac:dyDescent="0.25">
      <c r="H875" t="str">
        <f t="shared" si="32"/>
        <v xml:space="preserve"> </v>
      </c>
    </row>
    <row r="876" spans="8:8" x14ac:dyDescent="0.25">
      <c r="H876" t="str">
        <f t="shared" si="32"/>
        <v xml:space="preserve"> </v>
      </c>
    </row>
    <row r="877" spans="8:8" x14ac:dyDescent="0.25">
      <c r="H877" t="str">
        <f t="shared" si="32"/>
        <v xml:space="preserve"> </v>
      </c>
    </row>
    <row r="878" spans="8:8" x14ac:dyDescent="0.25">
      <c r="H878" t="str">
        <f t="shared" si="32"/>
        <v xml:space="preserve"> </v>
      </c>
    </row>
    <row r="879" spans="8:8" x14ac:dyDescent="0.25">
      <c r="H879" t="str">
        <f t="shared" si="32"/>
        <v xml:space="preserve"> </v>
      </c>
    </row>
    <row r="880" spans="8:8" x14ac:dyDescent="0.25">
      <c r="H880" t="str">
        <f t="shared" si="32"/>
        <v xml:space="preserve"> </v>
      </c>
    </row>
    <row r="881" spans="8:8" x14ac:dyDescent="0.25">
      <c r="H881" t="str">
        <f t="shared" si="32"/>
        <v xml:space="preserve"> </v>
      </c>
    </row>
    <row r="882" spans="8:8" x14ac:dyDescent="0.25">
      <c r="H882" t="str">
        <f t="shared" si="32"/>
        <v xml:space="preserve"> </v>
      </c>
    </row>
    <row r="883" spans="8:8" x14ac:dyDescent="0.25">
      <c r="H883" t="str">
        <f t="shared" si="32"/>
        <v xml:space="preserve"> </v>
      </c>
    </row>
    <row r="884" spans="8:8" x14ac:dyDescent="0.25">
      <c r="H884" t="str">
        <f t="shared" si="32"/>
        <v xml:space="preserve"> </v>
      </c>
    </row>
    <row r="885" spans="8:8" x14ac:dyDescent="0.25">
      <c r="H885" t="str">
        <f t="shared" si="32"/>
        <v xml:space="preserve"> </v>
      </c>
    </row>
    <row r="886" spans="8:8" x14ac:dyDescent="0.25">
      <c r="H886" t="str">
        <f t="shared" si="32"/>
        <v xml:space="preserve"> </v>
      </c>
    </row>
    <row r="887" spans="8:8" x14ac:dyDescent="0.25">
      <c r="H887" t="str">
        <f t="shared" si="32"/>
        <v xml:space="preserve"> </v>
      </c>
    </row>
    <row r="888" spans="8:8" x14ac:dyDescent="0.25">
      <c r="H888" t="str">
        <f t="shared" si="32"/>
        <v xml:space="preserve"> </v>
      </c>
    </row>
    <row r="889" spans="8:8" x14ac:dyDescent="0.25">
      <c r="H889" t="str">
        <f t="shared" si="32"/>
        <v xml:space="preserve"> </v>
      </c>
    </row>
    <row r="890" spans="8:8" x14ac:dyDescent="0.25">
      <c r="H890" t="str">
        <f t="shared" si="32"/>
        <v xml:space="preserve"> </v>
      </c>
    </row>
    <row r="891" spans="8:8" x14ac:dyDescent="0.25">
      <c r="H891" t="str">
        <f t="shared" si="32"/>
        <v xml:space="preserve"> </v>
      </c>
    </row>
    <row r="892" spans="8:8" x14ac:dyDescent="0.25">
      <c r="H892" t="str">
        <f t="shared" si="32"/>
        <v xml:space="preserve"> </v>
      </c>
    </row>
    <row r="893" spans="8:8" x14ac:dyDescent="0.25">
      <c r="H893" t="str">
        <f t="shared" si="32"/>
        <v xml:space="preserve"> </v>
      </c>
    </row>
    <row r="894" spans="8:8" x14ac:dyDescent="0.25">
      <c r="H894" t="str">
        <f t="shared" si="32"/>
        <v xml:space="preserve"> </v>
      </c>
    </row>
    <row r="895" spans="8:8" x14ac:dyDescent="0.25">
      <c r="H895" t="str">
        <f t="shared" si="32"/>
        <v xml:space="preserve"> </v>
      </c>
    </row>
    <row r="896" spans="8:8" x14ac:dyDescent="0.25">
      <c r="H896" t="str">
        <f t="shared" si="32"/>
        <v xml:space="preserve"> </v>
      </c>
    </row>
    <row r="897" spans="8:8" x14ac:dyDescent="0.25">
      <c r="H897" t="str">
        <f t="shared" si="32"/>
        <v xml:space="preserve"> </v>
      </c>
    </row>
    <row r="898" spans="8:8" x14ac:dyDescent="0.25">
      <c r="H898" t="str">
        <f t="shared" si="32"/>
        <v xml:space="preserve"> </v>
      </c>
    </row>
    <row r="899" spans="8:8" x14ac:dyDescent="0.25">
      <c r="H899" t="str">
        <f t="shared" si="32"/>
        <v xml:space="preserve"> </v>
      </c>
    </row>
    <row r="900" spans="8:8" x14ac:dyDescent="0.25">
      <c r="H900" t="str">
        <f t="shared" si="32"/>
        <v xml:space="preserve"> </v>
      </c>
    </row>
    <row r="901" spans="8:8" x14ac:dyDescent="0.25">
      <c r="H901" t="str">
        <f t="shared" si="32"/>
        <v xml:space="preserve"> </v>
      </c>
    </row>
    <row r="902" spans="8:8" x14ac:dyDescent="0.25">
      <c r="H902" t="str">
        <f t="shared" si="32"/>
        <v xml:space="preserve"> </v>
      </c>
    </row>
    <row r="903" spans="8:8" x14ac:dyDescent="0.25">
      <c r="H903" t="str">
        <f t="shared" si="32"/>
        <v xml:space="preserve"> </v>
      </c>
    </row>
    <row r="904" spans="8:8" x14ac:dyDescent="0.25">
      <c r="H904" t="str">
        <f t="shared" si="32"/>
        <v xml:space="preserve"> </v>
      </c>
    </row>
    <row r="905" spans="8:8" x14ac:dyDescent="0.25">
      <c r="H905" t="str">
        <f t="shared" si="32"/>
        <v xml:space="preserve"> </v>
      </c>
    </row>
    <row r="906" spans="8:8" x14ac:dyDescent="0.25">
      <c r="H906" t="str">
        <f t="shared" si="32"/>
        <v xml:space="preserve"> </v>
      </c>
    </row>
    <row r="907" spans="8:8" x14ac:dyDescent="0.25">
      <c r="H907" t="str">
        <f t="shared" si="32"/>
        <v xml:space="preserve"> </v>
      </c>
    </row>
    <row r="908" spans="8:8" x14ac:dyDescent="0.25">
      <c r="H908" t="str">
        <f t="shared" si="32"/>
        <v xml:space="preserve"> </v>
      </c>
    </row>
    <row r="909" spans="8:8" x14ac:dyDescent="0.25">
      <c r="H909" t="str">
        <f t="shared" si="32"/>
        <v xml:space="preserve"> </v>
      </c>
    </row>
    <row r="910" spans="8:8" x14ac:dyDescent="0.25">
      <c r="H910" t="str">
        <f t="shared" ref="H910:H973" si="33">IF(E910="INTERFACE",G910," ")</f>
        <v xml:space="preserve"> </v>
      </c>
    </row>
    <row r="911" spans="8:8" x14ac:dyDescent="0.25">
      <c r="H911" t="str">
        <f t="shared" si="33"/>
        <v xml:space="preserve"> </v>
      </c>
    </row>
    <row r="912" spans="8:8" x14ac:dyDescent="0.25">
      <c r="H912" t="str">
        <f t="shared" si="33"/>
        <v xml:space="preserve"> </v>
      </c>
    </row>
    <row r="913" spans="8:8" x14ac:dyDescent="0.25">
      <c r="H913" t="str">
        <f t="shared" si="33"/>
        <v xml:space="preserve"> </v>
      </c>
    </row>
    <row r="914" spans="8:8" x14ac:dyDescent="0.25">
      <c r="H914" t="str">
        <f t="shared" si="33"/>
        <v xml:space="preserve"> </v>
      </c>
    </row>
    <row r="915" spans="8:8" x14ac:dyDescent="0.25">
      <c r="H915" t="str">
        <f t="shared" si="33"/>
        <v xml:space="preserve"> </v>
      </c>
    </row>
    <row r="916" spans="8:8" x14ac:dyDescent="0.25">
      <c r="H916" t="str">
        <f t="shared" si="33"/>
        <v xml:space="preserve"> </v>
      </c>
    </row>
    <row r="917" spans="8:8" x14ac:dyDescent="0.25">
      <c r="H917" t="str">
        <f t="shared" si="33"/>
        <v xml:space="preserve"> </v>
      </c>
    </row>
    <row r="918" spans="8:8" x14ac:dyDescent="0.25">
      <c r="H918" t="str">
        <f t="shared" si="33"/>
        <v xml:space="preserve"> </v>
      </c>
    </row>
    <row r="919" spans="8:8" x14ac:dyDescent="0.25">
      <c r="H919" t="str">
        <f t="shared" si="33"/>
        <v xml:space="preserve"> </v>
      </c>
    </row>
    <row r="920" spans="8:8" x14ac:dyDescent="0.25">
      <c r="H920" t="str">
        <f t="shared" si="33"/>
        <v xml:space="preserve"> </v>
      </c>
    </row>
    <row r="921" spans="8:8" x14ac:dyDescent="0.25">
      <c r="H921" t="str">
        <f t="shared" si="33"/>
        <v xml:space="preserve"> </v>
      </c>
    </row>
    <row r="922" spans="8:8" x14ac:dyDescent="0.25">
      <c r="H922" t="str">
        <f t="shared" si="33"/>
        <v xml:space="preserve"> </v>
      </c>
    </row>
    <row r="923" spans="8:8" x14ac:dyDescent="0.25">
      <c r="H923" t="str">
        <f t="shared" si="33"/>
        <v xml:space="preserve"> </v>
      </c>
    </row>
    <row r="924" spans="8:8" x14ac:dyDescent="0.25">
      <c r="H924" t="str">
        <f t="shared" si="33"/>
        <v xml:space="preserve"> </v>
      </c>
    </row>
    <row r="925" spans="8:8" x14ac:dyDescent="0.25">
      <c r="H925" t="str">
        <f t="shared" si="33"/>
        <v xml:space="preserve"> </v>
      </c>
    </row>
    <row r="926" spans="8:8" x14ac:dyDescent="0.25">
      <c r="H926" t="str">
        <f t="shared" si="33"/>
        <v xml:space="preserve"> </v>
      </c>
    </row>
    <row r="927" spans="8:8" x14ac:dyDescent="0.25">
      <c r="H927" t="str">
        <f t="shared" si="33"/>
        <v xml:space="preserve"> </v>
      </c>
    </row>
    <row r="928" spans="8:8" x14ac:dyDescent="0.25">
      <c r="H928" t="str">
        <f t="shared" si="33"/>
        <v xml:space="preserve"> </v>
      </c>
    </row>
    <row r="929" spans="8:8" x14ac:dyDescent="0.25">
      <c r="H929" t="str">
        <f t="shared" si="33"/>
        <v xml:space="preserve"> </v>
      </c>
    </row>
    <row r="930" spans="8:8" x14ac:dyDescent="0.25">
      <c r="H930" t="str">
        <f t="shared" si="33"/>
        <v xml:space="preserve"> </v>
      </c>
    </row>
    <row r="931" spans="8:8" x14ac:dyDescent="0.25">
      <c r="H931" t="str">
        <f t="shared" si="33"/>
        <v xml:space="preserve"> </v>
      </c>
    </row>
    <row r="932" spans="8:8" x14ac:dyDescent="0.25">
      <c r="H932" t="str">
        <f t="shared" si="33"/>
        <v xml:space="preserve"> </v>
      </c>
    </row>
    <row r="933" spans="8:8" x14ac:dyDescent="0.25">
      <c r="H933" t="str">
        <f t="shared" si="33"/>
        <v xml:space="preserve"> </v>
      </c>
    </row>
    <row r="934" spans="8:8" x14ac:dyDescent="0.25">
      <c r="H934" t="str">
        <f t="shared" si="33"/>
        <v xml:space="preserve"> </v>
      </c>
    </row>
    <row r="935" spans="8:8" x14ac:dyDescent="0.25">
      <c r="H935" t="str">
        <f t="shared" si="33"/>
        <v xml:space="preserve"> </v>
      </c>
    </row>
    <row r="936" spans="8:8" x14ac:dyDescent="0.25">
      <c r="H936" t="str">
        <f t="shared" si="33"/>
        <v xml:space="preserve"> </v>
      </c>
    </row>
    <row r="937" spans="8:8" x14ac:dyDescent="0.25">
      <c r="H937" t="str">
        <f t="shared" si="33"/>
        <v xml:space="preserve"> </v>
      </c>
    </row>
    <row r="938" spans="8:8" x14ac:dyDescent="0.25">
      <c r="H938" t="str">
        <f t="shared" si="33"/>
        <v xml:space="preserve"> </v>
      </c>
    </row>
    <row r="939" spans="8:8" x14ac:dyDescent="0.25">
      <c r="H939" t="str">
        <f t="shared" si="33"/>
        <v xml:space="preserve"> </v>
      </c>
    </row>
    <row r="940" spans="8:8" x14ac:dyDescent="0.25">
      <c r="H940" t="str">
        <f t="shared" si="33"/>
        <v xml:space="preserve"> </v>
      </c>
    </row>
    <row r="941" spans="8:8" x14ac:dyDescent="0.25">
      <c r="H941" t="str">
        <f t="shared" si="33"/>
        <v xml:space="preserve"> </v>
      </c>
    </row>
    <row r="942" spans="8:8" x14ac:dyDescent="0.25">
      <c r="H942" t="str">
        <f t="shared" si="33"/>
        <v xml:space="preserve"> </v>
      </c>
    </row>
    <row r="943" spans="8:8" x14ac:dyDescent="0.25">
      <c r="H943" t="str">
        <f t="shared" si="33"/>
        <v xml:space="preserve"> </v>
      </c>
    </row>
    <row r="944" spans="8:8" x14ac:dyDescent="0.25">
      <c r="H944" t="str">
        <f t="shared" si="33"/>
        <v xml:space="preserve"> </v>
      </c>
    </row>
    <row r="945" spans="8:8" x14ac:dyDescent="0.25">
      <c r="H945" t="str">
        <f t="shared" si="33"/>
        <v xml:space="preserve"> </v>
      </c>
    </row>
    <row r="946" spans="8:8" x14ac:dyDescent="0.25">
      <c r="H946" t="str">
        <f t="shared" si="33"/>
        <v xml:space="preserve"> </v>
      </c>
    </row>
    <row r="947" spans="8:8" x14ac:dyDescent="0.25">
      <c r="H947" t="str">
        <f t="shared" si="33"/>
        <v xml:space="preserve"> </v>
      </c>
    </row>
    <row r="948" spans="8:8" x14ac:dyDescent="0.25">
      <c r="H948" t="str">
        <f t="shared" si="33"/>
        <v xml:space="preserve"> </v>
      </c>
    </row>
    <row r="949" spans="8:8" x14ac:dyDescent="0.25">
      <c r="H949" t="str">
        <f t="shared" si="33"/>
        <v xml:space="preserve"> </v>
      </c>
    </row>
    <row r="950" spans="8:8" x14ac:dyDescent="0.25">
      <c r="H950" t="str">
        <f t="shared" si="33"/>
        <v xml:space="preserve"> </v>
      </c>
    </row>
    <row r="951" spans="8:8" x14ac:dyDescent="0.25">
      <c r="H951" t="str">
        <f t="shared" si="33"/>
        <v xml:space="preserve"> </v>
      </c>
    </row>
    <row r="952" spans="8:8" x14ac:dyDescent="0.25">
      <c r="H952" t="str">
        <f t="shared" si="33"/>
        <v xml:space="preserve"> </v>
      </c>
    </row>
    <row r="953" spans="8:8" x14ac:dyDescent="0.25">
      <c r="H953" t="str">
        <f t="shared" si="33"/>
        <v xml:space="preserve"> </v>
      </c>
    </row>
    <row r="954" spans="8:8" x14ac:dyDescent="0.25">
      <c r="H954" t="str">
        <f t="shared" si="33"/>
        <v xml:space="preserve"> </v>
      </c>
    </row>
    <row r="955" spans="8:8" x14ac:dyDescent="0.25">
      <c r="H955" t="str">
        <f t="shared" si="33"/>
        <v xml:space="preserve"> </v>
      </c>
    </row>
    <row r="956" spans="8:8" x14ac:dyDescent="0.25">
      <c r="H956" t="str">
        <f t="shared" si="33"/>
        <v xml:space="preserve"> </v>
      </c>
    </row>
    <row r="957" spans="8:8" x14ac:dyDescent="0.25">
      <c r="H957" t="str">
        <f t="shared" si="33"/>
        <v xml:space="preserve"> </v>
      </c>
    </row>
    <row r="958" spans="8:8" x14ac:dyDescent="0.25">
      <c r="H958" t="str">
        <f t="shared" si="33"/>
        <v xml:space="preserve"> </v>
      </c>
    </row>
    <row r="959" spans="8:8" x14ac:dyDescent="0.25">
      <c r="H959" t="str">
        <f t="shared" si="33"/>
        <v xml:space="preserve"> </v>
      </c>
    </row>
    <row r="960" spans="8:8" x14ac:dyDescent="0.25">
      <c r="H960" t="str">
        <f t="shared" si="33"/>
        <v xml:space="preserve"> </v>
      </c>
    </row>
    <row r="961" spans="8:8" x14ac:dyDescent="0.25">
      <c r="H961" t="str">
        <f t="shared" si="33"/>
        <v xml:space="preserve"> </v>
      </c>
    </row>
    <row r="962" spans="8:8" x14ac:dyDescent="0.25">
      <c r="H962" t="str">
        <f t="shared" si="33"/>
        <v xml:space="preserve"> </v>
      </c>
    </row>
    <row r="963" spans="8:8" x14ac:dyDescent="0.25">
      <c r="H963" t="str">
        <f t="shared" si="33"/>
        <v xml:space="preserve"> </v>
      </c>
    </row>
    <row r="964" spans="8:8" x14ac:dyDescent="0.25">
      <c r="H964" t="str">
        <f t="shared" si="33"/>
        <v xml:space="preserve"> </v>
      </c>
    </row>
    <row r="965" spans="8:8" x14ac:dyDescent="0.25">
      <c r="H965" t="str">
        <f t="shared" si="33"/>
        <v xml:space="preserve"> </v>
      </c>
    </row>
    <row r="966" spans="8:8" x14ac:dyDescent="0.25">
      <c r="H966" t="str">
        <f t="shared" si="33"/>
        <v xml:space="preserve"> </v>
      </c>
    </row>
    <row r="967" spans="8:8" x14ac:dyDescent="0.25">
      <c r="H967" t="str">
        <f t="shared" si="33"/>
        <v xml:space="preserve"> </v>
      </c>
    </row>
    <row r="968" spans="8:8" x14ac:dyDescent="0.25">
      <c r="H968" t="str">
        <f t="shared" si="33"/>
        <v xml:space="preserve"> </v>
      </c>
    </row>
    <row r="969" spans="8:8" x14ac:dyDescent="0.25">
      <c r="H969" t="str">
        <f t="shared" si="33"/>
        <v xml:space="preserve"> </v>
      </c>
    </row>
    <row r="970" spans="8:8" x14ac:dyDescent="0.25">
      <c r="H970" t="str">
        <f t="shared" si="33"/>
        <v xml:space="preserve"> </v>
      </c>
    </row>
    <row r="971" spans="8:8" x14ac:dyDescent="0.25">
      <c r="H971" t="str">
        <f t="shared" si="33"/>
        <v xml:space="preserve"> </v>
      </c>
    </row>
    <row r="972" spans="8:8" x14ac:dyDescent="0.25">
      <c r="H972" t="str">
        <f t="shared" si="33"/>
        <v xml:space="preserve"> </v>
      </c>
    </row>
    <row r="973" spans="8:8" x14ac:dyDescent="0.25">
      <c r="H973" t="str">
        <f t="shared" si="33"/>
        <v xml:space="preserve"> </v>
      </c>
    </row>
    <row r="974" spans="8:8" x14ac:dyDescent="0.25">
      <c r="H974" t="str">
        <f t="shared" ref="H974:H1037" si="34">IF(E974="INTERFACE",G974," ")</f>
        <v xml:space="preserve"> </v>
      </c>
    </row>
    <row r="975" spans="8:8" x14ac:dyDescent="0.25">
      <c r="H975" t="str">
        <f t="shared" si="34"/>
        <v xml:space="preserve"> </v>
      </c>
    </row>
    <row r="976" spans="8:8" x14ac:dyDescent="0.25">
      <c r="H976" t="str">
        <f t="shared" si="34"/>
        <v xml:space="preserve"> </v>
      </c>
    </row>
    <row r="977" spans="8:8" x14ac:dyDescent="0.25">
      <c r="H977" t="str">
        <f t="shared" si="34"/>
        <v xml:space="preserve"> </v>
      </c>
    </row>
    <row r="978" spans="8:8" x14ac:dyDescent="0.25">
      <c r="H978" t="str">
        <f t="shared" si="34"/>
        <v xml:space="preserve"> </v>
      </c>
    </row>
    <row r="979" spans="8:8" x14ac:dyDescent="0.25">
      <c r="H979" t="str">
        <f t="shared" si="34"/>
        <v xml:space="preserve"> </v>
      </c>
    </row>
    <row r="980" spans="8:8" x14ac:dyDescent="0.25">
      <c r="H980" t="str">
        <f t="shared" si="34"/>
        <v xml:space="preserve"> </v>
      </c>
    </row>
    <row r="981" spans="8:8" x14ac:dyDescent="0.25">
      <c r="H981" t="str">
        <f t="shared" si="34"/>
        <v xml:space="preserve"> </v>
      </c>
    </row>
    <row r="982" spans="8:8" x14ac:dyDescent="0.25">
      <c r="H982" t="str">
        <f t="shared" si="34"/>
        <v xml:space="preserve"> </v>
      </c>
    </row>
    <row r="983" spans="8:8" x14ac:dyDescent="0.25">
      <c r="H983" t="str">
        <f t="shared" si="34"/>
        <v xml:space="preserve"> </v>
      </c>
    </row>
    <row r="984" spans="8:8" x14ac:dyDescent="0.25">
      <c r="H984" t="str">
        <f t="shared" si="34"/>
        <v xml:space="preserve"> </v>
      </c>
    </row>
    <row r="985" spans="8:8" x14ac:dyDescent="0.25">
      <c r="H985" t="str">
        <f t="shared" si="34"/>
        <v xml:space="preserve"> </v>
      </c>
    </row>
    <row r="986" spans="8:8" x14ac:dyDescent="0.25">
      <c r="H986" t="str">
        <f t="shared" si="34"/>
        <v xml:space="preserve"> </v>
      </c>
    </row>
    <row r="987" spans="8:8" x14ac:dyDescent="0.25">
      <c r="H987" t="str">
        <f t="shared" si="34"/>
        <v xml:space="preserve"> </v>
      </c>
    </row>
    <row r="988" spans="8:8" x14ac:dyDescent="0.25">
      <c r="H988" t="str">
        <f t="shared" si="34"/>
        <v xml:space="preserve"> </v>
      </c>
    </row>
    <row r="989" spans="8:8" x14ac:dyDescent="0.25">
      <c r="H989" t="str">
        <f t="shared" si="34"/>
        <v xml:space="preserve"> </v>
      </c>
    </row>
    <row r="990" spans="8:8" x14ac:dyDescent="0.25">
      <c r="H990" t="str">
        <f t="shared" si="34"/>
        <v xml:space="preserve"> </v>
      </c>
    </row>
    <row r="991" spans="8:8" x14ac:dyDescent="0.25">
      <c r="H991" t="str">
        <f t="shared" si="34"/>
        <v xml:space="preserve"> </v>
      </c>
    </row>
    <row r="992" spans="8:8" x14ac:dyDescent="0.25">
      <c r="H992" t="str">
        <f t="shared" si="34"/>
        <v xml:space="preserve"> </v>
      </c>
    </row>
    <row r="993" spans="8:8" x14ac:dyDescent="0.25">
      <c r="H993" t="str">
        <f t="shared" si="34"/>
        <v xml:space="preserve"> </v>
      </c>
    </row>
    <row r="994" spans="8:8" x14ac:dyDescent="0.25">
      <c r="H994" t="str">
        <f t="shared" si="34"/>
        <v xml:space="preserve"> </v>
      </c>
    </row>
    <row r="995" spans="8:8" x14ac:dyDescent="0.25">
      <c r="H995" t="str">
        <f t="shared" si="34"/>
        <v xml:space="preserve"> </v>
      </c>
    </row>
    <row r="996" spans="8:8" x14ac:dyDescent="0.25">
      <c r="H996" t="str">
        <f t="shared" si="34"/>
        <v xml:space="preserve"> </v>
      </c>
    </row>
    <row r="997" spans="8:8" x14ac:dyDescent="0.25">
      <c r="H997" t="str">
        <f t="shared" si="34"/>
        <v xml:space="preserve"> </v>
      </c>
    </row>
    <row r="998" spans="8:8" x14ac:dyDescent="0.25">
      <c r="H998" t="str">
        <f t="shared" si="34"/>
        <v xml:space="preserve"> </v>
      </c>
    </row>
    <row r="999" spans="8:8" x14ac:dyDescent="0.25">
      <c r="H999" t="str">
        <f t="shared" si="34"/>
        <v xml:space="preserve"> </v>
      </c>
    </row>
    <row r="1000" spans="8:8" x14ac:dyDescent="0.25">
      <c r="H1000" t="str">
        <f t="shared" si="34"/>
        <v xml:space="preserve"> </v>
      </c>
    </row>
    <row r="1001" spans="8:8" x14ac:dyDescent="0.25">
      <c r="H1001" t="str">
        <f t="shared" si="34"/>
        <v xml:space="preserve"> </v>
      </c>
    </row>
    <row r="1002" spans="8:8" x14ac:dyDescent="0.25">
      <c r="H1002" t="str">
        <f t="shared" si="34"/>
        <v xml:space="preserve"> </v>
      </c>
    </row>
    <row r="1003" spans="8:8" x14ac:dyDescent="0.25">
      <c r="H1003" t="str">
        <f t="shared" si="34"/>
        <v xml:space="preserve"> </v>
      </c>
    </row>
    <row r="1004" spans="8:8" x14ac:dyDescent="0.25">
      <c r="H1004" t="str">
        <f t="shared" si="34"/>
        <v xml:space="preserve"> </v>
      </c>
    </row>
    <row r="1005" spans="8:8" x14ac:dyDescent="0.25">
      <c r="H1005" t="str">
        <f t="shared" si="34"/>
        <v xml:space="preserve"> </v>
      </c>
    </row>
    <row r="1006" spans="8:8" x14ac:dyDescent="0.25">
      <c r="H1006" t="str">
        <f t="shared" si="34"/>
        <v xml:space="preserve"> </v>
      </c>
    </row>
    <row r="1007" spans="8:8" x14ac:dyDescent="0.25">
      <c r="H1007" t="str">
        <f t="shared" si="34"/>
        <v xml:space="preserve"> </v>
      </c>
    </row>
    <row r="1008" spans="8:8" x14ac:dyDescent="0.25">
      <c r="H1008" t="str">
        <f t="shared" si="34"/>
        <v xml:space="preserve"> </v>
      </c>
    </row>
    <row r="1009" spans="8:8" x14ac:dyDescent="0.25">
      <c r="H1009" t="str">
        <f t="shared" si="34"/>
        <v xml:space="preserve"> </v>
      </c>
    </row>
    <row r="1010" spans="8:8" x14ac:dyDescent="0.25">
      <c r="H1010" t="str">
        <f t="shared" si="34"/>
        <v xml:space="preserve"> </v>
      </c>
    </row>
    <row r="1011" spans="8:8" x14ac:dyDescent="0.25">
      <c r="H1011" t="str">
        <f t="shared" si="34"/>
        <v xml:space="preserve"> </v>
      </c>
    </row>
    <row r="1012" spans="8:8" x14ac:dyDescent="0.25">
      <c r="H1012" t="str">
        <f t="shared" si="34"/>
        <v xml:space="preserve"> </v>
      </c>
    </row>
    <row r="1013" spans="8:8" x14ac:dyDescent="0.25">
      <c r="H1013" t="str">
        <f t="shared" si="34"/>
        <v xml:space="preserve"> </v>
      </c>
    </row>
    <row r="1014" spans="8:8" x14ac:dyDescent="0.25">
      <c r="H1014" t="str">
        <f t="shared" si="34"/>
        <v xml:space="preserve"> </v>
      </c>
    </row>
    <row r="1015" spans="8:8" x14ac:dyDescent="0.25">
      <c r="H1015" t="str">
        <f t="shared" si="34"/>
        <v xml:space="preserve"> </v>
      </c>
    </row>
    <row r="1016" spans="8:8" x14ac:dyDescent="0.25">
      <c r="H1016" t="str">
        <f t="shared" si="34"/>
        <v xml:space="preserve"> </v>
      </c>
    </row>
    <row r="1017" spans="8:8" x14ac:dyDescent="0.25">
      <c r="H1017" t="str">
        <f t="shared" si="34"/>
        <v xml:space="preserve"> </v>
      </c>
    </row>
    <row r="1018" spans="8:8" x14ac:dyDescent="0.25">
      <c r="H1018" t="str">
        <f t="shared" si="34"/>
        <v xml:space="preserve"> </v>
      </c>
    </row>
    <row r="1019" spans="8:8" x14ac:dyDescent="0.25">
      <c r="H1019" t="str">
        <f t="shared" si="34"/>
        <v xml:space="preserve"> </v>
      </c>
    </row>
    <row r="1020" spans="8:8" x14ac:dyDescent="0.25">
      <c r="H1020" t="str">
        <f t="shared" si="34"/>
        <v xml:space="preserve"> </v>
      </c>
    </row>
    <row r="1021" spans="8:8" x14ac:dyDescent="0.25">
      <c r="H1021" t="str">
        <f t="shared" si="34"/>
        <v xml:space="preserve"> </v>
      </c>
    </row>
    <row r="1022" spans="8:8" x14ac:dyDescent="0.25">
      <c r="H1022" t="str">
        <f t="shared" si="34"/>
        <v xml:space="preserve"> </v>
      </c>
    </row>
    <row r="1023" spans="8:8" x14ac:dyDescent="0.25">
      <c r="H1023" t="str">
        <f t="shared" si="34"/>
        <v xml:space="preserve"> </v>
      </c>
    </row>
    <row r="1024" spans="8:8" x14ac:dyDescent="0.25">
      <c r="H1024" t="str">
        <f t="shared" si="34"/>
        <v xml:space="preserve"> </v>
      </c>
    </row>
    <row r="1025" spans="8:8" x14ac:dyDescent="0.25">
      <c r="H1025" t="str">
        <f t="shared" si="34"/>
        <v xml:space="preserve"> </v>
      </c>
    </row>
    <row r="1026" spans="8:8" x14ac:dyDescent="0.25">
      <c r="H1026" t="str">
        <f t="shared" si="34"/>
        <v xml:space="preserve"> </v>
      </c>
    </row>
    <row r="1027" spans="8:8" x14ac:dyDescent="0.25">
      <c r="H1027" t="str">
        <f t="shared" si="34"/>
        <v xml:space="preserve"> </v>
      </c>
    </row>
    <row r="1028" spans="8:8" x14ac:dyDescent="0.25">
      <c r="H1028" t="str">
        <f t="shared" si="34"/>
        <v xml:space="preserve"> </v>
      </c>
    </row>
    <row r="1029" spans="8:8" x14ac:dyDescent="0.25">
      <c r="H1029" t="str">
        <f t="shared" si="34"/>
        <v xml:space="preserve"> </v>
      </c>
    </row>
    <row r="1030" spans="8:8" x14ac:dyDescent="0.25">
      <c r="H1030" t="str">
        <f t="shared" si="34"/>
        <v xml:space="preserve"> </v>
      </c>
    </row>
    <row r="1031" spans="8:8" x14ac:dyDescent="0.25">
      <c r="H1031" t="str">
        <f t="shared" si="34"/>
        <v xml:space="preserve"> </v>
      </c>
    </row>
    <row r="1032" spans="8:8" x14ac:dyDescent="0.25">
      <c r="H1032" t="str">
        <f t="shared" si="34"/>
        <v xml:space="preserve"> </v>
      </c>
    </row>
    <row r="1033" spans="8:8" x14ac:dyDescent="0.25">
      <c r="H1033" t="str">
        <f t="shared" si="34"/>
        <v xml:space="preserve"> </v>
      </c>
    </row>
    <row r="1034" spans="8:8" x14ac:dyDescent="0.25">
      <c r="H1034" t="str">
        <f t="shared" si="34"/>
        <v xml:space="preserve"> </v>
      </c>
    </row>
    <row r="1035" spans="8:8" x14ac:dyDescent="0.25">
      <c r="H1035" t="str">
        <f t="shared" si="34"/>
        <v xml:space="preserve"> </v>
      </c>
    </row>
    <row r="1036" spans="8:8" x14ac:dyDescent="0.25">
      <c r="H1036" t="str">
        <f t="shared" si="34"/>
        <v xml:space="preserve"> </v>
      </c>
    </row>
    <row r="1037" spans="8:8" x14ac:dyDescent="0.25">
      <c r="H1037" t="str">
        <f t="shared" si="34"/>
        <v xml:space="preserve"> </v>
      </c>
    </row>
    <row r="1038" spans="8:8" x14ac:dyDescent="0.25">
      <c r="H1038" t="str">
        <f t="shared" ref="H1038:H1101" si="35">IF(E1038="INTERFACE",G1038," ")</f>
        <v xml:space="preserve"> </v>
      </c>
    </row>
    <row r="1039" spans="8:8" x14ac:dyDescent="0.25">
      <c r="H1039" t="str">
        <f t="shared" si="35"/>
        <v xml:space="preserve"> </v>
      </c>
    </row>
    <row r="1040" spans="8:8" x14ac:dyDescent="0.25">
      <c r="H1040" t="str">
        <f t="shared" si="35"/>
        <v xml:space="preserve"> </v>
      </c>
    </row>
    <row r="1041" spans="8:8" x14ac:dyDescent="0.25">
      <c r="H1041" t="str">
        <f t="shared" si="35"/>
        <v xml:space="preserve"> </v>
      </c>
    </row>
    <row r="1042" spans="8:8" x14ac:dyDescent="0.25">
      <c r="H1042" t="str">
        <f t="shared" si="35"/>
        <v xml:space="preserve"> </v>
      </c>
    </row>
    <row r="1043" spans="8:8" x14ac:dyDescent="0.25">
      <c r="H1043" t="str">
        <f t="shared" si="35"/>
        <v xml:space="preserve"> </v>
      </c>
    </row>
    <row r="1044" spans="8:8" x14ac:dyDescent="0.25">
      <c r="H1044" t="str">
        <f t="shared" si="35"/>
        <v xml:space="preserve"> </v>
      </c>
    </row>
    <row r="1045" spans="8:8" x14ac:dyDescent="0.25">
      <c r="H1045" t="str">
        <f t="shared" si="35"/>
        <v xml:space="preserve"> </v>
      </c>
    </row>
    <row r="1046" spans="8:8" x14ac:dyDescent="0.25">
      <c r="H1046" t="str">
        <f t="shared" si="35"/>
        <v xml:space="preserve"> </v>
      </c>
    </row>
    <row r="1047" spans="8:8" x14ac:dyDescent="0.25">
      <c r="H1047" t="str">
        <f t="shared" si="35"/>
        <v xml:space="preserve"> </v>
      </c>
    </row>
    <row r="1048" spans="8:8" x14ac:dyDescent="0.25">
      <c r="H1048" t="str">
        <f t="shared" si="35"/>
        <v xml:space="preserve"> </v>
      </c>
    </row>
    <row r="1049" spans="8:8" x14ac:dyDescent="0.25">
      <c r="H1049" t="str">
        <f t="shared" si="35"/>
        <v xml:space="preserve"> </v>
      </c>
    </row>
    <row r="1050" spans="8:8" x14ac:dyDescent="0.25">
      <c r="H1050" t="str">
        <f t="shared" si="35"/>
        <v xml:space="preserve"> </v>
      </c>
    </row>
    <row r="1051" spans="8:8" x14ac:dyDescent="0.25">
      <c r="H1051" t="str">
        <f t="shared" si="35"/>
        <v xml:space="preserve"> </v>
      </c>
    </row>
    <row r="1052" spans="8:8" x14ac:dyDescent="0.25">
      <c r="H1052" t="str">
        <f t="shared" si="35"/>
        <v xml:space="preserve"> </v>
      </c>
    </row>
    <row r="1053" spans="8:8" x14ac:dyDescent="0.25">
      <c r="H1053" t="str">
        <f t="shared" si="35"/>
        <v xml:space="preserve"> </v>
      </c>
    </row>
    <row r="1054" spans="8:8" x14ac:dyDescent="0.25">
      <c r="H1054" t="str">
        <f t="shared" si="35"/>
        <v xml:space="preserve"> </v>
      </c>
    </row>
    <row r="1055" spans="8:8" x14ac:dyDescent="0.25">
      <c r="H1055" t="str">
        <f t="shared" si="35"/>
        <v xml:space="preserve"> </v>
      </c>
    </row>
    <row r="1056" spans="8:8" x14ac:dyDescent="0.25">
      <c r="H1056" t="str">
        <f t="shared" si="35"/>
        <v xml:space="preserve"> </v>
      </c>
    </row>
    <row r="1057" spans="8:8" x14ac:dyDescent="0.25">
      <c r="H1057" t="str">
        <f t="shared" si="35"/>
        <v xml:space="preserve"> </v>
      </c>
    </row>
    <row r="1058" spans="8:8" x14ac:dyDescent="0.25">
      <c r="H1058" t="str">
        <f t="shared" si="35"/>
        <v xml:space="preserve"> </v>
      </c>
    </row>
    <row r="1059" spans="8:8" x14ac:dyDescent="0.25">
      <c r="H1059" t="str">
        <f t="shared" si="35"/>
        <v xml:space="preserve"> </v>
      </c>
    </row>
    <row r="1060" spans="8:8" x14ac:dyDescent="0.25">
      <c r="H1060" t="str">
        <f t="shared" si="35"/>
        <v xml:space="preserve"> </v>
      </c>
    </row>
    <row r="1061" spans="8:8" x14ac:dyDescent="0.25">
      <c r="H1061" t="str">
        <f t="shared" si="35"/>
        <v xml:space="preserve"> </v>
      </c>
    </row>
    <row r="1062" spans="8:8" x14ac:dyDescent="0.25">
      <c r="H1062" t="str">
        <f t="shared" si="35"/>
        <v xml:space="preserve"> </v>
      </c>
    </row>
    <row r="1063" spans="8:8" x14ac:dyDescent="0.25">
      <c r="H1063" t="str">
        <f t="shared" si="35"/>
        <v xml:space="preserve"> </v>
      </c>
    </row>
    <row r="1064" spans="8:8" x14ac:dyDescent="0.25">
      <c r="H1064" t="str">
        <f t="shared" si="35"/>
        <v xml:space="preserve"> </v>
      </c>
    </row>
    <row r="1065" spans="8:8" x14ac:dyDescent="0.25">
      <c r="H1065" t="str">
        <f t="shared" si="35"/>
        <v xml:space="preserve"> </v>
      </c>
    </row>
    <row r="1066" spans="8:8" x14ac:dyDescent="0.25">
      <c r="H1066" t="str">
        <f t="shared" si="35"/>
        <v xml:space="preserve"> </v>
      </c>
    </row>
    <row r="1067" spans="8:8" x14ac:dyDescent="0.25">
      <c r="H1067" t="str">
        <f t="shared" si="35"/>
        <v xml:space="preserve"> </v>
      </c>
    </row>
    <row r="1068" spans="8:8" x14ac:dyDescent="0.25">
      <c r="H1068" t="str">
        <f t="shared" si="35"/>
        <v xml:space="preserve"> </v>
      </c>
    </row>
    <row r="1069" spans="8:8" x14ac:dyDescent="0.25">
      <c r="H1069" t="str">
        <f t="shared" si="35"/>
        <v xml:space="preserve"> </v>
      </c>
    </row>
    <row r="1070" spans="8:8" x14ac:dyDescent="0.25">
      <c r="H1070" t="str">
        <f t="shared" si="35"/>
        <v xml:space="preserve"> </v>
      </c>
    </row>
    <row r="1071" spans="8:8" x14ac:dyDescent="0.25">
      <c r="H1071" t="str">
        <f t="shared" si="35"/>
        <v xml:space="preserve"> </v>
      </c>
    </row>
    <row r="1072" spans="8:8" x14ac:dyDescent="0.25">
      <c r="H1072" t="str">
        <f t="shared" si="35"/>
        <v xml:space="preserve"> </v>
      </c>
    </row>
    <row r="1073" spans="8:8" x14ac:dyDescent="0.25">
      <c r="H1073" t="str">
        <f t="shared" si="35"/>
        <v xml:space="preserve"> </v>
      </c>
    </row>
    <row r="1074" spans="8:8" x14ac:dyDescent="0.25">
      <c r="H1074" t="str">
        <f t="shared" si="35"/>
        <v xml:space="preserve"> </v>
      </c>
    </row>
    <row r="1075" spans="8:8" x14ac:dyDescent="0.25">
      <c r="H1075" t="str">
        <f t="shared" si="35"/>
        <v xml:space="preserve"> </v>
      </c>
    </row>
    <row r="1076" spans="8:8" x14ac:dyDescent="0.25">
      <c r="H1076" t="str">
        <f t="shared" si="35"/>
        <v xml:space="preserve"> </v>
      </c>
    </row>
    <row r="1077" spans="8:8" x14ac:dyDescent="0.25">
      <c r="H1077" t="str">
        <f t="shared" si="35"/>
        <v xml:space="preserve"> </v>
      </c>
    </row>
    <row r="1078" spans="8:8" x14ac:dyDescent="0.25">
      <c r="H1078" t="str">
        <f t="shared" si="35"/>
        <v xml:space="preserve"> </v>
      </c>
    </row>
    <row r="1079" spans="8:8" x14ac:dyDescent="0.25">
      <c r="H1079" t="str">
        <f t="shared" si="35"/>
        <v xml:space="preserve"> </v>
      </c>
    </row>
    <row r="1080" spans="8:8" x14ac:dyDescent="0.25">
      <c r="H1080" t="str">
        <f t="shared" si="35"/>
        <v xml:space="preserve"> </v>
      </c>
    </row>
    <row r="1081" spans="8:8" x14ac:dyDescent="0.25">
      <c r="H1081" t="str">
        <f t="shared" si="35"/>
        <v xml:space="preserve"> </v>
      </c>
    </row>
    <row r="1082" spans="8:8" x14ac:dyDescent="0.25">
      <c r="H1082" t="str">
        <f t="shared" si="35"/>
        <v xml:space="preserve"> </v>
      </c>
    </row>
    <row r="1083" spans="8:8" x14ac:dyDescent="0.25">
      <c r="H1083" t="str">
        <f t="shared" si="35"/>
        <v xml:space="preserve"> </v>
      </c>
    </row>
    <row r="1084" spans="8:8" x14ac:dyDescent="0.25">
      <c r="H1084" t="str">
        <f t="shared" si="35"/>
        <v xml:space="preserve"> </v>
      </c>
    </row>
    <row r="1085" spans="8:8" x14ac:dyDescent="0.25">
      <c r="H1085" t="str">
        <f t="shared" si="35"/>
        <v xml:space="preserve"> </v>
      </c>
    </row>
    <row r="1086" spans="8:8" x14ac:dyDescent="0.25">
      <c r="H1086" t="str">
        <f t="shared" si="35"/>
        <v xml:space="preserve"> </v>
      </c>
    </row>
    <row r="1087" spans="8:8" x14ac:dyDescent="0.25">
      <c r="H1087" t="str">
        <f t="shared" si="35"/>
        <v xml:space="preserve"> </v>
      </c>
    </row>
    <row r="1088" spans="8:8" x14ac:dyDescent="0.25">
      <c r="H1088" t="str">
        <f t="shared" si="35"/>
        <v xml:space="preserve"> </v>
      </c>
    </row>
    <row r="1089" spans="8:8" x14ac:dyDescent="0.25">
      <c r="H1089" t="str">
        <f t="shared" si="35"/>
        <v xml:space="preserve"> </v>
      </c>
    </row>
    <row r="1090" spans="8:8" x14ac:dyDescent="0.25">
      <c r="H1090" t="str">
        <f t="shared" si="35"/>
        <v xml:space="preserve"> </v>
      </c>
    </row>
    <row r="1091" spans="8:8" x14ac:dyDescent="0.25">
      <c r="H1091" t="str">
        <f t="shared" si="35"/>
        <v xml:space="preserve"> </v>
      </c>
    </row>
    <row r="1092" spans="8:8" x14ac:dyDescent="0.25">
      <c r="H1092" t="str">
        <f t="shared" si="35"/>
        <v xml:space="preserve"> </v>
      </c>
    </row>
    <row r="1093" spans="8:8" x14ac:dyDescent="0.25">
      <c r="H1093" t="str">
        <f t="shared" si="35"/>
        <v xml:space="preserve"> </v>
      </c>
    </row>
    <row r="1094" spans="8:8" x14ac:dyDescent="0.25">
      <c r="H1094" t="str">
        <f t="shared" si="35"/>
        <v xml:space="preserve"> </v>
      </c>
    </row>
    <row r="1095" spans="8:8" x14ac:dyDescent="0.25">
      <c r="H1095" t="str">
        <f t="shared" si="35"/>
        <v xml:space="preserve"> </v>
      </c>
    </row>
    <row r="1096" spans="8:8" x14ac:dyDescent="0.25">
      <c r="H1096" t="str">
        <f t="shared" si="35"/>
        <v xml:space="preserve"> </v>
      </c>
    </row>
    <row r="1097" spans="8:8" x14ac:dyDescent="0.25">
      <c r="H1097" t="str">
        <f t="shared" si="35"/>
        <v xml:space="preserve"> </v>
      </c>
    </row>
    <row r="1098" spans="8:8" x14ac:dyDescent="0.25">
      <c r="H1098" t="str">
        <f t="shared" si="35"/>
        <v xml:space="preserve"> </v>
      </c>
    </row>
    <row r="1099" spans="8:8" x14ac:dyDescent="0.25">
      <c r="H1099" t="str">
        <f t="shared" si="35"/>
        <v xml:space="preserve"> </v>
      </c>
    </row>
    <row r="1100" spans="8:8" x14ac:dyDescent="0.25">
      <c r="H1100" t="str">
        <f t="shared" si="35"/>
        <v xml:space="preserve"> </v>
      </c>
    </row>
    <row r="1101" spans="8:8" x14ac:dyDescent="0.25">
      <c r="H1101" t="str">
        <f t="shared" si="35"/>
        <v xml:space="preserve"> </v>
      </c>
    </row>
    <row r="1102" spans="8:8" x14ac:dyDescent="0.25">
      <c r="H1102" t="str">
        <f t="shared" ref="H1102:H1165" si="36">IF(E1102="INTERFACE",G1102," ")</f>
        <v xml:space="preserve"> </v>
      </c>
    </row>
    <row r="1103" spans="8:8" x14ac:dyDescent="0.25">
      <c r="H1103" t="str">
        <f t="shared" si="36"/>
        <v xml:space="preserve"> </v>
      </c>
    </row>
    <row r="1104" spans="8:8" x14ac:dyDescent="0.25">
      <c r="H1104" t="str">
        <f t="shared" si="36"/>
        <v xml:space="preserve"> </v>
      </c>
    </row>
    <row r="1105" spans="8:8" x14ac:dyDescent="0.25">
      <c r="H1105" t="str">
        <f t="shared" si="36"/>
        <v xml:space="preserve"> </v>
      </c>
    </row>
    <row r="1106" spans="8:8" x14ac:dyDescent="0.25">
      <c r="H1106" t="str">
        <f t="shared" si="36"/>
        <v xml:space="preserve"> </v>
      </c>
    </row>
    <row r="1107" spans="8:8" x14ac:dyDescent="0.25">
      <c r="H1107" t="str">
        <f t="shared" si="36"/>
        <v xml:space="preserve"> </v>
      </c>
    </row>
    <row r="1108" spans="8:8" x14ac:dyDescent="0.25">
      <c r="H1108" t="str">
        <f t="shared" si="36"/>
        <v xml:space="preserve"> </v>
      </c>
    </row>
    <row r="1109" spans="8:8" x14ac:dyDescent="0.25">
      <c r="H1109" t="str">
        <f t="shared" si="36"/>
        <v xml:space="preserve"> </v>
      </c>
    </row>
    <row r="1110" spans="8:8" x14ac:dyDescent="0.25">
      <c r="H1110" t="str">
        <f t="shared" si="36"/>
        <v xml:space="preserve"> </v>
      </c>
    </row>
    <row r="1111" spans="8:8" x14ac:dyDescent="0.25">
      <c r="H1111" t="str">
        <f t="shared" si="36"/>
        <v xml:space="preserve"> </v>
      </c>
    </row>
    <row r="1112" spans="8:8" x14ac:dyDescent="0.25">
      <c r="H1112" t="str">
        <f t="shared" si="36"/>
        <v xml:space="preserve"> </v>
      </c>
    </row>
    <row r="1113" spans="8:8" x14ac:dyDescent="0.25">
      <c r="H1113" t="str">
        <f t="shared" si="36"/>
        <v xml:space="preserve"> </v>
      </c>
    </row>
    <row r="1114" spans="8:8" x14ac:dyDescent="0.25">
      <c r="H1114" t="str">
        <f t="shared" si="36"/>
        <v xml:space="preserve"> </v>
      </c>
    </row>
    <row r="1115" spans="8:8" x14ac:dyDescent="0.25">
      <c r="H1115" t="str">
        <f t="shared" si="36"/>
        <v xml:space="preserve"> </v>
      </c>
    </row>
    <row r="1116" spans="8:8" x14ac:dyDescent="0.25">
      <c r="H1116" t="str">
        <f t="shared" si="36"/>
        <v xml:space="preserve"> </v>
      </c>
    </row>
    <row r="1117" spans="8:8" x14ac:dyDescent="0.25">
      <c r="H1117" t="str">
        <f t="shared" si="36"/>
        <v xml:space="preserve"> </v>
      </c>
    </row>
    <row r="1118" spans="8:8" x14ac:dyDescent="0.25">
      <c r="H1118" t="str">
        <f t="shared" si="36"/>
        <v xml:space="preserve"> </v>
      </c>
    </row>
    <row r="1119" spans="8:8" x14ac:dyDescent="0.25">
      <c r="H1119" t="str">
        <f t="shared" si="36"/>
        <v xml:space="preserve"> </v>
      </c>
    </row>
    <row r="1120" spans="8:8" x14ac:dyDescent="0.25">
      <c r="H1120" t="str">
        <f t="shared" si="36"/>
        <v xml:space="preserve"> </v>
      </c>
    </row>
    <row r="1121" spans="8:8" x14ac:dyDescent="0.25">
      <c r="H1121" t="str">
        <f t="shared" si="36"/>
        <v xml:space="preserve"> </v>
      </c>
    </row>
    <row r="1122" spans="8:8" x14ac:dyDescent="0.25">
      <c r="H1122" t="str">
        <f t="shared" si="36"/>
        <v xml:space="preserve"> </v>
      </c>
    </row>
    <row r="1123" spans="8:8" x14ac:dyDescent="0.25">
      <c r="H1123" t="str">
        <f t="shared" si="36"/>
        <v xml:space="preserve"> </v>
      </c>
    </row>
    <row r="1124" spans="8:8" x14ac:dyDescent="0.25">
      <c r="H1124" t="str">
        <f t="shared" si="36"/>
        <v xml:space="preserve"> </v>
      </c>
    </row>
    <row r="1125" spans="8:8" x14ac:dyDescent="0.25">
      <c r="H1125" t="str">
        <f t="shared" si="36"/>
        <v xml:space="preserve"> </v>
      </c>
    </row>
    <row r="1126" spans="8:8" x14ac:dyDescent="0.25">
      <c r="H1126" t="str">
        <f t="shared" si="36"/>
        <v xml:space="preserve"> </v>
      </c>
    </row>
    <row r="1127" spans="8:8" x14ac:dyDescent="0.25">
      <c r="H1127" t="str">
        <f t="shared" si="36"/>
        <v xml:space="preserve"> </v>
      </c>
    </row>
    <row r="1128" spans="8:8" x14ac:dyDescent="0.25">
      <c r="H1128" t="str">
        <f t="shared" si="36"/>
        <v xml:space="preserve"> </v>
      </c>
    </row>
    <row r="1129" spans="8:8" x14ac:dyDescent="0.25">
      <c r="H1129" t="str">
        <f t="shared" si="36"/>
        <v xml:space="preserve"> </v>
      </c>
    </row>
    <row r="1130" spans="8:8" x14ac:dyDescent="0.25">
      <c r="H1130" t="str">
        <f t="shared" si="36"/>
        <v xml:space="preserve"> </v>
      </c>
    </row>
    <row r="1131" spans="8:8" x14ac:dyDescent="0.25">
      <c r="H1131" t="str">
        <f t="shared" si="36"/>
        <v xml:space="preserve"> </v>
      </c>
    </row>
    <row r="1132" spans="8:8" x14ac:dyDescent="0.25">
      <c r="H1132" t="str">
        <f t="shared" si="36"/>
        <v xml:space="preserve"> </v>
      </c>
    </row>
    <row r="1133" spans="8:8" x14ac:dyDescent="0.25">
      <c r="H1133" t="str">
        <f t="shared" si="36"/>
        <v xml:space="preserve"> </v>
      </c>
    </row>
    <row r="1134" spans="8:8" x14ac:dyDescent="0.25">
      <c r="H1134" t="str">
        <f t="shared" si="36"/>
        <v xml:space="preserve"> </v>
      </c>
    </row>
    <row r="1135" spans="8:8" x14ac:dyDescent="0.25">
      <c r="H1135" t="str">
        <f t="shared" si="36"/>
        <v xml:space="preserve"> </v>
      </c>
    </row>
    <row r="1136" spans="8:8" x14ac:dyDescent="0.25">
      <c r="H1136" t="str">
        <f t="shared" si="36"/>
        <v xml:space="preserve"> </v>
      </c>
    </row>
    <row r="1137" spans="8:8" x14ac:dyDescent="0.25">
      <c r="H1137" t="str">
        <f t="shared" si="36"/>
        <v xml:space="preserve"> </v>
      </c>
    </row>
    <row r="1138" spans="8:8" x14ac:dyDescent="0.25">
      <c r="H1138" t="str">
        <f t="shared" si="36"/>
        <v xml:space="preserve"> </v>
      </c>
    </row>
    <row r="1139" spans="8:8" x14ac:dyDescent="0.25">
      <c r="H1139" t="str">
        <f t="shared" si="36"/>
        <v xml:space="preserve"> </v>
      </c>
    </row>
    <row r="1140" spans="8:8" x14ac:dyDescent="0.25">
      <c r="H1140" t="str">
        <f t="shared" si="36"/>
        <v xml:space="preserve"> </v>
      </c>
    </row>
    <row r="1141" spans="8:8" x14ac:dyDescent="0.25">
      <c r="H1141" t="str">
        <f t="shared" si="36"/>
        <v xml:space="preserve"> </v>
      </c>
    </row>
    <row r="1142" spans="8:8" x14ac:dyDescent="0.25">
      <c r="H1142" t="str">
        <f t="shared" si="36"/>
        <v xml:space="preserve"> </v>
      </c>
    </row>
    <row r="1143" spans="8:8" x14ac:dyDescent="0.25">
      <c r="H1143" t="str">
        <f t="shared" si="36"/>
        <v xml:space="preserve"> </v>
      </c>
    </row>
    <row r="1144" spans="8:8" x14ac:dyDescent="0.25">
      <c r="H1144" t="str">
        <f t="shared" si="36"/>
        <v xml:space="preserve"> </v>
      </c>
    </row>
    <row r="1145" spans="8:8" x14ac:dyDescent="0.25">
      <c r="H1145" t="str">
        <f t="shared" si="36"/>
        <v xml:space="preserve"> </v>
      </c>
    </row>
    <row r="1146" spans="8:8" x14ac:dyDescent="0.25">
      <c r="H1146" t="str">
        <f t="shared" si="36"/>
        <v xml:space="preserve"> </v>
      </c>
    </row>
    <row r="1147" spans="8:8" x14ac:dyDescent="0.25">
      <c r="H1147" t="str">
        <f t="shared" si="36"/>
        <v xml:space="preserve"> </v>
      </c>
    </row>
    <row r="1148" spans="8:8" x14ac:dyDescent="0.25">
      <c r="H1148" t="str">
        <f t="shared" si="36"/>
        <v xml:space="preserve"> </v>
      </c>
    </row>
    <row r="1149" spans="8:8" x14ac:dyDescent="0.25">
      <c r="H1149" t="str">
        <f t="shared" si="36"/>
        <v xml:space="preserve"> </v>
      </c>
    </row>
    <row r="1150" spans="8:8" x14ac:dyDescent="0.25">
      <c r="H1150" t="str">
        <f t="shared" si="36"/>
        <v xml:space="preserve"> </v>
      </c>
    </row>
    <row r="1151" spans="8:8" x14ac:dyDescent="0.25">
      <c r="H1151" t="str">
        <f t="shared" si="36"/>
        <v xml:space="preserve"> </v>
      </c>
    </row>
    <row r="1152" spans="8:8" x14ac:dyDescent="0.25">
      <c r="H1152" t="str">
        <f t="shared" si="36"/>
        <v xml:space="preserve"> </v>
      </c>
    </row>
    <row r="1153" spans="8:8" x14ac:dyDescent="0.25">
      <c r="H1153" t="str">
        <f t="shared" si="36"/>
        <v xml:space="preserve"> </v>
      </c>
    </row>
    <row r="1154" spans="8:8" x14ac:dyDescent="0.25">
      <c r="H1154" t="str">
        <f t="shared" si="36"/>
        <v xml:space="preserve"> </v>
      </c>
    </row>
    <row r="1155" spans="8:8" x14ac:dyDescent="0.25">
      <c r="H1155" t="str">
        <f t="shared" si="36"/>
        <v xml:space="preserve"> </v>
      </c>
    </row>
    <row r="1156" spans="8:8" x14ac:dyDescent="0.25">
      <c r="H1156" t="str">
        <f t="shared" si="36"/>
        <v xml:space="preserve"> </v>
      </c>
    </row>
    <row r="1157" spans="8:8" x14ac:dyDescent="0.25">
      <c r="H1157" t="str">
        <f t="shared" si="36"/>
        <v xml:space="preserve"> </v>
      </c>
    </row>
    <row r="1158" spans="8:8" x14ac:dyDescent="0.25">
      <c r="H1158" t="str">
        <f t="shared" si="36"/>
        <v xml:space="preserve"> </v>
      </c>
    </row>
    <row r="1159" spans="8:8" x14ac:dyDescent="0.25">
      <c r="H1159" t="str">
        <f t="shared" si="36"/>
        <v xml:space="preserve"> </v>
      </c>
    </row>
    <row r="1160" spans="8:8" x14ac:dyDescent="0.25">
      <c r="H1160" t="str">
        <f t="shared" si="36"/>
        <v xml:space="preserve"> </v>
      </c>
    </row>
    <row r="1161" spans="8:8" x14ac:dyDescent="0.25">
      <c r="H1161" t="str">
        <f t="shared" si="36"/>
        <v xml:space="preserve"> </v>
      </c>
    </row>
    <row r="1162" spans="8:8" x14ac:dyDescent="0.25">
      <c r="H1162" t="str">
        <f t="shared" si="36"/>
        <v xml:space="preserve"> </v>
      </c>
    </row>
    <row r="1163" spans="8:8" x14ac:dyDescent="0.25">
      <c r="H1163" t="str">
        <f t="shared" si="36"/>
        <v xml:space="preserve"> </v>
      </c>
    </row>
    <row r="1164" spans="8:8" x14ac:dyDescent="0.25">
      <c r="H1164" t="str">
        <f t="shared" si="36"/>
        <v xml:space="preserve"> </v>
      </c>
    </row>
    <row r="1165" spans="8:8" x14ac:dyDescent="0.25">
      <c r="H1165" t="str">
        <f t="shared" si="36"/>
        <v xml:space="preserve"> </v>
      </c>
    </row>
    <row r="1166" spans="8:8" x14ac:dyDescent="0.25">
      <c r="H1166" t="str">
        <f t="shared" ref="H1166:H1229" si="37">IF(E1166="INTERFACE",G1166," ")</f>
        <v xml:space="preserve"> </v>
      </c>
    </row>
    <row r="1167" spans="8:8" x14ac:dyDescent="0.25">
      <c r="H1167" t="str">
        <f t="shared" si="37"/>
        <v xml:space="preserve"> </v>
      </c>
    </row>
    <row r="1168" spans="8:8" x14ac:dyDescent="0.25">
      <c r="H1168" t="str">
        <f t="shared" si="37"/>
        <v xml:space="preserve"> </v>
      </c>
    </row>
    <row r="1169" spans="8:8" x14ac:dyDescent="0.25">
      <c r="H1169" t="str">
        <f t="shared" si="37"/>
        <v xml:space="preserve"> </v>
      </c>
    </row>
    <row r="1170" spans="8:8" x14ac:dyDescent="0.25">
      <c r="H1170" t="str">
        <f t="shared" si="37"/>
        <v xml:space="preserve"> </v>
      </c>
    </row>
    <row r="1171" spans="8:8" x14ac:dyDescent="0.25">
      <c r="H1171" t="str">
        <f t="shared" si="37"/>
        <v xml:space="preserve"> </v>
      </c>
    </row>
    <row r="1172" spans="8:8" x14ac:dyDescent="0.25">
      <c r="H1172" t="str">
        <f t="shared" si="37"/>
        <v xml:space="preserve"> </v>
      </c>
    </row>
    <row r="1173" spans="8:8" x14ac:dyDescent="0.25">
      <c r="H1173" t="str">
        <f t="shared" si="37"/>
        <v xml:space="preserve"> </v>
      </c>
    </row>
    <row r="1174" spans="8:8" x14ac:dyDescent="0.25">
      <c r="H1174" t="str">
        <f t="shared" si="37"/>
        <v xml:space="preserve"> </v>
      </c>
    </row>
    <row r="1175" spans="8:8" x14ac:dyDescent="0.25">
      <c r="H1175" t="str">
        <f t="shared" si="37"/>
        <v xml:space="preserve"> </v>
      </c>
    </row>
    <row r="1176" spans="8:8" x14ac:dyDescent="0.25">
      <c r="H1176" t="str">
        <f t="shared" si="37"/>
        <v xml:space="preserve"> </v>
      </c>
    </row>
    <row r="1177" spans="8:8" x14ac:dyDescent="0.25">
      <c r="H1177" t="str">
        <f t="shared" si="37"/>
        <v xml:space="preserve"> </v>
      </c>
    </row>
    <row r="1178" spans="8:8" x14ac:dyDescent="0.25">
      <c r="H1178" t="str">
        <f t="shared" si="37"/>
        <v xml:space="preserve"> </v>
      </c>
    </row>
    <row r="1179" spans="8:8" x14ac:dyDescent="0.25">
      <c r="H1179" t="str">
        <f t="shared" si="37"/>
        <v xml:space="preserve"> </v>
      </c>
    </row>
    <row r="1180" spans="8:8" x14ac:dyDescent="0.25">
      <c r="H1180" t="str">
        <f t="shared" si="37"/>
        <v xml:space="preserve"> </v>
      </c>
    </row>
    <row r="1181" spans="8:8" x14ac:dyDescent="0.25">
      <c r="H1181" t="str">
        <f t="shared" si="37"/>
        <v xml:space="preserve"> </v>
      </c>
    </row>
    <row r="1182" spans="8:8" x14ac:dyDescent="0.25">
      <c r="H1182" t="str">
        <f t="shared" si="37"/>
        <v xml:space="preserve"> </v>
      </c>
    </row>
    <row r="1183" spans="8:8" x14ac:dyDescent="0.25">
      <c r="H1183" t="str">
        <f t="shared" si="37"/>
        <v xml:space="preserve"> </v>
      </c>
    </row>
    <row r="1184" spans="8:8" x14ac:dyDescent="0.25">
      <c r="H1184" t="str">
        <f t="shared" si="37"/>
        <v xml:space="preserve"> </v>
      </c>
    </row>
    <row r="1185" spans="8:8" x14ac:dyDescent="0.25">
      <c r="H1185" t="str">
        <f t="shared" si="37"/>
        <v xml:space="preserve"> </v>
      </c>
    </row>
    <row r="1186" spans="8:8" x14ac:dyDescent="0.25">
      <c r="H1186" t="str">
        <f t="shared" si="37"/>
        <v xml:space="preserve"> </v>
      </c>
    </row>
    <row r="1187" spans="8:8" x14ac:dyDescent="0.25">
      <c r="H1187" t="str">
        <f t="shared" si="37"/>
        <v xml:space="preserve"> </v>
      </c>
    </row>
    <row r="1188" spans="8:8" x14ac:dyDescent="0.25">
      <c r="H1188" t="str">
        <f t="shared" si="37"/>
        <v xml:space="preserve"> </v>
      </c>
    </row>
    <row r="1189" spans="8:8" x14ac:dyDescent="0.25">
      <c r="H1189" t="str">
        <f t="shared" si="37"/>
        <v xml:space="preserve"> </v>
      </c>
    </row>
    <row r="1190" spans="8:8" x14ac:dyDescent="0.25">
      <c r="H1190" t="str">
        <f t="shared" si="37"/>
        <v xml:space="preserve"> </v>
      </c>
    </row>
    <row r="1191" spans="8:8" x14ac:dyDescent="0.25">
      <c r="H1191" t="str">
        <f t="shared" si="37"/>
        <v xml:space="preserve"> </v>
      </c>
    </row>
    <row r="1192" spans="8:8" x14ac:dyDescent="0.25">
      <c r="H1192" t="str">
        <f t="shared" si="37"/>
        <v xml:space="preserve"> </v>
      </c>
    </row>
    <row r="1193" spans="8:8" x14ac:dyDescent="0.25">
      <c r="H1193" t="str">
        <f t="shared" si="37"/>
        <v xml:space="preserve"> </v>
      </c>
    </row>
    <row r="1194" spans="8:8" x14ac:dyDescent="0.25">
      <c r="H1194" t="str">
        <f t="shared" si="37"/>
        <v xml:space="preserve"> </v>
      </c>
    </row>
    <row r="1195" spans="8:8" x14ac:dyDescent="0.25">
      <c r="H1195" t="str">
        <f t="shared" si="37"/>
        <v xml:space="preserve"> </v>
      </c>
    </row>
    <row r="1196" spans="8:8" x14ac:dyDescent="0.25">
      <c r="H1196" t="str">
        <f t="shared" si="37"/>
        <v xml:space="preserve"> </v>
      </c>
    </row>
    <row r="1197" spans="8:8" x14ac:dyDescent="0.25">
      <c r="H1197" t="str">
        <f t="shared" si="37"/>
        <v xml:space="preserve"> </v>
      </c>
    </row>
    <row r="1198" spans="8:8" x14ac:dyDescent="0.25">
      <c r="H1198" t="str">
        <f t="shared" si="37"/>
        <v xml:space="preserve"> </v>
      </c>
    </row>
    <row r="1199" spans="8:8" x14ac:dyDescent="0.25">
      <c r="H1199" t="str">
        <f t="shared" si="37"/>
        <v xml:space="preserve"> </v>
      </c>
    </row>
    <row r="1200" spans="8:8" x14ac:dyDescent="0.25">
      <c r="H1200" t="str">
        <f t="shared" si="37"/>
        <v xml:space="preserve"> </v>
      </c>
    </row>
    <row r="1201" spans="8:8" x14ac:dyDescent="0.25">
      <c r="H1201" t="str">
        <f t="shared" si="37"/>
        <v xml:space="preserve"> </v>
      </c>
    </row>
    <row r="1202" spans="8:8" x14ac:dyDescent="0.25">
      <c r="H1202" t="str">
        <f t="shared" si="37"/>
        <v xml:space="preserve"> </v>
      </c>
    </row>
    <row r="1203" spans="8:8" x14ac:dyDescent="0.25">
      <c r="H1203" t="str">
        <f t="shared" si="37"/>
        <v xml:space="preserve"> </v>
      </c>
    </row>
    <row r="1204" spans="8:8" x14ac:dyDescent="0.25">
      <c r="H1204" t="str">
        <f t="shared" si="37"/>
        <v xml:space="preserve"> </v>
      </c>
    </row>
    <row r="1205" spans="8:8" x14ac:dyDescent="0.25">
      <c r="H1205" t="str">
        <f t="shared" si="37"/>
        <v xml:space="preserve"> </v>
      </c>
    </row>
    <row r="1206" spans="8:8" x14ac:dyDescent="0.25">
      <c r="H1206" t="str">
        <f t="shared" si="37"/>
        <v xml:space="preserve"> </v>
      </c>
    </row>
    <row r="1207" spans="8:8" x14ac:dyDescent="0.25">
      <c r="H1207" t="str">
        <f t="shared" si="37"/>
        <v xml:space="preserve"> </v>
      </c>
    </row>
    <row r="1208" spans="8:8" x14ac:dyDescent="0.25">
      <c r="H1208" t="str">
        <f t="shared" si="37"/>
        <v xml:space="preserve"> </v>
      </c>
    </row>
    <row r="1209" spans="8:8" x14ac:dyDescent="0.25">
      <c r="H1209" t="str">
        <f t="shared" si="37"/>
        <v xml:space="preserve"> </v>
      </c>
    </row>
    <row r="1210" spans="8:8" x14ac:dyDescent="0.25">
      <c r="H1210" t="str">
        <f t="shared" si="37"/>
        <v xml:space="preserve"> </v>
      </c>
    </row>
    <row r="1211" spans="8:8" x14ac:dyDescent="0.25">
      <c r="H1211" t="str">
        <f t="shared" si="37"/>
        <v xml:space="preserve"> </v>
      </c>
    </row>
    <row r="1212" spans="8:8" x14ac:dyDescent="0.25">
      <c r="H1212" t="str">
        <f t="shared" si="37"/>
        <v xml:space="preserve"> </v>
      </c>
    </row>
    <row r="1213" spans="8:8" x14ac:dyDescent="0.25">
      <c r="H1213" t="str">
        <f t="shared" si="37"/>
        <v xml:space="preserve"> </v>
      </c>
    </row>
    <row r="1214" spans="8:8" x14ac:dyDescent="0.25">
      <c r="H1214" t="str">
        <f t="shared" si="37"/>
        <v xml:space="preserve"> </v>
      </c>
    </row>
    <row r="1215" spans="8:8" x14ac:dyDescent="0.25">
      <c r="H1215" t="str">
        <f t="shared" si="37"/>
        <v xml:space="preserve"> </v>
      </c>
    </row>
    <row r="1216" spans="8:8" x14ac:dyDescent="0.25">
      <c r="H1216" t="str">
        <f t="shared" si="37"/>
        <v xml:space="preserve"> </v>
      </c>
    </row>
    <row r="1217" spans="8:8" x14ac:dyDescent="0.25">
      <c r="H1217" t="str">
        <f t="shared" si="37"/>
        <v xml:space="preserve"> </v>
      </c>
    </row>
    <row r="1218" spans="8:8" x14ac:dyDescent="0.25">
      <c r="H1218" t="str">
        <f t="shared" si="37"/>
        <v xml:space="preserve"> </v>
      </c>
    </row>
    <row r="1219" spans="8:8" x14ac:dyDescent="0.25">
      <c r="H1219" t="str">
        <f t="shared" si="37"/>
        <v xml:space="preserve"> </v>
      </c>
    </row>
    <row r="1220" spans="8:8" x14ac:dyDescent="0.25">
      <c r="H1220" t="str">
        <f t="shared" si="37"/>
        <v xml:space="preserve"> </v>
      </c>
    </row>
    <row r="1221" spans="8:8" x14ac:dyDescent="0.25">
      <c r="H1221" t="str">
        <f t="shared" si="37"/>
        <v xml:space="preserve"> </v>
      </c>
    </row>
    <row r="1222" spans="8:8" x14ac:dyDescent="0.25">
      <c r="H1222" t="str">
        <f t="shared" si="37"/>
        <v xml:space="preserve"> </v>
      </c>
    </row>
    <row r="1223" spans="8:8" x14ac:dyDescent="0.25">
      <c r="H1223" t="str">
        <f t="shared" si="37"/>
        <v xml:space="preserve"> </v>
      </c>
    </row>
    <row r="1224" spans="8:8" x14ac:dyDescent="0.25">
      <c r="H1224" t="str">
        <f t="shared" si="37"/>
        <v xml:space="preserve"> </v>
      </c>
    </row>
    <row r="1225" spans="8:8" x14ac:dyDescent="0.25">
      <c r="H1225" t="str">
        <f t="shared" si="37"/>
        <v xml:space="preserve"> </v>
      </c>
    </row>
    <row r="1226" spans="8:8" x14ac:dyDescent="0.25">
      <c r="H1226" t="str">
        <f t="shared" si="37"/>
        <v xml:space="preserve"> </v>
      </c>
    </row>
    <row r="1227" spans="8:8" x14ac:dyDescent="0.25">
      <c r="H1227" t="str">
        <f t="shared" si="37"/>
        <v xml:space="preserve"> </v>
      </c>
    </row>
    <row r="1228" spans="8:8" x14ac:dyDescent="0.25">
      <c r="H1228" t="str">
        <f t="shared" si="37"/>
        <v xml:space="preserve"> </v>
      </c>
    </row>
    <row r="1229" spans="8:8" x14ac:dyDescent="0.25">
      <c r="H1229" t="str">
        <f t="shared" si="37"/>
        <v xml:space="preserve"> </v>
      </c>
    </row>
    <row r="1230" spans="8:8" x14ac:dyDescent="0.25">
      <c r="H1230" t="str">
        <f t="shared" ref="H1230:H1287" si="38">IF(E1230="INTERFACE",G1230," ")</f>
        <v xml:space="preserve"> </v>
      </c>
    </row>
    <row r="1231" spans="8:8" x14ac:dyDescent="0.25">
      <c r="H1231" t="str">
        <f t="shared" si="38"/>
        <v xml:space="preserve"> </v>
      </c>
    </row>
    <row r="1232" spans="8:8" x14ac:dyDescent="0.25">
      <c r="H1232" t="str">
        <f t="shared" si="38"/>
        <v xml:space="preserve"> </v>
      </c>
    </row>
    <row r="1233" spans="8:8" x14ac:dyDescent="0.25">
      <c r="H1233" t="str">
        <f t="shared" si="38"/>
        <v xml:space="preserve"> </v>
      </c>
    </row>
    <row r="1234" spans="8:8" x14ac:dyDescent="0.25">
      <c r="H1234" t="str">
        <f t="shared" si="38"/>
        <v xml:space="preserve"> </v>
      </c>
    </row>
    <row r="1235" spans="8:8" x14ac:dyDescent="0.25">
      <c r="H1235" t="str">
        <f t="shared" si="38"/>
        <v xml:space="preserve"> </v>
      </c>
    </row>
    <row r="1236" spans="8:8" x14ac:dyDescent="0.25">
      <c r="H1236" t="str">
        <f t="shared" si="38"/>
        <v xml:space="preserve"> </v>
      </c>
    </row>
    <row r="1237" spans="8:8" x14ac:dyDescent="0.25">
      <c r="H1237" t="str">
        <f t="shared" si="38"/>
        <v xml:space="preserve"> </v>
      </c>
    </row>
    <row r="1238" spans="8:8" x14ac:dyDescent="0.25">
      <c r="H1238" t="str">
        <f t="shared" si="38"/>
        <v xml:space="preserve"> </v>
      </c>
    </row>
    <row r="1239" spans="8:8" x14ac:dyDescent="0.25">
      <c r="H1239" t="str">
        <f t="shared" si="38"/>
        <v xml:space="preserve"> </v>
      </c>
    </row>
    <row r="1240" spans="8:8" x14ac:dyDescent="0.25">
      <c r="H1240" t="str">
        <f t="shared" si="38"/>
        <v xml:space="preserve"> </v>
      </c>
    </row>
    <row r="1241" spans="8:8" x14ac:dyDescent="0.25">
      <c r="H1241" t="str">
        <f t="shared" si="38"/>
        <v xml:space="preserve"> </v>
      </c>
    </row>
    <row r="1242" spans="8:8" x14ac:dyDescent="0.25">
      <c r="H1242" t="str">
        <f t="shared" si="38"/>
        <v xml:space="preserve"> </v>
      </c>
    </row>
    <row r="1243" spans="8:8" x14ac:dyDescent="0.25">
      <c r="H1243" t="str">
        <f t="shared" si="38"/>
        <v xml:space="preserve"> </v>
      </c>
    </row>
    <row r="1244" spans="8:8" x14ac:dyDescent="0.25">
      <c r="H1244" t="str">
        <f t="shared" si="38"/>
        <v xml:space="preserve"> </v>
      </c>
    </row>
    <row r="1245" spans="8:8" x14ac:dyDescent="0.25">
      <c r="H1245" t="str">
        <f t="shared" si="38"/>
        <v xml:space="preserve"> </v>
      </c>
    </row>
    <row r="1246" spans="8:8" x14ac:dyDescent="0.25">
      <c r="H1246" t="str">
        <f t="shared" si="38"/>
        <v xml:space="preserve"> </v>
      </c>
    </row>
    <row r="1247" spans="8:8" x14ac:dyDescent="0.25">
      <c r="H1247" t="str">
        <f t="shared" si="38"/>
        <v xml:space="preserve"> </v>
      </c>
    </row>
    <row r="1248" spans="8:8" x14ac:dyDescent="0.25">
      <c r="H1248" t="str">
        <f t="shared" si="38"/>
        <v xml:space="preserve"> </v>
      </c>
    </row>
    <row r="1249" spans="8:8" x14ac:dyDescent="0.25">
      <c r="H1249" t="str">
        <f t="shared" si="38"/>
        <v xml:space="preserve"> </v>
      </c>
    </row>
    <row r="1250" spans="8:8" x14ac:dyDescent="0.25">
      <c r="H1250" t="str">
        <f t="shared" si="38"/>
        <v xml:space="preserve"> </v>
      </c>
    </row>
    <row r="1251" spans="8:8" x14ac:dyDescent="0.25">
      <c r="H1251" t="str">
        <f t="shared" si="38"/>
        <v xml:space="preserve"> </v>
      </c>
    </row>
    <row r="1252" spans="8:8" x14ac:dyDescent="0.25">
      <c r="H1252" t="str">
        <f t="shared" si="38"/>
        <v xml:space="preserve"> </v>
      </c>
    </row>
    <row r="1253" spans="8:8" x14ac:dyDescent="0.25">
      <c r="H1253" t="str">
        <f t="shared" si="38"/>
        <v xml:space="preserve"> </v>
      </c>
    </row>
    <row r="1254" spans="8:8" x14ac:dyDescent="0.25">
      <c r="H1254" t="str">
        <f t="shared" si="38"/>
        <v xml:space="preserve"> </v>
      </c>
    </row>
    <row r="1255" spans="8:8" x14ac:dyDescent="0.25">
      <c r="H1255" t="str">
        <f t="shared" si="38"/>
        <v xml:space="preserve"> </v>
      </c>
    </row>
    <row r="1256" spans="8:8" x14ac:dyDescent="0.25">
      <c r="H1256" t="str">
        <f t="shared" si="38"/>
        <v xml:space="preserve"> </v>
      </c>
    </row>
    <row r="1257" spans="8:8" x14ac:dyDescent="0.25">
      <c r="H1257" t="str">
        <f t="shared" si="38"/>
        <v xml:space="preserve"> </v>
      </c>
    </row>
    <row r="1258" spans="8:8" x14ac:dyDescent="0.25">
      <c r="H1258" t="str">
        <f t="shared" si="38"/>
        <v xml:space="preserve"> </v>
      </c>
    </row>
    <row r="1259" spans="8:8" x14ac:dyDescent="0.25">
      <c r="H1259" t="str">
        <f t="shared" si="38"/>
        <v xml:space="preserve"> </v>
      </c>
    </row>
    <row r="1260" spans="8:8" x14ac:dyDescent="0.25">
      <c r="H1260" t="str">
        <f t="shared" si="38"/>
        <v xml:space="preserve"> </v>
      </c>
    </row>
    <row r="1261" spans="8:8" x14ac:dyDescent="0.25">
      <c r="H1261" t="str">
        <f t="shared" si="38"/>
        <v xml:space="preserve"> </v>
      </c>
    </row>
    <row r="1262" spans="8:8" x14ac:dyDescent="0.25">
      <c r="H1262" t="str">
        <f t="shared" si="38"/>
        <v xml:space="preserve"> </v>
      </c>
    </row>
    <row r="1263" spans="8:8" x14ac:dyDescent="0.25">
      <c r="H1263" t="str">
        <f t="shared" si="38"/>
        <v xml:space="preserve"> </v>
      </c>
    </row>
    <row r="1264" spans="8:8" x14ac:dyDescent="0.25">
      <c r="H1264" t="str">
        <f t="shared" si="38"/>
        <v xml:space="preserve"> </v>
      </c>
    </row>
    <row r="1265" spans="8:8" x14ac:dyDescent="0.25">
      <c r="H1265" t="str">
        <f t="shared" si="38"/>
        <v xml:space="preserve"> </v>
      </c>
    </row>
    <row r="1266" spans="8:8" x14ac:dyDescent="0.25">
      <c r="H1266" t="str">
        <f t="shared" si="38"/>
        <v xml:space="preserve"> </v>
      </c>
    </row>
    <row r="1267" spans="8:8" x14ac:dyDescent="0.25">
      <c r="H1267" t="str">
        <f t="shared" si="38"/>
        <v xml:space="preserve"> </v>
      </c>
    </row>
    <row r="1268" spans="8:8" x14ac:dyDescent="0.25">
      <c r="H1268" t="str">
        <f t="shared" si="38"/>
        <v xml:space="preserve"> </v>
      </c>
    </row>
    <row r="1269" spans="8:8" x14ac:dyDescent="0.25">
      <c r="H1269" t="str">
        <f t="shared" si="38"/>
        <v xml:space="preserve"> </v>
      </c>
    </row>
    <row r="1270" spans="8:8" x14ac:dyDescent="0.25">
      <c r="H1270" t="str">
        <f t="shared" si="38"/>
        <v xml:space="preserve"> </v>
      </c>
    </row>
    <row r="1271" spans="8:8" x14ac:dyDescent="0.25">
      <c r="H1271" t="str">
        <f t="shared" si="38"/>
        <v xml:space="preserve"> </v>
      </c>
    </row>
    <row r="1272" spans="8:8" x14ac:dyDescent="0.25">
      <c r="H1272" t="str">
        <f t="shared" si="38"/>
        <v xml:space="preserve"> </v>
      </c>
    </row>
    <row r="1273" spans="8:8" x14ac:dyDescent="0.25">
      <c r="H1273" t="str">
        <f t="shared" si="38"/>
        <v xml:space="preserve"> </v>
      </c>
    </row>
    <row r="1274" spans="8:8" x14ac:dyDescent="0.25">
      <c r="H1274" t="str">
        <f t="shared" si="38"/>
        <v xml:space="preserve"> </v>
      </c>
    </row>
    <row r="1275" spans="8:8" x14ac:dyDescent="0.25">
      <c r="H1275" t="str">
        <f t="shared" si="38"/>
        <v xml:space="preserve"> </v>
      </c>
    </row>
    <row r="1276" spans="8:8" x14ac:dyDescent="0.25">
      <c r="H1276" t="str">
        <f t="shared" si="38"/>
        <v xml:space="preserve"> </v>
      </c>
    </row>
    <row r="1277" spans="8:8" x14ac:dyDescent="0.25">
      <c r="H1277" t="str">
        <f t="shared" si="38"/>
        <v xml:space="preserve"> </v>
      </c>
    </row>
    <row r="1278" spans="8:8" x14ac:dyDescent="0.25">
      <c r="H1278" t="str">
        <f t="shared" si="38"/>
        <v xml:space="preserve"> </v>
      </c>
    </row>
    <row r="1279" spans="8:8" x14ac:dyDescent="0.25">
      <c r="H1279" t="str">
        <f t="shared" si="38"/>
        <v xml:space="preserve"> </v>
      </c>
    </row>
    <row r="1280" spans="8:8" x14ac:dyDescent="0.25">
      <c r="H1280" t="str">
        <f t="shared" si="38"/>
        <v xml:space="preserve"> </v>
      </c>
    </row>
    <row r="1281" spans="8:8" x14ac:dyDescent="0.25">
      <c r="H1281" t="str">
        <f t="shared" si="38"/>
        <v xml:space="preserve"> </v>
      </c>
    </row>
    <row r="1282" spans="8:8" x14ac:dyDescent="0.25">
      <c r="H1282" t="str">
        <f t="shared" si="38"/>
        <v xml:space="preserve"> </v>
      </c>
    </row>
    <row r="1283" spans="8:8" x14ac:dyDescent="0.25">
      <c r="H1283" t="str">
        <f t="shared" si="38"/>
        <v xml:space="preserve"> </v>
      </c>
    </row>
    <row r="1284" spans="8:8" x14ac:dyDescent="0.25">
      <c r="H1284" t="str">
        <f t="shared" si="38"/>
        <v xml:space="preserve"> </v>
      </c>
    </row>
    <row r="1285" spans="8:8" x14ac:dyDescent="0.25">
      <c r="H1285" t="str">
        <f t="shared" si="38"/>
        <v xml:space="preserve"> </v>
      </c>
    </row>
    <row r="1286" spans="8:8" x14ac:dyDescent="0.25">
      <c r="H1286" t="str">
        <f t="shared" si="38"/>
        <v xml:space="preserve"> </v>
      </c>
    </row>
    <row r="1287" spans="8:8" x14ac:dyDescent="0.25">
      <c r="H1287" t="str">
        <f t="shared" si="38"/>
        <v xml:space="preserve"> </v>
      </c>
    </row>
  </sheetData>
  <autoFilter ref="A1:AK1287">
    <filterColumn colId="16" showButton="0"/>
    <filterColumn colId="18" showButton="0"/>
    <filterColumn colId="20" showButton="0"/>
    <filterColumn colId="22" showButton="0"/>
  </autoFilter>
  <mergeCells count="4">
    <mergeCell ref="Q1:R1"/>
    <mergeCell ref="S1:T1"/>
    <mergeCell ref="W1:X1"/>
    <mergeCell ref="U1:V1"/>
  </mergeCells>
  <conditionalFormatting sqref="J1:J1048576">
    <cfRule type="containsText" dxfId="15" priority="2" operator="containsText" text="GRATUITE">
      <formula>NOT(ISERROR(SEARCH("GRATUITE",J1)))</formula>
    </cfRule>
    <cfRule type="containsText" dxfId="14" priority="20" operator="containsText" text="ANNULEE">
      <formula>NOT(ISERROR(SEARCH("ANNULEE",J1)))</formula>
    </cfRule>
    <cfRule type="containsText" dxfId="13" priority="21" operator="containsText" text="IMPAYEE">
      <formula>NOT(ISERROR(SEARCH("IMPAYEE",J1)))</formula>
    </cfRule>
    <cfRule type="containsText" dxfId="12" priority="22" operator="containsText" text="PAYEE">
      <formula>NOT(ISERROR(SEARCH("PAYEE",J1)))</formula>
    </cfRule>
  </conditionalFormatting>
  <conditionalFormatting sqref="E1:E1048576">
    <cfRule type="containsText" dxfId="11" priority="3" operator="containsText" text="NON-SAISIE">
      <formula>NOT(ISERROR(SEARCH("NON-SAISIE",E1)))</formula>
    </cfRule>
    <cfRule type="containsText" dxfId="10" priority="4" operator="containsText" text="DOLIBARR">
      <formula>NOT(ISERROR(SEARCH("DOLIBARR",E1)))</formula>
    </cfRule>
    <cfRule type="containsText" dxfId="9" priority="5" operator="containsText" text="INTERFACE">
      <formula>NOT(ISERROR(SEARCH("INTERFACE",E1)))</formula>
    </cfRule>
  </conditionalFormatting>
  <conditionalFormatting sqref="AB1:AB1048576">
    <cfRule type="containsText" dxfId="8" priority="1" operator="containsText" text="oui">
      <formula>NOT(ISERROR(SEARCH("oui",AB1)))</formula>
    </cfRule>
  </conditionalFormatting>
  <pageMargins left="0.7" right="0.7" top="0.75" bottom="0.75" header="0.3" footer="0.3"/>
  <pageSetup paperSize="9" orientation="portrait" r:id="rId1"/>
  <ignoredErrors>
    <ignoredError sqref="Z7 Z23" formula="1"/>
    <ignoredError sqref="AG23" evalError="1"/>
  </ignoredError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BDD_1!$F$1:$F$3</xm:f>
          </x14:formula1>
          <xm:sqref>E1:E1048576</xm:sqref>
        </x14:dataValidation>
        <x14:dataValidation type="list" allowBlank="1" showInputMessage="1" showErrorMessage="1">
          <x14:formula1>
            <xm:f>BDD_1!$F$14:$F$17</xm:f>
          </x14:formula1>
          <xm:sqref>J1:J1048576</xm:sqref>
        </x14:dataValidation>
        <x14:dataValidation type="list" allowBlank="1" showInputMessage="1" showErrorMessage="1">
          <x14:formula1>
            <xm:f>BDD_1!$F$22:$F$27</xm:f>
          </x14:formula1>
          <xm:sqref>Y1:Y1048576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321"/>
  <sheetViews>
    <sheetView topLeftCell="J1" workbookViewId="0">
      <selection activeCell="AA2" sqref="AA2"/>
    </sheetView>
  </sheetViews>
  <sheetFormatPr baseColWidth="10" defaultColWidth="9.140625" defaultRowHeight="15" x14ac:dyDescent="0.25"/>
  <cols>
    <col min="1" max="1" width="15.28515625" style="2" bestFit="1" customWidth="1"/>
    <col min="2" max="2" width="16.7109375" style="18" bestFit="1" customWidth="1"/>
    <col min="3" max="3" width="24.28515625" customWidth="1"/>
    <col min="4" max="4" width="14" customWidth="1"/>
    <col min="5" max="5" width="19.140625" customWidth="1"/>
    <col min="6" max="6" width="30.42578125" customWidth="1"/>
    <col min="7" max="8" width="15.85546875" customWidth="1"/>
    <col min="9" max="9" width="15.85546875" style="3" customWidth="1"/>
    <col min="10" max="10" width="9.85546875" customWidth="1"/>
    <col min="11" max="11" width="11.140625" customWidth="1"/>
    <col min="12" max="12" width="14" customWidth="1"/>
    <col min="13" max="13" width="13.5703125" customWidth="1"/>
    <col min="14" max="16" width="11.140625" customWidth="1"/>
    <col min="17" max="17" width="17" customWidth="1"/>
    <col min="18" max="18" width="3" customWidth="1"/>
    <col min="19" max="19" width="16.42578125" customWidth="1"/>
    <col min="20" max="20" width="4.42578125" customWidth="1"/>
    <col min="21" max="21" width="17" customWidth="1"/>
    <col min="22" max="22" width="4.85546875" customWidth="1"/>
    <col min="23" max="23" width="14.85546875" customWidth="1"/>
    <col min="24" max="24" width="3.140625" customWidth="1"/>
    <col min="25" max="25" width="15.140625" customWidth="1"/>
    <col min="26" max="26" width="5.85546875" bestFit="1" customWidth="1"/>
    <col min="27" max="27" width="16.7109375" style="3" bestFit="1" customWidth="1"/>
    <col min="28" max="28" width="13" style="3" customWidth="1"/>
    <col min="29" max="29" width="22" style="3" bestFit="1" customWidth="1"/>
    <col min="30" max="30" width="19.140625" style="3" bestFit="1" customWidth="1"/>
    <col min="31" max="31" width="9.5703125" style="3" bestFit="1" customWidth="1"/>
    <col min="32" max="32" width="26.85546875" style="3" customWidth="1"/>
    <col min="33" max="33" width="18" style="3" bestFit="1" customWidth="1"/>
    <col min="34" max="34" width="18" style="3" customWidth="1"/>
    <col min="35" max="35" width="22.85546875" style="3" bestFit="1" customWidth="1"/>
    <col min="36" max="36" width="25.7109375" style="3" bestFit="1" customWidth="1"/>
    <col min="37" max="37" width="11.5703125" style="3" bestFit="1" customWidth="1"/>
  </cols>
  <sheetData>
    <row r="1" spans="1:37" s="1" customFormat="1" x14ac:dyDescent="0.25">
      <c r="A1" s="5" t="s">
        <v>53</v>
      </c>
      <c r="B1" s="17" t="s">
        <v>0</v>
      </c>
      <c r="C1" s="6" t="s">
        <v>1</v>
      </c>
      <c r="D1" s="6" t="s">
        <v>2</v>
      </c>
      <c r="E1" s="6" t="s">
        <v>21</v>
      </c>
      <c r="F1" s="6" t="s">
        <v>54</v>
      </c>
      <c r="G1" s="6" t="s">
        <v>19</v>
      </c>
      <c r="H1" s="6" t="s">
        <v>20</v>
      </c>
      <c r="I1" s="7" t="s">
        <v>17</v>
      </c>
      <c r="J1" s="6" t="s">
        <v>18</v>
      </c>
      <c r="K1" s="6" t="s">
        <v>3</v>
      </c>
      <c r="L1" s="6" t="s">
        <v>9</v>
      </c>
      <c r="M1" s="6" t="s">
        <v>10</v>
      </c>
      <c r="N1" s="6" t="s">
        <v>11</v>
      </c>
      <c r="O1" s="6" t="s">
        <v>80</v>
      </c>
      <c r="P1" s="6" t="s">
        <v>81</v>
      </c>
      <c r="Q1" s="44" t="s">
        <v>13</v>
      </c>
      <c r="R1" s="44"/>
      <c r="S1" s="44" t="s">
        <v>14</v>
      </c>
      <c r="T1" s="44"/>
      <c r="U1" s="45" t="s">
        <v>133</v>
      </c>
      <c r="V1" s="46"/>
      <c r="W1" s="44" t="s">
        <v>15</v>
      </c>
      <c r="X1" s="44"/>
      <c r="Y1" s="6" t="s">
        <v>5</v>
      </c>
      <c r="Z1" s="6" t="s">
        <v>85</v>
      </c>
      <c r="AA1" s="7" t="s">
        <v>120</v>
      </c>
      <c r="AB1" s="7" t="s">
        <v>84</v>
      </c>
      <c r="AC1" s="7" t="s">
        <v>118</v>
      </c>
      <c r="AD1" s="7" t="s">
        <v>88</v>
      </c>
      <c r="AE1" s="7" t="s">
        <v>6</v>
      </c>
      <c r="AF1" s="7" t="s">
        <v>7</v>
      </c>
      <c r="AG1" s="7" t="s">
        <v>121</v>
      </c>
      <c r="AH1" s="7" t="s">
        <v>12</v>
      </c>
      <c r="AI1" s="7" t="s">
        <v>8</v>
      </c>
      <c r="AJ1" s="7" t="s">
        <v>122</v>
      </c>
      <c r="AK1" s="7" t="s">
        <v>16</v>
      </c>
    </row>
    <row r="2" spans="1:37" x14ac:dyDescent="0.25">
      <c r="A2" s="41">
        <v>43833</v>
      </c>
      <c r="B2" s="42">
        <v>43839</v>
      </c>
      <c r="C2" s="19" t="s">
        <v>137</v>
      </c>
      <c r="D2" s="19" t="s">
        <v>138</v>
      </c>
      <c r="E2" s="19" t="s">
        <v>24</v>
      </c>
      <c r="F2" s="19" t="s">
        <v>144</v>
      </c>
      <c r="G2" s="19" t="s">
        <v>142</v>
      </c>
      <c r="H2" s="19" t="str">
        <f t="shared" ref="H2:H48" si="0">IF(E2="INTERFACE",G2," ")</f>
        <v>FAXW2001-0001</v>
      </c>
      <c r="I2" s="20">
        <v>281.06</v>
      </c>
      <c r="J2" s="19" t="s">
        <v>28</v>
      </c>
      <c r="K2" s="19">
        <v>1</v>
      </c>
      <c r="L2" s="19"/>
      <c r="M2" s="19"/>
      <c r="N2" s="19"/>
      <c r="O2" s="19"/>
      <c r="P2" s="19"/>
      <c r="Q2" s="19"/>
      <c r="R2" s="19" t="s">
        <v>4</v>
      </c>
      <c r="S2" s="19">
        <v>40</v>
      </c>
      <c r="T2" s="19" t="s">
        <v>4</v>
      </c>
      <c r="U2" s="19">
        <f>ROUNDUP(S2,0)</f>
        <v>40</v>
      </c>
      <c r="V2" s="19" t="s">
        <v>4</v>
      </c>
      <c r="W2" s="19"/>
      <c r="X2" s="19" t="s">
        <v>4</v>
      </c>
      <c r="Y2" s="19" t="s">
        <v>26</v>
      </c>
      <c r="Z2" s="19" t="str">
        <f>VLOOKUP("ROYAUME-UNI",BDD_1!$A$2:$C$26,2,FALSE)</f>
        <v>Z2</v>
      </c>
      <c r="AA2" s="20">
        <v>42.32</v>
      </c>
      <c r="AB2" s="20" t="str">
        <f t="shared" ref="AB2:AB3" si="1">IF(AND(Y2="CHRONOPOST",K2&gt;1),"OUI","NON")</f>
        <v>NON</v>
      </c>
      <c r="AC2" s="20" t="str">
        <f>IF(AB2="NON","0",IF(AND(AB2="OUI",Z2=1),6.9,9))</f>
        <v>0</v>
      </c>
      <c r="AD2" s="20" t="str">
        <f>IF(AB2="NON","0",IF(Y2="CHRONOPOST",((K2-1)*AC2),"0"))</f>
        <v>0</v>
      </c>
      <c r="AE2" s="20">
        <f>IF(Y2="CHRONOPOST",BDD_1!$H$22*K2,BDD_1!$H$23*K2)</f>
        <v>0.65</v>
      </c>
      <c r="AF2" s="20">
        <f>IF(Y2="CHRONOPOST",((AA2+AD2)*0.15),0)</f>
        <v>6.3479999999999999</v>
      </c>
      <c r="AG2" s="20">
        <f t="shared" ref="AG2:AG3" si="2">AA2+AD2+AE2+AF2</f>
        <v>49.317999999999998</v>
      </c>
      <c r="AH2" s="20">
        <f t="shared" ref="AH2:AH3" si="3">(AG2+(AG2*0.15))</f>
        <v>56.715699999999998</v>
      </c>
      <c r="AI2" s="20">
        <f>40.79+11.06</f>
        <v>51.85</v>
      </c>
      <c r="AJ2" s="20"/>
      <c r="AK2" s="20">
        <f>AI2-AJ2</f>
        <v>51.85</v>
      </c>
    </row>
    <row r="3" spans="1:37" s="9" customFormat="1" x14ac:dyDescent="0.25">
      <c r="A3" s="8">
        <v>43837</v>
      </c>
      <c r="B3" s="16"/>
      <c r="C3" s="9" t="s">
        <v>43</v>
      </c>
      <c r="D3" s="9" t="s">
        <v>23</v>
      </c>
      <c r="E3" s="9" t="s">
        <v>24</v>
      </c>
      <c r="G3" s="9" t="s">
        <v>147</v>
      </c>
      <c r="H3" s="9" t="str">
        <f t="shared" si="0"/>
        <v>FAXW2001-0002</v>
      </c>
      <c r="I3" s="10">
        <v>3636.9</v>
      </c>
      <c r="J3" s="9" t="s">
        <v>29</v>
      </c>
      <c r="K3" s="9">
        <v>3</v>
      </c>
      <c r="R3" s="9" t="s">
        <v>4</v>
      </c>
      <c r="S3" s="9">
        <v>75</v>
      </c>
      <c r="T3" s="9" t="s">
        <v>4</v>
      </c>
      <c r="U3" s="9">
        <f>ROUNDUP(S3,0)</f>
        <v>75</v>
      </c>
      <c r="V3" s="9" t="s">
        <v>4</v>
      </c>
      <c r="X3" s="9" t="s">
        <v>4</v>
      </c>
      <c r="Y3" s="9" t="s">
        <v>31</v>
      </c>
      <c r="Z3" s="9" t="str">
        <f>VLOOKUP("PAYS-BAS",BDD_1!$A$2:$C$26,2,FALSE)</f>
        <v>Z1</v>
      </c>
      <c r="AA3" s="10">
        <v>79.400000000000006</v>
      </c>
      <c r="AB3" s="10" t="str">
        <f t="shared" si="1"/>
        <v>NON</v>
      </c>
      <c r="AC3" s="10" t="str">
        <f>IF(AB3="NON","0",IF(AND(AB3="OUI",Z3=1),6.9,9))</f>
        <v>0</v>
      </c>
      <c r="AD3" s="10" t="str">
        <f>IF(AB3="NON","0",IF(Y3="CHRONOPOST",((K3-1)*AC3),"0"))</f>
        <v>0</v>
      </c>
      <c r="AE3" s="10">
        <f>IF(Y3="CHRONOPOST",BDD_1!$H$22*K3,BDD_1!$H$23*K3)</f>
        <v>0</v>
      </c>
      <c r="AF3" s="10">
        <f>IF(Y3="CHRONOPOST",((AA3+AD3)*0.15),0)</f>
        <v>0</v>
      </c>
      <c r="AG3" s="10">
        <f t="shared" si="2"/>
        <v>79.400000000000006</v>
      </c>
      <c r="AH3" s="10">
        <f t="shared" si="3"/>
        <v>91.31</v>
      </c>
      <c r="AI3" s="10">
        <v>91.31</v>
      </c>
      <c r="AJ3" s="10"/>
      <c r="AK3" s="10">
        <f t="shared" ref="AK3:AK29" si="4">AI3-AJ3</f>
        <v>91.31</v>
      </c>
    </row>
    <row r="4" spans="1:37" x14ac:dyDescent="0.25">
      <c r="H4" t="str">
        <f t="shared" si="0"/>
        <v xml:space="preserve"> </v>
      </c>
      <c r="R4" t="s">
        <v>4</v>
      </c>
      <c r="V4" s="15" t="s">
        <v>4</v>
      </c>
      <c r="AB4" s="3" t="str">
        <f t="shared" ref="AB4:AB22" si="5">IF(Y4="CHRONOPOST","OUI","NON")</f>
        <v>NON</v>
      </c>
      <c r="AK4" s="14">
        <f t="shared" si="4"/>
        <v>0</v>
      </c>
    </row>
    <row r="5" spans="1:37" s="3" customFormat="1" x14ac:dyDescent="0.25">
      <c r="A5" s="2"/>
      <c r="B5" s="18"/>
      <c r="C5"/>
      <c r="D5"/>
      <c r="E5"/>
      <c r="F5"/>
      <c r="G5"/>
      <c r="H5" t="str">
        <f t="shared" si="0"/>
        <v xml:space="preserve"> </v>
      </c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B5" s="3" t="str">
        <f t="shared" si="5"/>
        <v>NON</v>
      </c>
      <c r="AK5" s="10">
        <f t="shared" si="4"/>
        <v>0</v>
      </c>
    </row>
    <row r="6" spans="1:37" s="3" customFormat="1" x14ac:dyDescent="0.25">
      <c r="A6" s="2"/>
      <c r="B6" s="18"/>
      <c r="C6"/>
      <c r="D6"/>
      <c r="E6"/>
      <c r="F6"/>
      <c r="G6"/>
      <c r="H6" t="str">
        <f t="shared" si="0"/>
        <v xml:space="preserve"> </v>
      </c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B6" s="3" t="str">
        <f t="shared" si="5"/>
        <v>NON</v>
      </c>
      <c r="AK6" s="10">
        <f t="shared" si="4"/>
        <v>0</v>
      </c>
    </row>
    <row r="7" spans="1:37" s="3" customFormat="1" x14ac:dyDescent="0.25">
      <c r="A7" s="2"/>
      <c r="B7" s="18"/>
      <c r="C7"/>
      <c r="D7"/>
      <c r="E7"/>
      <c r="F7"/>
      <c r="G7"/>
      <c r="H7" t="str">
        <f t="shared" si="0"/>
        <v xml:space="preserve"> 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B7" s="3" t="str">
        <f t="shared" si="5"/>
        <v>NON</v>
      </c>
      <c r="AK7" s="10">
        <f t="shared" si="4"/>
        <v>0</v>
      </c>
    </row>
    <row r="8" spans="1:37" s="3" customFormat="1" x14ac:dyDescent="0.25">
      <c r="A8" s="2"/>
      <c r="B8" s="18"/>
      <c r="C8"/>
      <c r="D8"/>
      <c r="E8"/>
      <c r="F8"/>
      <c r="G8"/>
      <c r="H8" t="str">
        <f t="shared" si="0"/>
        <v xml:space="preserve"> 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B8" s="3" t="str">
        <f t="shared" si="5"/>
        <v>NON</v>
      </c>
      <c r="AK8" s="10">
        <f t="shared" si="4"/>
        <v>0</v>
      </c>
    </row>
    <row r="9" spans="1:37" s="3" customFormat="1" x14ac:dyDescent="0.25">
      <c r="A9" s="2"/>
      <c r="B9" s="18"/>
      <c r="C9"/>
      <c r="D9"/>
      <c r="E9"/>
      <c r="F9"/>
      <c r="G9"/>
      <c r="H9" t="str">
        <f t="shared" si="0"/>
        <v xml:space="preserve"> 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B9" s="3" t="str">
        <f t="shared" si="5"/>
        <v>NON</v>
      </c>
      <c r="AK9" s="10">
        <f t="shared" si="4"/>
        <v>0</v>
      </c>
    </row>
    <row r="10" spans="1:37" s="3" customFormat="1" x14ac:dyDescent="0.25">
      <c r="A10" s="2"/>
      <c r="B10" s="18"/>
      <c r="C10"/>
      <c r="D10"/>
      <c r="E10"/>
      <c r="F10"/>
      <c r="G10"/>
      <c r="H10" t="str">
        <f t="shared" si="0"/>
        <v xml:space="preserve"> 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B10" s="3" t="str">
        <f t="shared" si="5"/>
        <v>NON</v>
      </c>
      <c r="AK10" s="10">
        <f t="shared" si="4"/>
        <v>0</v>
      </c>
    </row>
    <row r="11" spans="1:37" s="3" customFormat="1" x14ac:dyDescent="0.25">
      <c r="A11" s="2"/>
      <c r="B11" s="18"/>
      <c r="C11"/>
      <c r="D11"/>
      <c r="E11"/>
      <c r="F11"/>
      <c r="G11"/>
      <c r="H11" t="str">
        <f t="shared" si="0"/>
        <v xml:space="preserve"> 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B11" s="3" t="str">
        <f t="shared" si="5"/>
        <v>NON</v>
      </c>
      <c r="AK11" s="10">
        <f t="shared" si="4"/>
        <v>0</v>
      </c>
    </row>
    <row r="12" spans="1:37" s="3" customFormat="1" x14ac:dyDescent="0.25">
      <c r="A12" s="2"/>
      <c r="B12" s="18"/>
      <c r="C12"/>
      <c r="D12"/>
      <c r="E12"/>
      <c r="F12"/>
      <c r="G12"/>
      <c r="H12" t="str">
        <f t="shared" si="0"/>
        <v xml:space="preserve"> 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B12" s="3" t="str">
        <f t="shared" si="5"/>
        <v>NON</v>
      </c>
      <c r="AK12" s="10">
        <f t="shared" si="4"/>
        <v>0</v>
      </c>
    </row>
    <row r="13" spans="1:37" s="3" customFormat="1" x14ac:dyDescent="0.25">
      <c r="A13" s="2"/>
      <c r="B13" s="18"/>
      <c r="C13"/>
      <c r="D13"/>
      <c r="E13"/>
      <c r="F13"/>
      <c r="G13"/>
      <c r="H13" t="str">
        <f t="shared" si="0"/>
        <v xml:space="preserve"> 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B13" s="3" t="str">
        <f t="shared" si="5"/>
        <v>NON</v>
      </c>
      <c r="AK13" s="10">
        <f t="shared" si="4"/>
        <v>0</v>
      </c>
    </row>
    <row r="14" spans="1:37" s="3" customFormat="1" x14ac:dyDescent="0.25">
      <c r="A14" s="2"/>
      <c r="B14" s="18"/>
      <c r="C14"/>
      <c r="D14"/>
      <c r="E14"/>
      <c r="F14"/>
      <c r="G14"/>
      <c r="H14" t="str">
        <f t="shared" si="0"/>
        <v xml:space="preserve"> 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B14" s="3" t="str">
        <f t="shared" si="5"/>
        <v>NON</v>
      </c>
      <c r="AK14" s="10">
        <f t="shared" si="4"/>
        <v>0</v>
      </c>
    </row>
    <row r="15" spans="1:37" s="3" customFormat="1" x14ac:dyDescent="0.25">
      <c r="A15" s="2"/>
      <c r="B15" s="18"/>
      <c r="C15"/>
      <c r="D15"/>
      <c r="E15"/>
      <c r="F15"/>
      <c r="G15"/>
      <c r="H15" t="str">
        <f t="shared" si="0"/>
        <v xml:space="preserve"> 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B15" s="3" t="str">
        <f t="shared" si="5"/>
        <v>NON</v>
      </c>
      <c r="AK15" s="10">
        <f t="shared" si="4"/>
        <v>0</v>
      </c>
    </row>
    <row r="16" spans="1:37" s="3" customFormat="1" x14ac:dyDescent="0.25">
      <c r="A16" s="2"/>
      <c r="B16" s="18"/>
      <c r="C16"/>
      <c r="D16"/>
      <c r="E16"/>
      <c r="F16"/>
      <c r="G16"/>
      <c r="H16" t="str">
        <f t="shared" si="0"/>
        <v xml:space="preserve"> </v>
      </c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B16" s="3" t="str">
        <f t="shared" si="5"/>
        <v>NON</v>
      </c>
      <c r="AK16" s="10">
        <f t="shared" si="4"/>
        <v>0</v>
      </c>
    </row>
    <row r="17" spans="1:37" s="3" customFormat="1" x14ac:dyDescent="0.25">
      <c r="A17" s="2"/>
      <c r="B17" s="18"/>
      <c r="C17"/>
      <c r="D17"/>
      <c r="E17"/>
      <c r="F17"/>
      <c r="G17"/>
      <c r="H17" t="str">
        <f t="shared" si="0"/>
        <v xml:space="preserve"> </v>
      </c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B17" s="3" t="str">
        <f t="shared" si="5"/>
        <v>NON</v>
      </c>
      <c r="AK17" s="10">
        <f t="shared" si="4"/>
        <v>0</v>
      </c>
    </row>
    <row r="18" spans="1:37" s="3" customFormat="1" x14ac:dyDescent="0.25">
      <c r="A18" s="2"/>
      <c r="B18" s="18"/>
      <c r="C18"/>
      <c r="D18"/>
      <c r="E18"/>
      <c r="F18"/>
      <c r="G18"/>
      <c r="H18" t="str">
        <f t="shared" si="0"/>
        <v xml:space="preserve"> </v>
      </c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B18" s="3" t="str">
        <f t="shared" si="5"/>
        <v>NON</v>
      </c>
      <c r="AK18" s="10">
        <f t="shared" si="4"/>
        <v>0</v>
      </c>
    </row>
    <row r="19" spans="1:37" s="3" customFormat="1" x14ac:dyDescent="0.25">
      <c r="A19" s="2"/>
      <c r="B19" s="18"/>
      <c r="C19"/>
      <c r="D19"/>
      <c r="E19"/>
      <c r="F19"/>
      <c r="G19"/>
      <c r="H19" t="str">
        <f t="shared" si="0"/>
        <v xml:space="preserve"> </v>
      </c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B19" s="3" t="str">
        <f t="shared" si="5"/>
        <v>NON</v>
      </c>
      <c r="AK19" s="10">
        <f t="shared" si="4"/>
        <v>0</v>
      </c>
    </row>
    <row r="20" spans="1:37" s="3" customFormat="1" x14ac:dyDescent="0.25">
      <c r="A20" s="2"/>
      <c r="B20" s="18"/>
      <c r="C20"/>
      <c r="D20"/>
      <c r="E20"/>
      <c r="F20"/>
      <c r="G20"/>
      <c r="H20" t="str">
        <f t="shared" si="0"/>
        <v xml:space="preserve"> 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B20" s="3" t="str">
        <f t="shared" si="5"/>
        <v>NON</v>
      </c>
      <c r="AK20" s="10">
        <f t="shared" si="4"/>
        <v>0</v>
      </c>
    </row>
    <row r="21" spans="1:37" s="3" customFormat="1" x14ac:dyDescent="0.25">
      <c r="A21" s="2"/>
      <c r="B21" s="18"/>
      <c r="C21"/>
      <c r="D21"/>
      <c r="E21"/>
      <c r="F21"/>
      <c r="G21"/>
      <c r="H21" t="str">
        <f t="shared" si="0"/>
        <v xml:space="preserve"> </v>
      </c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B21" s="3" t="str">
        <f t="shared" si="5"/>
        <v>NON</v>
      </c>
      <c r="AK21" s="10">
        <f t="shared" si="4"/>
        <v>0</v>
      </c>
    </row>
    <row r="22" spans="1:37" s="3" customFormat="1" x14ac:dyDescent="0.25">
      <c r="A22" s="2"/>
      <c r="B22" s="18"/>
      <c r="C22"/>
      <c r="D22"/>
      <c r="E22"/>
      <c r="F22"/>
      <c r="G22"/>
      <c r="H22" t="str">
        <f t="shared" si="0"/>
        <v xml:space="preserve"> </v>
      </c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B22" s="3" t="str">
        <f t="shared" si="5"/>
        <v>NON</v>
      </c>
      <c r="AK22" s="10">
        <f t="shared" si="4"/>
        <v>0</v>
      </c>
    </row>
    <row r="23" spans="1:37" s="3" customFormat="1" x14ac:dyDescent="0.25">
      <c r="A23" s="2"/>
      <c r="B23" s="18"/>
      <c r="C23"/>
      <c r="D23"/>
      <c r="E23"/>
      <c r="F23"/>
      <c r="G23"/>
      <c r="H23" t="str">
        <f t="shared" si="0"/>
        <v xml:space="preserve"> 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K23" s="10">
        <f t="shared" si="4"/>
        <v>0</v>
      </c>
    </row>
    <row r="24" spans="1:37" s="3" customFormat="1" x14ac:dyDescent="0.25">
      <c r="A24" s="2"/>
      <c r="B24" s="18"/>
      <c r="C24"/>
      <c r="D24"/>
      <c r="E24"/>
      <c r="F24"/>
      <c r="G24"/>
      <c r="H24" t="str">
        <f t="shared" si="0"/>
        <v xml:space="preserve"> </v>
      </c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K24" s="10">
        <f t="shared" si="4"/>
        <v>0</v>
      </c>
    </row>
    <row r="25" spans="1:37" s="3" customFormat="1" x14ac:dyDescent="0.25">
      <c r="A25" s="2"/>
      <c r="B25" s="18"/>
      <c r="C25"/>
      <c r="D25"/>
      <c r="E25"/>
      <c r="F25"/>
      <c r="G25"/>
      <c r="H25" t="str">
        <f t="shared" si="0"/>
        <v xml:space="preserve"> </v>
      </c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K25" s="10">
        <f t="shared" si="4"/>
        <v>0</v>
      </c>
    </row>
    <row r="26" spans="1:37" s="3" customFormat="1" x14ac:dyDescent="0.25">
      <c r="A26" s="2"/>
      <c r="B26" s="18"/>
      <c r="C26"/>
      <c r="D26"/>
      <c r="E26"/>
      <c r="F26"/>
      <c r="G26"/>
      <c r="H26" t="str">
        <f t="shared" si="0"/>
        <v xml:space="preserve"> 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K26" s="10">
        <f t="shared" si="4"/>
        <v>0</v>
      </c>
    </row>
    <row r="27" spans="1:37" s="3" customFormat="1" x14ac:dyDescent="0.25">
      <c r="A27" s="2"/>
      <c r="B27" s="18"/>
      <c r="C27"/>
      <c r="D27"/>
      <c r="E27"/>
      <c r="F27"/>
      <c r="G27"/>
      <c r="H27" t="str">
        <f t="shared" si="0"/>
        <v xml:space="preserve"> 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K27" s="10">
        <f t="shared" si="4"/>
        <v>0</v>
      </c>
    </row>
    <row r="28" spans="1:37" s="3" customFormat="1" x14ac:dyDescent="0.25">
      <c r="A28" s="2"/>
      <c r="B28" s="18"/>
      <c r="C28"/>
      <c r="D28"/>
      <c r="E28"/>
      <c r="F28"/>
      <c r="G28"/>
      <c r="H28" t="str">
        <f t="shared" si="0"/>
        <v xml:space="preserve"> 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K28" s="10">
        <f t="shared" si="4"/>
        <v>0</v>
      </c>
    </row>
    <row r="29" spans="1:37" s="3" customFormat="1" x14ac:dyDescent="0.25">
      <c r="A29" s="2"/>
      <c r="B29" s="18"/>
      <c r="C29"/>
      <c r="D29"/>
      <c r="E29"/>
      <c r="F29"/>
      <c r="G29"/>
      <c r="H29" t="str">
        <f t="shared" si="0"/>
        <v xml:space="preserve"> 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K29" s="10">
        <f t="shared" si="4"/>
        <v>0</v>
      </c>
    </row>
    <row r="30" spans="1:37" s="3" customFormat="1" x14ac:dyDescent="0.25">
      <c r="A30" s="2"/>
      <c r="B30" s="18"/>
      <c r="C30"/>
      <c r="D30"/>
      <c r="E30"/>
      <c r="F30"/>
      <c r="G30"/>
      <c r="H30" t="str">
        <f t="shared" si="0"/>
        <v xml:space="preserve"> </v>
      </c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37" s="3" customFormat="1" x14ac:dyDescent="0.25">
      <c r="A31" s="2"/>
      <c r="B31" s="18"/>
      <c r="C31"/>
      <c r="D31"/>
      <c r="E31"/>
      <c r="F31"/>
      <c r="G31"/>
      <c r="H31" t="str">
        <f t="shared" si="0"/>
        <v xml:space="preserve"> </v>
      </c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37" s="3" customFormat="1" x14ac:dyDescent="0.25">
      <c r="A32" s="2"/>
      <c r="B32" s="18"/>
      <c r="C32"/>
      <c r="D32"/>
      <c r="E32"/>
      <c r="F32"/>
      <c r="G32"/>
      <c r="H32" t="str">
        <f t="shared" si="0"/>
        <v xml:space="preserve"> 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s="3" customFormat="1" x14ac:dyDescent="0.25">
      <c r="A33" s="2"/>
      <c r="B33" s="18"/>
      <c r="C33"/>
      <c r="D33"/>
      <c r="E33"/>
      <c r="F33"/>
      <c r="G33"/>
      <c r="H33" t="str">
        <f t="shared" si="0"/>
        <v xml:space="preserve"> </v>
      </c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s="3" customFormat="1" x14ac:dyDescent="0.25">
      <c r="A34" s="2"/>
      <c r="B34" s="18"/>
      <c r="C34"/>
      <c r="D34"/>
      <c r="E34"/>
      <c r="F34"/>
      <c r="G34"/>
      <c r="H34" t="str">
        <f t="shared" si="0"/>
        <v xml:space="preserve"> 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s="3" customFormat="1" x14ac:dyDescent="0.25">
      <c r="A35" s="2"/>
      <c r="B35" s="18"/>
      <c r="C35"/>
      <c r="D35"/>
      <c r="E35"/>
      <c r="F35"/>
      <c r="G35"/>
      <c r="H35" t="str">
        <f t="shared" si="0"/>
        <v xml:space="preserve"> </v>
      </c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s="3" customFormat="1" x14ac:dyDescent="0.25">
      <c r="A36" s="2"/>
      <c r="B36" s="18"/>
      <c r="C36"/>
      <c r="D36"/>
      <c r="E36"/>
      <c r="F36"/>
      <c r="G36"/>
      <c r="H36" t="str">
        <f t="shared" si="0"/>
        <v xml:space="preserve"> </v>
      </c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s="3" customFormat="1" x14ac:dyDescent="0.25">
      <c r="A37" s="2"/>
      <c r="B37" s="18"/>
      <c r="C37"/>
      <c r="D37"/>
      <c r="E37"/>
      <c r="F37"/>
      <c r="G37"/>
      <c r="H37" t="str">
        <f t="shared" si="0"/>
        <v xml:space="preserve"> 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s="3" customFormat="1" x14ac:dyDescent="0.25">
      <c r="A38" s="2"/>
      <c r="B38" s="18"/>
      <c r="C38"/>
      <c r="D38"/>
      <c r="E38"/>
      <c r="F38"/>
      <c r="G38"/>
      <c r="H38" t="str">
        <f t="shared" si="0"/>
        <v xml:space="preserve"> </v>
      </c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s="3" customFormat="1" x14ac:dyDescent="0.25">
      <c r="A39" s="2"/>
      <c r="B39" s="18"/>
      <c r="C39"/>
      <c r="D39"/>
      <c r="E39"/>
      <c r="F39"/>
      <c r="G39"/>
      <c r="H39" t="str">
        <f t="shared" si="0"/>
        <v xml:space="preserve"> </v>
      </c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s="3" customFormat="1" x14ac:dyDescent="0.25">
      <c r="A40" s="2"/>
      <c r="B40" s="18"/>
      <c r="C40"/>
      <c r="D40"/>
      <c r="E40"/>
      <c r="F40"/>
      <c r="G40"/>
      <c r="H40" t="str">
        <f t="shared" si="0"/>
        <v xml:space="preserve"> 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s="3" customFormat="1" x14ac:dyDescent="0.25">
      <c r="A41" s="2"/>
      <c r="B41" s="18"/>
      <c r="C41"/>
      <c r="D41"/>
      <c r="E41"/>
      <c r="F41"/>
      <c r="G41"/>
      <c r="H41" t="str">
        <f t="shared" si="0"/>
        <v xml:space="preserve"> </v>
      </c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s="3" customFormat="1" x14ac:dyDescent="0.25">
      <c r="A42" s="2"/>
      <c r="B42" s="18"/>
      <c r="C42"/>
      <c r="D42"/>
      <c r="E42"/>
      <c r="F42"/>
      <c r="G42"/>
      <c r="H42" t="str">
        <f t="shared" si="0"/>
        <v xml:space="preserve"> 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s="3" customFormat="1" x14ac:dyDescent="0.25">
      <c r="A43" s="2"/>
      <c r="B43" s="18"/>
      <c r="C43"/>
      <c r="D43"/>
      <c r="E43"/>
      <c r="F43"/>
      <c r="G43"/>
      <c r="H43" t="str">
        <f t="shared" si="0"/>
        <v xml:space="preserve"> </v>
      </c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s="3" customFormat="1" x14ac:dyDescent="0.25">
      <c r="A44" s="2"/>
      <c r="B44" s="18"/>
      <c r="C44"/>
      <c r="D44"/>
      <c r="E44"/>
      <c r="F44"/>
      <c r="G44"/>
      <c r="H44" t="str">
        <f t="shared" si="0"/>
        <v xml:space="preserve"> </v>
      </c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s="3" customFormat="1" x14ac:dyDescent="0.25">
      <c r="A45" s="2"/>
      <c r="B45" s="18"/>
      <c r="C45"/>
      <c r="D45"/>
      <c r="E45"/>
      <c r="F45"/>
      <c r="G45"/>
      <c r="H45" t="str">
        <f t="shared" si="0"/>
        <v xml:space="preserve"> 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s="3" customFormat="1" x14ac:dyDescent="0.25">
      <c r="A46" s="2"/>
      <c r="B46" s="18"/>
      <c r="C46"/>
      <c r="D46"/>
      <c r="E46"/>
      <c r="F46"/>
      <c r="G46"/>
      <c r="H46" t="str">
        <f t="shared" si="0"/>
        <v xml:space="preserve"> </v>
      </c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s="3" customFormat="1" x14ac:dyDescent="0.25">
      <c r="A47" s="2"/>
      <c r="B47" s="18"/>
      <c r="C47"/>
      <c r="D47"/>
      <c r="E47"/>
      <c r="F47"/>
      <c r="G47"/>
      <c r="H47" t="str">
        <f t="shared" si="0"/>
        <v xml:space="preserve"> </v>
      </c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s="3" customFormat="1" x14ac:dyDescent="0.25">
      <c r="A48" s="2"/>
      <c r="B48" s="18"/>
      <c r="C48"/>
      <c r="D48"/>
      <c r="E48"/>
      <c r="F48"/>
      <c r="G48"/>
      <c r="H48" t="str">
        <f t="shared" si="0"/>
        <v xml:space="preserve"> </v>
      </c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s="3" customFormat="1" x14ac:dyDescent="0.25">
      <c r="A49" s="2"/>
      <c r="B49" s="18"/>
      <c r="C49"/>
      <c r="D49"/>
      <c r="E49"/>
      <c r="F49"/>
      <c r="G49"/>
      <c r="H49" t="str">
        <f t="shared" ref="H49:H112" si="6">IF(E49="INTERFACE",G49," ")</f>
        <v xml:space="preserve"> </v>
      </c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s="3" customFormat="1" x14ac:dyDescent="0.25">
      <c r="A50" s="2"/>
      <c r="B50" s="18"/>
      <c r="C50"/>
      <c r="D50"/>
      <c r="E50"/>
      <c r="F50"/>
      <c r="G50"/>
      <c r="H50" t="str">
        <f t="shared" si="6"/>
        <v xml:space="preserve"> </v>
      </c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s="3" customFormat="1" x14ac:dyDescent="0.25">
      <c r="A51" s="2"/>
      <c r="B51" s="18"/>
      <c r="C51"/>
      <c r="D51"/>
      <c r="E51"/>
      <c r="F51"/>
      <c r="G51"/>
      <c r="H51" t="str">
        <f t="shared" si="6"/>
        <v xml:space="preserve"> 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s="3" customFormat="1" x14ac:dyDescent="0.25">
      <c r="A52" s="2"/>
      <c r="B52" s="18"/>
      <c r="C52"/>
      <c r="D52"/>
      <c r="E52"/>
      <c r="F52"/>
      <c r="G52"/>
      <c r="H52" t="str">
        <f t="shared" si="6"/>
        <v xml:space="preserve"> </v>
      </c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s="3" customFormat="1" x14ac:dyDescent="0.25">
      <c r="A53" s="2"/>
      <c r="B53" s="18"/>
      <c r="C53"/>
      <c r="D53"/>
      <c r="E53"/>
      <c r="F53"/>
      <c r="G53"/>
      <c r="H53" t="str">
        <f t="shared" si="6"/>
        <v xml:space="preserve"> 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s="3" customFormat="1" x14ac:dyDescent="0.25">
      <c r="A54" s="2"/>
      <c r="B54" s="18"/>
      <c r="C54"/>
      <c r="D54"/>
      <c r="E54"/>
      <c r="F54"/>
      <c r="G54"/>
      <c r="H54" t="str">
        <f t="shared" si="6"/>
        <v xml:space="preserve"> 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s="3" customFormat="1" x14ac:dyDescent="0.25">
      <c r="A55" s="2"/>
      <c r="B55" s="18"/>
      <c r="C55"/>
      <c r="D55"/>
      <c r="E55"/>
      <c r="F55"/>
      <c r="G55"/>
      <c r="H55" t="str">
        <f t="shared" si="6"/>
        <v xml:space="preserve"> </v>
      </c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s="3" customFormat="1" x14ac:dyDescent="0.25">
      <c r="A56" s="2"/>
      <c r="B56" s="18"/>
      <c r="C56"/>
      <c r="D56"/>
      <c r="E56"/>
      <c r="F56"/>
      <c r="G56"/>
      <c r="H56" t="str">
        <f t="shared" si="6"/>
        <v xml:space="preserve"> 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s="3" customFormat="1" x14ac:dyDescent="0.25">
      <c r="A57" s="2"/>
      <c r="B57" s="18"/>
      <c r="C57"/>
      <c r="D57"/>
      <c r="E57"/>
      <c r="F57"/>
      <c r="G57"/>
      <c r="H57" t="str">
        <f t="shared" si="6"/>
        <v xml:space="preserve"> </v>
      </c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s="3" customFormat="1" x14ac:dyDescent="0.25">
      <c r="A58" s="2"/>
      <c r="B58" s="18"/>
      <c r="C58"/>
      <c r="D58"/>
      <c r="E58"/>
      <c r="F58"/>
      <c r="G58"/>
      <c r="H58" t="str">
        <f t="shared" si="6"/>
        <v xml:space="preserve"> </v>
      </c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s="3" customFormat="1" x14ac:dyDescent="0.25">
      <c r="A59" s="2"/>
      <c r="B59" s="18"/>
      <c r="C59"/>
      <c r="D59"/>
      <c r="E59"/>
      <c r="F59"/>
      <c r="G59"/>
      <c r="H59" t="str">
        <f t="shared" si="6"/>
        <v xml:space="preserve"> </v>
      </c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s="3" customFormat="1" x14ac:dyDescent="0.25">
      <c r="A60" s="2"/>
      <c r="B60" s="18"/>
      <c r="C60"/>
      <c r="D60"/>
      <c r="E60"/>
      <c r="F60"/>
      <c r="G60"/>
      <c r="H60" t="str">
        <f t="shared" si="6"/>
        <v xml:space="preserve"> </v>
      </c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s="3" customFormat="1" x14ac:dyDescent="0.25">
      <c r="A61" s="2"/>
      <c r="B61" s="18"/>
      <c r="C61"/>
      <c r="D61"/>
      <c r="E61"/>
      <c r="F61"/>
      <c r="G61"/>
      <c r="H61" t="str">
        <f t="shared" si="6"/>
        <v xml:space="preserve"> </v>
      </c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s="3" customFormat="1" x14ac:dyDescent="0.25">
      <c r="A62" s="2"/>
      <c r="B62" s="18"/>
      <c r="C62"/>
      <c r="D62"/>
      <c r="E62"/>
      <c r="F62"/>
      <c r="G62"/>
      <c r="H62" t="str">
        <f t="shared" si="6"/>
        <v xml:space="preserve"> </v>
      </c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s="3" customFormat="1" x14ac:dyDescent="0.25">
      <c r="A63" s="2"/>
      <c r="B63" s="18"/>
      <c r="C63"/>
      <c r="D63"/>
      <c r="E63"/>
      <c r="F63"/>
      <c r="G63"/>
      <c r="H63" t="str">
        <f t="shared" si="6"/>
        <v xml:space="preserve"> </v>
      </c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s="3" customFormat="1" x14ac:dyDescent="0.25">
      <c r="A64" s="2"/>
      <c r="B64" s="18"/>
      <c r="C64"/>
      <c r="D64"/>
      <c r="E64"/>
      <c r="F64"/>
      <c r="G64"/>
      <c r="H64" t="str">
        <f t="shared" si="6"/>
        <v xml:space="preserve"> </v>
      </c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s="3" customFormat="1" x14ac:dyDescent="0.25">
      <c r="A65" s="2"/>
      <c r="B65" s="18"/>
      <c r="C65"/>
      <c r="D65"/>
      <c r="E65"/>
      <c r="F65"/>
      <c r="G65"/>
      <c r="H65" t="str">
        <f t="shared" si="6"/>
        <v xml:space="preserve"> </v>
      </c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s="3" customFormat="1" x14ac:dyDescent="0.25">
      <c r="A66" s="2"/>
      <c r="B66" s="18"/>
      <c r="C66"/>
      <c r="D66"/>
      <c r="E66"/>
      <c r="F66"/>
      <c r="G66"/>
      <c r="H66" t="str">
        <f t="shared" si="6"/>
        <v xml:space="preserve"> </v>
      </c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s="3" customFormat="1" x14ac:dyDescent="0.25">
      <c r="A67" s="2"/>
      <c r="B67" s="18"/>
      <c r="C67"/>
      <c r="D67"/>
      <c r="E67"/>
      <c r="F67"/>
      <c r="G67"/>
      <c r="H67" t="str">
        <f t="shared" si="6"/>
        <v xml:space="preserve"> </v>
      </c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s="3" customFormat="1" x14ac:dyDescent="0.25">
      <c r="A68" s="2"/>
      <c r="B68" s="18"/>
      <c r="C68"/>
      <c r="D68"/>
      <c r="E68"/>
      <c r="F68"/>
      <c r="G68"/>
      <c r="H68" t="str">
        <f t="shared" si="6"/>
        <v xml:space="preserve"> </v>
      </c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s="3" customFormat="1" x14ac:dyDescent="0.25">
      <c r="A69" s="2"/>
      <c r="B69" s="18"/>
      <c r="C69"/>
      <c r="D69"/>
      <c r="E69"/>
      <c r="F69"/>
      <c r="G69"/>
      <c r="H69" t="str">
        <f t="shared" si="6"/>
        <v xml:space="preserve"> </v>
      </c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s="3" customFormat="1" x14ac:dyDescent="0.25">
      <c r="A70" s="2"/>
      <c r="B70" s="18"/>
      <c r="C70"/>
      <c r="D70"/>
      <c r="E70"/>
      <c r="F70"/>
      <c r="G70"/>
      <c r="H70" t="str">
        <f t="shared" si="6"/>
        <v xml:space="preserve"> </v>
      </c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s="3" customFormat="1" x14ac:dyDescent="0.25">
      <c r="A71" s="2"/>
      <c r="B71" s="18"/>
      <c r="C71"/>
      <c r="D71"/>
      <c r="E71"/>
      <c r="F71"/>
      <c r="G71"/>
      <c r="H71" t="str">
        <f t="shared" si="6"/>
        <v xml:space="preserve"> </v>
      </c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s="3" customFormat="1" x14ac:dyDescent="0.25">
      <c r="A72" s="2"/>
      <c r="B72" s="18"/>
      <c r="C72"/>
      <c r="D72"/>
      <c r="E72"/>
      <c r="F72"/>
      <c r="G72"/>
      <c r="H72" t="str">
        <f t="shared" si="6"/>
        <v xml:space="preserve"> </v>
      </c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s="3" customFormat="1" x14ac:dyDescent="0.25">
      <c r="A73" s="2"/>
      <c r="B73" s="18"/>
      <c r="C73"/>
      <c r="D73"/>
      <c r="E73"/>
      <c r="F73"/>
      <c r="G73"/>
      <c r="H73" t="str">
        <f t="shared" si="6"/>
        <v xml:space="preserve"> </v>
      </c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s="3" customFormat="1" x14ac:dyDescent="0.25">
      <c r="A74" s="2"/>
      <c r="B74" s="18"/>
      <c r="C74"/>
      <c r="D74"/>
      <c r="E74"/>
      <c r="F74"/>
      <c r="G74"/>
      <c r="H74" t="str">
        <f t="shared" si="6"/>
        <v xml:space="preserve"> </v>
      </c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s="3" customFormat="1" x14ac:dyDescent="0.25">
      <c r="A75" s="2"/>
      <c r="B75" s="18"/>
      <c r="C75"/>
      <c r="D75"/>
      <c r="E75"/>
      <c r="F75"/>
      <c r="G75"/>
      <c r="H75" t="str">
        <f t="shared" si="6"/>
        <v xml:space="preserve"> </v>
      </c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s="3" customFormat="1" x14ac:dyDescent="0.25">
      <c r="A76" s="2"/>
      <c r="B76" s="18"/>
      <c r="C76"/>
      <c r="D76"/>
      <c r="E76"/>
      <c r="F76"/>
      <c r="G76"/>
      <c r="H76" t="str">
        <f t="shared" si="6"/>
        <v xml:space="preserve"> </v>
      </c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s="3" customFormat="1" x14ac:dyDescent="0.25">
      <c r="A77" s="2"/>
      <c r="B77" s="18"/>
      <c r="C77"/>
      <c r="D77"/>
      <c r="E77"/>
      <c r="F77"/>
      <c r="G77"/>
      <c r="H77" t="str">
        <f t="shared" si="6"/>
        <v xml:space="preserve"> </v>
      </c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s="3" customFormat="1" x14ac:dyDescent="0.25">
      <c r="A78" s="2"/>
      <c r="B78" s="18"/>
      <c r="C78"/>
      <c r="D78"/>
      <c r="E78"/>
      <c r="F78"/>
      <c r="G78"/>
      <c r="H78" t="str">
        <f t="shared" si="6"/>
        <v xml:space="preserve"> </v>
      </c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s="3" customFormat="1" x14ac:dyDescent="0.25">
      <c r="A79" s="2"/>
      <c r="B79" s="18"/>
      <c r="C79"/>
      <c r="D79"/>
      <c r="E79"/>
      <c r="F79"/>
      <c r="G79"/>
      <c r="H79" t="str">
        <f t="shared" si="6"/>
        <v xml:space="preserve"> </v>
      </c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s="3" customFormat="1" x14ac:dyDescent="0.25">
      <c r="A80" s="2"/>
      <c r="B80" s="18"/>
      <c r="C80"/>
      <c r="D80"/>
      <c r="E80"/>
      <c r="F80"/>
      <c r="G80"/>
      <c r="H80" t="str">
        <f t="shared" si="6"/>
        <v xml:space="preserve"> </v>
      </c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  <row r="81" spans="1:26" s="3" customFormat="1" x14ac:dyDescent="0.25">
      <c r="A81" s="2"/>
      <c r="B81" s="18"/>
      <c r="C81"/>
      <c r="D81"/>
      <c r="E81"/>
      <c r="F81"/>
      <c r="G81"/>
      <c r="H81" t="str">
        <f t="shared" si="6"/>
        <v xml:space="preserve"> </v>
      </c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</row>
    <row r="82" spans="1:26" s="3" customFormat="1" x14ac:dyDescent="0.25">
      <c r="A82" s="2"/>
      <c r="B82" s="18"/>
      <c r="C82"/>
      <c r="D82"/>
      <c r="E82"/>
      <c r="F82"/>
      <c r="G82"/>
      <c r="H82" t="str">
        <f t="shared" si="6"/>
        <v xml:space="preserve"> </v>
      </c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</row>
    <row r="83" spans="1:26" s="3" customFormat="1" x14ac:dyDescent="0.25">
      <c r="A83" s="2"/>
      <c r="B83" s="18"/>
      <c r="C83"/>
      <c r="D83"/>
      <c r="E83"/>
      <c r="F83"/>
      <c r="G83"/>
      <c r="H83" t="str">
        <f t="shared" si="6"/>
        <v xml:space="preserve"> </v>
      </c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</row>
    <row r="84" spans="1:26" s="3" customFormat="1" x14ac:dyDescent="0.25">
      <c r="A84" s="2"/>
      <c r="B84" s="18"/>
      <c r="C84"/>
      <c r="D84"/>
      <c r="E84"/>
      <c r="F84"/>
      <c r="G84"/>
      <c r="H84" t="str">
        <f t="shared" si="6"/>
        <v xml:space="preserve"> </v>
      </c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</row>
    <row r="85" spans="1:26" s="3" customFormat="1" x14ac:dyDescent="0.25">
      <c r="A85" s="2"/>
      <c r="B85" s="18"/>
      <c r="C85"/>
      <c r="D85"/>
      <c r="E85"/>
      <c r="F85"/>
      <c r="G85"/>
      <c r="H85" t="str">
        <f t="shared" si="6"/>
        <v xml:space="preserve"> </v>
      </c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</row>
    <row r="86" spans="1:26" s="3" customFormat="1" x14ac:dyDescent="0.25">
      <c r="A86" s="2"/>
      <c r="B86" s="18"/>
      <c r="C86"/>
      <c r="D86"/>
      <c r="E86"/>
      <c r="F86"/>
      <c r="G86"/>
      <c r="H86" t="str">
        <f t="shared" si="6"/>
        <v xml:space="preserve"> </v>
      </c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</row>
    <row r="87" spans="1:26" s="3" customFormat="1" x14ac:dyDescent="0.25">
      <c r="A87" s="2"/>
      <c r="B87" s="18"/>
      <c r="C87"/>
      <c r="D87"/>
      <c r="E87"/>
      <c r="F87"/>
      <c r="G87"/>
      <c r="H87" t="str">
        <f t="shared" si="6"/>
        <v xml:space="preserve"> </v>
      </c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</row>
    <row r="88" spans="1:26" s="3" customFormat="1" x14ac:dyDescent="0.25">
      <c r="A88" s="2"/>
      <c r="B88" s="18"/>
      <c r="C88"/>
      <c r="D88"/>
      <c r="E88"/>
      <c r="F88"/>
      <c r="G88"/>
      <c r="H88" t="str">
        <f t="shared" si="6"/>
        <v xml:space="preserve"> </v>
      </c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</row>
    <row r="89" spans="1:26" s="3" customFormat="1" x14ac:dyDescent="0.25">
      <c r="A89" s="2"/>
      <c r="B89" s="18"/>
      <c r="C89"/>
      <c r="D89"/>
      <c r="E89"/>
      <c r="F89"/>
      <c r="G89"/>
      <c r="H89" t="str">
        <f t="shared" si="6"/>
        <v xml:space="preserve"> </v>
      </c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</row>
    <row r="90" spans="1:26" s="3" customFormat="1" x14ac:dyDescent="0.25">
      <c r="A90" s="2"/>
      <c r="B90" s="18"/>
      <c r="C90"/>
      <c r="D90"/>
      <c r="E90"/>
      <c r="F90"/>
      <c r="G90"/>
      <c r="H90" t="str">
        <f t="shared" si="6"/>
        <v xml:space="preserve"> </v>
      </c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</row>
    <row r="91" spans="1:26" s="3" customFormat="1" x14ac:dyDescent="0.25">
      <c r="A91" s="2"/>
      <c r="B91" s="18"/>
      <c r="C91"/>
      <c r="D91"/>
      <c r="E91"/>
      <c r="F91"/>
      <c r="G91"/>
      <c r="H91" t="str">
        <f t="shared" si="6"/>
        <v xml:space="preserve"> </v>
      </c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</row>
    <row r="92" spans="1:26" s="3" customFormat="1" x14ac:dyDescent="0.25">
      <c r="A92" s="2"/>
      <c r="B92" s="18"/>
      <c r="C92"/>
      <c r="D92"/>
      <c r="E92"/>
      <c r="F92"/>
      <c r="G92"/>
      <c r="H92" t="str">
        <f t="shared" si="6"/>
        <v xml:space="preserve"> </v>
      </c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</row>
    <row r="93" spans="1:26" s="3" customFormat="1" x14ac:dyDescent="0.25">
      <c r="A93" s="2"/>
      <c r="B93" s="18"/>
      <c r="C93"/>
      <c r="D93"/>
      <c r="E93"/>
      <c r="F93"/>
      <c r="G93"/>
      <c r="H93" t="str">
        <f t="shared" si="6"/>
        <v xml:space="preserve"> </v>
      </c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</row>
    <row r="94" spans="1:26" s="3" customFormat="1" x14ac:dyDescent="0.25">
      <c r="A94" s="2"/>
      <c r="B94" s="18"/>
      <c r="C94"/>
      <c r="D94"/>
      <c r="E94"/>
      <c r="F94"/>
      <c r="G94"/>
      <c r="H94" t="str">
        <f t="shared" si="6"/>
        <v xml:space="preserve"> </v>
      </c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</row>
    <row r="95" spans="1:26" s="3" customFormat="1" x14ac:dyDescent="0.25">
      <c r="A95" s="2"/>
      <c r="B95" s="18"/>
      <c r="C95"/>
      <c r="D95"/>
      <c r="E95"/>
      <c r="F95"/>
      <c r="G95"/>
      <c r="H95" t="str">
        <f t="shared" si="6"/>
        <v xml:space="preserve"> </v>
      </c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</row>
    <row r="96" spans="1:26" s="3" customFormat="1" x14ac:dyDescent="0.25">
      <c r="A96" s="2"/>
      <c r="B96" s="18"/>
      <c r="C96"/>
      <c r="D96"/>
      <c r="E96"/>
      <c r="F96"/>
      <c r="G96"/>
      <c r="H96" t="str">
        <f t="shared" si="6"/>
        <v xml:space="preserve"> </v>
      </c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</row>
    <row r="97" spans="1:26" s="3" customFormat="1" x14ac:dyDescent="0.25">
      <c r="A97" s="2"/>
      <c r="B97" s="18"/>
      <c r="C97"/>
      <c r="D97"/>
      <c r="E97"/>
      <c r="F97"/>
      <c r="G97"/>
      <c r="H97" t="str">
        <f t="shared" si="6"/>
        <v xml:space="preserve"> </v>
      </c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</row>
    <row r="98" spans="1:26" s="3" customFormat="1" x14ac:dyDescent="0.25">
      <c r="A98" s="2"/>
      <c r="B98" s="18"/>
      <c r="C98"/>
      <c r="D98"/>
      <c r="E98"/>
      <c r="F98"/>
      <c r="G98"/>
      <c r="H98" t="str">
        <f t="shared" si="6"/>
        <v xml:space="preserve"> </v>
      </c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</row>
    <row r="99" spans="1:26" s="3" customFormat="1" x14ac:dyDescent="0.25">
      <c r="A99" s="2"/>
      <c r="B99" s="18"/>
      <c r="C99"/>
      <c r="D99"/>
      <c r="E99"/>
      <c r="F99"/>
      <c r="G99"/>
      <c r="H99" t="str">
        <f t="shared" si="6"/>
        <v xml:space="preserve"> </v>
      </c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</row>
    <row r="100" spans="1:26" s="3" customFormat="1" x14ac:dyDescent="0.25">
      <c r="A100" s="2"/>
      <c r="B100" s="18"/>
      <c r="C100"/>
      <c r="D100"/>
      <c r="E100"/>
      <c r="F100"/>
      <c r="G100"/>
      <c r="H100" t="str">
        <f t="shared" si="6"/>
        <v xml:space="preserve"> </v>
      </c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</row>
    <row r="101" spans="1:26" s="3" customFormat="1" x14ac:dyDescent="0.25">
      <c r="A101" s="2"/>
      <c r="B101" s="18"/>
      <c r="C101"/>
      <c r="D101"/>
      <c r="E101"/>
      <c r="F101"/>
      <c r="G101"/>
      <c r="H101" t="str">
        <f t="shared" si="6"/>
        <v xml:space="preserve"> </v>
      </c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</row>
    <row r="102" spans="1:26" s="3" customFormat="1" x14ac:dyDescent="0.25">
      <c r="A102" s="2"/>
      <c r="B102" s="18"/>
      <c r="C102"/>
      <c r="D102"/>
      <c r="E102"/>
      <c r="F102"/>
      <c r="G102"/>
      <c r="H102" t="str">
        <f t="shared" si="6"/>
        <v xml:space="preserve"> </v>
      </c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</row>
    <row r="103" spans="1:26" s="3" customFormat="1" x14ac:dyDescent="0.25">
      <c r="A103" s="2"/>
      <c r="B103" s="18"/>
      <c r="C103"/>
      <c r="D103"/>
      <c r="E103"/>
      <c r="F103"/>
      <c r="G103"/>
      <c r="H103" t="str">
        <f t="shared" si="6"/>
        <v xml:space="preserve"> </v>
      </c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</row>
    <row r="104" spans="1:26" s="3" customFormat="1" x14ac:dyDescent="0.25">
      <c r="A104" s="2"/>
      <c r="B104" s="18"/>
      <c r="C104"/>
      <c r="D104"/>
      <c r="E104"/>
      <c r="F104"/>
      <c r="G104"/>
      <c r="H104" t="str">
        <f t="shared" si="6"/>
        <v xml:space="preserve"> </v>
      </c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</row>
    <row r="105" spans="1:26" s="3" customFormat="1" x14ac:dyDescent="0.25">
      <c r="A105" s="2"/>
      <c r="B105" s="18"/>
      <c r="C105"/>
      <c r="D105"/>
      <c r="E105"/>
      <c r="F105"/>
      <c r="G105"/>
      <c r="H105" t="str">
        <f t="shared" si="6"/>
        <v xml:space="preserve"> </v>
      </c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</row>
    <row r="106" spans="1:26" s="3" customFormat="1" x14ac:dyDescent="0.25">
      <c r="A106" s="2"/>
      <c r="B106" s="18"/>
      <c r="C106"/>
      <c r="D106"/>
      <c r="E106"/>
      <c r="F106"/>
      <c r="G106"/>
      <c r="H106" t="str">
        <f t="shared" si="6"/>
        <v xml:space="preserve"> </v>
      </c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</row>
    <row r="107" spans="1:26" s="3" customFormat="1" x14ac:dyDescent="0.25">
      <c r="A107" s="2"/>
      <c r="B107" s="18"/>
      <c r="C107"/>
      <c r="D107"/>
      <c r="E107"/>
      <c r="F107"/>
      <c r="G107"/>
      <c r="H107" t="str">
        <f t="shared" si="6"/>
        <v xml:space="preserve"> </v>
      </c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</row>
    <row r="108" spans="1:26" s="3" customFormat="1" x14ac:dyDescent="0.25">
      <c r="A108" s="2"/>
      <c r="B108" s="18"/>
      <c r="C108"/>
      <c r="D108"/>
      <c r="E108"/>
      <c r="F108"/>
      <c r="G108"/>
      <c r="H108" t="str">
        <f t="shared" si="6"/>
        <v xml:space="preserve"> </v>
      </c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</row>
    <row r="109" spans="1:26" s="3" customFormat="1" x14ac:dyDescent="0.25">
      <c r="A109" s="2"/>
      <c r="B109" s="18"/>
      <c r="C109"/>
      <c r="D109"/>
      <c r="E109"/>
      <c r="F109"/>
      <c r="G109"/>
      <c r="H109" t="str">
        <f t="shared" si="6"/>
        <v xml:space="preserve"> </v>
      </c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</row>
    <row r="110" spans="1:26" s="3" customFormat="1" x14ac:dyDescent="0.25">
      <c r="A110" s="2"/>
      <c r="B110" s="18"/>
      <c r="C110"/>
      <c r="D110"/>
      <c r="E110"/>
      <c r="F110"/>
      <c r="G110"/>
      <c r="H110" t="str">
        <f t="shared" si="6"/>
        <v xml:space="preserve"> </v>
      </c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</row>
    <row r="111" spans="1:26" s="3" customFormat="1" x14ac:dyDescent="0.25">
      <c r="A111" s="2"/>
      <c r="B111" s="18"/>
      <c r="C111"/>
      <c r="D111"/>
      <c r="E111"/>
      <c r="F111"/>
      <c r="G111"/>
      <c r="H111" t="str">
        <f t="shared" si="6"/>
        <v xml:space="preserve"> </v>
      </c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</row>
    <row r="112" spans="1:26" s="3" customFormat="1" x14ac:dyDescent="0.25">
      <c r="A112" s="2"/>
      <c r="B112" s="18"/>
      <c r="C112"/>
      <c r="D112"/>
      <c r="E112"/>
      <c r="F112"/>
      <c r="G112"/>
      <c r="H112" t="str">
        <f t="shared" si="6"/>
        <v xml:space="preserve"> </v>
      </c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</row>
    <row r="113" spans="1:26" s="3" customFormat="1" x14ac:dyDescent="0.25">
      <c r="A113" s="2"/>
      <c r="B113" s="18"/>
      <c r="C113"/>
      <c r="D113"/>
      <c r="E113"/>
      <c r="F113"/>
      <c r="G113"/>
      <c r="H113" t="str">
        <f t="shared" ref="H113:H176" si="7">IF(E113="INTERFACE",G113," ")</f>
        <v xml:space="preserve"> </v>
      </c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</row>
    <row r="114" spans="1:26" s="3" customFormat="1" x14ac:dyDescent="0.25">
      <c r="A114" s="2"/>
      <c r="B114" s="18"/>
      <c r="C114"/>
      <c r="D114"/>
      <c r="E114"/>
      <c r="F114"/>
      <c r="G114"/>
      <c r="H114" t="str">
        <f t="shared" si="7"/>
        <v xml:space="preserve"> </v>
      </c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</row>
    <row r="115" spans="1:26" s="3" customFormat="1" x14ac:dyDescent="0.25">
      <c r="A115" s="2"/>
      <c r="B115" s="18"/>
      <c r="C115"/>
      <c r="D115"/>
      <c r="E115"/>
      <c r="F115"/>
      <c r="G115"/>
      <c r="H115" t="str">
        <f t="shared" si="7"/>
        <v xml:space="preserve"> </v>
      </c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</row>
    <row r="116" spans="1:26" s="3" customFormat="1" x14ac:dyDescent="0.25">
      <c r="A116" s="2"/>
      <c r="B116" s="18"/>
      <c r="C116"/>
      <c r="D116"/>
      <c r="E116"/>
      <c r="F116"/>
      <c r="G116"/>
      <c r="H116" t="str">
        <f t="shared" si="7"/>
        <v xml:space="preserve"> </v>
      </c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</row>
    <row r="117" spans="1:26" s="3" customFormat="1" x14ac:dyDescent="0.25">
      <c r="A117" s="2"/>
      <c r="B117" s="18"/>
      <c r="C117"/>
      <c r="D117"/>
      <c r="E117"/>
      <c r="F117"/>
      <c r="G117"/>
      <c r="H117" t="str">
        <f t="shared" si="7"/>
        <v xml:space="preserve"> </v>
      </c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</row>
    <row r="118" spans="1:26" s="3" customFormat="1" x14ac:dyDescent="0.25">
      <c r="A118" s="2"/>
      <c r="B118" s="18"/>
      <c r="C118"/>
      <c r="D118"/>
      <c r="E118"/>
      <c r="F118"/>
      <c r="G118"/>
      <c r="H118" t="str">
        <f t="shared" si="7"/>
        <v xml:space="preserve"> </v>
      </c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</row>
    <row r="119" spans="1:26" s="3" customFormat="1" x14ac:dyDescent="0.25">
      <c r="A119" s="2"/>
      <c r="B119" s="18"/>
      <c r="C119"/>
      <c r="D119"/>
      <c r="E119"/>
      <c r="F119"/>
      <c r="G119"/>
      <c r="H119" t="str">
        <f t="shared" si="7"/>
        <v xml:space="preserve"> </v>
      </c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</row>
    <row r="120" spans="1:26" s="3" customFormat="1" x14ac:dyDescent="0.25">
      <c r="A120" s="2"/>
      <c r="B120" s="18"/>
      <c r="C120"/>
      <c r="D120"/>
      <c r="E120"/>
      <c r="F120"/>
      <c r="G120"/>
      <c r="H120" t="str">
        <f t="shared" si="7"/>
        <v xml:space="preserve"> </v>
      </c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</row>
    <row r="121" spans="1:26" s="3" customFormat="1" x14ac:dyDescent="0.25">
      <c r="A121" s="2"/>
      <c r="B121" s="18"/>
      <c r="C121"/>
      <c r="D121"/>
      <c r="E121"/>
      <c r="F121"/>
      <c r="G121"/>
      <c r="H121" t="str">
        <f t="shared" si="7"/>
        <v xml:space="preserve"> </v>
      </c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</row>
    <row r="122" spans="1:26" s="3" customFormat="1" x14ac:dyDescent="0.25">
      <c r="A122" s="2"/>
      <c r="B122" s="18"/>
      <c r="C122"/>
      <c r="D122"/>
      <c r="E122"/>
      <c r="F122"/>
      <c r="G122"/>
      <c r="H122" t="str">
        <f t="shared" si="7"/>
        <v xml:space="preserve"> </v>
      </c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</row>
    <row r="123" spans="1:26" s="3" customFormat="1" x14ac:dyDescent="0.25">
      <c r="A123" s="2"/>
      <c r="B123" s="18"/>
      <c r="C123"/>
      <c r="D123"/>
      <c r="E123"/>
      <c r="F123"/>
      <c r="G123"/>
      <c r="H123" t="str">
        <f t="shared" si="7"/>
        <v xml:space="preserve"> </v>
      </c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</row>
    <row r="124" spans="1:26" s="3" customFormat="1" x14ac:dyDescent="0.25">
      <c r="A124" s="2"/>
      <c r="B124" s="18"/>
      <c r="C124"/>
      <c r="D124"/>
      <c r="E124"/>
      <c r="F124"/>
      <c r="G124"/>
      <c r="H124" t="str">
        <f t="shared" si="7"/>
        <v xml:space="preserve"> </v>
      </c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</row>
    <row r="125" spans="1:26" s="3" customFormat="1" x14ac:dyDescent="0.25">
      <c r="A125" s="2"/>
      <c r="B125" s="18"/>
      <c r="C125"/>
      <c r="D125"/>
      <c r="E125"/>
      <c r="F125"/>
      <c r="G125"/>
      <c r="H125" t="str">
        <f t="shared" si="7"/>
        <v xml:space="preserve"> </v>
      </c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</row>
    <row r="126" spans="1:26" s="3" customFormat="1" x14ac:dyDescent="0.25">
      <c r="A126" s="2"/>
      <c r="B126" s="18"/>
      <c r="C126"/>
      <c r="D126"/>
      <c r="E126"/>
      <c r="F126"/>
      <c r="G126"/>
      <c r="H126" t="str">
        <f t="shared" si="7"/>
        <v xml:space="preserve"> </v>
      </c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</row>
    <row r="127" spans="1:26" s="3" customFormat="1" x14ac:dyDescent="0.25">
      <c r="A127" s="2"/>
      <c r="B127" s="18"/>
      <c r="C127"/>
      <c r="D127"/>
      <c r="E127"/>
      <c r="F127"/>
      <c r="G127"/>
      <c r="H127" t="str">
        <f t="shared" si="7"/>
        <v xml:space="preserve"> </v>
      </c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</row>
    <row r="128" spans="1:26" s="3" customFormat="1" x14ac:dyDescent="0.25">
      <c r="A128" s="2"/>
      <c r="B128" s="18"/>
      <c r="C128"/>
      <c r="D128"/>
      <c r="E128"/>
      <c r="F128"/>
      <c r="G128"/>
      <c r="H128" t="str">
        <f t="shared" si="7"/>
        <v xml:space="preserve"> </v>
      </c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</row>
    <row r="129" spans="1:26" s="3" customFormat="1" x14ac:dyDescent="0.25">
      <c r="A129" s="2"/>
      <c r="B129" s="18"/>
      <c r="C129"/>
      <c r="D129"/>
      <c r="E129"/>
      <c r="F129"/>
      <c r="G129"/>
      <c r="H129" t="str">
        <f t="shared" si="7"/>
        <v xml:space="preserve"> </v>
      </c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</row>
    <row r="130" spans="1:26" s="3" customFormat="1" x14ac:dyDescent="0.25">
      <c r="A130" s="2"/>
      <c r="B130" s="18"/>
      <c r="C130"/>
      <c r="D130"/>
      <c r="E130"/>
      <c r="F130"/>
      <c r="G130"/>
      <c r="H130" t="str">
        <f t="shared" si="7"/>
        <v xml:space="preserve"> </v>
      </c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</row>
    <row r="131" spans="1:26" s="3" customFormat="1" x14ac:dyDescent="0.25">
      <c r="A131" s="2"/>
      <c r="B131" s="18"/>
      <c r="C131"/>
      <c r="D131"/>
      <c r="E131"/>
      <c r="F131"/>
      <c r="G131"/>
      <c r="H131" t="str">
        <f t="shared" si="7"/>
        <v xml:space="preserve"> </v>
      </c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</row>
    <row r="132" spans="1:26" s="3" customFormat="1" x14ac:dyDescent="0.25">
      <c r="A132" s="2"/>
      <c r="B132" s="18"/>
      <c r="C132"/>
      <c r="D132"/>
      <c r="E132"/>
      <c r="F132"/>
      <c r="G132"/>
      <c r="H132" t="str">
        <f t="shared" si="7"/>
        <v xml:space="preserve"> </v>
      </c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</row>
    <row r="133" spans="1:26" s="3" customFormat="1" x14ac:dyDescent="0.25">
      <c r="A133" s="2"/>
      <c r="B133" s="18"/>
      <c r="C133"/>
      <c r="D133"/>
      <c r="E133"/>
      <c r="F133"/>
      <c r="G133"/>
      <c r="H133" t="str">
        <f t="shared" si="7"/>
        <v xml:space="preserve"> </v>
      </c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</row>
    <row r="134" spans="1:26" s="3" customFormat="1" x14ac:dyDescent="0.25">
      <c r="A134" s="2"/>
      <c r="B134" s="18"/>
      <c r="C134"/>
      <c r="D134"/>
      <c r="E134"/>
      <c r="F134"/>
      <c r="G134"/>
      <c r="H134" t="str">
        <f t="shared" si="7"/>
        <v xml:space="preserve"> </v>
      </c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</row>
    <row r="135" spans="1:26" s="3" customFormat="1" x14ac:dyDescent="0.25">
      <c r="A135" s="2"/>
      <c r="B135" s="18"/>
      <c r="C135"/>
      <c r="D135"/>
      <c r="E135"/>
      <c r="F135"/>
      <c r="G135"/>
      <c r="H135" t="str">
        <f t="shared" si="7"/>
        <v xml:space="preserve"> </v>
      </c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</row>
    <row r="136" spans="1:26" s="3" customFormat="1" x14ac:dyDescent="0.25">
      <c r="A136" s="2"/>
      <c r="B136" s="18"/>
      <c r="C136"/>
      <c r="D136"/>
      <c r="E136"/>
      <c r="F136"/>
      <c r="G136"/>
      <c r="H136" t="str">
        <f t="shared" si="7"/>
        <v xml:space="preserve"> </v>
      </c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</row>
    <row r="137" spans="1:26" s="3" customFormat="1" x14ac:dyDescent="0.25">
      <c r="A137" s="2"/>
      <c r="B137" s="18"/>
      <c r="C137"/>
      <c r="D137"/>
      <c r="E137"/>
      <c r="F137"/>
      <c r="G137"/>
      <c r="H137" t="str">
        <f t="shared" si="7"/>
        <v xml:space="preserve"> </v>
      </c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</row>
    <row r="138" spans="1:26" s="3" customFormat="1" x14ac:dyDescent="0.25">
      <c r="A138" s="2"/>
      <c r="B138" s="18"/>
      <c r="C138"/>
      <c r="D138"/>
      <c r="E138"/>
      <c r="F138"/>
      <c r="G138"/>
      <c r="H138" t="str">
        <f t="shared" si="7"/>
        <v xml:space="preserve"> </v>
      </c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</row>
    <row r="139" spans="1:26" s="3" customFormat="1" x14ac:dyDescent="0.25">
      <c r="A139" s="2"/>
      <c r="B139" s="18"/>
      <c r="C139"/>
      <c r="D139"/>
      <c r="E139"/>
      <c r="F139"/>
      <c r="G139"/>
      <c r="H139" t="str">
        <f t="shared" si="7"/>
        <v xml:space="preserve"> </v>
      </c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</row>
    <row r="140" spans="1:26" s="3" customFormat="1" x14ac:dyDescent="0.25">
      <c r="A140" s="2"/>
      <c r="B140" s="18"/>
      <c r="C140"/>
      <c r="D140"/>
      <c r="E140"/>
      <c r="F140"/>
      <c r="G140"/>
      <c r="H140" t="str">
        <f t="shared" si="7"/>
        <v xml:space="preserve"> </v>
      </c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</row>
    <row r="141" spans="1:26" s="3" customFormat="1" x14ac:dyDescent="0.25">
      <c r="A141" s="2"/>
      <c r="B141" s="18"/>
      <c r="C141"/>
      <c r="D141"/>
      <c r="E141"/>
      <c r="F141"/>
      <c r="G141"/>
      <c r="H141" t="str">
        <f t="shared" si="7"/>
        <v xml:space="preserve"> </v>
      </c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</row>
    <row r="142" spans="1:26" s="3" customFormat="1" x14ac:dyDescent="0.25">
      <c r="A142" s="2"/>
      <c r="B142" s="18"/>
      <c r="C142"/>
      <c r="D142"/>
      <c r="E142"/>
      <c r="F142"/>
      <c r="G142"/>
      <c r="H142" t="str">
        <f t="shared" si="7"/>
        <v xml:space="preserve"> </v>
      </c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</row>
    <row r="143" spans="1:26" s="3" customFormat="1" x14ac:dyDescent="0.25">
      <c r="A143" s="2"/>
      <c r="B143" s="18"/>
      <c r="C143"/>
      <c r="D143"/>
      <c r="E143"/>
      <c r="F143"/>
      <c r="G143"/>
      <c r="H143" t="str">
        <f t="shared" si="7"/>
        <v xml:space="preserve"> </v>
      </c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</row>
    <row r="144" spans="1:26" s="3" customFormat="1" x14ac:dyDescent="0.25">
      <c r="A144" s="2"/>
      <c r="B144" s="18"/>
      <c r="C144"/>
      <c r="D144"/>
      <c r="E144"/>
      <c r="F144"/>
      <c r="G144"/>
      <c r="H144" t="str">
        <f t="shared" si="7"/>
        <v xml:space="preserve"> </v>
      </c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</row>
    <row r="145" spans="1:26" s="3" customFormat="1" x14ac:dyDescent="0.25">
      <c r="A145" s="2"/>
      <c r="B145" s="18"/>
      <c r="C145"/>
      <c r="D145"/>
      <c r="E145"/>
      <c r="F145"/>
      <c r="G145"/>
      <c r="H145" t="str">
        <f t="shared" si="7"/>
        <v xml:space="preserve"> </v>
      </c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</row>
    <row r="146" spans="1:26" s="3" customFormat="1" x14ac:dyDescent="0.25">
      <c r="A146" s="2"/>
      <c r="B146" s="18"/>
      <c r="C146"/>
      <c r="D146"/>
      <c r="E146"/>
      <c r="F146"/>
      <c r="G146"/>
      <c r="H146" t="str">
        <f t="shared" si="7"/>
        <v xml:space="preserve"> </v>
      </c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</row>
    <row r="147" spans="1:26" s="3" customFormat="1" x14ac:dyDescent="0.25">
      <c r="A147" s="2"/>
      <c r="B147" s="18"/>
      <c r="C147"/>
      <c r="D147"/>
      <c r="E147"/>
      <c r="F147"/>
      <c r="G147"/>
      <c r="H147" t="str">
        <f t="shared" si="7"/>
        <v xml:space="preserve"> </v>
      </c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</row>
    <row r="148" spans="1:26" s="3" customFormat="1" x14ac:dyDescent="0.25">
      <c r="A148" s="2"/>
      <c r="B148" s="18"/>
      <c r="C148"/>
      <c r="D148"/>
      <c r="E148"/>
      <c r="F148"/>
      <c r="G148"/>
      <c r="H148" t="str">
        <f t="shared" si="7"/>
        <v xml:space="preserve"> </v>
      </c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</row>
    <row r="149" spans="1:26" s="3" customFormat="1" x14ac:dyDescent="0.25">
      <c r="A149" s="2"/>
      <c r="B149" s="18"/>
      <c r="C149"/>
      <c r="D149"/>
      <c r="E149"/>
      <c r="F149"/>
      <c r="G149"/>
      <c r="H149" t="str">
        <f t="shared" si="7"/>
        <v xml:space="preserve"> </v>
      </c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</row>
    <row r="150" spans="1:26" s="3" customFormat="1" x14ac:dyDescent="0.25">
      <c r="A150" s="2"/>
      <c r="B150" s="18"/>
      <c r="C150"/>
      <c r="D150"/>
      <c r="E150"/>
      <c r="F150"/>
      <c r="G150"/>
      <c r="H150" t="str">
        <f t="shared" si="7"/>
        <v xml:space="preserve"> </v>
      </c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</row>
    <row r="151" spans="1:26" s="3" customFormat="1" x14ac:dyDescent="0.25">
      <c r="A151" s="2"/>
      <c r="B151" s="18"/>
      <c r="C151"/>
      <c r="D151"/>
      <c r="E151"/>
      <c r="F151"/>
      <c r="G151"/>
      <c r="H151" t="str">
        <f t="shared" si="7"/>
        <v xml:space="preserve"> </v>
      </c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</row>
    <row r="152" spans="1:26" s="3" customFormat="1" x14ac:dyDescent="0.25">
      <c r="A152" s="2"/>
      <c r="B152" s="18"/>
      <c r="C152"/>
      <c r="D152"/>
      <c r="E152"/>
      <c r="F152"/>
      <c r="G152"/>
      <c r="H152" t="str">
        <f t="shared" si="7"/>
        <v xml:space="preserve"> </v>
      </c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</row>
    <row r="153" spans="1:26" s="3" customFormat="1" x14ac:dyDescent="0.25">
      <c r="A153" s="2"/>
      <c r="B153" s="18"/>
      <c r="C153"/>
      <c r="D153"/>
      <c r="E153"/>
      <c r="F153"/>
      <c r="G153"/>
      <c r="H153" t="str">
        <f t="shared" si="7"/>
        <v xml:space="preserve"> </v>
      </c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</row>
    <row r="154" spans="1:26" s="3" customFormat="1" x14ac:dyDescent="0.25">
      <c r="A154" s="2"/>
      <c r="B154" s="18"/>
      <c r="C154"/>
      <c r="D154"/>
      <c r="E154"/>
      <c r="F154"/>
      <c r="G154"/>
      <c r="H154" t="str">
        <f t="shared" si="7"/>
        <v xml:space="preserve"> </v>
      </c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</row>
    <row r="155" spans="1:26" s="3" customFormat="1" x14ac:dyDescent="0.25">
      <c r="A155" s="2"/>
      <c r="B155" s="18"/>
      <c r="C155"/>
      <c r="D155"/>
      <c r="E155"/>
      <c r="F155"/>
      <c r="G155"/>
      <c r="H155" t="str">
        <f t="shared" si="7"/>
        <v xml:space="preserve"> </v>
      </c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</row>
    <row r="156" spans="1:26" s="3" customFormat="1" x14ac:dyDescent="0.25">
      <c r="A156" s="2"/>
      <c r="B156" s="18"/>
      <c r="C156"/>
      <c r="D156"/>
      <c r="E156"/>
      <c r="F156"/>
      <c r="G156"/>
      <c r="H156" t="str">
        <f t="shared" si="7"/>
        <v xml:space="preserve"> </v>
      </c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</row>
    <row r="157" spans="1:26" s="3" customFormat="1" x14ac:dyDescent="0.25">
      <c r="A157" s="2"/>
      <c r="B157" s="18"/>
      <c r="C157"/>
      <c r="D157"/>
      <c r="E157"/>
      <c r="F157"/>
      <c r="G157"/>
      <c r="H157" t="str">
        <f t="shared" si="7"/>
        <v xml:space="preserve"> </v>
      </c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</row>
    <row r="158" spans="1:26" s="3" customFormat="1" x14ac:dyDescent="0.25">
      <c r="A158" s="2"/>
      <c r="B158" s="18"/>
      <c r="C158"/>
      <c r="D158"/>
      <c r="E158"/>
      <c r="F158"/>
      <c r="G158"/>
      <c r="H158" t="str">
        <f t="shared" si="7"/>
        <v xml:space="preserve"> </v>
      </c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</row>
    <row r="159" spans="1:26" s="3" customFormat="1" x14ac:dyDescent="0.25">
      <c r="A159" s="2"/>
      <c r="B159" s="18"/>
      <c r="C159"/>
      <c r="D159"/>
      <c r="E159"/>
      <c r="F159"/>
      <c r="G159"/>
      <c r="H159" t="str">
        <f t="shared" si="7"/>
        <v xml:space="preserve"> </v>
      </c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</row>
    <row r="160" spans="1:26" s="3" customFormat="1" x14ac:dyDescent="0.25">
      <c r="A160" s="2"/>
      <c r="B160" s="18"/>
      <c r="C160"/>
      <c r="D160"/>
      <c r="E160"/>
      <c r="F160"/>
      <c r="G160"/>
      <c r="H160" t="str">
        <f t="shared" si="7"/>
        <v xml:space="preserve"> </v>
      </c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</row>
    <row r="161" spans="1:26" s="3" customFormat="1" x14ac:dyDescent="0.25">
      <c r="A161" s="2"/>
      <c r="B161" s="18"/>
      <c r="C161"/>
      <c r="D161"/>
      <c r="E161"/>
      <c r="F161"/>
      <c r="G161"/>
      <c r="H161" t="str">
        <f t="shared" si="7"/>
        <v xml:space="preserve"> </v>
      </c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</row>
    <row r="162" spans="1:26" s="3" customFormat="1" x14ac:dyDescent="0.25">
      <c r="A162" s="2"/>
      <c r="B162" s="18"/>
      <c r="C162"/>
      <c r="D162"/>
      <c r="E162"/>
      <c r="F162"/>
      <c r="G162"/>
      <c r="H162" t="str">
        <f t="shared" si="7"/>
        <v xml:space="preserve"> </v>
      </c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</row>
    <row r="163" spans="1:26" s="3" customFormat="1" x14ac:dyDescent="0.25">
      <c r="A163" s="2"/>
      <c r="B163" s="18"/>
      <c r="C163"/>
      <c r="D163"/>
      <c r="E163"/>
      <c r="F163"/>
      <c r="G163"/>
      <c r="H163" t="str">
        <f t="shared" si="7"/>
        <v xml:space="preserve"> </v>
      </c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</row>
    <row r="164" spans="1:26" s="3" customFormat="1" x14ac:dyDescent="0.25">
      <c r="A164" s="2"/>
      <c r="B164" s="18"/>
      <c r="C164"/>
      <c r="D164"/>
      <c r="E164"/>
      <c r="F164"/>
      <c r="G164"/>
      <c r="H164" t="str">
        <f t="shared" si="7"/>
        <v xml:space="preserve"> </v>
      </c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</row>
    <row r="165" spans="1:26" s="3" customFormat="1" x14ac:dyDescent="0.25">
      <c r="A165" s="2"/>
      <c r="B165" s="18"/>
      <c r="C165"/>
      <c r="D165"/>
      <c r="E165"/>
      <c r="F165"/>
      <c r="G165"/>
      <c r="H165" t="str">
        <f t="shared" si="7"/>
        <v xml:space="preserve"> </v>
      </c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</row>
    <row r="166" spans="1:26" s="3" customFormat="1" x14ac:dyDescent="0.25">
      <c r="A166" s="2"/>
      <c r="B166" s="18"/>
      <c r="C166"/>
      <c r="D166"/>
      <c r="E166"/>
      <c r="F166"/>
      <c r="G166"/>
      <c r="H166" t="str">
        <f t="shared" si="7"/>
        <v xml:space="preserve"> </v>
      </c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</row>
    <row r="167" spans="1:26" s="3" customFormat="1" x14ac:dyDescent="0.25">
      <c r="A167" s="2"/>
      <c r="B167" s="18"/>
      <c r="C167"/>
      <c r="D167"/>
      <c r="E167"/>
      <c r="F167"/>
      <c r="G167"/>
      <c r="H167" t="str">
        <f t="shared" si="7"/>
        <v xml:space="preserve"> </v>
      </c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</row>
    <row r="168" spans="1:26" s="3" customFormat="1" x14ac:dyDescent="0.25">
      <c r="A168" s="2"/>
      <c r="B168" s="18"/>
      <c r="C168"/>
      <c r="D168"/>
      <c r="E168"/>
      <c r="F168"/>
      <c r="G168"/>
      <c r="H168" t="str">
        <f t="shared" si="7"/>
        <v xml:space="preserve"> </v>
      </c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</row>
    <row r="169" spans="1:26" s="3" customFormat="1" x14ac:dyDescent="0.25">
      <c r="A169" s="2"/>
      <c r="B169" s="18"/>
      <c r="C169"/>
      <c r="D169"/>
      <c r="E169"/>
      <c r="F169"/>
      <c r="G169"/>
      <c r="H169" t="str">
        <f t="shared" si="7"/>
        <v xml:space="preserve"> </v>
      </c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</row>
    <row r="170" spans="1:26" s="3" customFormat="1" x14ac:dyDescent="0.25">
      <c r="A170" s="2"/>
      <c r="B170" s="18"/>
      <c r="C170"/>
      <c r="D170"/>
      <c r="E170"/>
      <c r="F170"/>
      <c r="G170"/>
      <c r="H170" t="str">
        <f t="shared" si="7"/>
        <v xml:space="preserve"> </v>
      </c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</row>
    <row r="171" spans="1:26" s="3" customFormat="1" x14ac:dyDescent="0.25">
      <c r="A171" s="2"/>
      <c r="B171" s="18"/>
      <c r="C171"/>
      <c r="D171"/>
      <c r="E171"/>
      <c r="F171"/>
      <c r="G171"/>
      <c r="H171" t="str">
        <f t="shared" si="7"/>
        <v xml:space="preserve"> </v>
      </c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</row>
    <row r="172" spans="1:26" s="3" customFormat="1" x14ac:dyDescent="0.25">
      <c r="A172" s="2"/>
      <c r="B172" s="18"/>
      <c r="C172"/>
      <c r="D172"/>
      <c r="E172"/>
      <c r="F172"/>
      <c r="G172"/>
      <c r="H172" t="str">
        <f t="shared" si="7"/>
        <v xml:space="preserve"> </v>
      </c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</row>
    <row r="173" spans="1:26" s="3" customFormat="1" x14ac:dyDescent="0.25">
      <c r="A173" s="2"/>
      <c r="B173" s="18"/>
      <c r="C173"/>
      <c r="D173"/>
      <c r="E173"/>
      <c r="F173"/>
      <c r="G173"/>
      <c r="H173" t="str">
        <f t="shared" si="7"/>
        <v xml:space="preserve"> </v>
      </c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</row>
    <row r="174" spans="1:26" s="3" customFormat="1" x14ac:dyDescent="0.25">
      <c r="A174" s="2"/>
      <c r="B174" s="18"/>
      <c r="C174"/>
      <c r="D174"/>
      <c r="E174"/>
      <c r="F174"/>
      <c r="G174"/>
      <c r="H174" t="str">
        <f t="shared" si="7"/>
        <v xml:space="preserve"> </v>
      </c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</row>
    <row r="175" spans="1:26" s="3" customFormat="1" x14ac:dyDescent="0.25">
      <c r="A175" s="2"/>
      <c r="B175" s="18"/>
      <c r="C175"/>
      <c r="D175"/>
      <c r="E175"/>
      <c r="F175"/>
      <c r="G175"/>
      <c r="H175" t="str">
        <f t="shared" si="7"/>
        <v xml:space="preserve"> </v>
      </c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</row>
    <row r="176" spans="1:26" s="3" customFormat="1" x14ac:dyDescent="0.25">
      <c r="A176" s="2"/>
      <c r="B176" s="18"/>
      <c r="C176"/>
      <c r="D176"/>
      <c r="E176"/>
      <c r="F176"/>
      <c r="G176"/>
      <c r="H176" t="str">
        <f t="shared" si="7"/>
        <v xml:space="preserve"> </v>
      </c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</row>
    <row r="177" spans="1:26" s="3" customFormat="1" x14ac:dyDescent="0.25">
      <c r="A177" s="2"/>
      <c r="B177" s="18"/>
      <c r="C177"/>
      <c r="D177"/>
      <c r="E177"/>
      <c r="F177"/>
      <c r="G177"/>
      <c r="H177" t="str">
        <f t="shared" ref="H177:H240" si="8">IF(E177="INTERFACE",G177," ")</f>
        <v xml:space="preserve"> </v>
      </c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</row>
    <row r="178" spans="1:26" s="3" customFormat="1" x14ac:dyDescent="0.25">
      <c r="A178" s="2"/>
      <c r="B178" s="18"/>
      <c r="C178"/>
      <c r="D178"/>
      <c r="E178"/>
      <c r="F178"/>
      <c r="G178"/>
      <c r="H178" t="str">
        <f t="shared" si="8"/>
        <v xml:space="preserve"> </v>
      </c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</row>
    <row r="179" spans="1:26" s="3" customFormat="1" x14ac:dyDescent="0.25">
      <c r="A179" s="2"/>
      <c r="B179" s="18"/>
      <c r="C179"/>
      <c r="D179"/>
      <c r="E179"/>
      <c r="F179"/>
      <c r="G179"/>
      <c r="H179" t="str">
        <f t="shared" si="8"/>
        <v xml:space="preserve"> </v>
      </c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</row>
    <row r="180" spans="1:26" s="3" customFormat="1" x14ac:dyDescent="0.25">
      <c r="A180" s="2"/>
      <c r="B180" s="18"/>
      <c r="C180"/>
      <c r="D180"/>
      <c r="E180"/>
      <c r="F180"/>
      <c r="G180"/>
      <c r="H180" t="str">
        <f t="shared" si="8"/>
        <v xml:space="preserve"> </v>
      </c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</row>
    <row r="181" spans="1:26" s="3" customFormat="1" x14ac:dyDescent="0.25">
      <c r="A181" s="2"/>
      <c r="B181" s="18"/>
      <c r="C181"/>
      <c r="D181"/>
      <c r="E181"/>
      <c r="F181"/>
      <c r="G181"/>
      <c r="H181" t="str">
        <f t="shared" si="8"/>
        <v xml:space="preserve"> </v>
      </c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</row>
    <row r="182" spans="1:26" s="3" customFormat="1" x14ac:dyDescent="0.25">
      <c r="A182" s="2"/>
      <c r="B182" s="18"/>
      <c r="C182"/>
      <c r="D182"/>
      <c r="E182"/>
      <c r="F182"/>
      <c r="G182"/>
      <c r="H182" t="str">
        <f t="shared" si="8"/>
        <v xml:space="preserve"> </v>
      </c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</row>
    <row r="183" spans="1:26" s="3" customFormat="1" x14ac:dyDescent="0.25">
      <c r="A183" s="2"/>
      <c r="B183" s="18"/>
      <c r="C183"/>
      <c r="D183"/>
      <c r="E183"/>
      <c r="F183"/>
      <c r="G183"/>
      <c r="H183" t="str">
        <f t="shared" si="8"/>
        <v xml:space="preserve"> </v>
      </c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</row>
    <row r="184" spans="1:26" s="3" customFormat="1" x14ac:dyDescent="0.25">
      <c r="A184" s="2"/>
      <c r="B184" s="18"/>
      <c r="C184"/>
      <c r="D184"/>
      <c r="E184"/>
      <c r="F184"/>
      <c r="G184"/>
      <c r="H184" t="str">
        <f t="shared" si="8"/>
        <v xml:space="preserve"> </v>
      </c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</row>
    <row r="185" spans="1:26" s="3" customFormat="1" x14ac:dyDescent="0.25">
      <c r="A185" s="2"/>
      <c r="B185" s="18"/>
      <c r="C185"/>
      <c r="D185"/>
      <c r="E185"/>
      <c r="F185"/>
      <c r="G185"/>
      <c r="H185" t="str">
        <f t="shared" si="8"/>
        <v xml:space="preserve"> </v>
      </c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</row>
    <row r="186" spans="1:26" s="3" customFormat="1" x14ac:dyDescent="0.25">
      <c r="A186" s="2"/>
      <c r="B186" s="18"/>
      <c r="C186"/>
      <c r="D186"/>
      <c r="E186"/>
      <c r="F186"/>
      <c r="G186"/>
      <c r="H186" t="str">
        <f t="shared" si="8"/>
        <v xml:space="preserve"> </v>
      </c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</row>
    <row r="187" spans="1:26" s="3" customFormat="1" x14ac:dyDescent="0.25">
      <c r="A187" s="2"/>
      <c r="B187" s="18"/>
      <c r="C187"/>
      <c r="D187"/>
      <c r="E187"/>
      <c r="F187"/>
      <c r="G187"/>
      <c r="H187" t="str">
        <f t="shared" si="8"/>
        <v xml:space="preserve"> </v>
      </c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</row>
    <row r="188" spans="1:26" s="3" customFormat="1" x14ac:dyDescent="0.25">
      <c r="A188" s="2"/>
      <c r="B188" s="18"/>
      <c r="C188"/>
      <c r="D188"/>
      <c r="E188"/>
      <c r="F188"/>
      <c r="G188"/>
      <c r="H188" t="str">
        <f t="shared" si="8"/>
        <v xml:space="preserve"> </v>
      </c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</row>
    <row r="189" spans="1:26" s="3" customFormat="1" x14ac:dyDescent="0.25">
      <c r="A189" s="2"/>
      <c r="B189" s="18"/>
      <c r="C189"/>
      <c r="D189"/>
      <c r="E189"/>
      <c r="F189"/>
      <c r="G189"/>
      <c r="H189" t="str">
        <f t="shared" si="8"/>
        <v xml:space="preserve"> </v>
      </c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</row>
    <row r="190" spans="1:26" s="3" customFormat="1" x14ac:dyDescent="0.25">
      <c r="A190" s="2"/>
      <c r="B190" s="18"/>
      <c r="C190"/>
      <c r="D190"/>
      <c r="E190"/>
      <c r="F190"/>
      <c r="G190"/>
      <c r="H190" t="str">
        <f t="shared" si="8"/>
        <v xml:space="preserve"> </v>
      </c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</row>
    <row r="191" spans="1:26" s="3" customFormat="1" x14ac:dyDescent="0.25">
      <c r="A191" s="2"/>
      <c r="B191" s="18"/>
      <c r="C191"/>
      <c r="D191"/>
      <c r="E191"/>
      <c r="F191"/>
      <c r="G191"/>
      <c r="H191" t="str">
        <f t="shared" si="8"/>
        <v xml:space="preserve"> </v>
      </c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</row>
    <row r="192" spans="1:26" s="3" customFormat="1" x14ac:dyDescent="0.25">
      <c r="A192" s="2"/>
      <c r="B192" s="18"/>
      <c r="C192"/>
      <c r="D192"/>
      <c r="E192"/>
      <c r="F192"/>
      <c r="G192"/>
      <c r="H192" t="str">
        <f t="shared" si="8"/>
        <v xml:space="preserve"> </v>
      </c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</row>
    <row r="193" spans="1:26" s="3" customFormat="1" x14ac:dyDescent="0.25">
      <c r="A193" s="2"/>
      <c r="B193" s="18"/>
      <c r="C193"/>
      <c r="D193"/>
      <c r="E193"/>
      <c r="F193"/>
      <c r="G193"/>
      <c r="H193" t="str">
        <f t="shared" si="8"/>
        <v xml:space="preserve"> </v>
      </c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</row>
    <row r="194" spans="1:26" s="3" customFormat="1" x14ac:dyDescent="0.25">
      <c r="A194" s="2"/>
      <c r="B194" s="18"/>
      <c r="C194"/>
      <c r="D194"/>
      <c r="E194"/>
      <c r="F194"/>
      <c r="G194"/>
      <c r="H194" t="str">
        <f t="shared" si="8"/>
        <v xml:space="preserve"> </v>
      </c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</row>
    <row r="195" spans="1:26" s="3" customFormat="1" x14ac:dyDescent="0.25">
      <c r="A195" s="2"/>
      <c r="B195" s="18"/>
      <c r="C195"/>
      <c r="D195"/>
      <c r="E195"/>
      <c r="F195"/>
      <c r="G195"/>
      <c r="H195" t="str">
        <f t="shared" si="8"/>
        <v xml:space="preserve"> </v>
      </c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</row>
    <row r="196" spans="1:26" s="3" customFormat="1" x14ac:dyDescent="0.25">
      <c r="A196" s="2"/>
      <c r="B196" s="18"/>
      <c r="C196"/>
      <c r="D196"/>
      <c r="E196"/>
      <c r="F196"/>
      <c r="G196"/>
      <c r="H196" t="str">
        <f t="shared" si="8"/>
        <v xml:space="preserve"> </v>
      </c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</row>
    <row r="197" spans="1:26" s="3" customFormat="1" x14ac:dyDescent="0.25">
      <c r="A197" s="2"/>
      <c r="B197" s="18"/>
      <c r="C197"/>
      <c r="D197"/>
      <c r="E197"/>
      <c r="F197"/>
      <c r="G197"/>
      <c r="H197" t="str">
        <f t="shared" si="8"/>
        <v xml:space="preserve"> </v>
      </c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</row>
    <row r="198" spans="1:26" s="3" customFormat="1" x14ac:dyDescent="0.25">
      <c r="A198" s="2"/>
      <c r="B198" s="18"/>
      <c r="C198"/>
      <c r="D198"/>
      <c r="E198"/>
      <c r="F198"/>
      <c r="G198"/>
      <c r="H198" t="str">
        <f t="shared" si="8"/>
        <v xml:space="preserve"> </v>
      </c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</row>
    <row r="199" spans="1:26" s="3" customFormat="1" x14ac:dyDescent="0.25">
      <c r="A199" s="2"/>
      <c r="B199" s="18"/>
      <c r="C199"/>
      <c r="D199"/>
      <c r="E199"/>
      <c r="F199"/>
      <c r="G199"/>
      <c r="H199" t="str">
        <f t="shared" si="8"/>
        <v xml:space="preserve"> </v>
      </c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</row>
    <row r="200" spans="1:26" s="3" customFormat="1" x14ac:dyDescent="0.25">
      <c r="A200" s="2"/>
      <c r="B200" s="18"/>
      <c r="C200"/>
      <c r="D200"/>
      <c r="E200"/>
      <c r="F200"/>
      <c r="G200"/>
      <c r="H200" t="str">
        <f t="shared" si="8"/>
        <v xml:space="preserve"> </v>
      </c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</row>
    <row r="201" spans="1:26" s="3" customFormat="1" x14ac:dyDescent="0.25">
      <c r="A201" s="2"/>
      <c r="B201" s="18"/>
      <c r="C201"/>
      <c r="D201"/>
      <c r="E201"/>
      <c r="F201"/>
      <c r="G201"/>
      <c r="H201" t="str">
        <f t="shared" si="8"/>
        <v xml:space="preserve"> </v>
      </c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</row>
    <row r="202" spans="1:26" s="3" customFormat="1" x14ac:dyDescent="0.25">
      <c r="A202" s="2"/>
      <c r="B202" s="18"/>
      <c r="C202"/>
      <c r="D202"/>
      <c r="E202"/>
      <c r="F202"/>
      <c r="G202"/>
      <c r="H202" t="str">
        <f t="shared" si="8"/>
        <v xml:space="preserve"> </v>
      </c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</row>
    <row r="203" spans="1:26" s="3" customFormat="1" x14ac:dyDescent="0.25">
      <c r="A203" s="2"/>
      <c r="B203" s="18"/>
      <c r="C203"/>
      <c r="D203"/>
      <c r="E203"/>
      <c r="F203"/>
      <c r="G203"/>
      <c r="H203" t="str">
        <f t="shared" si="8"/>
        <v xml:space="preserve"> </v>
      </c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</row>
    <row r="204" spans="1:26" s="3" customFormat="1" x14ac:dyDescent="0.25">
      <c r="A204" s="2"/>
      <c r="B204" s="18"/>
      <c r="C204"/>
      <c r="D204"/>
      <c r="E204"/>
      <c r="F204"/>
      <c r="G204"/>
      <c r="H204" t="str">
        <f t="shared" si="8"/>
        <v xml:space="preserve"> </v>
      </c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</row>
    <row r="205" spans="1:26" s="3" customFormat="1" x14ac:dyDescent="0.25">
      <c r="A205" s="2"/>
      <c r="B205" s="18"/>
      <c r="C205"/>
      <c r="D205"/>
      <c r="E205"/>
      <c r="F205"/>
      <c r="G205"/>
      <c r="H205" t="str">
        <f t="shared" si="8"/>
        <v xml:space="preserve"> </v>
      </c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</row>
    <row r="206" spans="1:26" s="3" customFormat="1" x14ac:dyDescent="0.25">
      <c r="A206" s="2"/>
      <c r="B206" s="18"/>
      <c r="C206"/>
      <c r="D206"/>
      <c r="E206"/>
      <c r="F206"/>
      <c r="G206"/>
      <c r="H206" t="str">
        <f t="shared" si="8"/>
        <v xml:space="preserve"> </v>
      </c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</row>
    <row r="207" spans="1:26" s="3" customFormat="1" x14ac:dyDescent="0.25">
      <c r="A207" s="2"/>
      <c r="B207" s="18"/>
      <c r="C207"/>
      <c r="D207"/>
      <c r="E207"/>
      <c r="F207"/>
      <c r="G207"/>
      <c r="H207" t="str">
        <f t="shared" si="8"/>
        <v xml:space="preserve"> </v>
      </c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</row>
    <row r="208" spans="1:26" s="3" customFormat="1" x14ac:dyDescent="0.25">
      <c r="A208" s="2"/>
      <c r="B208" s="18"/>
      <c r="C208"/>
      <c r="D208"/>
      <c r="E208"/>
      <c r="F208"/>
      <c r="G208"/>
      <c r="H208" t="str">
        <f t="shared" si="8"/>
        <v xml:space="preserve"> </v>
      </c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</row>
    <row r="209" spans="1:26" s="3" customFormat="1" x14ac:dyDescent="0.25">
      <c r="A209" s="2"/>
      <c r="B209" s="18"/>
      <c r="C209"/>
      <c r="D209"/>
      <c r="E209"/>
      <c r="F209"/>
      <c r="G209"/>
      <c r="H209" t="str">
        <f t="shared" si="8"/>
        <v xml:space="preserve"> </v>
      </c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</row>
    <row r="210" spans="1:26" s="3" customFormat="1" x14ac:dyDescent="0.25">
      <c r="A210" s="2"/>
      <c r="B210" s="18"/>
      <c r="C210"/>
      <c r="D210"/>
      <c r="E210"/>
      <c r="F210"/>
      <c r="G210"/>
      <c r="H210" t="str">
        <f t="shared" si="8"/>
        <v xml:space="preserve"> </v>
      </c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</row>
    <row r="211" spans="1:26" s="3" customFormat="1" x14ac:dyDescent="0.25">
      <c r="A211" s="2"/>
      <c r="B211" s="18"/>
      <c r="C211"/>
      <c r="D211"/>
      <c r="E211"/>
      <c r="F211"/>
      <c r="G211"/>
      <c r="H211" t="str">
        <f t="shared" si="8"/>
        <v xml:space="preserve"> </v>
      </c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</row>
    <row r="212" spans="1:26" s="3" customFormat="1" x14ac:dyDescent="0.25">
      <c r="A212" s="2"/>
      <c r="B212" s="18"/>
      <c r="C212"/>
      <c r="D212"/>
      <c r="E212"/>
      <c r="F212"/>
      <c r="G212"/>
      <c r="H212" t="str">
        <f t="shared" si="8"/>
        <v xml:space="preserve"> </v>
      </c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</row>
    <row r="213" spans="1:26" s="3" customFormat="1" x14ac:dyDescent="0.25">
      <c r="A213" s="2"/>
      <c r="B213" s="18"/>
      <c r="C213"/>
      <c r="D213"/>
      <c r="E213"/>
      <c r="F213"/>
      <c r="G213"/>
      <c r="H213" t="str">
        <f t="shared" si="8"/>
        <v xml:space="preserve"> </v>
      </c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</row>
    <row r="214" spans="1:26" s="3" customFormat="1" x14ac:dyDescent="0.25">
      <c r="A214" s="2"/>
      <c r="B214" s="18"/>
      <c r="C214"/>
      <c r="D214"/>
      <c r="E214"/>
      <c r="F214"/>
      <c r="G214"/>
      <c r="H214" t="str">
        <f t="shared" si="8"/>
        <v xml:space="preserve"> </v>
      </c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</row>
    <row r="215" spans="1:26" s="3" customFormat="1" x14ac:dyDescent="0.25">
      <c r="A215" s="2"/>
      <c r="B215" s="18"/>
      <c r="C215"/>
      <c r="D215"/>
      <c r="E215"/>
      <c r="F215"/>
      <c r="G215"/>
      <c r="H215" t="str">
        <f t="shared" si="8"/>
        <v xml:space="preserve"> </v>
      </c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</row>
    <row r="216" spans="1:26" s="3" customFormat="1" x14ac:dyDescent="0.25">
      <c r="A216" s="2"/>
      <c r="B216" s="18"/>
      <c r="C216"/>
      <c r="D216"/>
      <c r="E216"/>
      <c r="F216"/>
      <c r="G216"/>
      <c r="H216" t="str">
        <f t="shared" si="8"/>
        <v xml:space="preserve"> </v>
      </c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</row>
    <row r="217" spans="1:26" s="3" customFormat="1" x14ac:dyDescent="0.25">
      <c r="A217" s="2"/>
      <c r="B217" s="18"/>
      <c r="C217"/>
      <c r="D217"/>
      <c r="E217"/>
      <c r="F217"/>
      <c r="G217"/>
      <c r="H217" t="str">
        <f t="shared" si="8"/>
        <v xml:space="preserve"> </v>
      </c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</row>
    <row r="218" spans="1:26" s="3" customFormat="1" x14ac:dyDescent="0.25">
      <c r="A218" s="2"/>
      <c r="B218" s="18"/>
      <c r="C218"/>
      <c r="D218"/>
      <c r="E218"/>
      <c r="F218"/>
      <c r="G218"/>
      <c r="H218" t="str">
        <f t="shared" si="8"/>
        <v xml:space="preserve"> </v>
      </c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</row>
    <row r="219" spans="1:26" s="3" customFormat="1" x14ac:dyDescent="0.25">
      <c r="A219" s="2"/>
      <c r="B219" s="18"/>
      <c r="C219"/>
      <c r="D219"/>
      <c r="E219"/>
      <c r="F219"/>
      <c r="G219"/>
      <c r="H219" t="str">
        <f t="shared" si="8"/>
        <v xml:space="preserve"> </v>
      </c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</row>
    <row r="220" spans="1:26" s="3" customFormat="1" x14ac:dyDescent="0.25">
      <c r="A220" s="2"/>
      <c r="B220" s="18"/>
      <c r="C220"/>
      <c r="D220"/>
      <c r="E220"/>
      <c r="F220"/>
      <c r="G220"/>
      <c r="H220" t="str">
        <f t="shared" si="8"/>
        <v xml:space="preserve"> </v>
      </c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</row>
    <row r="221" spans="1:26" s="3" customFormat="1" x14ac:dyDescent="0.25">
      <c r="A221" s="2"/>
      <c r="B221" s="18"/>
      <c r="C221"/>
      <c r="D221"/>
      <c r="E221"/>
      <c r="F221"/>
      <c r="G221"/>
      <c r="H221" t="str">
        <f t="shared" si="8"/>
        <v xml:space="preserve"> </v>
      </c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</row>
    <row r="222" spans="1:26" s="3" customFormat="1" x14ac:dyDescent="0.25">
      <c r="A222" s="2"/>
      <c r="B222" s="18"/>
      <c r="C222"/>
      <c r="D222"/>
      <c r="E222"/>
      <c r="F222"/>
      <c r="G222"/>
      <c r="H222" t="str">
        <f t="shared" si="8"/>
        <v xml:space="preserve"> </v>
      </c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</row>
    <row r="223" spans="1:26" s="3" customFormat="1" x14ac:dyDescent="0.25">
      <c r="A223" s="2"/>
      <c r="B223" s="18"/>
      <c r="C223"/>
      <c r="D223"/>
      <c r="E223"/>
      <c r="F223"/>
      <c r="G223"/>
      <c r="H223" t="str">
        <f t="shared" si="8"/>
        <v xml:space="preserve"> </v>
      </c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</row>
    <row r="224" spans="1:26" s="3" customFormat="1" x14ac:dyDescent="0.25">
      <c r="A224" s="2"/>
      <c r="B224" s="18"/>
      <c r="C224"/>
      <c r="D224"/>
      <c r="E224"/>
      <c r="F224"/>
      <c r="G224"/>
      <c r="H224" t="str">
        <f t="shared" si="8"/>
        <v xml:space="preserve"> </v>
      </c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</row>
    <row r="225" spans="1:26" s="3" customFormat="1" x14ac:dyDescent="0.25">
      <c r="A225" s="2"/>
      <c r="B225" s="18"/>
      <c r="C225"/>
      <c r="D225"/>
      <c r="E225"/>
      <c r="F225"/>
      <c r="G225"/>
      <c r="H225" t="str">
        <f t="shared" si="8"/>
        <v xml:space="preserve"> </v>
      </c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</row>
    <row r="226" spans="1:26" s="3" customFormat="1" x14ac:dyDescent="0.25">
      <c r="A226" s="2"/>
      <c r="B226" s="18"/>
      <c r="C226"/>
      <c r="D226"/>
      <c r="E226"/>
      <c r="F226"/>
      <c r="G226"/>
      <c r="H226" t="str">
        <f t="shared" si="8"/>
        <v xml:space="preserve"> </v>
      </c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</row>
    <row r="227" spans="1:26" s="3" customFormat="1" x14ac:dyDescent="0.25">
      <c r="A227" s="2"/>
      <c r="B227" s="18"/>
      <c r="C227"/>
      <c r="D227"/>
      <c r="E227"/>
      <c r="F227"/>
      <c r="G227"/>
      <c r="H227" t="str">
        <f t="shared" si="8"/>
        <v xml:space="preserve"> </v>
      </c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</row>
    <row r="228" spans="1:26" s="3" customFormat="1" x14ac:dyDescent="0.25">
      <c r="A228" s="2"/>
      <c r="B228" s="18"/>
      <c r="C228"/>
      <c r="D228"/>
      <c r="E228"/>
      <c r="F228"/>
      <c r="G228"/>
      <c r="H228" t="str">
        <f t="shared" si="8"/>
        <v xml:space="preserve"> </v>
      </c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</row>
    <row r="229" spans="1:26" s="3" customFormat="1" x14ac:dyDescent="0.25">
      <c r="A229" s="2"/>
      <c r="B229" s="18"/>
      <c r="C229"/>
      <c r="D229"/>
      <c r="E229"/>
      <c r="F229"/>
      <c r="G229"/>
      <c r="H229" t="str">
        <f t="shared" si="8"/>
        <v xml:space="preserve"> </v>
      </c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</row>
    <row r="230" spans="1:26" s="3" customFormat="1" x14ac:dyDescent="0.25">
      <c r="A230" s="2"/>
      <c r="B230" s="18"/>
      <c r="C230"/>
      <c r="D230"/>
      <c r="E230"/>
      <c r="F230"/>
      <c r="G230"/>
      <c r="H230" t="str">
        <f t="shared" si="8"/>
        <v xml:space="preserve"> </v>
      </c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</row>
    <row r="231" spans="1:26" s="3" customFormat="1" x14ac:dyDescent="0.25">
      <c r="A231" s="2"/>
      <c r="B231" s="18"/>
      <c r="C231"/>
      <c r="D231"/>
      <c r="E231"/>
      <c r="F231"/>
      <c r="G231"/>
      <c r="H231" t="str">
        <f t="shared" si="8"/>
        <v xml:space="preserve"> </v>
      </c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</row>
    <row r="232" spans="1:26" s="3" customFormat="1" x14ac:dyDescent="0.25">
      <c r="A232" s="2"/>
      <c r="B232" s="18"/>
      <c r="C232"/>
      <c r="D232"/>
      <c r="E232"/>
      <c r="F232"/>
      <c r="G232"/>
      <c r="H232" t="str">
        <f t="shared" si="8"/>
        <v xml:space="preserve"> </v>
      </c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</row>
    <row r="233" spans="1:26" s="3" customFormat="1" x14ac:dyDescent="0.25">
      <c r="A233" s="2"/>
      <c r="B233" s="18"/>
      <c r="C233"/>
      <c r="D233"/>
      <c r="E233"/>
      <c r="F233"/>
      <c r="G233"/>
      <c r="H233" t="str">
        <f t="shared" si="8"/>
        <v xml:space="preserve"> </v>
      </c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</row>
    <row r="234" spans="1:26" s="3" customFormat="1" x14ac:dyDescent="0.25">
      <c r="A234" s="2"/>
      <c r="B234" s="18"/>
      <c r="C234"/>
      <c r="D234"/>
      <c r="E234"/>
      <c r="F234"/>
      <c r="G234"/>
      <c r="H234" t="str">
        <f t="shared" si="8"/>
        <v xml:space="preserve"> </v>
      </c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</row>
    <row r="235" spans="1:26" s="3" customFormat="1" x14ac:dyDescent="0.25">
      <c r="A235" s="2"/>
      <c r="B235" s="18"/>
      <c r="C235"/>
      <c r="D235"/>
      <c r="E235"/>
      <c r="F235"/>
      <c r="G235"/>
      <c r="H235" t="str">
        <f t="shared" si="8"/>
        <v xml:space="preserve"> </v>
      </c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</row>
    <row r="236" spans="1:26" s="3" customFormat="1" x14ac:dyDescent="0.25">
      <c r="A236" s="2"/>
      <c r="B236" s="18"/>
      <c r="C236"/>
      <c r="D236"/>
      <c r="E236"/>
      <c r="F236"/>
      <c r="G236"/>
      <c r="H236" t="str">
        <f t="shared" si="8"/>
        <v xml:space="preserve"> </v>
      </c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</row>
    <row r="237" spans="1:26" s="3" customFormat="1" x14ac:dyDescent="0.25">
      <c r="A237" s="2"/>
      <c r="B237" s="18"/>
      <c r="C237"/>
      <c r="D237"/>
      <c r="E237"/>
      <c r="F237"/>
      <c r="G237"/>
      <c r="H237" t="str">
        <f t="shared" si="8"/>
        <v xml:space="preserve"> </v>
      </c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</row>
    <row r="238" spans="1:26" s="3" customFormat="1" x14ac:dyDescent="0.25">
      <c r="A238" s="2"/>
      <c r="B238" s="18"/>
      <c r="C238"/>
      <c r="D238"/>
      <c r="E238"/>
      <c r="F238"/>
      <c r="G238"/>
      <c r="H238" t="str">
        <f t="shared" si="8"/>
        <v xml:space="preserve"> </v>
      </c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</row>
    <row r="239" spans="1:26" s="3" customFormat="1" x14ac:dyDescent="0.25">
      <c r="A239" s="2"/>
      <c r="B239" s="18"/>
      <c r="C239"/>
      <c r="D239"/>
      <c r="E239"/>
      <c r="F239"/>
      <c r="G239"/>
      <c r="H239" t="str">
        <f t="shared" si="8"/>
        <v xml:space="preserve"> </v>
      </c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</row>
    <row r="240" spans="1:26" s="3" customFormat="1" x14ac:dyDescent="0.25">
      <c r="A240" s="2"/>
      <c r="B240" s="18"/>
      <c r="C240"/>
      <c r="D240"/>
      <c r="E240"/>
      <c r="F240"/>
      <c r="G240"/>
      <c r="H240" t="str">
        <f t="shared" si="8"/>
        <v xml:space="preserve"> </v>
      </c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</row>
    <row r="241" spans="1:26" s="3" customFormat="1" x14ac:dyDescent="0.25">
      <c r="A241" s="2"/>
      <c r="B241" s="18"/>
      <c r="C241"/>
      <c r="D241"/>
      <c r="E241"/>
      <c r="F241"/>
      <c r="G241"/>
      <c r="H241" t="str">
        <f t="shared" ref="H241:H304" si="9">IF(E241="INTERFACE",G241," ")</f>
        <v xml:space="preserve"> </v>
      </c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</row>
    <row r="242" spans="1:26" s="3" customFormat="1" x14ac:dyDescent="0.25">
      <c r="A242" s="2"/>
      <c r="B242" s="18"/>
      <c r="C242"/>
      <c r="D242"/>
      <c r="E242"/>
      <c r="F242"/>
      <c r="G242"/>
      <c r="H242" t="str">
        <f t="shared" si="9"/>
        <v xml:space="preserve"> </v>
      </c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</row>
    <row r="243" spans="1:26" s="3" customFormat="1" x14ac:dyDescent="0.25">
      <c r="A243" s="2"/>
      <c r="B243" s="18"/>
      <c r="C243"/>
      <c r="D243"/>
      <c r="E243"/>
      <c r="F243"/>
      <c r="G243"/>
      <c r="H243" t="str">
        <f t="shared" si="9"/>
        <v xml:space="preserve"> </v>
      </c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</row>
    <row r="244" spans="1:26" s="3" customFormat="1" x14ac:dyDescent="0.25">
      <c r="A244" s="2"/>
      <c r="B244" s="18"/>
      <c r="C244"/>
      <c r="D244"/>
      <c r="E244"/>
      <c r="F244"/>
      <c r="G244"/>
      <c r="H244" t="str">
        <f t="shared" si="9"/>
        <v xml:space="preserve"> </v>
      </c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</row>
    <row r="245" spans="1:26" s="3" customFormat="1" x14ac:dyDescent="0.25">
      <c r="A245" s="2"/>
      <c r="B245" s="18"/>
      <c r="C245"/>
      <c r="D245"/>
      <c r="E245"/>
      <c r="F245"/>
      <c r="G245"/>
      <c r="H245" t="str">
        <f t="shared" si="9"/>
        <v xml:space="preserve"> </v>
      </c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</row>
    <row r="246" spans="1:26" s="3" customFormat="1" x14ac:dyDescent="0.25">
      <c r="A246" s="2"/>
      <c r="B246" s="18"/>
      <c r="C246"/>
      <c r="D246"/>
      <c r="E246"/>
      <c r="F246"/>
      <c r="G246"/>
      <c r="H246" t="str">
        <f t="shared" si="9"/>
        <v xml:space="preserve"> </v>
      </c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</row>
    <row r="247" spans="1:26" s="3" customFormat="1" x14ac:dyDescent="0.25">
      <c r="A247" s="2"/>
      <c r="B247" s="18"/>
      <c r="C247"/>
      <c r="D247"/>
      <c r="E247"/>
      <c r="F247"/>
      <c r="G247"/>
      <c r="H247" t="str">
        <f t="shared" si="9"/>
        <v xml:space="preserve"> </v>
      </c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</row>
    <row r="248" spans="1:26" s="3" customFormat="1" x14ac:dyDescent="0.25">
      <c r="A248" s="2"/>
      <c r="B248" s="18"/>
      <c r="C248"/>
      <c r="D248"/>
      <c r="E248"/>
      <c r="F248"/>
      <c r="G248"/>
      <c r="H248" t="str">
        <f t="shared" si="9"/>
        <v xml:space="preserve"> </v>
      </c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</row>
    <row r="249" spans="1:26" s="3" customFormat="1" x14ac:dyDescent="0.25">
      <c r="A249" s="2"/>
      <c r="B249" s="18"/>
      <c r="C249"/>
      <c r="D249"/>
      <c r="E249"/>
      <c r="F249"/>
      <c r="G249"/>
      <c r="H249" t="str">
        <f t="shared" si="9"/>
        <v xml:space="preserve"> </v>
      </c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</row>
    <row r="250" spans="1:26" s="3" customFormat="1" x14ac:dyDescent="0.25">
      <c r="A250" s="2"/>
      <c r="B250" s="18"/>
      <c r="C250"/>
      <c r="D250"/>
      <c r="E250"/>
      <c r="F250"/>
      <c r="G250"/>
      <c r="H250" t="str">
        <f t="shared" si="9"/>
        <v xml:space="preserve"> </v>
      </c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</row>
    <row r="251" spans="1:26" s="3" customFormat="1" x14ac:dyDescent="0.25">
      <c r="A251" s="2"/>
      <c r="B251" s="18"/>
      <c r="C251"/>
      <c r="D251"/>
      <c r="E251"/>
      <c r="F251"/>
      <c r="G251"/>
      <c r="H251" t="str">
        <f t="shared" si="9"/>
        <v xml:space="preserve"> </v>
      </c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</row>
    <row r="252" spans="1:26" s="3" customFormat="1" x14ac:dyDescent="0.25">
      <c r="A252" s="2"/>
      <c r="B252" s="18"/>
      <c r="C252"/>
      <c r="D252"/>
      <c r="E252"/>
      <c r="F252"/>
      <c r="G252"/>
      <c r="H252" t="str">
        <f t="shared" si="9"/>
        <v xml:space="preserve"> </v>
      </c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</row>
    <row r="253" spans="1:26" s="3" customFormat="1" x14ac:dyDescent="0.25">
      <c r="A253" s="2"/>
      <c r="B253" s="18"/>
      <c r="C253"/>
      <c r="D253"/>
      <c r="E253"/>
      <c r="F253"/>
      <c r="G253"/>
      <c r="H253" t="str">
        <f t="shared" si="9"/>
        <v xml:space="preserve"> </v>
      </c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</row>
    <row r="254" spans="1:26" s="3" customFormat="1" x14ac:dyDescent="0.25">
      <c r="A254" s="2"/>
      <c r="B254" s="18"/>
      <c r="C254"/>
      <c r="D254"/>
      <c r="E254"/>
      <c r="F254"/>
      <c r="G254"/>
      <c r="H254" t="str">
        <f t="shared" si="9"/>
        <v xml:space="preserve"> </v>
      </c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</row>
    <row r="255" spans="1:26" s="3" customFormat="1" x14ac:dyDescent="0.25">
      <c r="A255" s="2"/>
      <c r="B255" s="18"/>
      <c r="C255"/>
      <c r="D255"/>
      <c r="E255"/>
      <c r="F255"/>
      <c r="G255"/>
      <c r="H255" t="str">
        <f t="shared" si="9"/>
        <v xml:space="preserve"> </v>
      </c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</row>
    <row r="256" spans="1:26" s="3" customFormat="1" x14ac:dyDescent="0.25">
      <c r="A256" s="2"/>
      <c r="B256" s="18"/>
      <c r="C256"/>
      <c r="D256"/>
      <c r="E256"/>
      <c r="F256"/>
      <c r="G256"/>
      <c r="H256" t="str">
        <f t="shared" si="9"/>
        <v xml:space="preserve"> </v>
      </c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</row>
    <row r="257" spans="1:26" s="3" customFormat="1" x14ac:dyDescent="0.25">
      <c r="A257" s="2"/>
      <c r="B257" s="18"/>
      <c r="C257"/>
      <c r="D257"/>
      <c r="E257"/>
      <c r="F257"/>
      <c r="G257"/>
      <c r="H257" t="str">
        <f t="shared" si="9"/>
        <v xml:space="preserve"> </v>
      </c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</row>
    <row r="258" spans="1:26" s="3" customFormat="1" x14ac:dyDescent="0.25">
      <c r="A258" s="2"/>
      <c r="B258" s="18"/>
      <c r="C258"/>
      <c r="D258"/>
      <c r="E258"/>
      <c r="F258"/>
      <c r="G258"/>
      <c r="H258" t="str">
        <f t="shared" si="9"/>
        <v xml:space="preserve"> </v>
      </c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</row>
    <row r="259" spans="1:26" s="3" customFormat="1" x14ac:dyDescent="0.25">
      <c r="A259" s="2"/>
      <c r="B259" s="18"/>
      <c r="C259"/>
      <c r="D259"/>
      <c r="E259"/>
      <c r="F259"/>
      <c r="G259"/>
      <c r="H259" t="str">
        <f t="shared" si="9"/>
        <v xml:space="preserve"> </v>
      </c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</row>
    <row r="260" spans="1:26" s="3" customFormat="1" x14ac:dyDescent="0.25">
      <c r="A260" s="2"/>
      <c r="B260" s="18"/>
      <c r="C260"/>
      <c r="D260"/>
      <c r="E260"/>
      <c r="F260"/>
      <c r="G260"/>
      <c r="H260" t="str">
        <f t="shared" si="9"/>
        <v xml:space="preserve"> </v>
      </c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</row>
    <row r="261" spans="1:26" s="3" customFormat="1" x14ac:dyDescent="0.25">
      <c r="A261" s="2"/>
      <c r="B261" s="18"/>
      <c r="C261"/>
      <c r="D261"/>
      <c r="E261"/>
      <c r="F261"/>
      <c r="G261"/>
      <c r="H261" t="str">
        <f t="shared" si="9"/>
        <v xml:space="preserve"> </v>
      </c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</row>
    <row r="262" spans="1:26" s="3" customFormat="1" x14ac:dyDescent="0.25">
      <c r="A262" s="2"/>
      <c r="B262" s="18"/>
      <c r="C262"/>
      <c r="D262"/>
      <c r="E262"/>
      <c r="F262"/>
      <c r="G262"/>
      <c r="H262" t="str">
        <f t="shared" si="9"/>
        <v xml:space="preserve"> </v>
      </c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</row>
    <row r="263" spans="1:26" s="3" customFormat="1" x14ac:dyDescent="0.25">
      <c r="A263" s="2"/>
      <c r="B263" s="18"/>
      <c r="C263"/>
      <c r="D263"/>
      <c r="E263"/>
      <c r="F263"/>
      <c r="G263"/>
      <c r="H263" t="str">
        <f t="shared" si="9"/>
        <v xml:space="preserve"> </v>
      </c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</row>
    <row r="264" spans="1:26" s="3" customFormat="1" x14ac:dyDescent="0.25">
      <c r="A264" s="2"/>
      <c r="B264" s="18"/>
      <c r="C264"/>
      <c r="D264"/>
      <c r="E264"/>
      <c r="F264"/>
      <c r="G264"/>
      <c r="H264" t="str">
        <f t="shared" si="9"/>
        <v xml:space="preserve"> </v>
      </c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</row>
    <row r="265" spans="1:26" s="3" customFormat="1" x14ac:dyDescent="0.25">
      <c r="A265" s="2"/>
      <c r="B265" s="18"/>
      <c r="C265"/>
      <c r="D265"/>
      <c r="E265"/>
      <c r="F265"/>
      <c r="G265"/>
      <c r="H265" t="str">
        <f t="shared" si="9"/>
        <v xml:space="preserve"> </v>
      </c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</row>
    <row r="266" spans="1:26" s="3" customFormat="1" x14ac:dyDescent="0.25">
      <c r="A266" s="2"/>
      <c r="B266" s="18"/>
      <c r="C266"/>
      <c r="D266"/>
      <c r="E266"/>
      <c r="F266"/>
      <c r="G266"/>
      <c r="H266" t="str">
        <f t="shared" si="9"/>
        <v xml:space="preserve"> </v>
      </c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</row>
    <row r="267" spans="1:26" s="3" customFormat="1" x14ac:dyDescent="0.25">
      <c r="A267" s="2"/>
      <c r="B267" s="18"/>
      <c r="C267"/>
      <c r="D267"/>
      <c r="E267"/>
      <c r="F267"/>
      <c r="G267"/>
      <c r="H267" t="str">
        <f t="shared" si="9"/>
        <v xml:space="preserve"> </v>
      </c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</row>
    <row r="268" spans="1:26" s="3" customFormat="1" x14ac:dyDescent="0.25">
      <c r="A268" s="2"/>
      <c r="B268" s="18"/>
      <c r="C268"/>
      <c r="D268"/>
      <c r="E268"/>
      <c r="F268"/>
      <c r="G268"/>
      <c r="H268" t="str">
        <f t="shared" si="9"/>
        <v xml:space="preserve"> </v>
      </c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</row>
    <row r="269" spans="1:26" s="3" customFormat="1" x14ac:dyDescent="0.25">
      <c r="A269" s="2"/>
      <c r="B269" s="18"/>
      <c r="C269"/>
      <c r="D269"/>
      <c r="E269"/>
      <c r="F269"/>
      <c r="G269"/>
      <c r="H269" t="str">
        <f t="shared" si="9"/>
        <v xml:space="preserve"> </v>
      </c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</row>
    <row r="270" spans="1:26" s="3" customFormat="1" x14ac:dyDescent="0.25">
      <c r="A270" s="2"/>
      <c r="B270" s="18"/>
      <c r="C270"/>
      <c r="D270"/>
      <c r="E270"/>
      <c r="F270"/>
      <c r="G270"/>
      <c r="H270" t="str">
        <f t="shared" si="9"/>
        <v xml:space="preserve"> </v>
      </c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</row>
    <row r="271" spans="1:26" s="3" customFormat="1" x14ac:dyDescent="0.25">
      <c r="A271" s="2"/>
      <c r="B271" s="18"/>
      <c r="C271"/>
      <c r="D271"/>
      <c r="E271"/>
      <c r="F271"/>
      <c r="G271"/>
      <c r="H271" t="str">
        <f t="shared" si="9"/>
        <v xml:space="preserve"> </v>
      </c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</row>
    <row r="272" spans="1:26" s="3" customFormat="1" x14ac:dyDescent="0.25">
      <c r="A272" s="2"/>
      <c r="B272" s="18"/>
      <c r="C272"/>
      <c r="D272"/>
      <c r="E272"/>
      <c r="F272"/>
      <c r="G272"/>
      <c r="H272" t="str">
        <f t="shared" si="9"/>
        <v xml:space="preserve"> </v>
      </c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</row>
    <row r="273" spans="1:26" s="3" customFormat="1" x14ac:dyDescent="0.25">
      <c r="A273" s="2"/>
      <c r="B273" s="18"/>
      <c r="C273"/>
      <c r="D273"/>
      <c r="E273"/>
      <c r="F273"/>
      <c r="G273"/>
      <c r="H273" t="str">
        <f t="shared" si="9"/>
        <v xml:space="preserve"> </v>
      </c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</row>
    <row r="274" spans="1:26" s="3" customFormat="1" x14ac:dyDescent="0.25">
      <c r="A274" s="2"/>
      <c r="B274" s="18"/>
      <c r="C274"/>
      <c r="D274"/>
      <c r="E274"/>
      <c r="F274"/>
      <c r="G274"/>
      <c r="H274" t="str">
        <f t="shared" si="9"/>
        <v xml:space="preserve"> </v>
      </c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</row>
    <row r="275" spans="1:26" s="3" customFormat="1" x14ac:dyDescent="0.25">
      <c r="A275" s="2"/>
      <c r="B275" s="18"/>
      <c r="C275"/>
      <c r="D275"/>
      <c r="E275"/>
      <c r="F275"/>
      <c r="G275"/>
      <c r="H275" t="str">
        <f t="shared" si="9"/>
        <v xml:space="preserve"> </v>
      </c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</row>
    <row r="276" spans="1:26" s="3" customFormat="1" x14ac:dyDescent="0.25">
      <c r="A276" s="2"/>
      <c r="B276" s="18"/>
      <c r="C276"/>
      <c r="D276"/>
      <c r="E276"/>
      <c r="F276"/>
      <c r="G276"/>
      <c r="H276" t="str">
        <f t="shared" si="9"/>
        <v xml:space="preserve"> </v>
      </c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</row>
    <row r="277" spans="1:26" s="3" customFormat="1" x14ac:dyDescent="0.25">
      <c r="A277" s="2"/>
      <c r="B277" s="18"/>
      <c r="C277"/>
      <c r="D277"/>
      <c r="E277"/>
      <c r="F277"/>
      <c r="G277"/>
      <c r="H277" t="str">
        <f t="shared" si="9"/>
        <v xml:space="preserve"> </v>
      </c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</row>
    <row r="278" spans="1:26" s="3" customFormat="1" x14ac:dyDescent="0.25">
      <c r="A278" s="2"/>
      <c r="B278" s="18"/>
      <c r="C278"/>
      <c r="D278"/>
      <c r="E278"/>
      <c r="F278"/>
      <c r="G278"/>
      <c r="H278" t="str">
        <f t="shared" si="9"/>
        <v xml:space="preserve"> </v>
      </c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</row>
    <row r="279" spans="1:26" s="3" customFormat="1" x14ac:dyDescent="0.25">
      <c r="A279" s="2"/>
      <c r="B279" s="18"/>
      <c r="C279"/>
      <c r="D279"/>
      <c r="E279"/>
      <c r="F279"/>
      <c r="G279"/>
      <c r="H279" t="str">
        <f t="shared" si="9"/>
        <v xml:space="preserve"> </v>
      </c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</row>
    <row r="280" spans="1:26" s="3" customFormat="1" x14ac:dyDescent="0.25">
      <c r="A280" s="2"/>
      <c r="B280" s="18"/>
      <c r="C280"/>
      <c r="D280"/>
      <c r="E280"/>
      <c r="F280"/>
      <c r="G280"/>
      <c r="H280" t="str">
        <f t="shared" si="9"/>
        <v xml:space="preserve"> </v>
      </c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</row>
    <row r="281" spans="1:26" s="3" customFormat="1" x14ac:dyDescent="0.25">
      <c r="A281" s="2"/>
      <c r="B281" s="18"/>
      <c r="C281"/>
      <c r="D281"/>
      <c r="E281"/>
      <c r="F281"/>
      <c r="G281"/>
      <c r="H281" t="str">
        <f t="shared" si="9"/>
        <v xml:space="preserve"> </v>
      </c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</row>
    <row r="282" spans="1:26" s="3" customFormat="1" x14ac:dyDescent="0.25">
      <c r="A282" s="2"/>
      <c r="B282" s="18"/>
      <c r="C282"/>
      <c r="D282"/>
      <c r="E282"/>
      <c r="F282"/>
      <c r="G282"/>
      <c r="H282" t="str">
        <f t="shared" si="9"/>
        <v xml:space="preserve"> </v>
      </c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</row>
    <row r="283" spans="1:26" s="3" customFormat="1" x14ac:dyDescent="0.25">
      <c r="A283" s="2"/>
      <c r="B283" s="18"/>
      <c r="C283"/>
      <c r="D283"/>
      <c r="E283"/>
      <c r="F283"/>
      <c r="G283"/>
      <c r="H283" t="str">
        <f t="shared" si="9"/>
        <v xml:space="preserve"> </v>
      </c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</row>
    <row r="284" spans="1:26" s="3" customFormat="1" x14ac:dyDescent="0.25">
      <c r="A284" s="2"/>
      <c r="B284" s="18"/>
      <c r="C284"/>
      <c r="D284"/>
      <c r="E284"/>
      <c r="F284"/>
      <c r="G284"/>
      <c r="H284" t="str">
        <f t="shared" si="9"/>
        <v xml:space="preserve"> </v>
      </c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</row>
    <row r="285" spans="1:26" s="3" customFormat="1" x14ac:dyDescent="0.25">
      <c r="A285" s="2"/>
      <c r="B285" s="18"/>
      <c r="C285"/>
      <c r="D285"/>
      <c r="E285"/>
      <c r="F285"/>
      <c r="G285"/>
      <c r="H285" t="str">
        <f t="shared" si="9"/>
        <v xml:space="preserve"> </v>
      </c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</row>
    <row r="286" spans="1:26" s="3" customFormat="1" x14ac:dyDescent="0.25">
      <c r="A286" s="2"/>
      <c r="B286" s="18"/>
      <c r="C286"/>
      <c r="D286"/>
      <c r="E286"/>
      <c r="F286"/>
      <c r="G286"/>
      <c r="H286" t="str">
        <f t="shared" si="9"/>
        <v xml:space="preserve"> </v>
      </c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</row>
    <row r="287" spans="1:26" s="3" customFormat="1" x14ac:dyDescent="0.25">
      <c r="A287" s="2"/>
      <c r="B287" s="18"/>
      <c r="C287"/>
      <c r="D287"/>
      <c r="E287"/>
      <c r="F287"/>
      <c r="G287"/>
      <c r="H287" t="str">
        <f t="shared" si="9"/>
        <v xml:space="preserve"> </v>
      </c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</row>
    <row r="288" spans="1:26" s="3" customFormat="1" x14ac:dyDescent="0.25">
      <c r="A288" s="2"/>
      <c r="B288" s="18"/>
      <c r="C288"/>
      <c r="D288"/>
      <c r="E288"/>
      <c r="F288"/>
      <c r="G288"/>
      <c r="H288" t="str">
        <f t="shared" si="9"/>
        <v xml:space="preserve"> </v>
      </c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</row>
    <row r="289" spans="1:26" s="3" customFormat="1" x14ac:dyDescent="0.25">
      <c r="A289" s="2"/>
      <c r="B289" s="18"/>
      <c r="C289"/>
      <c r="D289"/>
      <c r="E289"/>
      <c r="F289"/>
      <c r="G289"/>
      <c r="H289" t="str">
        <f t="shared" si="9"/>
        <v xml:space="preserve"> </v>
      </c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</row>
    <row r="290" spans="1:26" s="3" customFormat="1" x14ac:dyDescent="0.25">
      <c r="A290" s="2"/>
      <c r="B290" s="18"/>
      <c r="C290"/>
      <c r="D290"/>
      <c r="E290"/>
      <c r="F290"/>
      <c r="G290"/>
      <c r="H290" t="str">
        <f t="shared" si="9"/>
        <v xml:space="preserve"> </v>
      </c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</row>
    <row r="291" spans="1:26" s="3" customFormat="1" x14ac:dyDescent="0.25">
      <c r="A291" s="2"/>
      <c r="B291" s="18"/>
      <c r="C291"/>
      <c r="D291"/>
      <c r="E291"/>
      <c r="F291"/>
      <c r="G291"/>
      <c r="H291" t="str">
        <f t="shared" si="9"/>
        <v xml:space="preserve"> </v>
      </c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</row>
    <row r="292" spans="1:26" s="3" customFormat="1" x14ac:dyDescent="0.25">
      <c r="A292" s="2"/>
      <c r="B292" s="18"/>
      <c r="C292"/>
      <c r="D292"/>
      <c r="E292"/>
      <c r="F292"/>
      <c r="G292"/>
      <c r="H292" t="str">
        <f t="shared" si="9"/>
        <v xml:space="preserve"> </v>
      </c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</row>
    <row r="293" spans="1:26" s="3" customFormat="1" x14ac:dyDescent="0.25">
      <c r="A293" s="2"/>
      <c r="B293" s="18"/>
      <c r="C293"/>
      <c r="D293"/>
      <c r="E293"/>
      <c r="F293"/>
      <c r="G293"/>
      <c r="H293" t="str">
        <f t="shared" si="9"/>
        <v xml:space="preserve"> </v>
      </c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</row>
    <row r="294" spans="1:26" s="3" customFormat="1" x14ac:dyDescent="0.25">
      <c r="A294" s="2"/>
      <c r="B294" s="18"/>
      <c r="C294"/>
      <c r="D294"/>
      <c r="E294"/>
      <c r="F294"/>
      <c r="G294"/>
      <c r="H294" t="str">
        <f t="shared" si="9"/>
        <v xml:space="preserve"> </v>
      </c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</row>
    <row r="295" spans="1:26" s="3" customFormat="1" x14ac:dyDescent="0.25">
      <c r="A295" s="2"/>
      <c r="B295" s="18"/>
      <c r="C295"/>
      <c r="D295"/>
      <c r="E295"/>
      <c r="F295"/>
      <c r="G295"/>
      <c r="H295" t="str">
        <f t="shared" si="9"/>
        <v xml:space="preserve"> </v>
      </c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</row>
    <row r="296" spans="1:26" s="3" customFormat="1" x14ac:dyDescent="0.25">
      <c r="A296" s="2"/>
      <c r="B296" s="18"/>
      <c r="C296"/>
      <c r="D296"/>
      <c r="E296"/>
      <c r="F296"/>
      <c r="G296"/>
      <c r="H296" t="str">
        <f t="shared" si="9"/>
        <v xml:space="preserve"> </v>
      </c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</row>
    <row r="297" spans="1:26" s="3" customFormat="1" x14ac:dyDescent="0.25">
      <c r="A297" s="2"/>
      <c r="B297" s="18"/>
      <c r="C297"/>
      <c r="D297"/>
      <c r="E297"/>
      <c r="F297"/>
      <c r="G297"/>
      <c r="H297" t="str">
        <f t="shared" si="9"/>
        <v xml:space="preserve"> </v>
      </c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</row>
    <row r="298" spans="1:26" s="3" customFormat="1" x14ac:dyDescent="0.25">
      <c r="A298" s="2"/>
      <c r="B298" s="18"/>
      <c r="C298"/>
      <c r="D298"/>
      <c r="E298"/>
      <c r="F298"/>
      <c r="G298"/>
      <c r="H298" t="str">
        <f t="shared" si="9"/>
        <v xml:space="preserve"> </v>
      </c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</row>
    <row r="299" spans="1:26" s="3" customFormat="1" x14ac:dyDescent="0.25">
      <c r="A299" s="2"/>
      <c r="B299" s="18"/>
      <c r="C299"/>
      <c r="D299"/>
      <c r="E299"/>
      <c r="F299"/>
      <c r="G299"/>
      <c r="H299" t="str">
        <f t="shared" si="9"/>
        <v xml:space="preserve"> </v>
      </c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</row>
    <row r="300" spans="1:26" s="3" customFormat="1" x14ac:dyDescent="0.25">
      <c r="A300" s="2"/>
      <c r="B300" s="18"/>
      <c r="C300"/>
      <c r="D300"/>
      <c r="E300"/>
      <c r="F300"/>
      <c r="G300"/>
      <c r="H300" t="str">
        <f t="shared" si="9"/>
        <v xml:space="preserve"> </v>
      </c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</row>
    <row r="301" spans="1:26" s="3" customFormat="1" x14ac:dyDescent="0.25">
      <c r="A301" s="2"/>
      <c r="B301" s="18"/>
      <c r="C301"/>
      <c r="D301"/>
      <c r="E301"/>
      <c r="F301"/>
      <c r="G301"/>
      <c r="H301" t="str">
        <f t="shared" si="9"/>
        <v xml:space="preserve"> </v>
      </c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</row>
    <row r="302" spans="1:26" s="3" customFormat="1" x14ac:dyDescent="0.25">
      <c r="A302" s="2"/>
      <c r="B302" s="18"/>
      <c r="C302"/>
      <c r="D302"/>
      <c r="E302"/>
      <c r="F302"/>
      <c r="G302"/>
      <c r="H302" t="str">
        <f t="shared" si="9"/>
        <v xml:space="preserve"> </v>
      </c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</row>
    <row r="303" spans="1:26" s="3" customFormat="1" x14ac:dyDescent="0.25">
      <c r="A303" s="2"/>
      <c r="B303" s="18"/>
      <c r="C303"/>
      <c r="D303"/>
      <c r="E303"/>
      <c r="F303"/>
      <c r="G303"/>
      <c r="H303" t="str">
        <f t="shared" si="9"/>
        <v xml:space="preserve"> </v>
      </c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</row>
    <row r="304" spans="1:26" s="3" customFormat="1" x14ac:dyDescent="0.25">
      <c r="A304" s="2"/>
      <c r="B304" s="18"/>
      <c r="C304"/>
      <c r="D304"/>
      <c r="E304"/>
      <c r="F304"/>
      <c r="G304"/>
      <c r="H304" t="str">
        <f t="shared" si="9"/>
        <v xml:space="preserve"> </v>
      </c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</row>
    <row r="305" spans="1:26" s="3" customFormat="1" x14ac:dyDescent="0.25">
      <c r="A305" s="2"/>
      <c r="B305" s="18"/>
      <c r="C305"/>
      <c r="D305"/>
      <c r="E305"/>
      <c r="F305"/>
      <c r="G305"/>
      <c r="H305" t="str">
        <f t="shared" ref="H305:H368" si="10">IF(E305="INTERFACE",G305," ")</f>
        <v xml:space="preserve"> </v>
      </c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</row>
    <row r="306" spans="1:26" s="3" customFormat="1" x14ac:dyDescent="0.25">
      <c r="A306" s="2"/>
      <c r="B306" s="18"/>
      <c r="C306"/>
      <c r="D306"/>
      <c r="E306"/>
      <c r="F306"/>
      <c r="G306"/>
      <c r="H306" t="str">
        <f t="shared" si="10"/>
        <v xml:space="preserve"> </v>
      </c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</row>
    <row r="307" spans="1:26" s="3" customFormat="1" x14ac:dyDescent="0.25">
      <c r="A307" s="2"/>
      <c r="B307" s="18"/>
      <c r="C307"/>
      <c r="D307"/>
      <c r="E307"/>
      <c r="F307"/>
      <c r="G307"/>
      <c r="H307" t="str">
        <f t="shared" si="10"/>
        <v xml:space="preserve"> </v>
      </c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</row>
    <row r="308" spans="1:26" s="3" customFormat="1" x14ac:dyDescent="0.25">
      <c r="A308" s="2"/>
      <c r="B308" s="18"/>
      <c r="C308"/>
      <c r="D308"/>
      <c r="E308"/>
      <c r="F308"/>
      <c r="G308"/>
      <c r="H308" t="str">
        <f t="shared" si="10"/>
        <v xml:space="preserve"> </v>
      </c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</row>
    <row r="309" spans="1:26" s="3" customFormat="1" x14ac:dyDescent="0.25">
      <c r="A309" s="2"/>
      <c r="B309" s="18"/>
      <c r="C309"/>
      <c r="D309"/>
      <c r="E309"/>
      <c r="F309"/>
      <c r="G309"/>
      <c r="H309" t="str">
        <f t="shared" si="10"/>
        <v xml:space="preserve"> </v>
      </c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</row>
    <row r="310" spans="1:26" s="3" customFormat="1" x14ac:dyDescent="0.25">
      <c r="A310" s="2"/>
      <c r="B310" s="18"/>
      <c r="C310"/>
      <c r="D310"/>
      <c r="E310"/>
      <c r="F310"/>
      <c r="G310"/>
      <c r="H310" t="str">
        <f t="shared" si="10"/>
        <v xml:space="preserve"> </v>
      </c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</row>
    <row r="311" spans="1:26" s="3" customFormat="1" x14ac:dyDescent="0.25">
      <c r="A311" s="2"/>
      <c r="B311" s="18"/>
      <c r="C311"/>
      <c r="D311"/>
      <c r="E311"/>
      <c r="F311"/>
      <c r="G311"/>
      <c r="H311" t="str">
        <f t="shared" si="10"/>
        <v xml:space="preserve"> </v>
      </c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</row>
    <row r="312" spans="1:26" s="3" customFormat="1" x14ac:dyDescent="0.25">
      <c r="A312" s="2"/>
      <c r="B312" s="18"/>
      <c r="C312"/>
      <c r="D312"/>
      <c r="E312"/>
      <c r="F312"/>
      <c r="G312"/>
      <c r="H312" t="str">
        <f t="shared" si="10"/>
        <v xml:space="preserve"> </v>
      </c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</row>
    <row r="313" spans="1:26" s="3" customFormat="1" x14ac:dyDescent="0.25">
      <c r="A313" s="2"/>
      <c r="B313" s="18"/>
      <c r="C313"/>
      <c r="D313"/>
      <c r="E313"/>
      <c r="F313"/>
      <c r="G313"/>
      <c r="H313" t="str">
        <f t="shared" si="10"/>
        <v xml:space="preserve"> </v>
      </c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</row>
    <row r="314" spans="1:26" s="3" customFormat="1" x14ac:dyDescent="0.25">
      <c r="A314" s="2"/>
      <c r="B314" s="18"/>
      <c r="C314"/>
      <c r="D314"/>
      <c r="E314"/>
      <c r="F314"/>
      <c r="G314"/>
      <c r="H314" t="str">
        <f t="shared" si="10"/>
        <v xml:space="preserve"> </v>
      </c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</row>
    <row r="315" spans="1:26" s="3" customFormat="1" x14ac:dyDescent="0.25">
      <c r="A315" s="2"/>
      <c r="B315" s="18"/>
      <c r="C315"/>
      <c r="D315"/>
      <c r="E315"/>
      <c r="F315"/>
      <c r="G315"/>
      <c r="H315" t="str">
        <f t="shared" si="10"/>
        <v xml:space="preserve"> </v>
      </c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</row>
    <row r="316" spans="1:26" s="3" customFormat="1" x14ac:dyDescent="0.25">
      <c r="A316" s="2"/>
      <c r="B316" s="18"/>
      <c r="C316"/>
      <c r="D316"/>
      <c r="E316"/>
      <c r="F316"/>
      <c r="G316"/>
      <c r="H316" t="str">
        <f t="shared" si="10"/>
        <v xml:space="preserve"> </v>
      </c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</row>
    <row r="317" spans="1:26" s="3" customFormat="1" x14ac:dyDescent="0.25">
      <c r="A317" s="2"/>
      <c r="B317" s="18"/>
      <c r="C317"/>
      <c r="D317"/>
      <c r="E317"/>
      <c r="F317"/>
      <c r="G317"/>
      <c r="H317" t="str">
        <f t="shared" si="10"/>
        <v xml:space="preserve"> </v>
      </c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</row>
    <row r="318" spans="1:26" s="3" customFormat="1" x14ac:dyDescent="0.25">
      <c r="A318" s="2"/>
      <c r="B318" s="18"/>
      <c r="C318"/>
      <c r="D318"/>
      <c r="E318"/>
      <c r="F318"/>
      <c r="G318"/>
      <c r="H318" t="str">
        <f t="shared" si="10"/>
        <v xml:space="preserve"> </v>
      </c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</row>
    <row r="319" spans="1:26" s="3" customFormat="1" x14ac:dyDescent="0.25">
      <c r="A319" s="2"/>
      <c r="B319" s="18"/>
      <c r="C319"/>
      <c r="D319"/>
      <c r="E319"/>
      <c r="F319"/>
      <c r="G319"/>
      <c r="H319" t="str">
        <f t="shared" si="10"/>
        <v xml:space="preserve"> </v>
      </c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</row>
    <row r="320" spans="1:26" s="3" customFormat="1" x14ac:dyDescent="0.25">
      <c r="A320" s="2"/>
      <c r="B320" s="18"/>
      <c r="C320"/>
      <c r="D320"/>
      <c r="E320"/>
      <c r="F320"/>
      <c r="G320"/>
      <c r="H320" t="str">
        <f t="shared" si="10"/>
        <v xml:space="preserve"> </v>
      </c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</row>
    <row r="321" spans="1:26" s="3" customFormat="1" x14ac:dyDescent="0.25">
      <c r="A321" s="2"/>
      <c r="B321" s="18"/>
      <c r="C321"/>
      <c r="D321"/>
      <c r="E321"/>
      <c r="F321"/>
      <c r="G321"/>
      <c r="H321" t="str">
        <f t="shared" si="10"/>
        <v xml:space="preserve"> </v>
      </c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</row>
    <row r="322" spans="1:26" s="3" customFormat="1" x14ac:dyDescent="0.25">
      <c r="A322" s="2"/>
      <c r="B322" s="18"/>
      <c r="C322"/>
      <c r="D322"/>
      <c r="E322"/>
      <c r="F322"/>
      <c r="G322"/>
      <c r="H322" t="str">
        <f t="shared" si="10"/>
        <v xml:space="preserve"> </v>
      </c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</row>
    <row r="323" spans="1:26" s="3" customFormat="1" x14ac:dyDescent="0.25">
      <c r="A323" s="2"/>
      <c r="B323" s="18"/>
      <c r="C323"/>
      <c r="D323"/>
      <c r="E323"/>
      <c r="F323"/>
      <c r="G323"/>
      <c r="H323" t="str">
        <f t="shared" si="10"/>
        <v xml:space="preserve"> </v>
      </c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</row>
    <row r="324" spans="1:26" s="3" customFormat="1" x14ac:dyDescent="0.25">
      <c r="A324" s="2"/>
      <c r="B324" s="18"/>
      <c r="C324"/>
      <c r="D324"/>
      <c r="E324"/>
      <c r="F324"/>
      <c r="G324"/>
      <c r="H324" t="str">
        <f t="shared" si="10"/>
        <v xml:space="preserve"> </v>
      </c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</row>
    <row r="325" spans="1:26" s="3" customFormat="1" x14ac:dyDescent="0.25">
      <c r="A325" s="2"/>
      <c r="B325" s="18"/>
      <c r="C325"/>
      <c r="D325"/>
      <c r="E325"/>
      <c r="F325"/>
      <c r="G325"/>
      <c r="H325" t="str">
        <f t="shared" si="10"/>
        <v xml:space="preserve"> </v>
      </c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</row>
    <row r="326" spans="1:26" s="3" customFormat="1" x14ac:dyDescent="0.25">
      <c r="A326" s="2"/>
      <c r="B326" s="18"/>
      <c r="C326"/>
      <c r="D326"/>
      <c r="E326"/>
      <c r="F326"/>
      <c r="G326"/>
      <c r="H326" t="str">
        <f t="shared" si="10"/>
        <v xml:space="preserve"> </v>
      </c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</row>
    <row r="327" spans="1:26" s="3" customFormat="1" x14ac:dyDescent="0.25">
      <c r="A327" s="2"/>
      <c r="B327" s="18"/>
      <c r="C327"/>
      <c r="D327"/>
      <c r="E327"/>
      <c r="F327"/>
      <c r="G327"/>
      <c r="H327" t="str">
        <f t="shared" si="10"/>
        <v xml:space="preserve"> </v>
      </c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</row>
    <row r="328" spans="1:26" s="3" customFormat="1" x14ac:dyDescent="0.25">
      <c r="A328" s="2"/>
      <c r="B328" s="18"/>
      <c r="C328"/>
      <c r="D328"/>
      <c r="E328"/>
      <c r="F328"/>
      <c r="G328"/>
      <c r="H328" t="str">
        <f t="shared" si="10"/>
        <v xml:space="preserve"> </v>
      </c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</row>
    <row r="329" spans="1:26" s="3" customFormat="1" x14ac:dyDescent="0.25">
      <c r="A329" s="2"/>
      <c r="B329" s="18"/>
      <c r="C329"/>
      <c r="D329"/>
      <c r="E329"/>
      <c r="F329"/>
      <c r="G329"/>
      <c r="H329" t="str">
        <f t="shared" si="10"/>
        <v xml:space="preserve"> </v>
      </c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</row>
    <row r="330" spans="1:26" s="3" customFormat="1" x14ac:dyDescent="0.25">
      <c r="A330" s="2"/>
      <c r="B330" s="18"/>
      <c r="C330"/>
      <c r="D330"/>
      <c r="E330"/>
      <c r="F330"/>
      <c r="G330"/>
      <c r="H330" t="str">
        <f t="shared" si="10"/>
        <v xml:space="preserve"> </v>
      </c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</row>
    <row r="331" spans="1:26" s="3" customFormat="1" x14ac:dyDescent="0.25">
      <c r="A331" s="2"/>
      <c r="B331" s="18"/>
      <c r="C331"/>
      <c r="D331"/>
      <c r="E331"/>
      <c r="F331"/>
      <c r="G331"/>
      <c r="H331" t="str">
        <f t="shared" si="10"/>
        <v xml:space="preserve"> </v>
      </c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</row>
    <row r="332" spans="1:26" s="3" customFormat="1" x14ac:dyDescent="0.25">
      <c r="A332" s="2"/>
      <c r="B332" s="18"/>
      <c r="C332"/>
      <c r="D332"/>
      <c r="E332"/>
      <c r="F332"/>
      <c r="G332"/>
      <c r="H332" t="str">
        <f t="shared" si="10"/>
        <v xml:space="preserve"> </v>
      </c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</row>
    <row r="333" spans="1:26" s="3" customFormat="1" x14ac:dyDescent="0.25">
      <c r="A333" s="2"/>
      <c r="B333" s="18"/>
      <c r="C333"/>
      <c r="D333"/>
      <c r="E333"/>
      <c r="F333"/>
      <c r="G333"/>
      <c r="H333" t="str">
        <f t="shared" si="10"/>
        <v xml:space="preserve"> </v>
      </c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</row>
    <row r="334" spans="1:26" s="3" customFormat="1" x14ac:dyDescent="0.25">
      <c r="A334" s="2"/>
      <c r="B334" s="18"/>
      <c r="C334"/>
      <c r="D334"/>
      <c r="E334"/>
      <c r="F334"/>
      <c r="G334"/>
      <c r="H334" t="str">
        <f t="shared" si="10"/>
        <v xml:space="preserve"> </v>
      </c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</row>
    <row r="335" spans="1:26" s="3" customFormat="1" x14ac:dyDescent="0.25">
      <c r="A335" s="2"/>
      <c r="B335" s="18"/>
      <c r="C335"/>
      <c r="D335"/>
      <c r="E335"/>
      <c r="F335"/>
      <c r="G335"/>
      <c r="H335" t="str">
        <f t="shared" si="10"/>
        <v xml:space="preserve"> </v>
      </c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</row>
    <row r="336" spans="1:26" s="3" customFormat="1" x14ac:dyDescent="0.25">
      <c r="A336" s="2"/>
      <c r="B336" s="18"/>
      <c r="C336"/>
      <c r="D336"/>
      <c r="E336"/>
      <c r="F336"/>
      <c r="G336"/>
      <c r="H336" t="str">
        <f t="shared" si="10"/>
        <v xml:space="preserve"> </v>
      </c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</row>
    <row r="337" spans="1:26" s="3" customFormat="1" x14ac:dyDescent="0.25">
      <c r="A337" s="2"/>
      <c r="B337" s="18"/>
      <c r="C337"/>
      <c r="D337"/>
      <c r="E337"/>
      <c r="F337"/>
      <c r="G337"/>
      <c r="H337" t="str">
        <f t="shared" si="10"/>
        <v xml:space="preserve"> </v>
      </c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</row>
    <row r="338" spans="1:26" s="3" customFormat="1" x14ac:dyDescent="0.25">
      <c r="A338" s="2"/>
      <c r="B338" s="18"/>
      <c r="C338"/>
      <c r="D338"/>
      <c r="E338"/>
      <c r="F338"/>
      <c r="G338"/>
      <c r="H338" t="str">
        <f t="shared" si="10"/>
        <v xml:space="preserve"> </v>
      </c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</row>
    <row r="339" spans="1:26" s="3" customFormat="1" x14ac:dyDescent="0.25">
      <c r="A339" s="2"/>
      <c r="B339" s="18"/>
      <c r="C339"/>
      <c r="D339"/>
      <c r="E339"/>
      <c r="F339"/>
      <c r="G339"/>
      <c r="H339" t="str">
        <f t="shared" si="10"/>
        <v xml:space="preserve"> </v>
      </c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</row>
    <row r="340" spans="1:26" s="3" customFormat="1" x14ac:dyDescent="0.25">
      <c r="A340" s="2"/>
      <c r="B340" s="18"/>
      <c r="C340"/>
      <c r="D340"/>
      <c r="E340"/>
      <c r="F340"/>
      <c r="G340"/>
      <c r="H340" t="str">
        <f t="shared" si="10"/>
        <v xml:space="preserve"> </v>
      </c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</row>
    <row r="341" spans="1:26" s="3" customFormat="1" x14ac:dyDescent="0.25">
      <c r="A341" s="2"/>
      <c r="B341" s="18"/>
      <c r="C341"/>
      <c r="D341"/>
      <c r="E341"/>
      <c r="F341"/>
      <c r="G341"/>
      <c r="H341" t="str">
        <f t="shared" si="10"/>
        <v xml:space="preserve"> </v>
      </c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</row>
    <row r="342" spans="1:26" s="3" customFormat="1" x14ac:dyDescent="0.25">
      <c r="A342" s="2"/>
      <c r="B342" s="18"/>
      <c r="C342"/>
      <c r="D342"/>
      <c r="E342"/>
      <c r="F342"/>
      <c r="G342"/>
      <c r="H342" t="str">
        <f t="shared" si="10"/>
        <v xml:space="preserve"> </v>
      </c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</row>
    <row r="343" spans="1:26" s="3" customFormat="1" x14ac:dyDescent="0.25">
      <c r="A343" s="2"/>
      <c r="B343" s="18"/>
      <c r="C343"/>
      <c r="D343"/>
      <c r="E343"/>
      <c r="F343"/>
      <c r="G343"/>
      <c r="H343" t="str">
        <f t="shared" si="10"/>
        <v xml:space="preserve"> </v>
      </c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</row>
    <row r="344" spans="1:26" s="3" customFormat="1" x14ac:dyDescent="0.25">
      <c r="A344" s="2"/>
      <c r="B344" s="18"/>
      <c r="C344"/>
      <c r="D344"/>
      <c r="E344"/>
      <c r="F344"/>
      <c r="G344"/>
      <c r="H344" t="str">
        <f t="shared" si="10"/>
        <v xml:space="preserve"> </v>
      </c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</row>
    <row r="345" spans="1:26" s="3" customFormat="1" x14ac:dyDescent="0.25">
      <c r="A345" s="2"/>
      <c r="B345" s="18"/>
      <c r="C345"/>
      <c r="D345"/>
      <c r="E345"/>
      <c r="F345"/>
      <c r="G345"/>
      <c r="H345" t="str">
        <f t="shared" si="10"/>
        <v xml:space="preserve"> </v>
      </c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</row>
    <row r="346" spans="1:26" s="3" customFormat="1" x14ac:dyDescent="0.25">
      <c r="A346" s="2"/>
      <c r="B346" s="18"/>
      <c r="C346"/>
      <c r="D346"/>
      <c r="E346"/>
      <c r="F346"/>
      <c r="G346"/>
      <c r="H346" t="str">
        <f t="shared" si="10"/>
        <v xml:space="preserve"> </v>
      </c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</row>
    <row r="347" spans="1:26" s="3" customFormat="1" x14ac:dyDescent="0.25">
      <c r="A347" s="2"/>
      <c r="B347" s="18"/>
      <c r="C347"/>
      <c r="D347"/>
      <c r="E347"/>
      <c r="F347"/>
      <c r="G347"/>
      <c r="H347" t="str">
        <f t="shared" si="10"/>
        <v xml:space="preserve"> </v>
      </c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</row>
    <row r="348" spans="1:26" s="3" customFormat="1" x14ac:dyDescent="0.25">
      <c r="A348" s="2"/>
      <c r="B348" s="18"/>
      <c r="C348"/>
      <c r="D348"/>
      <c r="E348"/>
      <c r="F348"/>
      <c r="G348"/>
      <c r="H348" t="str">
        <f t="shared" si="10"/>
        <v xml:space="preserve"> </v>
      </c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</row>
    <row r="349" spans="1:26" s="3" customFormat="1" x14ac:dyDescent="0.25">
      <c r="A349" s="2"/>
      <c r="B349" s="18"/>
      <c r="C349"/>
      <c r="D349"/>
      <c r="E349"/>
      <c r="F349"/>
      <c r="G349"/>
      <c r="H349" t="str">
        <f t="shared" si="10"/>
        <v xml:space="preserve"> </v>
      </c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</row>
    <row r="350" spans="1:26" s="3" customFormat="1" x14ac:dyDescent="0.25">
      <c r="A350" s="2"/>
      <c r="B350" s="18"/>
      <c r="C350"/>
      <c r="D350"/>
      <c r="E350"/>
      <c r="F350"/>
      <c r="G350"/>
      <c r="H350" t="str">
        <f t="shared" si="10"/>
        <v xml:space="preserve"> </v>
      </c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</row>
    <row r="351" spans="1:26" s="3" customFormat="1" x14ac:dyDescent="0.25">
      <c r="A351" s="2"/>
      <c r="B351" s="18"/>
      <c r="C351"/>
      <c r="D351"/>
      <c r="E351"/>
      <c r="F351"/>
      <c r="G351"/>
      <c r="H351" t="str">
        <f t="shared" si="10"/>
        <v xml:space="preserve"> </v>
      </c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</row>
    <row r="352" spans="1:26" s="3" customFormat="1" x14ac:dyDescent="0.25">
      <c r="A352" s="2"/>
      <c r="B352" s="18"/>
      <c r="C352"/>
      <c r="D352"/>
      <c r="E352"/>
      <c r="F352"/>
      <c r="G352"/>
      <c r="H352" t="str">
        <f t="shared" si="10"/>
        <v xml:space="preserve"> </v>
      </c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</row>
    <row r="353" spans="1:26" s="3" customFormat="1" x14ac:dyDescent="0.25">
      <c r="A353" s="2"/>
      <c r="B353" s="18"/>
      <c r="C353"/>
      <c r="D353"/>
      <c r="E353"/>
      <c r="F353"/>
      <c r="G353"/>
      <c r="H353" t="str">
        <f t="shared" si="10"/>
        <v xml:space="preserve"> </v>
      </c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</row>
    <row r="354" spans="1:26" s="3" customFormat="1" x14ac:dyDescent="0.25">
      <c r="A354" s="2"/>
      <c r="B354" s="18"/>
      <c r="C354"/>
      <c r="D354"/>
      <c r="E354"/>
      <c r="F354"/>
      <c r="G354"/>
      <c r="H354" t="str">
        <f t="shared" si="10"/>
        <v xml:space="preserve"> </v>
      </c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</row>
    <row r="355" spans="1:26" s="3" customFormat="1" x14ac:dyDescent="0.25">
      <c r="A355" s="2"/>
      <c r="B355" s="18"/>
      <c r="C355"/>
      <c r="D355"/>
      <c r="E355"/>
      <c r="F355"/>
      <c r="G355"/>
      <c r="H355" t="str">
        <f t="shared" si="10"/>
        <v xml:space="preserve"> </v>
      </c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</row>
    <row r="356" spans="1:26" s="3" customFormat="1" x14ac:dyDescent="0.25">
      <c r="A356" s="2"/>
      <c r="B356" s="18"/>
      <c r="C356"/>
      <c r="D356"/>
      <c r="E356"/>
      <c r="F356"/>
      <c r="G356"/>
      <c r="H356" t="str">
        <f t="shared" si="10"/>
        <v xml:space="preserve"> </v>
      </c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</row>
    <row r="357" spans="1:26" s="3" customFormat="1" x14ac:dyDescent="0.25">
      <c r="A357" s="2"/>
      <c r="B357" s="18"/>
      <c r="C357"/>
      <c r="D357"/>
      <c r="E357"/>
      <c r="F357"/>
      <c r="G357"/>
      <c r="H357" t="str">
        <f t="shared" si="10"/>
        <v xml:space="preserve"> </v>
      </c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</row>
    <row r="358" spans="1:26" s="3" customFormat="1" x14ac:dyDescent="0.25">
      <c r="A358" s="2"/>
      <c r="B358" s="18"/>
      <c r="C358"/>
      <c r="D358"/>
      <c r="E358"/>
      <c r="F358"/>
      <c r="G358"/>
      <c r="H358" t="str">
        <f t="shared" si="10"/>
        <v xml:space="preserve"> </v>
      </c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</row>
    <row r="359" spans="1:26" s="3" customFormat="1" x14ac:dyDescent="0.25">
      <c r="A359" s="2"/>
      <c r="B359" s="18"/>
      <c r="C359"/>
      <c r="D359"/>
      <c r="E359"/>
      <c r="F359"/>
      <c r="G359"/>
      <c r="H359" t="str">
        <f t="shared" si="10"/>
        <v xml:space="preserve"> </v>
      </c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</row>
    <row r="360" spans="1:26" s="3" customFormat="1" x14ac:dyDescent="0.25">
      <c r="A360" s="2"/>
      <c r="B360" s="18"/>
      <c r="C360"/>
      <c r="D360"/>
      <c r="E360"/>
      <c r="F360"/>
      <c r="G360"/>
      <c r="H360" t="str">
        <f t="shared" si="10"/>
        <v xml:space="preserve"> </v>
      </c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</row>
    <row r="361" spans="1:26" s="3" customFormat="1" x14ac:dyDescent="0.25">
      <c r="A361" s="2"/>
      <c r="B361" s="18"/>
      <c r="C361"/>
      <c r="D361"/>
      <c r="E361"/>
      <c r="F361"/>
      <c r="G361"/>
      <c r="H361" t="str">
        <f t="shared" si="10"/>
        <v xml:space="preserve"> </v>
      </c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</row>
    <row r="362" spans="1:26" s="3" customFormat="1" x14ac:dyDescent="0.25">
      <c r="A362" s="2"/>
      <c r="B362" s="18"/>
      <c r="C362"/>
      <c r="D362"/>
      <c r="E362"/>
      <c r="F362"/>
      <c r="G362"/>
      <c r="H362" t="str">
        <f t="shared" si="10"/>
        <v xml:space="preserve"> </v>
      </c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</row>
    <row r="363" spans="1:26" s="3" customFormat="1" x14ac:dyDescent="0.25">
      <c r="A363" s="2"/>
      <c r="B363" s="18"/>
      <c r="C363"/>
      <c r="D363"/>
      <c r="E363"/>
      <c r="F363"/>
      <c r="G363"/>
      <c r="H363" t="str">
        <f t="shared" si="10"/>
        <v xml:space="preserve"> </v>
      </c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</row>
    <row r="364" spans="1:26" s="3" customFormat="1" x14ac:dyDescent="0.25">
      <c r="A364" s="2"/>
      <c r="B364" s="18"/>
      <c r="C364"/>
      <c r="D364"/>
      <c r="E364"/>
      <c r="F364"/>
      <c r="G364"/>
      <c r="H364" t="str">
        <f t="shared" si="10"/>
        <v xml:space="preserve"> </v>
      </c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</row>
    <row r="365" spans="1:26" s="3" customFormat="1" x14ac:dyDescent="0.25">
      <c r="A365" s="2"/>
      <c r="B365" s="18"/>
      <c r="C365"/>
      <c r="D365"/>
      <c r="E365"/>
      <c r="F365"/>
      <c r="G365"/>
      <c r="H365" t="str">
        <f t="shared" si="10"/>
        <v xml:space="preserve"> </v>
      </c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</row>
    <row r="366" spans="1:26" s="3" customFormat="1" x14ac:dyDescent="0.25">
      <c r="A366" s="2"/>
      <c r="B366" s="18"/>
      <c r="C366"/>
      <c r="D366"/>
      <c r="E366"/>
      <c r="F366"/>
      <c r="G366"/>
      <c r="H366" t="str">
        <f t="shared" si="10"/>
        <v xml:space="preserve"> </v>
      </c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</row>
    <row r="367" spans="1:26" s="3" customFormat="1" x14ac:dyDescent="0.25">
      <c r="A367" s="2"/>
      <c r="B367" s="18"/>
      <c r="C367"/>
      <c r="D367"/>
      <c r="E367"/>
      <c r="F367"/>
      <c r="G367"/>
      <c r="H367" t="str">
        <f t="shared" si="10"/>
        <v xml:space="preserve"> </v>
      </c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</row>
    <row r="368" spans="1:26" s="3" customFormat="1" x14ac:dyDescent="0.25">
      <c r="A368" s="2"/>
      <c r="B368" s="18"/>
      <c r="C368"/>
      <c r="D368"/>
      <c r="E368"/>
      <c r="F368"/>
      <c r="G368"/>
      <c r="H368" t="str">
        <f t="shared" si="10"/>
        <v xml:space="preserve"> </v>
      </c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</row>
    <row r="369" spans="1:26" s="3" customFormat="1" x14ac:dyDescent="0.25">
      <c r="A369" s="2"/>
      <c r="B369" s="18"/>
      <c r="C369"/>
      <c r="D369"/>
      <c r="E369"/>
      <c r="F369"/>
      <c r="G369"/>
      <c r="H369" t="str">
        <f t="shared" ref="H369:H432" si="11">IF(E369="INTERFACE",G369," ")</f>
        <v xml:space="preserve"> </v>
      </c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</row>
    <row r="370" spans="1:26" s="3" customFormat="1" x14ac:dyDescent="0.25">
      <c r="A370" s="2"/>
      <c r="B370" s="18"/>
      <c r="C370"/>
      <c r="D370"/>
      <c r="E370"/>
      <c r="F370"/>
      <c r="G370"/>
      <c r="H370" t="str">
        <f t="shared" si="11"/>
        <v xml:space="preserve"> </v>
      </c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</row>
    <row r="371" spans="1:26" s="3" customFormat="1" x14ac:dyDescent="0.25">
      <c r="A371" s="2"/>
      <c r="B371" s="18"/>
      <c r="C371"/>
      <c r="D371"/>
      <c r="E371"/>
      <c r="F371"/>
      <c r="G371"/>
      <c r="H371" t="str">
        <f t="shared" si="11"/>
        <v xml:space="preserve"> </v>
      </c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</row>
    <row r="372" spans="1:26" s="3" customFormat="1" x14ac:dyDescent="0.25">
      <c r="A372" s="2"/>
      <c r="B372" s="18"/>
      <c r="C372"/>
      <c r="D372"/>
      <c r="E372"/>
      <c r="F372"/>
      <c r="G372"/>
      <c r="H372" t="str">
        <f t="shared" si="11"/>
        <v xml:space="preserve"> </v>
      </c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</row>
    <row r="373" spans="1:26" s="3" customFormat="1" x14ac:dyDescent="0.25">
      <c r="A373" s="2"/>
      <c r="B373" s="18"/>
      <c r="C373"/>
      <c r="D373"/>
      <c r="E373"/>
      <c r="F373"/>
      <c r="G373"/>
      <c r="H373" t="str">
        <f t="shared" si="11"/>
        <v xml:space="preserve"> </v>
      </c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</row>
    <row r="374" spans="1:26" s="3" customFormat="1" x14ac:dyDescent="0.25">
      <c r="A374" s="2"/>
      <c r="B374" s="18"/>
      <c r="C374"/>
      <c r="D374"/>
      <c r="E374"/>
      <c r="F374"/>
      <c r="G374"/>
      <c r="H374" t="str">
        <f t="shared" si="11"/>
        <v xml:space="preserve"> </v>
      </c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</row>
    <row r="375" spans="1:26" s="3" customFormat="1" x14ac:dyDescent="0.25">
      <c r="A375" s="2"/>
      <c r="B375" s="18"/>
      <c r="C375"/>
      <c r="D375"/>
      <c r="E375"/>
      <c r="F375"/>
      <c r="G375"/>
      <c r="H375" t="str">
        <f t="shared" si="11"/>
        <v xml:space="preserve"> </v>
      </c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</row>
    <row r="376" spans="1:26" s="3" customFormat="1" x14ac:dyDescent="0.25">
      <c r="A376" s="2"/>
      <c r="B376" s="18"/>
      <c r="C376"/>
      <c r="D376"/>
      <c r="E376"/>
      <c r="F376"/>
      <c r="G376"/>
      <c r="H376" t="str">
        <f t="shared" si="11"/>
        <v xml:space="preserve"> </v>
      </c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</row>
    <row r="377" spans="1:26" s="3" customFormat="1" x14ac:dyDescent="0.25">
      <c r="A377" s="2"/>
      <c r="B377" s="18"/>
      <c r="C377"/>
      <c r="D377"/>
      <c r="E377"/>
      <c r="F377"/>
      <c r="G377"/>
      <c r="H377" t="str">
        <f t="shared" si="11"/>
        <v xml:space="preserve"> </v>
      </c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</row>
    <row r="378" spans="1:26" s="3" customFormat="1" x14ac:dyDescent="0.25">
      <c r="A378" s="2"/>
      <c r="B378" s="18"/>
      <c r="C378"/>
      <c r="D378"/>
      <c r="E378"/>
      <c r="F378"/>
      <c r="G378"/>
      <c r="H378" t="str">
        <f t="shared" si="11"/>
        <v xml:space="preserve"> </v>
      </c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</row>
    <row r="379" spans="1:26" s="3" customFormat="1" x14ac:dyDescent="0.25">
      <c r="A379" s="2"/>
      <c r="B379" s="18"/>
      <c r="C379"/>
      <c r="D379"/>
      <c r="E379"/>
      <c r="F379"/>
      <c r="G379"/>
      <c r="H379" t="str">
        <f t="shared" si="11"/>
        <v xml:space="preserve"> </v>
      </c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</row>
    <row r="380" spans="1:26" s="3" customFormat="1" x14ac:dyDescent="0.25">
      <c r="A380" s="2"/>
      <c r="B380" s="18"/>
      <c r="C380"/>
      <c r="D380"/>
      <c r="E380"/>
      <c r="F380"/>
      <c r="G380"/>
      <c r="H380" t="str">
        <f t="shared" si="11"/>
        <v xml:space="preserve"> </v>
      </c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</row>
    <row r="381" spans="1:26" s="3" customFormat="1" x14ac:dyDescent="0.25">
      <c r="A381" s="2"/>
      <c r="B381" s="18"/>
      <c r="C381"/>
      <c r="D381"/>
      <c r="E381"/>
      <c r="F381"/>
      <c r="G381"/>
      <c r="H381" t="str">
        <f t="shared" si="11"/>
        <v xml:space="preserve"> </v>
      </c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</row>
    <row r="382" spans="1:26" s="3" customFormat="1" x14ac:dyDescent="0.25">
      <c r="A382" s="2"/>
      <c r="B382" s="18"/>
      <c r="C382"/>
      <c r="D382"/>
      <c r="E382"/>
      <c r="F382"/>
      <c r="G382"/>
      <c r="H382" t="str">
        <f t="shared" si="11"/>
        <v xml:space="preserve"> </v>
      </c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</row>
    <row r="383" spans="1:26" s="3" customFormat="1" x14ac:dyDescent="0.25">
      <c r="A383" s="2"/>
      <c r="B383" s="18"/>
      <c r="C383"/>
      <c r="D383"/>
      <c r="E383"/>
      <c r="F383"/>
      <c r="G383"/>
      <c r="H383" t="str">
        <f t="shared" si="11"/>
        <v xml:space="preserve"> </v>
      </c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</row>
    <row r="384" spans="1:26" s="3" customFormat="1" x14ac:dyDescent="0.25">
      <c r="A384" s="2"/>
      <c r="B384" s="18"/>
      <c r="C384"/>
      <c r="D384"/>
      <c r="E384"/>
      <c r="F384"/>
      <c r="G384"/>
      <c r="H384" t="str">
        <f t="shared" si="11"/>
        <v xml:space="preserve"> </v>
      </c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</row>
    <row r="385" spans="1:26" s="3" customFormat="1" x14ac:dyDescent="0.25">
      <c r="A385" s="2"/>
      <c r="B385" s="18"/>
      <c r="C385"/>
      <c r="D385"/>
      <c r="E385"/>
      <c r="F385"/>
      <c r="G385"/>
      <c r="H385" t="str">
        <f t="shared" si="11"/>
        <v xml:space="preserve"> </v>
      </c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</row>
    <row r="386" spans="1:26" s="3" customFormat="1" x14ac:dyDescent="0.25">
      <c r="A386" s="2"/>
      <c r="B386" s="18"/>
      <c r="C386"/>
      <c r="D386"/>
      <c r="E386"/>
      <c r="F386"/>
      <c r="G386"/>
      <c r="H386" t="str">
        <f t="shared" si="11"/>
        <v xml:space="preserve"> </v>
      </c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</row>
    <row r="387" spans="1:26" s="3" customFormat="1" x14ac:dyDescent="0.25">
      <c r="A387" s="2"/>
      <c r="B387" s="18"/>
      <c r="C387"/>
      <c r="D387"/>
      <c r="E387"/>
      <c r="F387"/>
      <c r="G387"/>
      <c r="H387" t="str">
        <f t="shared" si="11"/>
        <v xml:space="preserve"> </v>
      </c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</row>
    <row r="388" spans="1:26" s="3" customFormat="1" x14ac:dyDescent="0.25">
      <c r="A388" s="2"/>
      <c r="B388" s="18"/>
      <c r="C388"/>
      <c r="D388"/>
      <c r="E388"/>
      <c r="F388"/>
      <c r="G388"/>
      <c r="H388" t="str">
        <f t="shared" si="11"/>
        <v xml:space="preserve"> </v>
      </c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</row>
    <row r="389" spans="1:26" s="3" customFormat="1" x14ac:dyDescent="0.25">
      <c r="A389" s="2"/>
      <c r="B389" s="18"/>
      <c r="C389"/>
      <c r="D389"/>
      <c r="E389"/>
      <c r="F389"/>
      <c r="G389"/>
      <c r="H389" t="str">
        <f t="shared" si="11"/>
        <v xml:space="preserve"> </v>
      </c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</row>
    <row r="390" spans="1:26" s="3" customFormat="1" x14ac:dyDescent="0.25">
      <c r="A390" s="2"/>
      <c r="B390" s="18"/>
      <c r="C390"/>
      <c r="D390"/>
      <c r="E390"/>
      <c r="F390"/>
      <c r="G390"/>
      <c r="H390" t="str">
        <f t="shared" si="11"/>
        <v xml:space="preserve"> </v>
      </c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</row>
    <row r="391" spans="1:26" s="3" customFormat="1" x14ac:dyDescent="0.25">
      <c r="A391" s="2"/>
      <c r="B391" s="18"/>
      <c r="C391"/>
      <c r="D391"/>
      <c r="E391"/>
      <c r="F391"/>
      <c r="G391"/>
      <c r="H391" t="str">
        <f t="shared" si="11"/>
        <v xml:space="preserve"> </v>
      </c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</row>
    <row r="392" spans="1:26" s="3" customFormat="1" x14ac:dyDescent="0.25">
      <c r="A392" s="2"/>
      <c r="B392" s="18"/>
      <c r="C392"/>
      <c r="D392"/>
      <c r="E392"/>
      <c r="F392"/>
      <c r="G392"/>
      <c r="H392" t="str">
        <f t="shared" si="11"/>
        <v xml:space="preserve"> </v>
      </c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</row>
    <row r="393" spans="1:26" s="3" customFormat="1" x14ac:dyDescent="0.25">
      <c r="A393" s="2"/>
      <c r="B393" s="18"/>
      <c r="C393"/>
      <c r="D393"/>
      <c r="E393"/>
      <c r="F393"/>
      <c r="G393"/>
      <c r="H393" t="str">
        <f t="shared" si="11"/>
        <v xml:space="preserve"> </v>
      </c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</row>
    <row r="394" spans="1:26" s="3" customFormat="1" x14ac:dyDescent="0.25">
      <c r="A394" s="2"/>
      <c r="B394" s="18"/>
      <c r="C394"/>
      <c r="D394"/>
      <c r="E394"/>
      <c r="F394"/>
      <c r="G394"/>
      <c r="H394" t="str">
        <f t="shared" si="11"/>
        <v xml:space="preserve"> </v>
      </c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</row>
    <row r="395" spans="1:26" s="3" customFormat="1" x14ac:dyDescent="0.25">
      <c r="A395" s="2"/>
      <c r="B395" s="18"/>
      <c r="C395"/>
      <c r="D395"/>
      <c r="E395"/>
      <c r="F395"/>
      <c r="G395"/>
      <c r="H395" t="str">
        <f t="shared" si="11"/>
        <v xml:space="preserve"> </v>
      </c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</row>
    <row r="396" spans="1:26" s="3" customFormat="1" x14ac:dyDescent="0.25">
      <c r="A396" s="2"/>
      <c r="B396" s="18"/>
      <c r="C396"/>
      <c r="D396"/>
      <c r="E396"/>
      <c r="F396"/>
      <c r="G396"/>
      <c r="H396" t="str">
        <f t="shared" si="11"/>
        <v xml:space="preserve"> </v>
      </c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</row>
    <row r="397" spans="1:26" s="3" customFormat="1" x14ac:dyDescent="0.25">
      <c r="A397" s="2"/>
      <c r="B397" s="18"/>
      <c r="C397"/>
      <c r="D397"/>
      <c r="E397"/>
      <c r="F397"/>
      <c r="G397"/>
      <c r="H397" t="str">
        <f t="shared" si="11"/>
        <v xml:space="preserve"> </v>
      </c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</row>
    <row r="398" spans="1:26" s="3" customFormat="1" x14ac:dyDescent="0.25">
      <c r="A398" s="2"/>
      <c r="B398" s="18"/>
      <c r="C398"/>
      <c r="D398"/>
      <c r="E398"/>
      <c r="F398"/>
      <c r="G398"/>
      <c r="H398" t="str">
        <f t="shared" si="11"/>
        <v xml:space="preserve"> </v>
      </c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</row>
    <row r="399" spans="1:26" s="3" customFormat="1" x14ac:dyDescent="0.25">
      <c r="A399" s="2"/>
      <c r="B399" s="18"/>
      <c r="C399"/>
      <c r="D399"/>
      <c r="E399"/>
      <c r="F399"/>
      <c r="G399"/>
      <c r="H399" t="str">
        <f t="shared" si="11"/>
        <v xml:space="preserve"> </v>
      </c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</row>
    <row r="400" spans="1:26" s="3" customFormat="1" x14ac:dyDescent="0.25">
      <c r="A400" s="2"/>
      <c r="B400" s="18"/>
      <c r="C400"/>
      <c r="D400"/>
      <c r="E400"/>
      <c r="F400"/>
      <c r="G400"/>
      <c r="H400" t="str">
        <f t="shared" si="11"/>
        <v xml:space="preserve"> </v>
      </c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</row>
    <row r="401" spans="1:26" s="3" customFormat="1" x14ac:dyDescent="0.25">
      <c r="A401" s="2"/>
      <c r="B401" s="18"/>
      <c r="C401"/>
      <c r="D401"/>
      <c r="E401"/>
      <c r="F401"/>
      <c r="G401"/>
      <c r="H401" t="str">
        <f t="shared" si="11"/>
        <v xml:space="preserve"> </v>
      </c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</row>
    <row r="402" spans="1:26" s="3" customFormat="1" x14ac:dyDescent="0.25">
      <c r="A402" s="2"/>
      <c r="B402" s="18"/>
      <c r="C402"/>
      <c r="D402"/>
      <c r="E402"/>
      <c r="F402"/>
      <c r="G402"/>
      <c r="H402" t="str">
        <f t="shared" si="11"/>
        <v xml:space="preserve"> </v>
      </c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</row>
    <row r="403" spans="1:26" s="3" customFormat="1" x14ac:dyDescent="0.25">
      <c r="A403" s="2"/>
      <c r="B403" s="18"/>
      <c r="C403"/>
      <c r="D403"/>
      <c r="E403"/>
      <c r="F403"/>
      <c r="G403"/>
      <c r="H403" t="str">
        <f t="shared" si="11"/>
        <v xml:space="preserve"> </v>
      </c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</row>
    <row r="404" spans="1:26" s="3" customFormat="1" x14ac:dyDescent="0.25">
      <c r="A404" s="2"/>
      <c r="B404" s="18"/>
      <c r="C404"/>
      <c r="D404"/>
      <c r="E404"/>
      <c r="F404"/>
      <c r="G404"/>
      <c r="H404" t="str">
        <f t="shared" si="11"/>
        <v xml:space="preserve"> </v>
      </c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</row>
    <row r="405" spans="1:26" s="3" customFormat="1" x14ac:dyDescent="0.25">
      <c r="A405" s="2"/>
      <c r="B405" s="18"/>
      <c r="C405"/>
      <c r="D405"/>
      <c r="E405"/>
      <c r="F405"/>
      <c r="G405"/>
      <c r="H405" t="str">
        <f t="shared" si="11"/>
        <v xml:space="preserve"> </v>
      </c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</row>
    <row r="406" spans="1:26" s="3" customFormat="1" x14ac:dyDescent="0.25">
      <c r="A406" s="2"/>
      <c r="B406" s="18"/>
      <c r="C406"/>
      <c r="D406"/>
      <c r="E406"/>
      <c r="F406"/>
      <c r="G406"/>
      <c r="H406" t="str">
        <f t="shared" si="11"/>
        <v xml:space="preserve"> </v>
      </c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</row>
    <row r="407" spans="1:26" s="3" customFormat="1" x14ac:dyDescent="0.25">
      <c r="A407" s="2"/>
      <c r="B407" s="18"/>
      <c r="C407"/>
      <c r="D407"/>
      <c r="E407"/>
      <c r="F407"/>
      <c r="G407"/>
      <c r="H407" t="str">
        <f t="shared" si="11"/>
        <v xml:space="preserve"> </v>
      </c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</row>
    <row r="408" spans="1:26" s="3" customFormat="1" x14ac:dyDescent="0.25">
      <c r="A408" s="2"/>
      <c r="B408" s="18"/>
      <c r="C408"/>
      <c r="D408"/>
      <c r="E408"/>
      <c r="F408"/>
      <c r="G408"/>
      <c r="H408" t="str">
        <f t="shared" si="11"/>
        <v xml:space="preserve"> </v>
      </c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</row>
    <row r="409" spans="1:26" s="3" customFormat="1" x14ac:dyDescent="0.25">
      <c r="A409" s="2"/>
      <c r="B409" s="18"/>
      <c r="C409"/>
      <c r="D409"/>
      <c r="E409"/>
      <c r="F409"/>
      <c r="G409"/>
      <c r="H409" t="str">
        <f t="shared" si="11"/>
        <v xml:space="preserve"> </v>
      </c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</row>
    <row r="410" spans="1:26" s="3" customFormat="1" x14ac:dyDescent="0.25">
      <c r="A410" s="2"/>
      <c r="B410" s="18"/>
      <c r="C410"/>
      <c r="D410"/>
      <c r="E410"/>
      <c r="F410"/>
      <c r="G410"/>
      <c r="H410" t="str">
        <f t="shared" si="11"/>
        <v xml:space="preserve"> </v>
      </c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</row>
    <row r="411" spans="1:26" s="3" customFormat="1" x14ac:dyDescent="0.25">
      <c r="A411" s="2"/>
      <c r="B411" s="18"/>
      <c r="C411"/>
      <c r="D411"/>
      <c r="E411"/>
      <c r="F411"/>
      <c r="G411"/>
      <c r="H411" t="str">
        <f t="shared" si="11"/>
        <v xml:space="preserve"> </v>
      </c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</row>
    <row r="412" spans="1:26" s="3" customFormat="1" x14ac:dyDescent="0.25">
      <c r="A412" s="2"/>
      <c r="B412" s="18"/>
      <c r="C412"/>
      <c r="D412"/>
      <c r="E412"/>
      <c r="F412"/>
      <c r="G412"/>
      <c r="H412" t="str">
        <f t="shared" si="11"/>
        <v xml:space="preserve"> </v>
      </c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</row>
    <row r="413" spans="1:26" s="3" customFormat="1" x14ac:dyDescent="0.25">
      <c r="A413" s="2"/>
      <c r="B413" s="18"/>
      <c r="C413"/>
      <c r="D413"/>
      <c r="E413"/>
      <c r="F413"/>
      <c r="G413"/>
      <c r="H413" t="str">
        <f t="shared" si="11"/>
        <v xml:space="preserve"> </v>
      </c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</row>
    <row r="414" spans="1:26" s="3" customFormat="1" x14ac:dyDescent="0.25">
      <c r="A414" s="2"/>
      <c r="B414" s="18"/>
      <c r="C414"/>
      <c r="D414"/>
      <c r="E414"/>
      <c r="F414"/>
      <c r="G414"/>
      <c r="H414" t="str">
        <f t="shared" si="11"/>
        <v xml:space="preserve"> </v>
      </c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</row>
    <row r="415" spans="1:26" s="3" customFormat="1" x14ac:dyDescent="0.25">
      <c r="A415" s="2"/>
      <c r="B415" s="18"/>
      <c r="C415"/>
      <c r="D415"/>
      <c r="E415"/>
      <c r="F415"/>
      <c r="G415"/>
      <c r="H415" t="str">
        <f t="shared" si="11"/>
        <v xml:space="preserve"> </v>
      </c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</row>
    <row r="416" spans="1:26" s="3" customFormat="1" x14ac:dyDescent="0.25">
      <c r="A416" s="2"/>
      <c r="B416" s="18"/>
      <c r="C416"/>
      <c r="D416"/>
      <c r="E416"/>
      <c r="F416"/>
      <c r="G416"/>
      <c r="H416" t="str">
        <f t="shared" si="11"/>
        <v xml:space="preserve"> </v>
      </c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</row>
    <row r="417" spans="1:26" s="3" customFormat="1" x14ac:dyDescent="0.25">
      <c r="A417" s="2"/>
      <c r="B417" s="18"/>
      <c r="C417"/>
      <c r="D417"/>
      <c r="E417"/>
      <c r="F417"/>
      <c r="G417"/>
      <c r="H417" t="str">
        <f t="shared" si="11"/>
        <v xml:space="preserve"> </v>
      </c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</row>
    <row r="418" spans="1:26" s="3" customFormat="1" x14ac:dyDescent="0.25">
      <c r="A418" s="2"/>
      <c r="B418" s="18"/>
      <c r="C418"/>
      <c r="D418"/>
      <c r="E418"/>
      <c r="F418"/>
      <c r="G418"/>
      <c r="H418" t="str">
        <f t="shared" si="11"/>
        <v xml:space="preserve"> </v>
      </c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</row>
    <row r="419" spans="1:26" s="3" customFormat="1" x14ac:dyDescent="0.25">
      <c r="A419" s="2"/>
      <c r="B419" s="18"/>
      <c r="C419"/>
      <c r="D419"/>
      <c r="E419"/>
      <c r="F419"/>
      <c r="G419"/>
      <c r="H419" t="str">
        <f t="shared" si="11"/>
        <v xml:space="preserve"> </v>
      </c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</row>
    <row r="420" spans="1:26" s="3" customFormat="1" x14ac:dyDescent="0.25">
      <c r="A420" s="2"/>
      <c r="B420" s="18"/>
      <c r="C420"/>
      <c r="D420"/>
      <c r="E420"/>
      <c r="F420"/>
      <c r="G420"/>
      <c r="H420" t="str">
        <f t="shared" si="11"/>
        <v xml:space="preserve"> </v>
      </c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</row>
    <row r="421" spans="1:26" s="3" customFormat="1" x14ac:dyDescent="0.25">
      <c r="A421" s="2"/>
      <c r="B421" s="18"/>
      <c r="C421"/>
      <c r="D421"/>
      <c r="E421"/>
      <c r="F421"/>
      <c r="G421"/>
      <c r="H421" t="str">
        <f t="shared" si="11"/>
        <v xml:space="preserve"> </v>
      </c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</row>
    <row r="422" spans="1:26" s="3" customFormat="1" x14ac:dyDescent="0.25">
      <c r="A422" s="2"/>
      <c r="B422" s="18"/>
      <c r="C422"/>
      <c r="D422"/>
      <c r="E422"/>
      <c r="F422"/>
      <c r="G422"/>
      <c r="H422" t="str">
        <f t="shared" si="11"/>
        <v xml:space="preserve"> </v>
      </c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</row>
    <row r="423" spans="1:26" s="3" customFormat="1" x14ac:dyDescent="0.25">
      <c r="A423" s="2"/>
      <c r="B423" s="18"/>
      <c r="C423"/>
      <c r="D423"/>
      <c r="E423"/>
      <c r="F423"/>
      <c r="G423"/>
      <c r="H423" t="str">
        <f t="shared" si="11"/>
        <v xml:space="preserve"> </v>
      </c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</row>
    <row r="424" spans="1:26" s="3" customFormat="1" x14ac:dyDescent="0.25">
      <c r="A424" s="2"/>
      <c r="B424" s="18"/>
      <c r="C424"/>
      <c r="D424"/>
      <c r="E424"/>
      <c r="F424"/>
      <c r="G424"/>
      <c r="H424" t="str">
        <f t="shared" si="11"/>
        <v xml:space="preserve"> </v>
      </c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</row>
    <row r="425" spans="1:26" s="3" customFormat="1" x14ac:dyDescent="0.25">
      <c r="A425" s="2"/>
      <c r="B425" s="18"/>
      <c r="C425"/>
      <c r="D425"/>
      <c r="E425"/>
      <c r="F425"/>
      <c r="G425"/>
      <c r="H425" t="str">
        <f t="shared" si="11"/>
        <v xml:space="preserve"> </v>
      </c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</row>
    <row r="426" spans="1:26" s="3" customFormat="1" x14ac:dyDescent="0.25">
      <c r="A426" s="2"/>
      <c r="B426" s="18"/>
      <c r="C426"/>
      <c r="D426"/>
      <c r="E426"/>
      <c r="F426"/>
      <c r="G426"/>
      <c r="H426" t="str">
        <f t="shared" si="11"/>
        <v xml:space="preserve"> </v>
      </c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</row>
    <row r="427" spans="1:26" s="3" customFormat="1" x14ac:dyDescent="0.25">
      <c r="A427" s="2"/>
      <c r="B427" s="18"/>
      <c r="C427"/>
      <c r="D427"/>
      <c r="E427"/>
      <c r="F427"/>
      <c r="G427"/>
      <c r="H427" t="str">
        <f t="shared" si="11"/>
        <v xml:space="preserve"> </v>
      </c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</row>
    <row r="428" spans="1:26" s="3" customFormat="1" x14ac:dyDescent="0.25">
      <c r="A428" s="2"/>
      <c r="B428" s="18"/>
      <c r="C428"/>
      <c r="D428"/>
      <c r="E428"/>
      <c r="F428"/>
      <c r="G428"/>
      <c r="H428" t="str">
        <f t="shared" si="11"/>
        <v xml:space="preserve"> </v>
      </c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</row>
    <row r="429" spans="1:26" s="3" customFormat="1" x14ac:dyDescent="0.25">
      <c r="A429" s="2"/>
      <c r="B429" s="18"/>
      <c r="C429"/>
      <c r="D429"/>
      <c r="E429"/>
      <c r="F429"/>
      <c r="G429"/>
      <c r="H429" t="str">
        <f t="shared" si="11"/>
        <v xml:space="preserve"> </v>
      </c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</row>
    <row r="430" spans="1:26" s="3" customFormat="1" x14ac:dyDescent="0.25">
      <c r="A430" s="2"/>
      <c r="B430" s="18"/>
      <c r="C430"/>
      <c r="D430"/>
      <c r="E430"/>
      <c r="F430"/>
      <c r="G430"/>
      <c r="H430" t="str">
        <f t="shared" si="11"/>
        <v xml:space="preserve"> </v>
      </c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</row>
    <row r="431" spans="1:26" s="3" customFormat="1" x14ac:dyDescent="0.25">
      <c r="A431" s="2"/>
      <c r="B431" s="18"/>
      <c r="C431"/>
      <c r="D431"/>
      <c r="E431"/>
      <c r="F431"/>
      <c r="G431"/>
      <c r="H431" t="str">
        <f t="shared" si="11"/>
        <v xml:space="preserve"> </v>
      </c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</row>
    <row r="432" spans="1:26" s="3" customFormat="1" x14ac:dyDescent="0.25">
      <c r="A432" s="2"/>
      <c r="B432" s="18"/>
      <c r="C432"/>
      <c r="D432"/>
      <c r="E432"/>
      <c r="F432"/>
      <c r="G432"/>
      <c r="H432" t="str">
        <f t="shared" si="11"/>
        <v xml:space="preserve"> </v>
      </c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</row>
    <row r="433" spans="1:26" s="3" customFormat="1" x14ac:dyDescent="0.25">
      <c r="A433" s="2"/>
      <c r="B433" s="18"/>
      <c r="C433"/>
      <c r="D433"/>
      <c r="E433"/>
      <c r="F433"/>
      <c r="G433"/>
      <c r="H433" t="str">
        <f t="shared" ref="H433:H496" si="12">IF(E433="INTERFACE",G433," ")</f>
        <v xml:space="preserve"> </v>
      </c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</row>
    <row r="434" spans="1:26" s="3" customFormat="1" x14ac:dyDescent="0.25">
      <c r="A434" s="2"/>
      <c r="B434" s="18"/>
      <c r="C434"/>
      <c r="D434"/>
      <c r="E434"/>
      <c r="F434"/>
      <c r="G434"/>
      <c r="H434" t="str">
        <f t="shared" si="12"/>
        <v xml:space="preserve"> </v>
      </c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</row>
    <row r="435" spans="1:26" s="3" customFormat="1" x14ac:dyDescent="0.25">
      <c r="A435" s="2"/>
      <c r="B435" s="18"/>
      <c r="C435"/>
      <c r="D435"/>
      <c r="E435"/>
      <c r="F435"/>
      <c r="G435"/>
      <c r="H435" t="str">
        <f t="shared" si="12"/>
        <v xml:space="preserve"> </v>
      </c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</row>
    <row r="436" spans="1:26" s="3" customFormat="1" x14ac:dyDescent="0.25">
      <c r="A436" s="2"/>
      <c r="B436" s="18"/>
      <c r="C436"/>
      <c r="D436"/>
      <c r="E436"/>
      <c r="F436"/>
      <c r="G436"/>
      <c r="H436" t="str">
        <f t="shared" si="12"/>
        <v xml:space="preserve"> </v>
      </c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</row>
    <row r="437" spans="1:26" s="3" customFormat="1" x14ac:dyDescent="0.25">
      <c r="A437" s="2"/>
      <c r="B437" s="18"/>
      <c r="C437"/>
      <c r="D437"/>
      <c r="E437"/>
      <c r="F437"/>
      <c r="G437"/>
      <c r="H437" t="str">
        <f t="shared" si="12"/>
        <v xml:space="preserve"> </v>
      </c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</row>
    <row r="438" spans="1:26" s="3" customFormat="1" x14ac:dyDescent="0.25">
      <c r="A438" s="2"/>
      <c r="B438" s="18"/>
      <c r="C438"/>
      <c r="D438"/>
      <c r="E438"/>
      <c r="F438"/>
      <c r="G438"/>
      <c r="H438" t="str">
        <f t="shared" si="12"/>
        <v xml:space="preserve"> </v>
      </c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</row>
    <row r="439" spans="1:26" s="3" customFormat="1" x14ac:dyDescent="0.25">
      <c r="A439" s="2"/>
      <c r="B439" s="18"/>
      <c r="C439"/>
      <c r="D439"/>
      <c r="E439"/>
      <c r="F439"/>
      <c r="G439"/>
      <c r="H439" t="str">
        <f t="shared" si="12"/>
        <v xml:space="preserve"> </v>
      </c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</row>
    <row r="440" spans="1:26" s="3" customFormat="1" x14ac:dyDescent="0.25">
      <c r="A440" s="2"/>
      <c r="B440" s="18"/>
      <c r="C440"/>
      <c r="D440"/>
      <c r="E440"/>
      <c r="F440"/>
      <c r="G440"/>
      <c r="H440" t="str">
        <f t="shared" si="12"/>
        <v xml:space="preserve"> </v>
      </c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</row>
    <row r="441" spans="1:26" s="3" customFormat="1" x14ac:dyDescent="0.25">
      <c r="A441" s="2"/>
      <c r="B441" s="18"/>
      <c r="C441"/>
      <c r="D441"/>
      <c r="E441"/>
      <c r="F441"/>
      <c r="G441"/>
      <c r="H441" t="str">
        <f t="shared" si="12"/>
        <v xml:space="preserve"> </v>
      </c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</row>
    <row r="442" spans="1:26" s="3" customFormat="1" x14ac:dyDescent="0.25">
      <c r="A442" s="2"/>
      <c r="B442" s="18"/>
      <c r="C442"/>
      <c r="D442"/>
      <c r="E442"/>
      <c r="F442"/>
      <c r="G442"/>
      <c r="H442" t="str">
        <f t="shared" si="12"/>
        <v xml:space="preserve"> </v>
      </c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</row>
    <row r="443" spans="1:26" s="3" customFormat="1" x14ac:dyDescent="0.25">
      <c r="A443" s="2"/>
      <c r="B443" s="18"/>
      <c r="C443"/>
      <c r="D443"/>
      <c r="E443"/>
      <c r="F443"/>
      <c r="G443"/>
      <c r="H443" t="str">
        <f t="shared" si="12"/>
        <v xml:space="preserve"> </v>
      </c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</row>
    <row r="444" spans="1:26" s="3" customFormat="1" x14ac:dyDescent="0.25">
      <c r="A444" s="2"/>
      <c r="B444" s="18"/>
      <c r="C444"/>
      <c r="D444"/>
      <c r="E444"/>
      <c r="F444"/>
      <c r="G444"/>
      <c r="H444" t="str">
        <f t="shared" si="12"/>
        <v xml:space="preserve"> </v>
      </c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</row>
    <row r="445" spans="1:26" s="3" customFormat="1" x14ac:dyDescent="0.25">
      <c r="A445" s="2"/>
      <c r="B445" s="18"/>
      <c r="C445"/>
      <c r="D445"/>
      <c r="E445"/>
      <c r="F445"/>
      <c r="G445"/>
      <c r="H445" t="str">
        <f t="shared" si="12"/>
        <v xml:space="preserve"> </v>
      </c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</row>
    <row r="446" spans="1:26" s="3" customFormat="1" x14ac:dyDescent="0.25">
      <c r="A446" s="2"/>
      <c r="B446" s="18"/>
      <c r="C446"/>
      <c r="D446"/>
      <c r="E446"/>
      <c r="F446"/>
      <c r="G446"/>
      <c r="H446" t="str">
        <f t="shared" si="12"/>
        <v xml:space="preserve"> </v>
      </c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</row>
    <row r="447" spans="1:26" s="3" customFormat="1" x14ac:dyDescent="0.25">
      <c r="A447" s="2"/>
      <c r="B447" s="18"/>
      <c r="C447"/>
      <c r="D447"/>
      <c r="E447"/>
      <c r="F447"/>
      <c r="G447"/>
      <c r="H447" t="str">
        <f t="shared" si="12"/>
        <v xml:space="preserve"> </v>
      </c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</row>
    <row r="448" spans="1:26" s="3" customFormat="1" x14ac:dyDescent="0.25">
      <c r="A448" s="2"/>
      <c r="B448" s="18"/>
      <c r="C448"/>
      <c r="D448"/>
      <c r="E448"/>
      <c r="F448"/>
      <c r="G448"/>
      <c r="H448" t="str">
        <f t="shared" si="12"/>
        <v xml:space="preserve"> </v>
      </c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</row>
    <row r="449" spans="1:26" s="3" customFormat="1" x14ac:dyDescent="0.25">
      <c r="A449" s="2"/>
      <c r="B449" s="18"/>
      <c r="C449"/>
      <c r="D449"/>
      <c r="E449"/>
      <c r="F449"/>
      <c r="G449"/>
      <c r="H449" t="str">
        <f t="shared" si="12"/>
        <v xml:space="preserve"> </v>
      </c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</row>
    <row r="450" spans="1:26" s="3" customFormat="1" x14ac:dyDescent="0.25">
      <c r="A450" s="2"/>
      <c r="B450" s="18"/>
      <c r="C450"/>
      <c r="D450"/>
      <c r="E450"/>
      <c r="F450"/>
      <c r="G450"/>
      <c r="H450" t="str">
        <f t="shared" si="12"/>
        <v xml:space="preserve"> </v>
      </c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</row>
    <row r="451" spans="1:26" s="3" customFormat="1" x14ac:dyDescent="0.25">
      <c r="A451" s="2"/>
      <c r="B451" s="18"/>
      <c r="C451"/>
      <c r="D451"/>
      <c r="E451"/>
      <c r="F451"/>
      <c r="G451"/>
      <c r="H451" t="str">
        <f t="shared" si="12"/>
        <v xml:space="preserve"> </v>
      </c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</row>
    <row r="452" spans="1:26" s="3" customFormat="1" x14ac:dyDescent="0.25">
      <c r="A452" s="2"/>
      <c r="B452" s="18"/>
      <c r="C452"/>
      <c r="D452"/>
      <c r="E452"/>
      <c r="F452"/>
      <c r="G452"/>
      <c r="H452" t="str">
        <f t="shared" si="12"/>
        <v xml:space="preserve"> </v>
      </c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</row>
    <row r="453" spans="1:26" s="3" customFormat="1" x14ac:dyDescent="0.25">
      <c r="A453" s="2"/>
      <c r="B453" s="18"/>
      <c r="C453"/>
      <c r="D453"/>
      <c r="E453"/>
      <c r="F453"/>
      <c r="G453"/>
      <c r="H453" t="str">
        <f t="shared" si="12"/>
        <v xml:space="preserve"> </v>
      </c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</row>
    <row r="454" spans="1:26" s="3" customFormat="1" x14ac:dyDescent="0.25">
      <c r="A454" s="2"/>
      <c r="B454" s="18"/>
      <c r="C454"/>
      <c r="D454"/>
      <c r="E454"/>
      <c r="F454"/>
      <c r="G454"/>
      <c r="H454" t="str">
        <f t="shared" si="12"/>
        <v xml:space="preserve"> </v>
      </c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</row>
    <row r="455" spans="1:26" s="3" customFormat="1" x14ac:dyDescent="0.25">
      <c r="A455" s="2"/>
      <c r="B455" s="18"/>
      <c r="C455"/>
      <c r="D455"/>
      <c r="E455"/>
      <c r="F455"/>
      <c r="G455"/>
      <c r="H455" t="str">
        <f t="shared" si="12"/>
        <v xml:space="preserve"> </v>
      </c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</row>
    <row r="456" spans="1:26" s="3" customFormat="1" x14ac:dyDescent="0.25">
      <c r="A456" s="2"/>
      <c r="B456" s="18"/>
      <c r="C456"/>
      <c r="D456"/>
      <c r="E456"/>
      <c r="F456"/>
      <c r="G456"/>
      <c r="H456" t="str">
        <f t="shared" si="12"/>
        <v xml:space="preserve"> </v>
      </c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</row>
    <row r="457" spans="1:26" s="3" customFormat="1" x14ac:dyDescent="0.25">
      <c r="A457" s="2"/>
      <c r="B457" s="18"/>
      <c r="C457"/>
      <c r="D457"/>
      <c r="E457"/>
      <c r="F457"/>
      <c r="G457"/>
      <c r="H457" t="str">
        <f t="shared" si="12"/>
        <v xml:space="preserve"> </v>
      </c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</row>
    <row r="458" spans="1:26" s="3" customFormat="1" x14ac:dyDescent="0.25">
      <c r="A458" s="2"/>
      <c r="B458" s="18"/>
      <c r="C458"/>
      <c r="D458"/>
      <c r="E458"/>
      <c r="F458"/>
      <c r="G458"/>
      <c r="H458" t="str">
        <f t="shared" si="12"/>
        <v xml:space="preserve"> </v>
      </c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</row>
    <row r="459" spans="1:26" s="3" customFormat="1" x14ac:dyDescent="0.25">
      <c r="A459" s="2"/>
      <c r="B459" s="18"/>
      <c r="C459"/>
      <c r="D459"/>
      <c r="E459"/>
      <c r="F459"/>
      <c r="G459"/>
      <c r="H459" t="str">
        <f t="shared" si="12"/>
        <v xml:space="preserve"> </v>
      </c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</row>
    <row r="460" spans="1:26" s="3" customFormat="1" x14ac:dyDescent="0.25">
      <c r="A460" s="2"/>
      <c r="B460" s="18"/>
      <c r="C460"/>
      <c r="D460"/>
      <c r="E460"/>
      <c r="F460"/>
      <c r="G460"/>
      <c r="H460" t="str">
        <f t="shared" si="12"/>
        <v xml:space="preserve"> </v>
      </c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</row>
    <row r="461" spans="1:26" s="3" customFormat="1" x14ac:dyDescent="0.25">
      <c r="A461" s="2"/>
      <c r="B461" s="18"/>
      <c r="C461"/>
      <c r="D461"/>
      <c r="E461"/>
      <c r="F461"/>
      <c r="G461"/>
      <c r="H461" t="str">
        <f t="shared" si="12"/>
        <v xml:space="preserve"> </v>
      </c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</row>
    <row r="462" spans="1:26" s="3" customFormat="1" x14ac:dyDescent="0.25">
      <c r="A462" s="2"/>
      <c r="B462" s="18"/>
      <c r="C462"/>
      <c r="D462"/>
      <c r="E462"/>
      <c r="F462"/>
      <c r="G462"/>
      <c r="H462" t="str">
        <f t="shared" si="12"/>
        <v xml:space="preserve"> </v>
      </c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</row>
    <row r="463" spans="1:26" s="3" customFormat="1" x14ac:dyDescent="0.25">
      <c r="A463" s="2"/>
      <c r="B463" s="18"/>
      <c r="C463"/>
      <c r="D463"/>
      <c r="E463"/>
      <c r="F463"/>
      <c r="G463"/>
      <c r="H463" t="str">
        <f t="shared" si="12"/>
        <v xml:space="preserve"> </v>
      </c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</row>
    <row r="464" spans="1:26" s="3" customFormat="1" x14ac:dyDescent="0.25">
      <c r="A464" s="2"/>
      <c r="B464" s="18"/>
      <c r="C464"/>
      <c r="D464"/>
      <c r="E464"/>
      <c r="F464"/>
      <c r="G464"/>
      <c r="H464" t="str">
        <f t="shared" si="12"/>
        <v xml:space="preserve"> </v>
      </c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</row>
    <row r="465" spans="1:26" s="3" customFormat="1" x14ac:dyDescent="0.25">
      <c r="A465" s="2"/>
      <c r="B465" s="18"/>
      <c r="C465"/>
      <c r="D465"/>
      <c r="E465"/>
      <c r="F465"/>
      <c r="G465"/>
      <c r="H465" t="str">
        <f t="shared" si="12"/>
        <v xml:space="preserve"> </v>
      </c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</row>
    <row r="466" spans="1:26" s="3" customFormat="1" x14ac:dyDescent="0.25">
      <c r="A466" s="2"/>
      <c r="B466" s="18"/>
      <c r="C466"/>
      <c r="D466"/>
      <c r="E466"/>
      <c r="F466"/>
      <c r="G466"/>
      <c r="H466" t="str">
        <f t="shared" si="12"/>
        <v xml:space="preserve"> </v>
      </c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</row>
    <row r="467" spans="1:26" s="3" customFormat="1" x14ac:dyDescent="0.25">
      <c r="A467" s="2"/>
      <c r="B467" s="18"/>
      <c r="C467"/>
      <c r="D467"/>
      <c r="E467"/>
      <c r="F467"/>
      <c r="G467"/>
      <c r="H467" t="str">
        <f t="shared" si="12"/>
        <v xml:space="preserve"> </v>
      </c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</row>
    <row r="468" spans="1:26" s="3" customFormat="1" x14ac:dyDescent="0.25">
      <c r="A468" s="2"/>
      <c r="B468" s="18"/>
      <c r="C468"/>
      <c r="D468"/>
      <c r="E468"/>
      <c r="F468"/>
      <c r="G468"/>
      <c r="H468" t="str">
        <f t="shared" si="12"/>
        <v xml:space="preserve"> </v>
      </c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</row>
    <row r="469" spans="1:26" s="3" customFormat="1" x14ac:dyDescent="0.25">
      <c r="A469" s="2"/>
      <c r="B469" s="18"/>
      <c r="C469"/>
      <c r="D469"/>
      <c r="E469"/>
      <c r="F469"/>
      <c r="G469"/>
      <c r="H469" t="str">
        <f t="shared" si="12"/>
        <v xml:space="preserve"> </v>
      </c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</row>
    <row r="470" spans="1:26" s="3" customFormat="1" x14ac:dyDescent="0.25">
      <c r="A470" s="2"/>
      <c r="B470" s="18"/>
      <c r="C470"/>
      <c r="D470"/>
      <c r="E470"/>
      <c r="F470"/>
      <c r="G470"/>
      <c r="H470" t="str">
        <f t="shared" si="12"/>
        <v xml:space="preserve"> </v>
      </c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</row>
    <row r="471" spans="1:26" s="3" customFormat="1" x14ac:dyDescent="0.25">
      <c r="A471" s="2"/>
      <c r="B471" s="18"/>
      <c r="C471"/>
      <c r="D471"/>
      <c r="E471"/>
      <c r="F471"/>
      <c r="G471"/>
      <c r="H471" t="str">
        <f t="shared" si="12"/>
        <v xml:space="preserve"> </v>
      </c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</row>
    <row r="472" spans="1:26" s="3" customFormat="1" x14ac:dyDescent="0.25">
      <c r="A472" s="2"/>
      <c r="B472" s="18"/>
      <c r="C472"/>
      <c r="D472"/>
      <c r="E472"/>
      <c r="F472"/>
      <c r="G472"/>
      <c r="H472" t="str">
        <f t="shared" si="12"/>
        <v xml:space="preserve"> </v>
      </c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</row>
    <row r="473" spans="1:26" s="3" customFormat="1" x14ac:dyDescent="0.25">
      <c r="A473" s="2"/>
      <c r="B473" s="18"/>
      <c r="C473"/>
      <c r="D473"/>
      <c r="E473"/>
      <c r="F473"/>
      <c r="G473"/>
      <c r="H473" t="str">
        <f t="shared" si="12"/>
        <v xml:space="preserve"> </v>
      </c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</row>
    <row r="474" spans="1:26" s="3" customFormat="1" x14ac:dyDescent="0.25">
      <c r="A474" s="2"/>
      <c r="B474" s="18"/>
      <c r="C474"/>
      <c r="D474"/>
      <c r="E474"/>
      <c r="F474"/>
      <c r="G474"/>
      <c r="H474" t="str">
        <f t="shared" si="12"/>
        <v xml:space="preserve"> </v>
      </c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</row>
    <row r="475" spans="1:26" s="3" customFormat="1" x14ac:dyDescent="0.25">
      <c r="A475" s="2"/>
      <c r="B475" s="18"/>
      <c r="C475"/>
      <c r="D475"/>
      <c r="E475"/>
      <c r="F475"/>
      <c r="G475"/>
      <c r="H475" t="str">
        <f t="shared" si="12"/>
        <v xml:space="preserve"> </v>
      </c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</row>
    <row r="476" spans="1:26" s="3" customFormat="1" x14ac:dyDescent="0.25">
      <c r="A476" s="2"/>
      <c r="B476" s="18"/>
      <c r="C476"/>
      <c r="D476"/>
      <c r="E476"/>
      <c r="F476"/>
      <c r="G476"/>
      <c r="H476" t="str">
        <f t="shared" si="12"/>
        <v xml:space="preserve"> </v>
      </c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</row>
    <row r="477" spans="1:26" s="3" customFormat="1" x14ac:dyDescent="0.25">
      <c r="A477" s="2"/>
      <c r="B477" s="18"/>
      <c r="C477"/>
      <c r="D477"/>
      <c r="E477"/>
      <c r="F477"/>
      <c r="G477"/>
      <c r="H477" t="str">
        <f t="shared" si="12"/>
        <v xml:space="preserve"> </v>
      </c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</row>
    <row r="478" spans="1:26" s="3" customFormat="1" x14ac:dyDescent="0.25">
      <c r="A478" s="2"/>
      <c r="B478" s="18"/>
      <c r="C478"/>
      <c r="D478"/>
      <c r="E478"/>
      <c r="F478"/>
      <c r="G478"/>
      <c r="H478" t="str">
        <f t="shared" si="12"/>
        <v xml:space="preserve"> </v>
      </c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</row>
    <row r="479" spans="1:26" s="3" customFormat="1" x14ac:dyDescent="0.25">
      <c r="A479" s="2"/>
      <c r="B479" s="18"/>
      <c r="C479"/>
      <c r="D479"/>
      <c r="E479"/>
      <c r="F479"/>
      <c r="G479"/>
      <c r="H479" t="str">
        <f t="shared" si="12"/>
        <v xml:space="preserve"> </v>
      </c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</row>
    <row r="480" spans="1:26" s="3" customFormat="1" x14ac:dyDescent="0.25">
      <c r="A480" s="2"/>
      <c r="B480" s="18"/>
      <c r="C480"/>
      <c r="D480"/>
      <c r="E480"/>
      <c r="F480"/>
      <c r="G480"/>
      <c r="H480" t="str">
        <f t="shared" si="12"/>
        <v xml:space="preserve"> </v>
      </c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</row>
    <row r="481" spans="1:26" s="3" customFormat="1" x14ac:dyDescent="0.25">
      <c r="A481" s="2"/>
      <c r="B481" s="18"/>
      <c r="C481"/>
      <c r="D481"/>
      <c r="E481"/>
      <c r="F481"/>
      <c r="G481"/>
      <c r="H481" t="str">
        <f t="shared" si="12"/>
        <v xml:space="preserve"> </v>
      </c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</row>
    <row r="482" spans="1:26" s="3" customFormat="1" x14ac:dyDescent="0.25">
      <c r="A482" s="2"/>
      <c r="B482" s="18"/>
      <c r="C482"/>
      <c r="D482"/>
      <c r="E482"/>
      <c r="F482"/>
      <c r="G482"/>
      <c r="H482" t="str">
        <f t="shared" si="12"/>
        <v xml:space="preserve"> </v>
      </c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</row>
    <row r="483" spans="1:26" s="3" customFormat="1" x14ac:dyDescent="0.25">
      <c r="A483" s="2"/>
      <c r="B483" s="18"/>
      <c r="C483"/>
      <c r="D483"/>
      <c r="E483"/>
      <c r="F483"/>
      <c r="G483"/>
      <c r="H483" t="str">
        <f t="shared" si="12"/>
        <v xml:space="preserve"> </v>
      </c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</row>
    <row r="484" spans="1:26" s="3" customFormat="1" x14ac:dyDescent="0.25">
      <c r="A484" s="2"/>
      <c r="B484" s="18"/>
      <c r="C484"/>
      <c r="D484"/>
      <c r="E484"/>
      <c r="F484"/>
      <c r="G484"/>
      <c r="H484" t="str">
        <f t="shared" si="12"/>
        <v xml:space="preserve"> </v>
      </c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</row>
    <row r="485" spans="1:26" s="3" customFormat="1" x14ac:dyDescent="0.25">
      <c r="A485" s="2"/>
      <c r="B485" s="18"/>
      <c r="C485"/>
      <c r="D485"/>
      <c r="E485"/>
      <c r="F485"/>
      <c r="G485"/>
      <c r="H485" t="str">
        <f t="shared" si="12"/>
        <v xml:space="preserve"> </v>
      </c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</row>
    <row r="486" spans="1:26" s="3" customFormat="1" x14ac:dyDescent="0.25">
      <c r="A486" s="2"/>
      <c r="B486" s="18"/>
      <c r="C486"/>
      <c r="D486"/>
      <c r="E486"/>
      <c r="F486"/>
      <c r="G486"/>
      <c r="H486" t="str">
        <f t="shared" si="12"/>
        <v xml:space="preserve"> </v>
      </c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</row>
    <row r="487" spans="1:26" s="3" customFormat="1" x14ac:dyDescent="0.25">
      <c r="A487" s="2"/>
      <c r="B487" s="18"/>
      <c r="C487"/>
      <c r="D487"/>
      <c r="E487"/>
      <c r="F487"/>
      <c r="G487"/>
      <c r="H487" t="str">
        <f t="shared" si="12"/>
        <v xml:space="preserve"> </v>
      </c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</row>
    <row r="488" spans="1:26" s="3" customFormat="1" x14ac:dyDescent="0.25">
      <c r="A488" s="2"/>
      <c r="B488" s="18"/>
      <c r="C488"/>
      <c r="D488"/>
      <c r="E488"/>
      <c r="F488"/>
      <c r="G488"/>
      <c r="H488" t="str">
        <f t="shared" si="12"/>
        <v xml:space="preserve"> </v>
      </c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</row>
    <row r="489" spans="1:26" s="3" customFormat="1" x14ac:dyDescent="0.25">
      <c r="A489" s="2"/>
      <c r="B489" s="18"/>
      <c r="C489"/>
      <c r="D489"/>
      <c r="E489"/>
      <c r="F489"/>
      <c r="G489"/>
      <c r="H489" t="str">
        <f t="shared" si="12"/>
        <v xml:space="preserve"> </v>
      </c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</row>
    <row r="490" spans="1:26" s="3" customFormat="1" x14ac:dyDescent="0.25">
      <c r="A490" s="2"/>
      <c r="B490" s="18"/>
      <c r="C490"/>
      <c r="D490"/>
      <c r="E490"/>
      <c r="F490"/>
      <c r="G490"/>
      <c r="H490" t="str">
        <f t="shared" si="12"/>
        <v xml:space="preserve"> </v>
      </c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</row>
    <row r="491" spans="1:26" s="3" customFormat="1" x14ac:dyDescent="0.25">
      <c r="A491" s="2"/>
      <c r="B491" s="18"/>
      <c r="C491"/>
      <c r="D491"/>
      <c r="E491"/>
      <c r="F491"/>
      <c r="G491"/>
      <c r="H491" t="str">
        <f t="shared" si="12"/>
        <v xml:space="preserve"> </v>
      </c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</row>
    <row r="492" spans="1:26" s="3" customFormat="1" x14ac:dyDescent="0.25">
      <c r="A492" s="2"/>
      <c r="B492" s="18"/>
      <c r="C492"/>
      <c r="D492"/>
      <c r="E492"/>
      <c r="F492"/>
      <c r="G492"/>
      <c r="H492" t="str">
        <f t="shared" si="12"/>
        <v xml:space="preserve"> </v>
      </c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</row>
    <row r="493" spans="1:26" s="3" customFormat="1" x14ac:dyDescent="0.25">
      <c r="A493" s="2"/>
      <c r="B493" s="18"/>
      <c r="C493"/>
      <c r="D493"/>
      <c r="E493"/>
      <c r="F493"/>
      <c r="G493"/>
      <c r="H493" t="str">
        <f t="shared" si="12"/>
        <v xml:space="preserve"> </v>
      </c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</row>
    <row r="494" spans="1:26" s="3" customFormat="1" x14ac:dyDescent="0.25">
      <c r="A494" s="2"/>
      <c r="B494" s="18"/>
      <c r="C494"/>
      <c r="D494"/>
      <c r="E494"/>
      <c r="F494"/>
      <c r="G494"/>
      <c r="H494" t="str">
        <f t="shared" si="12"/>
        <v xml:space="preserve"> </v>
      </c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</row>
    <row r="495" spans="1:26" s="3" customFormat="1" x14ac:dyDescent="0.25">
      <c r="A495" s="2"/>
      <c r="B495" s="18"/>
      <c r="C495"/>
      <c r="D495"/>
      <c r="E495"/>
      <c r="F495"/>
      <c r="G495"/>
      <c r="H495" t="str">
        <f t="shared" si="12"/>
        <v xml:space="preserve"> </v>
      </c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</row>
    <row r="496" spans="1:26" s="3" customFormat="1" x14ac:dyDescent="0.25">
      <c r="A496" s="2"/>
      <c r="B496" s="18"/>
      <c r="C496"/>
      <c r="D496"/>
      <c r="E496"/>
      <c r="F496"/>
      <c r="G496"/>
      <c r="H496" t="str">
        <f t="shared" si="12"/>
        <v xml:space="preserve"> </v>
      </c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</row>
    <row r="497" spans="1:26" s="3" customFormat="1" x14ac:dyDescent="0.25">
      <c r="A497" s="2"/>
      <c r="B497" s="18"/>
      <c r="C497"/>
      <c r="D497"/>
      <c r="E497"/>
      <c r="F497"/>
      <c r="G497"/>
      <c r="H497" t="str">
        <f t="shared" ref="H497:H560" si="13">IF(E497="INTERFACE",G497," ")</f>
        <v xml:space="preserve"> </v>
      </c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</row>
    <row r="498" spans="1:26" s="3" customFormat="1" x14ac:dyDescent="0.25">
      <c r="A498" s="2"/>
      <c r="B498" s="18"/>
      <c r="C498"/>
      <c r="D498"/>
      <c r="E498"/>
      <c r="F498"/>
      <c r="G498"/>
      <c r="H498" t="str">
        <f t="shared" si="13"/>
        <v xml:space="preserve"> </v>
      </c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</row>
    <row r="499" spans="1:26" s="3" customFormat="1" x14ac:dyDescent="0.25">
      <c r="A499" s="2"/>
      <c r="B499" s="18"/>
      <c r="C499"/>
      <c r="D499"/>
      <c r="E499"/>
      <c r="F499"/>
      <c r="G499"/>
      <c r="H499" t="str">
        <f t="shared" si="13"/>
        <v xml:space="preserve"> </v>
      </c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</row>
    <row r="500" spans="1:26" s="3" customFormat="1" x14ac:dyDescent="0.25">
      <c r="A500" s="2"/>
      <c r="B500" s="18"/>
      <c r="C500"/>
      <c r="D500"/>
      <c r="E500"/>
      <c r="F500"/>
      <c r="G500"/>
      <c r="H500" t="str">
        <f t="shared" si="13"/>
        <v xml:space="preserve"> </v>
      </c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</row>
    <row r="501" spans="1:26" s="3" customFormat="1" x14ac:dyDescent="0.25">
      <c r="A501" s="2"/>
      <c r="B501" s="18"/>
      <c r="C501"/>
      <c r="D501"/>
      <c r="E501"/>
      <c r="F501"/>
      <c r="G501"/>
      <c r="H501" t="str">
        <f t="shared" si="13"/>
        <v xml:space="preserve"> </v>
      </c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</row>
    <row r="502" spans="1:26" s="3" customFormat="1" x14ac:dyDescent="0.25">
      <c r="A502" s="2"/>
      <c r="B502" s="18"/>
      <c r="C502"/>
      <c r="D502"/>
      <c r="E502"/>
      <c r="F502"/>
      <c r="G502"/>
      <c r="H502" t="str">
        <f t="shared" si="13"/>
        <v xml:space="preserve"> </v>
      </c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</row>
    <row r="503" spans="1:26" s="3" customFormat="1" x14ac:dyDescent="0.25">
      <c r="A503" s="2"/>
      <c r="B503" s="18"/>
      <c r="C503"/>
      <c r="D503"/>
      <c r="E503"/>
      <c r="F503"/>
      <c r="G503"/>
      <c r="H503" t="str">
        <f t="shared" si="13"/>
        <v xml:space="preserve"> </v>
      </c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</row>
    <row r="504" spans="1:26" s="3" customFormat="1" x14ac:dyDescent="0.25">
      <c r="A504" s="2"/>
      <c r="B504" s="18"/>
      <c r="C504"/>
      <c r="D504"/>
      <c r="E504"/>
      <c r="F504"/>
      <c r="G504"/>
      <c r="H504" t="str">
        <f t="shared" si="13"/>
        <v xml:space="preserve"> </v>
      </c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</row>
    <row r="505" spans="1:26" s="3" customFormat="1" x14ac:dyDescent="0.25">
      <c r="A505" s="2"/>
      <c r="B505" s="18"/>
      <c r="C505"/>
      <c r="D505"/>
      <c r="E505"/>
      <c r="F505"/>
      <c r="G505"/>
      <c r="H505" t="str">
        <f t="shared" si="13"/>
        <v xml:space="preserve"> </v>
      </c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</row>
    <row r="506" spans="1:26" s="3" customFormat="1" x14ac:dyDescent="0.25">
      <c r="A506" s="2"/>
      <c r="B506" s="18"/>
      <c r="C506"/>
      <c r="D506"/>
      <c r="E506"/>
      <c r="F506"/>
      <c r="G506"/>
      <c r="H506" t="str">
        <f t="shared" si="13"/>
        <v xml:space="preserve"> </v>
      </c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</row>
    <row r="507" spans="1:26" s="3" customFormat="1" x14ac:dyDescent="0.25">
      <c r="A507" s="2"/>
      <c r="B507" s="18"/>
      <c r="C507"/>
      <c r="D507"/>
      <c r="E507"/>
      <c r="F507"/>
      <c r="G507"/>
      <c r="H507" t="str">
        <f t="shared" si="13"/>
        <v xml:space="preserve"> </v>
      </c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</row>
    <row r="508" spans="1:26" s="3" customFormat="1" x14ac:dyDescent="0.25">
      <c r="A508" s="2"/>
      <c r="B508" s="18"/>
      <c r="C508"/>
      <c r="D508"/>
      <c r="E508"/>
      <c r="F508"/>
      <c r="G508"/>
      <c r="H508" t="str">
        <f t="shared" si="13"/>
        <v xml:space="preserve"> </v>
      </c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</row>
    <row r="509" spans="1:26" s="3" customFormat="1" x14ac:dyDescent="0.25">
      <c r="A509" s="2"/>
      <c r="B509" s="18"/>
      <c r="C509"/>
      <c r="D509"/>
      <c r="E509"/>
      <c r="F509"/>
      <c r="G509"/>
      <c r="H509" t="str">
        <f t="shared" si="13"/>
        <v xml:space="preserve"> </v>
      </c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</row>
    <row r="510" spans="1:26" s="3" customFormat="1" x14ac:dyDescent="0.25">
      <c r="A510" s="2"/>
      <c r="B510" s="18"/>
      <c r="C510"/>
      <c r="D510"/>
      <c r="E510"/>
      <c r="F510"/>
      <c r="G510"/>
      <c r="H510" t="str">
        <f t="shared" si="13"/>
        <v xml:space="preserve"> </v>
      </c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</row>
    <row r="511" spans="1:26" s="3" customFormat="1" x14ac:dyDescent="0.25">
      <c r="A511" s="2"/>
      <c r="B511" s="18"/>
      <c r="C511"/>
      <c r="D511"/>
      <c r="E511"/>
      <c r="F511"/>
      <c r="G511"/>
      <c r="H511" t="str">
        <f t="shared" si="13"/>
        <v xml:space="preserve"> </v>
      </c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</row>
    <row r="512" spans="1:26" s="3" customFormat="1" x14ac:dyDescent="0.25">
      <c r="A512" s="2"/>
      <c r="B512" s="18"/>
      <c r="C512"/>
      <c r="D512"/>
      <c r="E512"/>
      <c r="F512"/>
      <c r="G512"/>
      <c r="H512" t="str">
        <f t="shared" si="13"/>
        <v xml:space="preserve"> </v>
      </c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</row>
    <row r="513" spans="1:26" s="3" customFormat="1" x14ac:dyDescent="0.25">
      <c r="A513" s="2"/>
      <c r="B513" s="18"/>
      <c r="C513"/>
      <c r="D513"/>
      <c r="E513"/>
      <c r="F513"/>
      <c r="G513"/>
      <c r="H513" t="str">
        <f t="shared" si="13"/>
        <v xml:space="preserve"> </v>
      </c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</row>
    <row r="514" spans="1:26" s="3" customFormat="1" x14ac:dyDescent="0.25">
      <c r="A514" s="2"/>
      <c r="B514" s="18"/>
      <c r="C514"/>
      <c r="D514"/>
      <c r="E514"/>
      <c r="F514"/>
      <c r="G514"/>
      <c r="H514" t="str">
        <f t="shared" si="13"/>
        <v xml:space="preserve"> </v>
      </c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</row>
    <row r="515" spans="1:26" s="3" customFormat="1" x14ac:dyDescent="0.25">
      <c r="A515" s="2"/>
      <c r="B515" s="18"/>
      <c r="C515"/>
      <c r="D515"/>
      <c r="E515"/>
      <c r="F515"/>
      <c r="G515"/>
      <c r="H515" t="str">
        <f t="shared" si="13"/>
        <v xml:space="preserve"> </v>
      </c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</row>
    <row r="516" spans="1:26" s="3" customFormat="1" x14ac:dyDescent="0.25">
      <c r="A516" s="2"/>
      <c r="B516" s="18"/>
      <c r="C516"/>
      <c r="D516"/>
      <c r="E516"/>
      <c r="F516"/>
      <c r="G516"/>
      <c r="H516" t="str">
        <f t="shared" si="13"/>
        <v xml:space="preserve"> </v>
      </c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</row>
    <row r="517" spans="1:26" s="3" customFormat="1" x14ac:dyDescent="0.25">
      <c r="A517" s="2"/>
      <c r="B517" s="18"/>
      <c r="C517"/>
      <c r="D517"/>
      <c r="E517"/>
      <c r="F517"/>
      <c r="G517"/>
      <c r="H517" t="str">
        <f t="shared" si="13"/>
        <v xml:space="preserve"> </v>
      </c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</row>
    <row r="518" spans="1:26" s="3" customFormat="1" x14ac:dyDescent="0.25">
      <c r="A518" s="2"/>
      <c r="B518" s="18"/>
      <c r="C518"/>
      <c r="D518"/>
      <c r="E518"/>
      <c r="F518"/>
      <c r="G518"/>
      <c r="H518" t="str">
        <f t="shared" si="13"/>
        <v xml:space="preserve"> </v>
      </c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</row>
    <row r="519" spans="1:26" s="3" customFormat="1" x14ac:dyDescent="0.25">
      <c r="A519" s="2"/>
      <c r="B519" s="18"/>
      <c r="C519"/>
      <c r="D519"/>
      <c r="E519"/>
      <c r="F519"/>
      <c r="G519"/>
      <c r="H519" t="str">
        <f t="shared" si="13"/>
        <v xml:space="preserve"> </v>
      </c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</row>
    <row r="520" spans="1:26" s="3" customFormat="1" x14ac:dyDescent="0.25">
      <c r="A520" s="2"/>
      <c r="B520" s="18"/>
      <c r="C520"/>
      <c r="D520"/>
      <c r="E520"/>
      <c r="F520"/>
      <c r="G520"/>
      <c r="H520" t="str">
        <f t="shared" si="13"/>
        <v xml:space="preserve"> </v>
      </c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</row>
    <row r="521" spans="1:26" s="3" customFormat="1" x14ac:dyDescent="0.25">
      <c r="A521" s="2"/>
      <c r="B521" s="18"/>
      <c r="C521"/>
      <c r="D521"/>
      <c r="E521"/>
      <c r="F521"/>
      <c r="G521"/>
      <c r="H521" t="str">
        <f t="shared" si="13"/>
        <v xml:space="preserve"> </v>
      </c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</row>
    <row r="522" spans="1:26" s="3" customFormat="1" x14ac:dyDescent="0.25">
      <c r="A522" s="2"/>
      <c r="B522" s="18"/>
      <c r="C522"/>
      <c r="D522"/>
      <c r="E522"/>
      <c r="F522"/>
      <c r="G522"/>
      <c r="H522" t="str">
        <f t="shared" si="13"/>
        <v xml:space="preserve"> </v>
      </c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</row>
    <row r="523" spans="1:26" s="3" customFormat="1" x14ac:dyDescent="0.25">
      <c r="A523" s="2"/>
      <c r="B523" s="18"/>
      <c r="C523"/>
      <c r="D523"/>
      <c r="E523"/>
      <c r="F523"/>
      <c r="G523"/>
      <c r="H523" t="str">
        <f t="shared" si="13"/>
        <v xml:space="preserve"> </v>
      </c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</row>
    <row r="524" spans="1:26" s="3" customFormat="1" x14ac:dyDescent="0.25">
      <c r="A524" s="2"/>
      <c r="B524" s="18"/>
      <c r="C524"/>
      <c r="D524"/>
      <c r="E524"/>
      <c r="F524"/>
      <c r="G524"/>
      <c r="H524" t="str">
        <f t="shared" si="13"/>
        <v xml:space="preserve"> </v>
      </c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</row>
    <row r="525" spans="1:26" s="3" customFormat="1" x14ac:dyDescent="0.25">
      <c r="A525" s="2"/>
      <c r="B525" s="18"/>
      <c r="C525"/>
      <c r="D525"/>
      <c r="E525"/>
      <c r="F525"/>
      <c r="G525"/>
      <c r="H525" t="str">
        <f t="shared" si="13"/>
        <v xml:space="preserve"> </v>
      </c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</row>
    <row r="526" spans="1:26" s="3" customFormat="1" x14ac:dyDescent="0.25">
      <c r="A526" s="2"/>
      <c r="B526" s="18"/>
      <c r="C526"/>
      <c r="D526"/>
      <c r="E526"/>
      <c r="F526"/>
      <c r="G526"/>
      <c r="H526" t="str">
        <f t="shared" si="13"/>
        <v xml:space="preserve"> </v>
      </c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</row>
    <row r="527" spans="1:26" s="3" customFormat="1" x14ac:dyDescent="0.25">
      <c r="A527" s="2"/>
      <c r="B527" s="18"/>
      <c r="C527"/>
      <c r="D527"/>
      <c r="E527"/>
      <c r="F527"/>
      <c r="G527"/>
      <c r="H527" t="str">
        <f t="shared" si="13"/>
        <v xml:space="preserve"> </v>
      </c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</row>
    <row r="528" spans="1:26" s="3" customFormat="1" x14ac:dyDescent="0.25">
      <c r="A528" s="2"/>
      <c r="B528" s="18"/>
      <c r="C528"/>
      <c r="D528"/>
      <c r="E528"/>
      <c r="F528"/>
      <c r="G528"/>
      <c r="H528" t="str">
        <f t="shared" si="13"/>
        <v xml:space="preserve"> </v>
      </c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</row>
    <row r="529" spans="1:26" s="3" customFormat="1" x14ac:dyDescent="0.25">
      <c r="A529" s="2"/>
      <c r="B529" s="18"/>
      <c r="C529"/>
      <c r="D529"/>
      <c r="E529"/>
      <c r="F529"/>
      <c r="G529"/>
      <c r="H529" t="str">
        <f t="shared" si="13"/>
        <v xml:space="preserve"> </v>
      </c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</row>
    <row r="530" spans="1:26" s="3" customFormat="1" x14ac:dyDescent="0.25">
      <c r="A530" s="2"/>
      <c r="B530" s="18"/>
      <c r="C530"/>
      <c r="D530"/>
      <c r="E530"/>
      <c r="F530"/>
      <c r="G530"/>
      <c r="H530" t="str">
        <f t="shared" si="13"/>
        <v xml:space="preserve"> </v>
      </c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</row>
    <row r="531" spans="1:26" s="3" customFormat="1" x14ac:dyDescent="0.25">
      <c r="A531" s="2"/>
      <c r="B531" s="18"/>
      <c r="C531"/>
      <c r="D531"/>
      <c r="E531"/>
      <c r="F531"/>
      <c r="G531"/>
      <c r="H531" t="str">
        <f t="shared" si="13"/>
        <v xml:space="preserve"> </v>
      </c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</row>
    <row r="532" spans="1:26" s="3" customFormat="1" x14ac:dyDescent="0.25">
      <c r="A532" s="2"/>
      <c r="B532" s="18"/>
      <c r="C532"/>
      <c r="D532"/>
      <c r="E532"/>
      <c r="F532"/>
      <c r="G532"/>
      <c r="H532" t="str">
        <f t="shared" si="13"/>
        <v xml:space="preserve"> </v>
      </c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</row>
    <row r="533" spans="1:26" s="3" customFormat="1" x14ac:dyDescent="0.25">
      <c r="A533" s="2"/>
      <c r="B533" s="18"/>
      <c r="C533"/>
      <c r="D533"/>
      <c r="E533"/>
      <c r="F533"/>
      <c r="G533"/>
      <c r="H533" t="str">
        <f t="shared" si="13"/>
        <v xml:space="preserve"> </v>
      </c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</row>
    <row r="534" spans="1:26" s="3" customFormat="1" x14ac:dyDescent="0.25">
      <c r="A534" s="2"/>
      <c r="B534" s="18"/>
      <c r="C534"/>
      <c r="D534"/>
      <c r="E534"/>
      <c r="F534"/>
      <c r="G534"/>
      <c r="H534" t="str">
        <f t="shared" si="13"/>
        <v xml:space="preserve"> </v>
      </c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</row>
    <row r="535" spans="1:26" s="3" customFormat="1" x14ac:dyDescent="0.25">
      <c r="A535" s="2"/>
      <c r="B535" s="18"/>
      <c r="C535"/>
      <c r="D535"/>
      <c r="E535"/>
      <c r="F535"/>
      <c r="G535"/>
      <c r="H535" t="str">
        <f t="shared" si="13"/>
        <v xml:space="preserve"> </v>
      </c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</row>
    <row r="536" spans="1:26" s="3" customFormat="1" x14ac:dyDescent="0.25">
      <c r="A536" s="2"/>
      <c r="B536" s="18"/>
      <c r="C536"/>
      <c r="D536"/>
      <c r="E536"/>
      <c r="F536"/>
      <c r="G536"/>
      <c r="H536" t="str">
        <f t="shared" si="13"/>
        <v xml:space="preserve"> </v>
      </c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</row>
    <row r="537" spans="1:26" s="3" customFormat="1" x14ac:dyDescent="0.25">
      <c r="A537" s="2"/>
      <c r="B537" s="18"/>
      <c r="C537"/>
      <c r="D537"/>
      <c r="E537"/>
      <c r="F537"/>
      <c r="G537"/>
      <c r="H537" t="str">
        <f t="shared" si="13"/>
        <v xml:space="preserve"> </v>
      </c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</row>
    <row r="538" spans="1:26" s="3" customFormat="1" x14ac:dyDescent="0.25">
      <c r="A538" s="2"/>
      <c r="B538" s="18"/>
      <c r="C538"/>
      <c r="D538"/>
      <c r="E538"/>
      <c r="F538"/>
      <c r="G538"/>
      <c r="H538" t="str">
        <f t="shared" si="13"/>
        <v xml:space="preserve"> </v>
      </c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</row>
    <row r="539" spans="1:26" s="3" customFormat="1" x14ac:dyDescent="0.25">
      <c r="A539" s="2"/>
      <c r="B539" s="18"/>
      <c r="C539"/>
      <c r="D539"/>
      <c r="E539"/>
      <c r="F539"/>
      <c r="G539"/>
      <c r="H539" t="str">
        <f t="shared" si="13"/>
        <v xml:space="preserve"> </v>
      </c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</row>
    <row r="540" spans="1:26" s="3" customFormat="1" x14ac:dyDescent="0.25">
      <c r="A540" s="2"/>
      <c r="B540" s="18"/>
      <c r="C540"/>
      <c r="D540"/>
      <c r="E540"/>
      <c r="F540"/>
      <c r="G540"/>
      <c r="H540" t="str">
        <f t="shared" si="13"/>
        <v xml:space="preserve"> </v>
      </c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</row>
    <row r="541" spans="1:26" s="3" customFormat="1" x14ac:dyDescent="0.25">
      <c r="A541" s="2"/>
      <c r="B541" s="18"/>
      <c r="C541"/>
      <c r="D541"/>
      <c r="E541"/>
      <c r="F541"/>
      <c r="G541"/>
      <c r="H541" t="str">
        <f t="shared" si="13"/>
        <v xml:space="preserve"> </v>
      </c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</row>
    <row r="542" spans="1:26" s="3" customFormat="1" x14ac:dyDescent="0.25">
      <c r="A542" s="2"/>
      <c r="B542" s="18"/>
      <c r="C542"/>
      <c r="D542"/>
      <c r="E542"/>
      <c r="F542"/>
      <c r="G542"/>
      <c r="H542" t="str">
        <f t="shared" si="13"/>
        <v xml:space="preserve"> </v>
      </c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</row>
    <row r="543" spans="1:26" s="3" customFormat="1" x14ac:dyDescent="0.25">
      <c r="A543" s="2"/>
      <c r="B543" s="18"/>
      <c r="C543"/>
      <c r="D543"/>
      <c r="E543"/>
      <c r="F543"/>
      <c r="G543"/>
      <c r="H543" t="str">
        <f t="shared" si="13"/>
        <v xml:space="preserve"> </v>
      </c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</row>
    <row r="544" spans="1:26" s="3" customFormat="1" x14ac:dyDescent="0.25">
      <c r="A544" s="2"/>
      <c r="B544" s="18"/>
      <c r="C544"/>
      <c r="D544"/>
      <c r="E544"/>
      <c r="F544"/>
      <c r="G544"/>
      <c r="H544" t="str">
        <f t="shared" si="13"/>
        <v xml:space="preserve"> </v>
      </c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</row>
    <row r="545" spans="1:26" s="3" customFormat="1" x14ac:dyDescent="0.25">
      <c r="A545" s="2"/>
      <c r="B545" s="18"/>
      <c r="C545"/>
      <c r="D545"/>
      <c r="E545"/>
      <c r="F545"/>
      <c r="G545"/>
      <c r="H545" t="str">
        <f t="shared" si="13"/>
        <v xml:space="preserve"> </v>
      </c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</row>
    <row r="546" spans="1:26" s="3" customFormat="1" x14ac:dyDescent="0.25">
      <c r="A546" s="2"/>
      <c r="B546" s="18"/>
      <c r="C546"/>
      <c r="D546"/>
      <c r="E546"/>
      <c r="F546"/>
      <c r="G546"/>
      <c r="H546" t="str">
        <f t="shared" si="13"/>
        <v xml:space="preserve"> </v>
      </c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</row>
    <row r="547" spans="1:26" s="3" customFormat="1" x14ac:dyDescent="0.25">
      <c r="A547" s="2"/>
      <c r="B547" s="18"/>
      <c r="C547"/>
      <c r="D547"/>
      <c r="E547"/>
      <c r="F547"/>
      <c r="G547"/>
      <c r="H547" t="str">
        <f t="shared" si="13"/>
        <v xml:space="preserve"> </v>
      </c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</row>
    <row r="548" spans="1:26" s="3" customFormat="1" x14ac:dyDescent="0.25">
      <c r="A548" s="2"/>
      <c r="B548" s="18"/>
      <c r="C548"/>
      <c r="D548"/>
      <c r="E548"/>
      <c r="F548"/>
      <c r="G548"/>
      <c r="H548" t="str">
        <f t="shared" si="13"/>
        <v xml:space="preserve"> </v>
      </c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</row>
    <row r="549" spans="1:26" s="3" customFormat="1" x14ac:dyDescent="0.25">
      <c r="A549" s="2"/>
      <c r="B549" s="18"/>
      <c r="C549"/>
      <c r="D549"/>
      <c r="E549"/>
      <c r="F549"/>
      <c r="G549"/>
      <c r="H549" t="str">
        <f t="shared" si="13"/>
        <v xml:space="preserve"> </v>
      </c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</row>
    <row r="550" spans="1:26" s="3" customFormat="1" x14ac:dyDescent="0.25">
      <c r="A550" s="2"/>
      <c r="B550" s="18"/>
      <c r="C550"/>
      <c r="D550"/>
      <c r="E550"/>
      <c r="F550"/>
      <c r="G550"/>
      <c r="H550" t="str">
        <f t="shared" si="13"/>
        <v xml:space="preserve"> </v>
      </c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</row>
    <row r="551" spans="1:26" s="3" customFormat="1" x14ac:dyDescent="0.25">
      <c r="A551" s="2"/>
      <c r="B551" s="18"/>
      <c r="C551"/>
      <c r="D551"/>
      <c r="E551"/>
      <c r="F551"/>
      <c r="G551"/>
      <c r="H551" t="str">
        <f t="shared" si="13"/>
        <v xml:space="preserve"> </v>
      </c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</row>
    <row r="552" spans="1:26" s="3" customFormat="1" x14ac:dyDescent="0.25">
      <c r="A552" s="2"/>
      <c r="B552" s="18"/>
      <c r="C552"/>
      <c r="D552"/>
      <c r="E552"/>
      <c r="F552"/>
      <c r="G552"/>
      <c r="H552" t="str">
        <f t="shared" si="13"/>
        <v xml:space="preserve"> </v>
      </c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</row>
    <row r="553" spans="1:26" s="3" customFormat="1" x14ac:dyDescent="0.25">
      <c r="A553" s="2"/>
      <c r="B553" s="18"/>
      <c r="C553"/>
      <c r="D553"/>
      <c r="E553"/>
      <c r="F553"/>
      <c r="G553"/>
      <c r="H553" t="str">
        <f t="shared" si="13"/>
        <v xml:space="preserve"> </v>
      </c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</row>
    <row r="554" spans="1:26" s="3" customFormat="1" x14ac:dyDescent="0.25">
      <c r="A554" s="2"/>
      <c r="B554" s="18"/>
      <c r="C554"/>
      <c r="D554"/>
      <c r="E554"/>
      <c r="F554"/>
      <c r="G554"/>
      <c r="H554" t="str">
        <f t="shared" si="13"/>
        <v xml:space="preserve"> </v>
      </c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</row>
    <row r="555" spans="1:26" s="3" customFormat="1" x14ac:dyDescent="0.25">
      <c r="A555" s="2"/>
      <c r="B555" s="18"/>
      <c r="C555"/>
      <c r="D555"/>
      <c r="E555"/>
      <c r="F555"/>
      <c r="G555"/>
      <c r="H555" t="str">
        <f t="shared" si="13"/>
        <v xml:space="preserve"> </v>
      </c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</row>
    <row r="556" spans="1:26" s="3" customFormat="1" x14ac:dyDescent="0.25">
      <c r="A556" s="2"/>
      <c r="B556" s="18"/>
      <c r="C556"/>
      <c r="D556"/>
      <c r="E556"/>
      <c r="F556"/>
      <c r="G556"/>
      <c r="H556" t="str">
        <f t="shared" si="13"/>
        <v xml:space="preserve"> </v>
      </c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</row>
    <row r="557" spans="1:26" s="3" customFormat="1" x14ac:dyDescent="0.25">
      <c r="A557" s="2"/>
      <c r="B557" s="18"/>
      <c r="C557"/>
      <c r="D557"/>
      <c r="E557"/>
      <c r="F557"/>
      <c r="G557"/>
      <c r="H557" t="str">
        <f t="shared" si="13"/>
        <v xml:space="preserve"> </v>
      </c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</row>
    <row r="558" spans="1:26" s="3" customFormat="1" x14ac:dyDescent="0.25">
      <c r="A558" s="2"/>
      <c r="B558" s="18"/>
      <c r="C558"/>
      <c r="D558"/>
      <c r="E558"/>
      <c r="F558"/>
      <c r="G558"/>
      <c r="H558" t="str">
        <f t="shared" si="13"/>
        <v xml:space="preserve"> </v>
      </c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</row>
    <row r="559" spans="1:26" s="3" customFormat="1" x14ac:dyDescent="0.25">
      <c r="A559" s="2"/>
      <c r="B559" s="18"/>
      <c r="C559"/>
      <c r="D559"/>
      <c r="E559"/>
      <c r="F559"/>
      <c r="G559"/>
      <c r="H559" t="str">
        <f t="shared" si="13"/>
        <v xml:space="preserve"> </v>
      </c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</row>
    <row r="560" spans="1:26" s="3" customFormat="1" x14ac:dyDescent="0.25">
      <c r="A560" s="2"/>
      <c r="B560" s="18"/>
      <c r="C560"/>
      <c r="D560"/>
      <c r="E560"/>
      <c r="F560"/>
      <c r="G560"/>
      <c r="H560" t="str">
        <f t="shared" si="13"/>
        <v xml:space="preserve"> </v>
      </c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</row>
    <row r="561" spans="1:26" s="3" customFormat="1" x14ac:dyDescent="0.25">
      <c r="A561" s="2"/>
      <c r="B561" s="18"/>
      <c r="C561"/>
      <c r="D561"/>
      <c r="E561"/>
      <c r="F561"/>
      <c r="G561"/>
      <c r="H561" t="str">
        <f t="shared" ref="H561:H624" si="14">IF(E561="INTERFACE",G561," ")</f>
        <v xml:space="preserve"> </v>
      </c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</row>
    <row r="562" spans="1:26" s="3" customFormat="1" x14ac:dyDescent="0.25">
      <c r="A562" s="2"/>
      <c r="B562" s="18"/>
      <c r="C562"/>
      <c r="D562"/>
      <c r="E562"/>
      <c r="F562"/>
      <c r="G562"/>
      <c r="H562" t="str">
        <f t="shared" si="14"/>
        <v xml:space="preserve"> </v>
      </c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</row>
    <row r="563" spans="1:26" s="3" customFormat="1" x14ac:dyDescent="0.25">
      <c r="A563" s="2"/>
      <c r="B563" s="18"/>
      <c r="C563"/>
      <c r="D563"/>
      <c r="E563"/>
      <c r="F563"/>
      <c r="G563"/>
      <c r="H563" t="str">
        <f t="shared" si="14"/>
        <v xml:space="preserve"> </v>
      </c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</row>
    <row r="564" spans="1:26" s="3" customFormat="1" x14ac:dyDescent="0.25">
      <c r="A564" s="2"/>
      <c r="B564" s="18"/>
      <c r="C564"/>
      <c r="D564"/>
      <c r="E564"/>
      <c r="F564"/>
      <c r="G564"/>
      <c r="H564" t="str">
        <f t="shared" si="14"/>
        <v xml:space="preserve"> </v>
      </c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</row>
    <row r="565" spans="1:26" s="3" customFormat="1" x14ac:dyDescent="0.25">
      <c r="A565" s="2"/>
      <c r="B565" s="18"/>
      <c r="C565"/>
      <c r="D565"/>
      <c r="E565"/>
      <c r="F565"/>
      <c r="G565"/>
      <c r="H565" t="str">
        <f t="shared" si="14"/>
        <v xml:space="preserve"> </v>
      </c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</row>
    <row r="566" spans="1:26" s="3" customFormat="1" x14ac:dyDescent="0.25">
      <c r="A566" s="2"/>
      <c r="B566" s="18"/>
      <c r="C566"/>
      <c r="D566"/>
      <c r="E566"/>
      <c r="F566"/>
      <c r="G566"/>
      <c r="H566" t="str">
        <f t="shared" si="14"/>
        <v xml:space="preserve"> </v>
      </c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</row>
    <row r="567" spans="1:26" s="3" customFormat="1" x14ac:dyDescent="0.25">
      <c r="A567" s="2"/>
      <c r="B567" s="18"/>
      <c r="C567"/>
      <c r="D567"/>
      <c r="E567"/>
      <c r="F567"/>
      <c r="G567"/>
      <c r="H567" t="str">
        <f t="shared" si="14"/>
        <v xml:space="preserve"> </v>
      </c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</row>
    <row r="568" spans="1:26" s="3" customFormat="1" x14ac:dyDescent="0.25">
      <c r="A568" s="2"/>
      <c r="B568" s="18"/>
      <c r="C568"/>
      <c r="D568"/>
      <c r="E568"/>
      <c r="F568"/>
      <c r="G568"/>
      <c r="H568" t="str">
        <f t="shared" si="14"/>
        <v xml:space="preserve"> </v>
      </c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</row>
    <row r="569" spans="1:26" s="3" customFormat="1" x14ac:dyDescent="0.25">
      <c r="A569" s="2"/>
      <c r="B569" s="18"/>
      <c r="C569"/>
      <c r="D569"/>
      <c r="E569"/>
      <c r="F569"/>
      <c r="G569"/>
      <c r="H569" t="str">
        <f t="shared" si="14"/>
        <v xml:space="preserve"> </v>
      </c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</row>
    <row r="570" spans="1:26" s="3" customFormat="1" x14ac:dyDescent="0.25">
      <c r="A570" s="2"/>
      <c r="B570" s="18"/>
      <c r="C570"/>
      <c r="D570"/>
      <c r="E570"/>
      <c r="F570"/>
      <c r="G570"/>
      <c r="H570" t="str">
        <f t="shared" si="14"/>
        <v xml:space="preserve"> </v>
      </c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</row>
    <row r="571" spans="1:26" s="3" customFormat="1" x14ac:dyDescent="0.25">
      <c r="A571" s="2"/>
      <c r="B571" s="18"/>
      <c r="C571"/>
      <c r="D571"/>
      <c r="E571"/>
      <c r="F571"/>
      <c r="G571"/>
      <c r="H571" t="str">
        <f t="shared" si="14"/>
        <v xml:space="preserve"> </v>
      </c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</row>
    <row r="572" spans="1:26" s="3" customFormat="1" x14ac:dyDescent="0.25">
      <c r="A572" s="2"/>
      <c r="B572" s="18"/>
      <c r="C572"/>
      <c r="D572"/>
      <c r="E572"/>
      <c r="F572"/>
      <c r="G572"/>
      <c r="H572" t="str">
        <f t="shared" si="14"/>
        <v xml:space="preserve"> </v>
      </c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</row>
    <row r="573" spans="1:26" s="3" customFormat="1" x14ac:dyDescent="0.25">
      <c r="A573" s="2"/>
      <c r="B573" s="18"/>
      <c r="C573"/>
      <c r="D573"/>
      <c r="E573"/>
      <c r="F573"/>
      <c r="G573"/>
      <c r="H573" t="str">
        <f t="shared" si="14"/>
        <v xml:space="preserve"> </v>
      </c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</row>
    <row r="574" spans="1:26" s="3" customFormat="1" x14ac:dyDescent="0.25">
      <c r="A574" s="2"/>
      <c r="B574" s="18"/>
      <c r="C574"/>
      <c r="D574"/>
      <c r="E574"/>
      <c r="F574"/>
      <c r="G574"/>
      <c r="H574" t="str">
        <f t="shared" si="14"/>
        <v xml:space="preserve"> </v>
      </c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</row>
    <row r="575" spans="1:26" s="3" customFormat="1" x14ac:dyDescent="0.25">
      <c r="A575" s="2"/>
      <c r="B575" s="18"/>
      <c r="C575"/>
      <c r="D575"/>
      <c r="E575"/>
      <c r="F575"/>
      <c r="G575"/>
      <c r="H575" t="str">
        <f t="shared" si="14"/>
        <v xml:space="preserve"> </v>
      </c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</row>
    <row r="576" spans="1:26" s="3" customFormat="1" x14ac:dyDescent="0.25">
      <c r="A576" s="2"/>
      <c r="B576" s="18"/>
      <c r="C576"/>
      <c r="D576"/>
      <c r="E576"/>
      <c r="F576"/>
      <c r="G576"/>
      <c r="H576" t="str">
        <f t="shared" si="14"/>
        <v xml:space="preserve"> </v>
      </c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</row>
    <row r="577" spans="1:26" s="3" customFormat="1" x14ac:dyDescent="0.25">
      <c r="A577" s="2"/>
      <c r="B577" s="18"/>
      <c r="C577"/>
      <c r="D577"/>
      <c r="E577"/>
      <c r="F577"/>
      <c r="G577"/>
      <c r="H577" t="str">
        <f t="shared" si="14"/>
        <v xml:space="preserve"> </v>
      </c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</row>
    <row r="578" spans="1:26" s="3" customFormat="1" x14ac:dyDescent="0.25">
      <c r="A578" s="2"/>
      <c r="B578" s="18"/>
      <c r="C578"/>
      <c r="D578"/>
      <c r="E578"/>
      <c r="F578"/>
      <c r="G578"/>
      <c r="H578" t="str">
        <f t="shared" si="14"/>
        <v xml:space="preserve"> </v>
      </c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</row>
    <row r="579" spans="1:26" s="3" customFormat="1" x14ac:dyDescent="0.25">
      <c r="A579" s="2"/>
      <c r="B579" s="18"/>
      <c r="C579"/>
      <c r="D579"/>
      <c r="E579"/>
      <c r="F579"/>
      <c r="G579"/>
      <c r="H579" t="str">
        <f t="shared" si="14"/>
        <v xml:space="preserve"> </v>
      </c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</row>
    <row r="580" spans="1:26" s="3" customFormat="1" x14ac:dyDescent="0.25">
      <c r="A580" s="2"/>
      <c r="B580" s="18"/>
      <c r="C580"/>
      <c r="D580"/>
      <c r="E580"/>
      <c r="F580"/>
      <c r="G580"/>
      <c r="H580" t="str">
        <f t="shared" si="14"/>
        <v xml:space="preserve"> </v>
      </c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</row>
    <row r="581" spans="1:26" s="3" customFormat="1" x14ac:dyDescent="0.25">
      <c r="A581" s="2"/>
      <c r="B581" s="18"/>
      <c r="C581"/>
      <c r="D581"/>
      <c r="E581"/>
      <c r="F581"/>
      <c r="G581"/>
      <c r="H581" t="str">
        <f t="shared" si="14"/>
        <v xml:space="preserve"> </v>
      </c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</row>
    <row r="582" spans="1:26" s="3" customFormat="1" x14ac:dyDescent="0.25">
      <c r="A582" s="2"/>
      <c r="B582" s="18"/>
      <c r="C582"/>
      <c r="D582"/>
      <c r="E582"/>
      <c r="F582"/>
      <c r="G582"/>
      <c r="H582" t="str">
        <f t="shared" si="14"/>
        <v xml:space="preserve"> </v>
      </c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</row>
    <row r="583" spans="1:26" s="3" customFormat="1" x14ac:dyDescent="0.25">
      <c r="A583" s="2"/>
      <c r="B583" s="18"/>
      <c r="C583"/>
      <c r="D583"/>
      <c r="E583"/>
      <c r="F583"/>
      <c r="G583"/>
      <c r="H583" t="str">
        <f t="shared" si="14"/>
        <v xml:space="preserve"> </v>
      </c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</row>
    <row r="584" spans="1:26" s="3" customFormat="1" x14ac:dyDescent="0.25">
      <c r="A584" s="2"/>
      <c r="B584" s="18"/>
      <c r="C584"/>
      <c r="D584"/>
      <c r="E584"/>
      <c r="F584"/>
      <c r="G584"/>
      <c r="H584" t="str">
        <f t="shared" si="14"/>
        <v xml:space="preserve"> </v>
      </c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</row>
    <row r="585" spans="1:26" s="3" customFormat="1" x14ac:dyDescent="0.25">
      <c r="A585" s="2"/>
      <c r="B585" s="18"/>
      <c r="C585"/>
      <c r="D585"/>
      <c r="E585"/>
      <c r="F585"/>
      <c r="G585"/>
      <c r="H585" t="str">
        <f t="shared" si="14"/>
        <v xml:space="preserve"> </v>
      </c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</row>
    <row r="586" spans="1:26" s="3" customFormat="1" x14ac:dyDescent="0.25">
      <c r="A586" s="2"/>
      <c r="B586" s="18"/>
      <c r="C586"/>
      <c r="D586"/>
      <c r="E586"/>
      <c r="F586"/>
      <c r="G586"/>
      <c r="H586" t="str">
        <f t="shared" si="14"/>
        <v xml:space="preserve"> </v>
      </c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</row>
    <row r="587" spans="1:26" s="3" customFormat="1" x14ac:dyDescent="0.25">
      <c r="A587" s="2"/>
      <c r="B587" s="18"/>
      <c r="C587"/>
      <c r="D587"/>
      <c r="E587"/>
      <c r="F587"/>
      <c r="G587"/>
      <c r="H587" t="str">
        <f t="shared" si="14"/>
        <v xml:space="preserve"> </v>
      </c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</row>
    <row r="588" spans="1:26" s="3" customFormat="1" x14ac:dyDescent="0.25">
      <c r="A588" s="2"/>
      <c r="B588" s="18"/>
      <c r="C588"/>
      <c r="D588"/>
      <c r="E588"/>
      <c r="F588"/>
      <c r="G588"/>
      <c r="H588" t="str">
        <f t="shared" si="14"/>
        <v xml:space="preserve"> </v>
      </c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</row>
    <row r="589" spans="1:26" s="3" customFormat="1" x14ac:dyDescent="0.25">
      <c r="A589" s="2"/>
      <c r="B589" s="18"/>
      <c r="C589"/>
      <c r="D589"/>
      <c r="E589"/>
      <c r="F589"/>
      <c r="G589"/>
      <c r="H589" t="str">
        <f t="shared" si="14"/>
        <v xml:space="preserve"> </v>
      </c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</row>
    <row r="590" spans="1:26" s="3" customFormat="1" x14ac:dyDescent="0.25">
      <c r="A590" s="2"/>
      <c r="B590" s="18"/>
      <c r="C590"/>
      <c r="D590"/>
      <c r="E590"/>
      <c r="F590"/>
      <c r="G590"/>
      <c r="H590" t="str">
        <f t="shared" si="14"/>
        <v xml:space="preserve"> </v>
      </c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</row>
    <row r="591" spans="1:26" s="3" customFormat="1" x14ac:dyDescent="0.25">
      <c r="A591" s="2"/>
      <c r="B591" s="18"/>
      <c r="C591"/>
      <c r="D591"/>
      <c r="E591"/>
      <c r="F591"/>
      <c r="G591"/>
      <c r="H591" t="str">
        <f t="shared" si="14"/>
        <v xml:space="preserve"> </v>
      </c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</row>
    <row r="592" spans="1:26" s="3" customFormat="1" x14ac:dyDescent="0.25">
      <c r="A592" s="2"/>
      <c r="B592" s="18"/>
      <c r="C592"/>
      <c r="D592"/>
      <c r="E592"/>
      <c r="F592"/>
      <c r="G592"/>
      <c r="H592" t="str">
        <f t="shared" si="14"/>
        <v xml:space="preserve"> </v>
      </c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</row>
    <row r="593" spans="1:26" s="3" customFormat="1" x14ac:dyDescent="0.25">
      <c r="A593" s="2"/>
      <c r="B593" s="18"/>
      <c r="C593"/>
      <c r="D593"/>
      <c r="E593"/>
      <c r="F593"/>
      <c r="G593"/>
      <c r="H593" t="str">
        <f t="shared" si="14"/>
        <v xml:space="preserve"> </v>
      </c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</row>
    <row r="594" spans="1:26" s="3" customFormat="1" x14ac:dyDescent="0.25">
      <c r="A594" s="2"/>
      <c r="B594" s="18"/>
      <c r="C594"/>
      <c r="D594"/>
      <c r="E594"/>
      <c r="F594"/>
      <c r="G594"/>
      <c r="H594" t="str">
        <f t="shared" si="14"/>
        <v xml:space="preserve"> </v>
      </c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</row>
    <row r="595" spans="1:26" s="3" customFormat="1" x14ac:dyDescent="0.25">
      <c r="A595" s="2"/>
      <c r="B595" s="18"/>
      <c r="C595"/>
      <c r="D595"/>
      <c r="E595"/>
      <c r="F595"/>
      <c r="G595"/>
      <c r="H595" t="str">
        <f t="shared" si="14"/>
        <v xml:space="preserve"> </v>
      </c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</row>
    <row r="596" spans="1:26" s="3" customFormat="1" x14ac:dyDescent="0.25">
      <c r="A596" s="2"/>
      <c r="B596" s="18"/>
      <c r="C596"/>
      <c r="D596"/>
      <c r="E596"/>
      <c r="F596"/>
      <c r="G596"/>
      <c r="H596" t="str">
        <f t="shared" si="14"/>
        <v xml:space="preserve"> </v>
      </c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</row>
    <row r="597" spans="1:26" s="3" customFormat="1" x14ac:dyDescent="0.25">
      <c r="A597" s="2"/>
      <c r="B597" s="18"/>
      <c r="C597"/>
      <c r="D597"/>
      <c r="E597"/>
      <c r="F597"/>
      <c r="G597"/>
      <c r="H597" t="str">
        <f t="shared" si="14"/>
        <v xml:space="preserve"> </v>
      </c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</row>
    <row r="598" spans="1:26" s="3" customFormat="1" x14ac:dyDescent="0.25">
      <c r="A598" s="2"/>
      <c r="B598" s="18"/>
      <c r="C598"/>
      <c r="D598"/>
      <c r="E598"/>
      <c r="F598"/>
      <c r="G598"/>
      <c r="H598" t="str">
        <f t="shared" si="14"/>
        <v xml:space="preserve"> </v>
      </c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</row>
    <row r="599" spans="1:26" s="3" customFormat="1" x14ac:dyDescent="0.25">
      <c r="A599" s="2"/>
      <c r="B599" s="18"/>
      <c r="C599"/>
      <c r="D599"/>
      <c r="E599"/>
      <c r="F599"/>
      <c r="G599"/>
      <c r="H599" t="str">
        <f t="shared" si="14"/>
        <v xml:space="preserve"> </v>
      </c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</row>
    <row r="600" spans="1:26" s="3" customFormat="1" x14ac:dyDescent="0.25">
      <c r="A600" s="2"/>
      <c r="B600" s="18"/>
      <c r="C600"/>
      <c r="D600"/>
      <c r="E600"/>
      <c r="F600"/>
      <c r="G600"/>
      <c r="H600" t="str">
        <f t="shared" si="14"/>
        <v xml:space="preserve"> </v>
      </c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</row>
    <row r="601" spans="1:26" s="3" customFormat="1" x14ac:dyDescent="0.25">
      <c r="A601" s="2"/>
      <c r="B601" s="18"/>
      <c r="C601"/>
      <c r="D601"/>
      <c r="E601"/>
      <c r="F601"/>
      <c r="G601"/>
      <c r="H601" t="str">
        <f t="shared" si="14"/>
        <v xml:space="preserve"> </v>
      </c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</row>
    <row r="602" spans="1:26" s="3" customFormat="1" x14ac:dyDescent="0.25">
      <c r="A602" s="2"/>
      <c r="B602" s="18"/>
      <c r="C602"/>
      <c r="D602"/>
      <c r="E602"/>
      <c r="F602"/>
      <c r="G602"/>
      <c r="H602" t="str">
        <f t="shared" si="14"/>
        <v xml:space="preserve"> </v>
      </c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</row>
    <row r="603" spans="1:26" s="3" customFormat="1" x14ac:dyDescent="0.25">
      <c r="A603" s="2"/>
      <c r="B603" s="18"/>
      <c r="C603"/>
      <c r="D603"/>
      <c r="E603"/>
      <c r="F603"/>
      <c r="G603"/>
      <c r="H603" t="str">
        <f t="shared" si="14"/>
        <v xml:space="preserve"> </v>
      </c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</row>
    <row r="604" spans="1:26" s="3" customFormat="1" x14ac:dyDescent="0.25">
      <c r="A604" s="2"/>
      <c r="B604" s="18"/>
      <c r="C604"/>
      <c r="D604"/>
      <c r="E604"/>
      <c r="F604"/>
      <c r="G604"/>
      <c r="H604" t="str">
        <f t="shared" si="14"/>
        <v xml:space="preserve"> </v>
      </c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</row>
    <row r="605" spans="1:26" s="3" customFormat="1" x14ac:dyDescent="0.25">
      <c r="A605" s="2"/>
      <c r="B605" s="18"/>
      <c r="C605"/>
      <c r="D605"/>
      <c r="E605"/>
      <c r="F605"/>
      <c r="G605"/>
      <c r="H605" t="str">
        <f t="shared" si="14"/>
        <v xml:space="preserve"> </v>
      </c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</row>
    <row r="606" spans="1:26" s="3" customFormat="1" x14ac:dyDescent="0.25">
      <c r="A606" s="2"/>
      <c r="B606" s="18"/>
      <c r="C606"/>
      <c r="D606"/>
      <c r="E606"/>
      <c r="F606"/>
      <c r="G606"/>
      <c r="H606" t="str">
        <f t="shared" si="14"/>
        <v xml:space="preserve"> </v>
      </c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</row>
    <row r="607" spans="1:26" s="3" customFormat="1" x14ac:dyDescent="0.25">
      <c r="A607" s="2"/>
      <c r="B607" s="18"/>
      <c r="C607"/>
      <c r="D607"/>
      <c r="E607"/>
      <c r="F607"/>
      <c r="G607"/>
      <c r="H607" t="str">
        <f t="shared" si="14"/>
        <v xml:space="preserve"> </v>
      </c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</row>
    <row r="608" spans="1:26" s="3" customFormat="1" x14ac:dyDescent="0.25">
      <c r="A608" s="2"/>
      <c r="B608" s="18"/>
      <c r="C608"/>
      <c r="D608"/>
      <c r="E608"/>
      <c r="F608"/>
      <c r="G608"/>
      <c r="H608" t="str">
        <f t="shared" si="14"/>
        <v xml:space="preserve"> </v>
      </c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</row>
    <row r="609" spans="1:26" s="3" customFormat="1" x14ac:dyDescent="0.25">
      <c r="A609" s="2"/>
      <c r="B609" s="18"/>
      <c r="C609"/>
      <c r="D609"/>
      <c r="E609"/>
      <c r="F609"/>
      <c r="G609"/>
      <c r="H609" t="str">
        <f t="shared" si="14"/>
        <v xml:space="preserve"> </v>
      </c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</row>
    <row r="610" spans="1:26" s="3" customFormat="1" x14ac:dyDescent="0.25">
      <c r="A610" s="2"/>
      <c r="B610" s="18"/>
      <c r="C610"/>
      <c r="D610"/>
      <c r="E610"/>
      <c r="F610"/>
      <c r="G610"/>
      <c r="H610" t="str">
        <f t="shared" si="14"/>
        <v xml:space="preserve"> </v>
      </c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</row>
    <row r="611" spans="1:26" s="3" customFormat="1" x14ac:dyDescent="0.25">
      <c r="A611" s="2"/>
      <c r="B611" s="18"/>
      <c r="C611"/>
      <c r="D611"/>
      <c r="E611"/>
      <c r="F611"/>
      <c r="G611"/>
      <c r="H611" t="str">
        <f t="shared" si="14"/>
        <v xml:space="preserve"> </v>
      </c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</row>
    <row r="612" spans="1:26" s="3" customFormat="1" x14ac:dyDescent="0.25">
      <c r="A612" s="2"/>
      <c r="B612" s="18"/>
      <c r="C612"/>
      <c r="D612"/>
      <c r="E612"/>
      <c r="F612"/>
      <c r="G612"/>
      <c r="H612" t="str">
        <f t="shared" si="14"/>
        <v xml:space="preserve"> </v>
      </c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</row>
    <row r="613" spans="1:26" s="3" customFormat="1" x14ac:dyDescent="0.25">
      <c r="A613" s="2"/>
      <c r="B613" s="18"/>
      <c r="C613"/>
      <c r="D613"/>
      <c r="E613"/>
      <c r="F613"/>
      <c r="G613"/>
      <c r="H613" t="str">
        <f t="shared" si="14"/>
        <v xml:space="preserve"> </v>
      </c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</row>
    <row r="614" spans="1:26" s="3" customFormat="1" x14ac:dyDescent="0.25">
      <c r="A614" s="2"/>
      <c r="B614" s="18"/>
      <c r="C614"/>
      <c r="D614"/>
      <c r="E614"/>
      <c r="F614"/>
      <c r="G614"/>
      <c r="H614" t="str">
        <f t="shared" si="14"/>
        <v xml:space="preserve"> </v>
      </c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</row>
    <row r="615" spans="1:26" s="3" customFormat="1" x14ac:dyDescent="0.25">
      <c r="A615" s="2"/>
      <c r="B615" s="18"/>
      <c r="C615"/>
      <c r="D615"/>
      <c r="E615"/>
      <c r="F615"/>
      <c r="G615"/>
      <c r="H615" t="str">
        <f t="shared" si="14"/>
        <v xml:space="preserve"> </v>
      </c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</row>
    <row r="616" spans="1:26" s="3" customFormat="1" x14ac:dyDescent="0.25">
      <c r="A616" s="2"/>
      <c r="B616" s="18"/>
      <c r="C616"/>
      <c r="D616"/>
      <c r="E616"/>
      <c r="F616"/>
      <c r="G616"/>
      <c r="H616" t="str">
        <f t="shared" si="14"/>
        <v xml:space="preserve"> </v>
      </c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</row>
    <row r="617" spans="1:26" s="3" customFormat="1" x14ac:dyDescent="0.25">
      <c r="A617" s="2"/>
      <c r="B617" s="18"/>
      <c r="C617"/>
      <c r="D617"/>
      <c r="E617"/>
      <c r="F617"/>
      <c r="G617"/>
      <c r="H617" t="str">
        <f t="shared" si="14"/>
        <v xml:space="preserve"> </v>
      </c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</row>
    <row r="618" spans="1:26" s="3" customFormat="1" x14ac:dyDescent="0.25">
      <c r="A618" s="2"/>
      <c r="B618" s="18"/>
      <c r="C618"/>
      <c r="D618"/>
      <c r="E618"/>
      <c r="F618"/>
      <c r="G618"/>
      <c r="H618" t="str">
        <f t="shared" si="14"/>
        <v xml:space="preserve"> </v>
      </c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</row>
    <row r="619" spans="1:26" s="3" customFormat="1" x14ac:dyDescent="0.25">
      <c r="A619" s="2"/>
      <c r="B619" s="18"/>
      <c r="C619"/>
      <c r="D619"/>
      <c r="E619"/>
      <c r="F619"/>
      <c r="G619"/>
      <c r="H619" t="str">
        <f t="shared" si="14"/>
        <v xml:space="preserve"> </v>
      </c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</row>
    <row r="620" spans="1:26" s="3" customFormat="1" x14ac:dyDescent="0.25">
      <c r="A620" s="2"/>
      <c r="B620" s="18"/>
      <c r="C620"/>
      <c r="D620"/>
      <c r="E620"/>
      <c r="F620"/>
      <c r="G620"/>
      <c r="H620" t="str">
        <f t="shared" si="14"/>
        <v xml:space="preserve"> </v>
      </c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</row>
    <row r="621" spans="1:26" s="3" customFormat="1" x14ac:dyDescent="0.25">
      <c r="A621" s="2"/>
      <c r="B621" s="18"/>
      <c r="C621"/>
      <c r="D621"/>
      <c r="E621"/>
      <c r="F621"/>
      <c r="G621"/>
      <c r="H621" t="str">
        <f t="shared" si="14"/>
        <v xml:space="preserve"> </v>
      </c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</row>
    <row r="622" spans="1:26" s="3" customFormat="1" x14ac:dyDescent="0.25">
      <c r="A622" s="2"/>
      <c r="B622" s="18"/>
      <c r="C622"/>
      <c r="D622"/>
      <c r="E622"/>
      <c r="F622"/>
      <c r="G622"/>
      <c r="H622" t="str">
        <f t="shared" si="14"/>
        <v xml:space="preserve"> </v>
      </c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</row>
    <row r="623" spans="1:26" s="3" customFormat="1" x14ac:dyDescent="0.25">
      <c r="A623" s="2"/>
      <c r="B623" s="18"/>
      <c r="C623"/>
      <c r="D623"/>
      <c r="E623"/>
      <c r="F623"/>
      <c r="G623"/>
      <c r="H623" t="str">
        <f t="shared" si="14"/>
        <v xml:space="preserve"> </v>
      </c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</row>
    <row r="624" spans="1:26" s="3" customFormat="1" x14ac:dyDescent="0.25">
      <c r="A624" s="2"/>
      <c r="B624" s="18"/>
      <c r="C624"/>
      <c r="D624"/>
      <c r="E624"/>
      <c r="F624"/>
      <c r="G624"/>
      <c r="H624" t="str">
        <f t="shared" si="14"/>
        <v xml:space="preserve"> </v>
      </c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</row>
    <row r="625" spans="1:26" s="3" customFormat="1" x14ac:dyDescent="0.25">
      <c r="A625" s="2"/>
      <c r="B625" s="18"/>
      <c r="C625"/>
      <c r="D625"/>
      <c r="E625"/>
      <c r="F625"/>
      <c r="G625"/>
      <c r="H625" t="str">
        <f t="shared" ref="H625:H688" si="15">IF(E625="INTERFACE",G625," ")</f>
        <v xml:space="preserve"> </v>
      </c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</row>
    <row r="626" spans="1:26" s="3" customFormat="1" x14ac:dyDescent="0.25">
      <c r="A626" s="2"/>
      <c r="B626" s="18"/>
      <c r="C626"/>
      <c r="D626"/>
      <c r="E626"/>
      <c r="F626"/>
      <c r="G626"/>
      <c r="H626" t="str">
        <f t="shared" si="15"/>
        <v xml:space="preserve"> </v>
      </c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</row>
    <row r="627" spans="1:26" s="3" customFormat="1" x14ac:dyDescent="0.25">
      <c r="A627" s="2"/>
      <c r="B627" s="18"/>
      <c r="C627"/>
      <c r="D627"/>
      <c r="E627"/>
      <c r="F627"/>
      <c r="G627"/>
      <c r="H627" t="str">
        <f t="shared" si="15"/>
        <v xml:space="preserve"> </v>
      </c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</row>
    <row r="628" spans="1:26" s="3" customFormat="1" x14ac:dyDescent="0.25">
      <c r="A628" s="2"/>
      <c r="B628" s="18"/>
      <c r="C628"/>
      <c r="D628"/>
      <c r="E628"/>
      <c r="F628"/>
      <c r="G628"/>
      <c r="H628" t="str">
        <f t="shared" si="15"/>
        <v xml:space="preserve"> </v>
      </c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</row>
    <row r="629" spans="1:26" s="3" customFormat="1" x14ac:dyDescent="0.25">
      <c r="A629" s="2"/>
      <c r="B629" s="18"/>
      <c r="C629"/>
      <c r="D629"/>
      <c r="E629"/>
      <c r="F629"/>
      <c r="G629"/>
      <c r="H629" t="str">
        <f t="shared" si="15"/>
        <v xml:space="preserve"> </v>
      </c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</row>
    <row r="630" spans="1:26" s="3" customFormat="1" x14ac:dyDescent="0.25">
      <c r="A630" s="2"/>
      <c r="B630" s="18"/>
      <c r="C630"/>
      <c r="D630"/>
      <c r="E630"/>
      <c r="F630"/>
      <c r="G630"/>
      <c r="H630" t="str">
        <f t="shared" si="15"/>
        <v xml:space="preserve"> </v>
      </c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</row>
    <row r="631" spans="1:26" s="3" customFormat="1" x14ac:dyDescent="0.25">
      <c r="A631" s="2"/>
      <c r="B631" s="18"/>
      <c r="C631"/>
      <c r="D631"/>
      <c r="E631"/>
      <c r="F631"/>
      <c r="G631"/>
      <c r="H631" t="str">
        <f t="shared" si="15"/>
        <v xml:space="preserve"> </v>
      </c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</row>
    <row r="632" spans="1:26" s="3" customFormat="1" x14ac:dyDescent="0.25">
      <c r="A632" s="2"/>
      <c r="B632" s="18"/>
      <c r="C632"/>
      <c r="D632"/>
      <c r="E632"/>
      <c r="F632"/>
      <c r="G632"/>
      <c r="H632" t="str">
        <f t="shared" si="15"/>
        <v xml:space="preserve"> </v>
      </c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</row>
    <row r="633" spans="1:26" s="3" customFormat="1" x14ac:dyDescent="0.25">
      <c r="A633" s="2"/>
      <c r="B633" s="18"/>
      <c r="C633"/>
      <c r="D633"/>
      <c r="E633"/>
      <c r="F633"/>
      <c r="G633"/>
      <c r="H633" t="str">
        <f t="shared" si="15"/>
        <v xml:space="preserve"> </v>
      </c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</row>
    <row r="634" spans="1:26" s="3" customFormat="1" x14ac:dyDescent="0.25">
      <c r="A634" s="2"/>
      <c r="B634" s="18"/>
      <c r="C634"/>
      <c r="D634"/>
      <c r="E634"/>
      <c r="F634"/>
      <c r="G634"/>
      <c r="H634" t="str">
        <f t="shared" si="15"/>
        <v xml:space="preserve"> </v>
      </c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</row>
    <row r="635" spans="1:26" s="3" customFormat="1" x14ac:dyDescent="0.25">
      <c r="A635" s="2"/>
      <c r="B635" s="18"/>
      <c r="C635"/>
      <c r="D635"/>
      <c r="E635"/>
      <c r="F635"/>
      <c r="G635"/>
      <c r="H635" t="str">
        <f t="shared" si="15"/>
        <v xml:space="preserve"> </v>
      </c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</row>
    <row r="636" spans="1:26" s="3" customFormat="1" x14ac:dyDescent="0.25">
      <c r="A636" s="2"/>
      <c r="B636" s="18"/>
      <c r="C636"/>
      <c r="D636"/>
      <c r="E636"/>
      <c r="F636"/>
      <c r="G636"/>
      <c r="H636" t="str">
        <f t="shared" si="15"/>
        <v xml:space="preserve"> </v>
      </c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</row>
    <row r="637" spans="1:26" s="3" customFormat="1" x14ac:dyDescent="0.25">
      <c r="A637" s="2"/>
      <c r="B637" s="18"/>
      <c r="C637"/>
      <c r="D637"/>
      <c r="E637"/>
      <c r="F637"/>
      <c r="G637"/>
      <c r="H637" t="str">
        <f t="shared" si="15"/>
        <v xml:space="preserve"> </v>
      </c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</row>
    <row r="638" spans="1:26" s="3" customFormat="1" x14ac:dyDescent="0.25">
      <c r="A638" s="2"/>
      <c r="B638" s="18"/>
      <c r="C638"/>
      <c r="D638"/>
      <c r="E638"/>
      <c r="F638"/>
      <c r="G638"/>
      <c r="H638" t="str">
        <f t="shared" si="15"/>
        <v xml:space="preserve"> </v>
      </c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</row>
    <row r="639" spans="1:26" s="3" customFormat="1" x14ac:dyDescent="0.25">
      <c r="A639" s="2"/>
      <c r="B639" s="18"/>
      <c r="C639"/>
      <c r="D639"/>
      <c r="E639"/>
      <c r="F639"/>
      <c r="G639"/>
      <c r="H639" t="str">
        <f t="shared" si="15"/>
        <v xml:space="preserve"> </v>
      </c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</row>
    <row r="640" spans="1:26" s="3" customFormat="1" x14ac:dyDescent="0.25">
      <c r="A640" s="2"/>
      <c r="B640" s="18"/>
      <c r="C640"/>
      <c r="D640"/>
      <c r="E640"/>
      <c r="F640"/>
      <c r="G640"/>
      <c r="H640" t="str">
        <f t="shared" si="15"/>
        <v xml:space="preserve"> </v>
      </c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</row>
    <row r="641" spans="1:26" s="3" customFormat="1" x14ac:dyDescent="0.25">
      <c r="A641" s="2"/>
      <c r="B641" s="18"/>
      <c r="C641"/>
      <c r="D641"/>
      <c r="E641"/>
      <c r="F641"/>
      <c r="G641"/>
      <c r="H641" t="str">
        <f t="shared" si="15"/>
        <v xml:space="preserve"> </v>
      </c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</row>
    <row r="642" spans="1:26" s="3" customFormat="1" x14ac:dyDescent="0.25">
      <c r="A642" s="2"/>
      <c r="B642" s="18"/>
      <c r="C642"/>
      <c r="D642"/>
      <c r="E642"/>
      <c r="F642"/>
      <c r="G642"/>
      <c r="H642" t="str">
        <f t="shared" si="15"/>
        <v xml:space="preserve"> </v>
      </c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</row>
    <row r="643" spans="1:26" s="3" customFormat="1" x14ac:dyDescent="0.25">
      <c r="A643" s="2"/>
      <c r="B643" s="18"/>
      <c r="C643"/>
      <c r="D643"/>
      <c r="E643"/>
      <c r="F643"/>
      <c r="G643"/>
      <c r="H643" t="str">
        <f t="shared" si="15"/>
        <v xml:space="preserve"> </v>
      </c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</row>
    <row r="644" spans="1:26" s="3" customFormat="1" x14ac:dyDescent="0.25">
      <c r="A644" s="2"/>
      <c r="B644" s="18"/>
      <c r="C644"/>
      <c r="D644"/>
      <c r="E644"/>
      <c r="F644"/>
      <c r="G644"/>
      <c r="H644" t="str">
        <f t="shared" si="15"/>
        <v xml:space="preserve"> </v>
      </c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</row>
    <row r="645" spans="1:26" s="3" customFormat="1" x14ac:dyDescent="0.25">
      <c r="A645" s="2"/>
      <c r="B645" s="18"/>
      <c r="C645"/>
      <c r="D645"/>
      <c r="E645"/>
      <c r="F645"/>
      <c r="G645"/>
      <c r="H645" t="str">
        <f t="shared" si="15"/>
        <v xml:space="preserve"> </v>
      </c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</row>
    <row r="646" spans="1:26" s="3" customFormat="1" x14ac:dyDescent="0.25">
      <c r="A646" s="2"/>
      <c r="B646" s="18"/>
      <c r="C646"/>
      <c r="D646"/>
      <c r="E646"/>
      <c r="F646"/>
      <c r="G646"/>
      <c r="H646" t="str">
        <f t="shared" si="15"/>
        <v xml:space="preserve"> </v>
      </c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</row>
    <row r="647" spans="1:26" s="3" customFormat="1" x14ac:dyDescent="0.25">
      <c r="A647" s="2"/>
      <c r="B647" s="18"/>
      <c r="C647"/>
      <c r="D647"/>
      <c r="E647"/>
      <c r="F647"/>
      <c r="G647"/>
      <c r="H647" t="str">
        <f t="shared" si="15"/>
        <v xml:space="preserve"> </v>
      </c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</row>
    <row r="648" spans="1:26" s="3" customFormat="1" x14ac:dyDescent="0.25">
      <c r="A648" s="2"/>
      <c r="B648" s="18"/>
      <c r="C648"/>
      <c r="D648"/>
      <c r="E648"/>
      <c r="F648"/>
      <c r="G648"/>
      <c r="H648" t="str">
        <f t="shared" si="15"/>
        <v xml:space="preserve"> </v>
      </c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</row>
    <row r="649" spans="1:26" s="3" customFormat="1" x14ac:dyDescent="0.25">
      <c r="A649" s="2"/>
      <c r="B649" s="18"/>
      <c r="C649"/>
      <c r="D649"/>
      <c r="E649"/>
      <c r="F649"/>
      <c r="G649"/>
      <c r="H649" t="str">
        <f t="shared" si="15"/>
        <v xml:space="preserve"> </v>
      </c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</row>
    <row r="650" spans="1:26" s="3" customFormat="1" x14ac:dyDescent="0.25">
      <c r="A650" s="2"/>
      <c r="B650" s="18"/>
      <c r="C650"/>
      <c r="D650"/>
      <c r="E650"/>
      <c r="F650"/>
      <c r="G650"/>
      <c r="H650" t="str">
        <f t="shared" si="15"/>
        <v xml:space="preserve"> </v>
      </c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</row>
    <row r="651" spans="1:26" s="3" customFormat="1" x14ac:dyDescent="0.25">
      <c r="A651" s="2"/>
      <c r="B651" s="18"/>
      <c r="C651"/>
      <c r="D651"/>
      <c r="E651"/>
      <c r="F651"/>
      <c r="G651"/>
      <c r="H651" t="str">
        <f t="shared" si="15"/>
        <v xml:space="preserve"> </v>
      </c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</row>
    <row r="652" spans="1:26" s="3" customFormat="1" x14ac:dyDescent="0.25">
      <c r="A652" s="2"/>
      <c r="B652" s="18"/>
      <c r="C652"/>
      <c r="D652"/>
      <c r="E652"/>
      <c r="F652"/>
      <c r="G652"/>
      <c r="H652" t="str">
        <f t="shared" si="15"/>
        <v xml:space="preserve"> </v>
      </c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</row>
    <row r="653" spans="1:26" s="3" customFormat="1" x14ac:dyDescent="0.25">
      <c r="A653" s="2"/>
      <c r="B653" s="18"/>
      <c r="C653"/>
      <c r="D653"/>
      <c r="E653"/>
      <c r="F653"/>
      <c r="G653"/>
      <c r="H653" t="str">
        <f t="shared" si="15"/>
        <v xml:space="preserve"> </v>
      </c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</row>
    <row r="654" spans="1:26" s="3" customFormat="1" x14ac:dyDescent="0.25">
      <c r="A654" s="2"/>
      <c r="B654" s="18"/>
      <c r="C654"/>
      <c r="D654"/>
      <c r="E654"/>
      <c r="F654"/>
      <c r="G654"/>
      <c r="H654" t="str">
        <f t="shared" si="15"/>
        <v xml:space="preserve"> </v>
      </c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</row>
    <row r="655" spans="1:26" s="3" customFormat="1" x14ac:dyDescent="0.25">
      <c r="A655" s="2"/>
      <c r="B655" s="18"/>
      <c r="C655"/>
      <c r="D655"/>
      <c r="E655"/>
      <c r="F655"/>
      <c r="G655"/>
      <c r="H655" t="str">
        <f t="shared" si="15"/>
        <v xml:space="preserve"> </v>
      </c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</row>
    <row r="656" spans="1:26" s="3" customFormat="1" x14ac:dyDescent="0.25">
      <c r="A656" s="2"/>
      <c r="B656" s="18"/>
      <c r="C656"/>
      <c r="D656"/>
      <c r="E656"/>
      <c r="F656"/>
      <c r="G656"/>
      <c r="H656" t="str">
        <f t="shared" si="15"/>
        <v xml:space="preserve"> </v>
      </c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</row>
    <row r="657" spans="1:26" s="3" customFormat="1" x14ac:dyDescent="0.25">
      <c r="A657" s="2"/>
      <c r="B657" s="18"/>
      <c r="C657"/>
      <c r="D657"/>
      <c r="E657"/>
      <c r="F657"/>
      <c r="G657"/>
      <c r="H657" t="str">
        <f t="shared" si="15"/>
        <v xml:space="preserve"> </v>
      </c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</row>
    <row r="658" spans="1:26" s="3" customFormat="1" x14ac:dyDescent="0.25">
      <c r="A658" s="2"/>
      <c r="B658" s="18"/>
      <c r="C658"/>
      <c r="D658"/>
      <c r="E658"/>
      <c r="F658"/>
      <c r="G658"/>
      <c r="H658" t="str">
        <f t="shared" si="15"/>
        <v xml:space="preserve"> </v>
      </c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</row>
    <row r="659" spans="1:26" s="3" customFormat="1" x14ac:dyDescent="0.25">
      <c r="A659" s="2"/>
      <c r="B659" s="18"/>
      <c r="C659"/>
      <c r="D659"/>
      <c r="E659"/>
      <c r="F659"/>
      <c r="G659"/>
      <c r="H659" t="str">
        <f t="shared" si="15"/>
        <v xml:space="preserve"> </v>
      </c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</row>
    <row r="660" spans="1:26" s="3" customFormat="1" x14ac:dyDescent="0.25">
      <c r="A660" s="2"/>
      <c r="B660" s="18"/>
      <c r="C660"/>
      <c r="D660"/>
      <c r="E660"/>
      <c r="F660"/>
      <c r="G660"/>
      <c r="H660" t="str">
        <f t="shared" si="15"/>
        <v xml:space="preserve"> </v>
      </c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</row>
    <row r="661" spans="1:26" s="3" customFormat="1" x14ac:dyDescent="0.25">
      <c r="A661" s="2"/>
      <c r="B661" s="18"/>
      <c r="C661"/>
      <c r="D661"/>
      <c r="E661"/>
      <c r="F661"/>
      <c r="G661"/>
      <c r="H661" t="str">
        <f t="shared" si="15"/>
        <v xml:space="preserve"> </v>
      </c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</row>
    <row r="662" spans="1:26" s="3" customFormat="1" x14ac:dyDescent="0.25">
      <c r="A662" s="2"/>
      <c r="B662" s="18"/>
      <c r="C662"/>
      <c r="D662"/>
      <c r="E662"/>
      <c r="F662"/>
      <c r="G662"/>
      <c r="H662" t="str">
        <f t="shared" si="15"/>
        <v xml:space="preserve"> </v>
      </c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</row>
    <row r="663" spans="1:26" s="3" customFormat="1" x14ac:dyDescent="0.25">
      <c r="A663" s="2"/>
      <c r="B663" s="18"/>
      <c r="C663"/>
      <c r="D663"/>
      <c r="E663"/>
      <c r="F663"/>
      <c r="G663"/>
      <c r="H663" t="str">
        <f t="shared" si="15"/>
        <v xml:space="preserve"> </v>
      </c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</row>
    <row r="664" spans="1:26" s="3" customFormat="1" x14ac:dyDescent="0.25">
      <c r="A664" s="2"/>
      <c r="B664" s="18"/>
      <c r="C664"/>
      <c r="D664"/>
      <c r="E664"/>
      <c r="F664"/>
      <c r="G664"/>
      <c r="H664" t="str">
        <f t="shared" si="15"/>
        <v xml:space="preserve"> </v>
      </c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</row>
    <row r="665" spans="1:26" s="3" customFormat="1" x14ac:dyDescent="0.25">
      <c r="A665" s="2"/>
      <c r="B665" s="18"/>
      <c r="C665"/>
      <c r="D665"/>
      <c r="E665"/>
      <c r="F665"/>
      <c r="G665"/>
      <c r="H665" t="str">
        <f t="shared" si="15"/>
        <v xml:space="preserve"> </v>
      </c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</row>
    <row r="666" spans="1:26" s="3" customFormat="1" x14ac:dyDescent="0.25">
      <c r="A666" s="2"/>
      <c r="B666" s="18"/>
      <c r="C666"/>
      <c r="D666"/>
      <c r="E666"/>
      <c r="F666"/>
      <c r="G666"/>
      <c r="H666" t="str">
        <f t="shared" si="15"/>
        <v xml:space="preserve"> </v>
      </c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</row>
    <row r="667" spans="1:26" s="3" customFormat="1" x14ac:dyDescent="0.25">
      <c r="A667" s="2"/>
      <c r="B667" s="18"/>
      <c r="C667"/>
      <c r="D667"/>
      <c r="E667"/>
      <c r="F667"/>
      <c r="G667"/>
      <c r="H667" t="str">
        <f t="shared" si="15"/>
        <v xml:space="preserve"> </v>
      </c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</row>
    <row r="668" spans="1:26" s="3" customFormat="1" x14ac:dyDescent="0.25">
      <c r="A668" s="2"/>
      <c r="B668" s="18"/>
      <c r="C668"/>
      <c r="D668"/>
      <c r="E668"/>
      <c r="F668"/>
      <c r="G668"/>
      <c r="H668" t="str">
        <f t="shared" si="15"/>
        <v xml:space="preserve"> </v>
      </c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</row>
    <row r="669" spans="1:26" s="3" customFormat="1" x14ac:dyDescent="0.25">
      <c r="A669" s="2"/>
      <c r="B669" s="18"/>
      <c r="C669"/>
      <c r="D669"/>
      <c r="E669"/>
      <c r="F669"/>
      <c r="G669"/>
      <c r="H669" t="str">
        <f t="shared" si="15"/>
        <v xml:space="preserve"> </v>
      </c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</row>
    <row r="670" spans="1:26" s="3" customFormat="1" x14ac:dyDescent="0.25">
      <c r="A670" s="2"/>
      <c r="B670" s="18"/>
      <c r="C670"/>
      <c r="D670"/>
      <c r="E670"/>
      <c r="F670"/>
      <c r="G670"/>
      <c r="H670" t="str">
        <f t="shared" si="15"/>
        <v xml:space="preserve"> </v>
      </c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</row>
    <row r="671" spans="1:26" s="3" customFormat="1" x14ac:dyDescent="0.25">
      <c r="A671" s="2"/>
      <c r="B671" s="18"/>
      <c r="C671"/>
      <c r="D671"/>
      <c r="E671"/>
      <c r="F671"/>
      <c r="G671"/>
      <c r="H671" t="str">
        <f t="shared" si="15"/>
        <v xml:space="preserve"> </v>
      </c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</row>
    <row r="672" spans="1:26" s="3" customFormat="1" x14ac:dyDescent="0.25">
      <c r="A672" s="2"/>
      <c r="B672" s="18"/>
      <c r="C672"/>
      <c r="D672"/>
      <c r="E672"/>
      <c r="F672"/>
      <c r="G672"/>
      <c r="H672" t="str">
        <f t="shared" si="15"/>
        <v xml:space="preserve"> </v>
      </c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</row>
    <row r="673" spans="1:26" s="3" customFormat="1" x14ac:dyDescent="0.25">
      <c r="A673" s="2"/>
      <c r="B673" s="18"/>
      <c r="C673"/>
      <c r="D673"/>
      <c r="E673"/>
      <c r="F673"/>
      <c r="G673"/>
      <c r="H673" t="str">
        <f t="shared" si="15"/>
        <v xml:space="preserve"> </v>
      </c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</row>
    <row r="674" spans="1:26" s="3" customFormat="1" x14ac:dyDescent="0.25">
      <c r="A674" s="2"/>
      <c r="B674" s="18"/>
      <c r="C674"/>
      <c r="D674"/>
      <c r="E674"/>
      <c r="F674"/>
      <c r="G674"/>
      <c r="H674" t="str">
        <f t="shared" si="15"/>
        <v xml:space="preserve"> </v>
      </c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</row>
    <row r="675" spans="1:26" s="3" customFormat="1" x14ac:dyDescent="0.25">
      <c r="A675" s="2"/>
      <c r="B675" s="18"/>
      <c r="C675"/>
      <c r="D675"/>
      <c r="E675"/>
      <c r="F675"/>
      <c r="G675"/>
      <c r="H675" t="str">
        <f t="shared" si="15"/>
        <v xml:space="preserve"> </v>
      </c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</row>
    <row r="676" spans="1:26" s="3" customFormat="1" x14ac:dyDescent="0.25">
      <c r="A676" s="2"/>
      <c r="B676" s="18"/>
      <c r="C676"/>
      <c r="D676"/>
      <c r="E676"/>
      <c r="F676"/>
      <c r="G676"/>
      <c r="H676" t="str">
        <f t="shared" si="15"/>
        <v xml:space="preserve"> </v>
      </c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</row>
    <row r="677" spans="1:26" s="3" customFormat="1" x14ac:dyDescent="0.25">
      <c r="A677" s="2"/>
      <c r="B677" s="18"/>
      <c r="C677"/>
      <c r="D677"/>
      <c r="E677"/>
      <c r="F677"/>
      <c r="G677"/>
      <c r="H677" t="str">
        <f t="shared" si="15"/>
        <v xml:space="preserve"> </v>
      </c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</row>
    <row r="678" spans="1:26" s="3" customFormat="1" x14ac:dyDescent="0.25">
      <c r="A678" s="2"/>
      <c r="B678" s="18"/>
      <c r="C678"/>
      <c r="D678"/>
      <c r="E678"/>
      <c r="F678"/>
      <c r="G678"/>
      <c r="H678" t="str">
        <f t="shared" si="15"/>
        <v xml:space="preserve"> </v>
      </c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</row>
    <row r="679" spans="1:26" s="3" customFormat="1" x14ac:dyDescent="0.25">
      <c r="A679" s="2"/>
      <c r="B679" s="18"/>
      <c r="C679"/>
      <c r="D679"/>
      <c r="E679"/>
      <c r="F679"/>
      <c r="G679"/>
      <c r="H679" t="str">
        <f t="shared" si="15"/>
        <v xml:space="preserve"> </v>
      </c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</row>
    <row r="680" spans="1:26" s="3" customFormat="1" x14ac:dyDescent="0.25">
      <c r="A680" s="2"/>
      <c r="B680" s="18"/>
      <c r="C680"/>
      <c r="D680"/>
      <c r="E680"/>
      <c r="F680"/>
      <c r="G680"/>
      <c r="H680" t="str">
        <f t="shared" si="15"/>
        <v xml:space="preserve"> </v>
      </c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</row>
    <row r="681" spans="1:26" s="3" customFormat="1" x14ac:dyDescent="0.25">
      <c r="A681" s="2"/>
      <c r="B681" s="18"/>
      <c r="C681"/>
      <c r="D681"/>
      <c r="E681"/>
      <c r="F681"/>
      <c r="G681"/>
      <c r="H681" t="str">
        <f t="shared" si="15"/>
        <v xml:space="preserve"> </v>
      </c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</row>
    <row r="682" spans="1:26" s="3" customFormat="1" x14ac:dyDescent="0.25">
      <c r="A682" s="2"/>
      <c r="B682" s="18"/>
      <c r="C682"/>
      <c r="D682"/>
      <c r="E682"/>
      <c r="F682"/>
      <c r="G682"/>
      <c r="H682" t="str">
        <f t="shared" si="15"/>
        <v xml:space="preserve"> </v>
      </c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</row>
    <row r="683" spans="1:26" s="3" customFormat="1" x14ac:dyDescent="0.25">
      <c r="A683" s="2"/>
      <c r="B683" s="18"/>
      <c r="C683"/>
      <c r="D683"/>
      <c r="E683"/>
      <c r="F683"/>
      <c r="G683"/>
      <c r="H683" t="str">
        <f t="shared" si="15"/>
        <v xml:space="preserve"> </v>
      </c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</row>
    <row r="684" spans="1:26" s="3" customFormat="1" x14ac:dyDescent="0.25">
      <c r="A684" s="2"/>
      <c r="B684" s="18"/>
      <c r="C684"/>
      <c r="D684"/>
      <c r="E684"/>
      <c r="F684"/>
      <c r="G684"/>
      <c r="H684" t="str">
        <f t="shared" si="15"/>
        <v xml:space="preserve"> </v>
      </c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</row>
    <row r="685" spans="1:26" s="3" customFormat="1" x14ac:dyDescent="0.25">
      <c r="A685" s="2"/>
      <c r="B685" s="18"/>
      <c r="C685"/>
      <c r="D685"/>
      <c r="E685"/>
      <c r="F685"/>
      <c r="G685"/>
      <c r="H685" t="str">
        <f t="shared" si="15"/>
        <v xml:space="preserve"> </v>
      </c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</row>
    <row r="686" spans="1:26" s="3" customFormat="1" x14ac:dyDescent="0.25">
      <c r="A686" s="2"/>
      <c r="B686" s="18"/>
      <c r="C686"/>
      <c r="D686"/>
      <c r="E686"/>
      <c r="F686"/>
      <c r="G686"/>
      <c r="H686" t="str">
        <f t="shared" si="15"/>
        <v xml:space="preserve"> </v>
      </c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</row>
    <row r="687" spans="1:26" s="3" customFormat="1" x14ac:dyDescent="0.25">
      <c r="A687" s="2"/>
      <c r="B687" s="18"/>
      <c r="C687"/>
      <c r="D687"/>
      <c r="E687"/>
      <c r="F687"/>
      <c r="G687"/>
      <c r="H687" t="str">
        <f t="shared" si="15"/>
        <v xml:space="preserve"> </v>
      </c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</row>
    <row r="688" spans="1:26" s="3" customFormat="1" x14ac:dyDescent="0.25">
      <c r="A688" s="2"/>
      <c r="B688" s="18"/>
      <c r="C688"/>
      <c r="D688"/>
      <c r="E688"/>
      <c r="F688"/>
      <c r="G688"/>
      <c r="H688" t="str">
        <f t="shared" si="15"/>
        <v xml:space="preserve"> </v>
      </c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</row>
    <row r="689" spans="1:26" s="3" customFormat="1" x14ac:dyDescent="0.25">
      <c r="A689" s="2"/>
      <c r="B689" s="18"/>
      <c r="C689"/>
      <c r="D689"/>
      <c r="E689"/>
      <c r="F689"/>
      <c r="G689"/>
      <c r="H689" t="str">
        <f t="shared" ref="H689:H752" si="16">IF(E689="INTERFACE",G689," ")</f>
        <v xml:space="preserve"> </v>
      </c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</row>
    <row r="690" spans="1:26" s="3" customFormat="1" x14ac:dyDescent="0.25">
      <c r="A690" s="2"/>
      <c r="B690" s="18"/>
      <c r="C690"/>
      <c r="D690"/>
      <c r="E690"/>
      <c r="F690"/>
      <c r="G690"/>
      <c r="H690" t="str">
        <f t="shared" si="16"/>
        <v xml:space="preserve"> </v>
      </c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</row>
    <row r="691" spans="1:26" s="3" customFormat="1" x14ac:dyDescent="0.25">
      <c r="A691" s="2"/>
      <c r="B691" s="18"/>
      <c r="C691"/>
      <c r="D691"/>
      <c r="E691"/>
      <c r="F691"/>
      <c r="G691"/>
      <c r="H691" t="str">
        <f t="shared" si="16"/>
        <v xml:space="preserve"> </v>
      </c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</row>
    <row r="692" spans="1:26" s="3" customFormat="1" x14ac:dyDescent="0.25">
      <c r="A692" s="2"/>
      <c r="B692" s="18"/>
      <c r="C692"/>
      <c r="D692"/>
      <c r="E692"/>
      <c r="F692"/>
      <c r="G692"/>
      <c r="H692" t="str">
        <f t="shared" si="16"/>
        <v xml:space="preserve"> </v>
      </c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</row>
    <row r="693" spans="1:26" s="3" customFormat="1" x14ac:dyDescent="0.25">
      <c r="A693" s="2"/>
      <c r="B693" s="18"/>
      <c r="C693"/>
      <c r="D693"/>
      <c r="E693"/>
      <c r="F693"/>
      <c r="G693"/>
      <c r="H693" t="str">
        <f t="shared" si="16"/>
        <v xml:space="preserve"> </v>
      </c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</row>
    <row r="694" spans="1:26" s="3" customFormat="1" x14ac:dyDescent="0.25">
      <c r="A694" s="2"/>
      <c r="B694" s="18"/>
      <c r="C694"/>
      <c r="D694"/>
      <c r="E694"/>
      <c r="F694"/>
      <c r="G694"/>
      <c r="H694" t="str">
        <f t="shared" si="16"/>
        <v xml:space="preserve"> </v>
      </c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</row>
    <row r="695" spans="1:26" s="3" customFormat="1" x14ac:dyDescent="0.25">
      <c r="A695" s="2"/>
      <c r="B695" s="18"/>
      <c r="C695"/>
      <c r="D695"/>
      <c r="E695"/>
      <c r="F695"/>
      <c r="G695"/>
      <c r="H695" t="str">
        <f t="shared" si="16"/>
        <v xml:space="preserve"> </v>
      </c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</row>
    <row r="696" spans="1:26" s="3" customFormat="1" x14ac:dyDescent="0.25">
      <c r="A696" s="2"/>
      <c r="B696" s="18"/>
      <c r="C696"/>
      <c r="D696"/>
      <c r="E696"/>
      <c r="F696"/>
      <c r="G696"/>
      <c r="H696" t="str">
        <f t="shared" si="16"/>
        <v xml:space="preserve"> </v>
      </c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</row>
    <row r="697" spans="1:26" s="3" customFormat="1" x14ac:dyDescent="0.25">
      <c r="A697" s="2"/>
      <c r="B697" s="18"/>
      <c r="C697"/>
      <c r="D697"/>
      <c r="E697"/>
      <c r="F697"/>
      <c r="G697"/>
      <c r="H697" t="str">
        <f t="shared" si="16"/>
        <v xml:space="preserve"> </v>
      </c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</row>
    <row r="698" spans="1:26" s="3" customFormat="1" x14ac:dyDescent="0.25">
      <c r="A698" s="2"/>
      <c r="B698" s="18"/>
      <c r="C698"/>
      <c r="D698"/>
      <c r="E698"/>
      <c r="F698"/>
      <c r="G698"/>
      <c r="H698" t="str">
        <f t="shared" si="16"/>
        <v xml:space="preserve"> </v>
      </c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</row>
    <row r="699" spans="1:26" s="3" customFormat="1" x14ac:dyDescent="0.25">
      <c r="A699" s="2"/>
      <c r="B699" s="18"/>
      <c r="C699"/>
      <c r="D699"/>
      <c r="E699"/>
      <c r="F699"/>
      <c r="G699"/>
      <c r="H699" t="str">
        <f t="shared" si="16"/>
        <v xml:space="preserve"> </v>
      </c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</row>
    <row r="700" spans="1:26" s="3" customFormat="1" x14ac:dyDescent="0.25">
      <c r="A700" s="2"/>
      <c r="B700" s="18"/>
      <c r="C700"/>
      <c r="D700"/>
      <c r="E700"/>
      <c r="F700"/>
      <c r="G700"/>
      <c r="H700" t="str">
        <f t="shared" si="16"/>
        <v xml:space="preserve"> </v>
      </c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</row>
    <row r="701" spans="1:26" s="3" customFormat="1" x14ac:dyDescent="0.25">
      <c r="A701" s="2"/>
      <c r="B701" s="18"/>
      <c r="C701"/>
      <c r="D701"/>
      <c r="E701"/>
      <c r="F701"/>
      <c r="G701"/>
      <c r="H701" t="str">
        <f t="shared" si="16"/>
        <v xml:space="preserve"> </v>
      </c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</row>
    <row r="702" spans="1:26" s="3" customFormat="1" x14ac:dyDescent="0.25">
      <c r="A702" s="2"/>
      <c r="B702" s="18"/>
      <c r="C702"/>
      <c r="D702"/>
      <c r="E702"/>
      <c r="F702"/>
      <c r="G702"/>
      <c r="H702" t="str">
        <f t="shared" si="16"/>
        <v xml:space="preserve"> </v>
      </c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</row>
    <row r="703" spans="1:26" s="3" customFormat="1" x14ac:dyDescent="0.25">
      <c r="A703" s="2"/>
      <c r="B703" s="18"/>
      <c r="C703"/>
      <c r="D703"/>
      <c r="E703"/>
      <c r="F703"/>
      <c r="G703"/>
      <c r="H703" t="str">
        <f t="shared" si="16"/>
        <v xml:space="preserve"> </v>
      </c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</row>
    <row r="704" spans="1:26" s="3" customFormat="1" x14ac:dyDescent="0.25">
      <c r="A704" s="2"/>
      <c r="B704" s="18"/>
      <c r="C704"/>
      <c r="D704"/>
      <c r="E704"/>
      <c r="F704"/>
      <c r="G704"/>
      <c r="H704" t="str">
        <f t="shared" si="16"/>
        <v xml:space="preserve"> </v>
      </c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</row>
    <row r="705" spans="1:26" s="3" customFormat="1" x14ac:dyDescent="0.25">
      <c r="A705" s="2"/>
      <c r="B705" s="18"/>
      <c r="C705"/>
      <c r="D705"/>
      <c r="E705"/>
      <c r="F705"/>
      <c r="G705"/>
      <c r="H705" t="str">
        <f t="shared" si="16"/>
        <v xml:space="preserve"> </v>
      </c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</row>
    <row r="706" spans="1:26" s="3" customFormat="1" x14ac:dyDescent="0.25">
      <c r="A706" s="2"/>
      <c r="B706" s="18"/>
      <c r="C706"/>
      <c r="D706"/>
      <c r="E706"/>
      <c r="F706"/>
      <c r="G706"/>
      <c r="H706" t="str">
        <f t="shared" si="16"/>
        <v xml:space="preserve"> </v>
      </c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</row>
    <row r="707" spans="1:26" s="3" customFormat="1" x14ac:dyDescent="0.25">
      <c r="A707" s="2"/>
      <c r="B707" s="18"/>
      <c r="C707"/>
      <c r="D707"/>
      <c r="E707"/>
      <c r="F707"/>
      <c r="G707"/>
      <c r="H707" t="str">
        <f t="shared" si="16"/>
        <v xml:space="preserve"> </v>
      </c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</row>
    <row r="708" spans="1:26" s="3" customFormat="1" x14ac:dyDescent="0.25">
      <c r="A708" s="2"/>
      <c r="B708" s="18"/>
      <c r="C708"/>
      <c r="D708"/>
      <c r="E708"/>
      <c r="F708"/>
      <c r="G708"/>
      <c r="H708" t="str">
        <f t="shared" si="16"/>
        <v xml:space="preserve"> </v>
      </c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</row>
    <row r="709" spans="1:26" s="3" customFormat="1" x14ac:dyDescent="0.25">
      <c r="A709" s="2"/>
      <c r="B709" s="18"/>
      <c r="C709"/>
      <c r="D709"/>
      <c r="E709"/>
      <c r="F709"/>
      <c r="G709"/>
      <c r="H709" t="str">
        <f t="shared" si="16"/>
        <v xml:space="preserve"> </v>
      </c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</row>
    <row r="710" spans="1:26" s="3" customFormat="1" x14ac:dyDescent="0.25">
      <c r="A710" s="2"/>
      <c r="B710" s="18"/>
      <c r="C710"/>
      <c r="D710"/>
      <c r="E710"/>
      <c r="F710"/>
      <c r="G710"/>
      <c r="H710" t="str">
        <f t="shared" si="16"/>
        <v xml:space="preserve"> </v>
      </c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</row>
    <row r="711" spans="1:26" s="3" customFormat="1" x14ac:dyDescent="0.25">
      <c r="A711" s="2"/>
      <c r="B711" s="18"/>
      <c r="C711"/>
      <c r="D711"/>
      <c r="E711"/>
      <c r="F711"/>
      <c r="G711"/>
      <c r="H711" t="str">
        <f t="shared" si="16"/>
        <v xml:space="preserve"> </v>
      </c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</row>
    <row r="712" spans="1:26" s="3" customFormat="1" x14ac:dyDescent="0.25">
      <c r="A712" s="2"/>
      <c r="B712" s="18"/>
      <c r="C712"/>
      <c r="D712"/>
      <c r="E712"/>
      <c r="F712"/>
      <c r="G712"/>
      <c r="H712" t="str">
        <f t="shared" si="16"/>
        <v xml:space="preserve"> </v>
      </c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</row>
    <row r="713" spans="1:26" s="3" customFormat="1" x14ac:dyDescent="0.25">
      <c r="A713" s="2"/>
      <c r="B713" s="18"/>
      <c r="C713"/>
      <c r="D713"/>
      <c r="E713"/>
      <c r="F713"/>
      <c r="G713"/>
      <c r="H713" t="str">
        <f t="shared" si="16"/>
        <v xml:space="preserve"> </v>
      </c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</row>
    <row r="714" spans="1:26" s="3" customFormat="1" x14ac:dyDescent="0.25">
      <c r="A714" s="2"/>
      <c r="B714" s="18"/>
      <c r="C714"/>
      <c r="D714"/>
      <c r="E714"/>
      <c r="F714"/>
      <c r="G714"/>
      <c r="H714" t="str">
        <f t="shared" si="16"/>
        <v xml:space="preserve"> </v>
      </c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</row>
    <row r="715" spans="1:26" s="3" customFormat="1" x14ac:dyDescent="0.25">
      <c r="A715" s="2"/>
      <c r="B715" s="18"/>
      <c r="C715"/>
      <c r="D715"/>
      <c r="E715"/>
      <c r="F715"/>
      <c r="G715"/>
      <c r="H715" t="str">
        <f t="shared" si="16"/>
        <v xml:space="preserve"> </v>
      </c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</row>
    <row r="716" spans="1:26" s="3" customFormat="1" x14ac:dyDescent="0.25">
      <c r="A716" s="2"/>
      <c r="B716" s="18"/>
      <c r="C716"/>
      <c r="D716"/>
      <c r="E716"/>
      <c r="F716"/>
      <c r="G716"/>
      <c r="H716" t="str">
        <f t="shared" si="16"/>
        <v xml:space="preserve"> </v>
      </c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</row>
    <row r="717" spans="1:26" s="3" customFormat="1" x14ac:dyDescent="0.25">
      <c r="A717" s="2"/>
      <c r="B717" s="18"/>
      <c r="C717"/>
      <c r="D717"/>
      <c r="E717"/>
      <c r="F717"/>
      <c r="G717"/>
      <c r="H717" t="str">
        <f t="shared" si="16"/>
        <v xml:space="preserve"> </v>
      </c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</row>
    <row r="718" spans="1:26" s="3" customFormat="1" x14ac:dyDescent="0.25">
      <c r="A718" s="2"/>
      <c r="B718" s="18"/>
      <c r="C718"/>
      <c r="D718"/>
      <c r="E718"/>
      <c r="F718"/>
      <c r="G718"/>
      <c r="H718" t="str">
        <f t="shared" si="16"/>
        <v xml:space="preserve"> </v>
      </c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</row>
    <row r="719" spans="1:26" s="3" customFormat="1" x14ac:dyDescent="0.25">
      <c r="A719" s="2"/>
      <c r="B719" s="18"/>
      <c r="C719"/>
      <c r="D719"/>
      <c r="E719"/>
      <c r="F719"/>
      <c r="G719"/>
      <c r="H719" t="str">
        <f t="shared" si="16"/>
        <v xml:space="preserve"> </v>
      </c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</row>
    <row r="720" spans="1:26" s="3" customFormat="1" x14ac:dyDescent="0.25">
      <c r="A720" s="2"/>
      <c r="B720" s="18"/>
      <c r="C720"/>
      <c r="D720"/>
      <c r="E720"/>
      <c r="F720"/>
      <c r="G720"/>
      <c r="H720" t="str">
        <f t="shared" si="16"/>
        <v xml:space="preserve"> </v>
      </c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</row>
    <row r="721" spans="1:26" s="3" customFormat="1" x14ac:dyDescent="0.25">
      <c r="A721" s="2"/>
      <c r="B721" s="18"/>
      <c r="C721"/>
      <c r="D721"/>
      <c r="E721"/>
      <c r="F721"/>
      <c r="G721"/>
      <c r="H721" t="str">
        <f t="shared" si="16"/>
        <v xml:space="preserve"> </v>
      </c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</row>
    <row r="722" spans="1:26" s="3" customFormat="1" x14ac:dyDescent="0.25">
      <c r="A722" s="2"/>
      <c r="B722" s="18"/>
      <c r="C722"/>
      <c r="D722"/>
      <c r="E722"/>
      <c r="F722"/>
      <c r="G722"/>
      <c r="H722" t="str">
        <f t="shared" si="16"/>
        <v xml:space="preserve"> </v>
      </c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</row>
    <row r="723" spans="1:26" s="3" customFormat="1" x14ac:dyDescent="0.25">
      <c r="A723" s="2"/>
      <c r="B723" s="18"/>
      <c r="C723"/>
      <c r="D723"/>
      <c r="E723"/>
      <c r="F723"/>
      <c r="G723"/>
      <c r="H723" t="str">
        <f t="shared" si="16"/>
        <v xml:space="preserve"> </v>
      </c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</row>
    <row r="724" spans="1:26" s="3" customFormat="1" x14ac:dyDescent="0.25">
      <c r="A724" s="2"/>
      <c r="B724" s="18"/>
      <c r="C724"/>
      <c r="D724"/>
      <c r="E724"/>
      <c r="F724"/>
      <c r="G724"/>
      <c r="H724" t="str">
        <f t="shared" si="16"/>
        <v xml:space="preserve"> </v>
      </c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</row>
    <row r="725" spans="1:26" s="3" customFormat="1" x14ac:dyDescent="0.25">
      <c r="A725" s="2"/>
      <c r="B725" s="18"/>
      <c r="C725"/>
      <c r="D725"/>
      <c r="E725"/>
      <c r="F725"/>
      <c r="G725"/>
      <c r="H725" t="str">
        <f t="shared" si="16"/>
        <v xml:space="preserve"> </v>
      </c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</row>
    <row r="726" spans="1:26" s="3" customFormat="1" x14ac:dyDescent="0.25">
      <c r="A726" s="2"/>
      <c r="B726" s="18"/>
      <c r="C726"/>
      <c r="D726"/>
      <c r="E726"/>
      <c r="F726"/>
      <c r="G726"/>
      <c r="H726" t="str">
        <f t="shared" si="16"/>
        <v xml:space="preserve"> </v>
      </c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</row>
    <row r="727" spans="1:26" s="3" customFormat="1" x14ac:dyDescent="0.25">
      <c r="A727" s="2"/>
      <c r="B727" s="18"/>
      <c r="C727"/>
      <c r="D727"/>
      <c r="E727"/>
      <c r="F727"/>
      <c r="G727"/>
      <c r="H727" t="str">
        <f t="shared" si="16"/>
        <v xml:space="preserve"> </v>
      </c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</row>
    <row r="728" spans="1:26" s="3" customFormat="1" x14ac:dyDescent="0.25">
      <c r="A728" s="2"/>
      <c r="B728" s="18"/>
      <c r="C728"/>
      <c r="D728"/>
      <c r="E728"/>
      <c r="F728"/>
      <c r="G728"/>
      <c r="H728" t="str">
        <f t="shared" si="16"/>
        <v xml:space="preserve"> </v>
      </c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</row>
    <row r="729" spans="1:26" s="3" customFormat="1" x14ac:dyDescent="0.25">
      <c r="A729" s="2"/>
      <c r="B729" s="18"/>
      <c r="C729"/>
      <c r="D729"/>
      <c r="E729"/>
      <c r="F729"/>
      <c r="G729"/>
      <c r="H729" t="str">
        <f t="shared" si="16"/>
        <v xml:space="preserve"> </v>
      </c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</row>
    <row r="730" spans="1:26" s="3" customFormat="1" x14ac:dyDescent="0.25">
      <c r="A730" s="2"/>
      <c r="B730" s="18"/>
      <c r="C730"/>
      <c r="D730"/>
      <c r="E730"/>
      <c r="F730"/>
      <c r="G730"/>
      <c r="H730" t="str">
        <f t="shared" si="16"/>
        <v xml:space="preserve"> </v>
      </c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</row>
    <row r="731" spans="1:26" s="3" customFormat="1" x14ac:dyDescent="0.25">
      <c r="A731" s="2"/>
      <c r="B731" s="18"/>
      <c r="C731"/>
      <c r="D731"/>
      <c r="E731"/>
      <c r="F731"/>
      <c r="G731"/>
      <c r="H731" t="str">
        <f t="shared" si="16"/>
        <v xml:space="preserve"> </v>
      </c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</row>
    <row r="732" spans="1:26" s="3" customFormat="1" x14ac:dyDescent="0.25">
      <c r="A732" s="2"/>
      <c r="B732" s="18"/>
      <c r="C732"/>
      <c r="D732"/>
      <c r="E732"/>
      <c r="F732"/>
      <c r="G732"/>
      <c r="H732" t="str">
        <f t="shared" si="16"/>
        <v xml:space="preserve"> </v>
      </c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</row>
    <row r="733" spans="1:26" s="3" customFormat="1" x14ac:dyDescent="0.25">
      <c r="A733" s="2"/>
      <c r="B733" s="18"/>
      <c r="C733"/>
      <c r="D733"/>
      <c r="E733"/>
      <c r="F733"/>
      <c r="G733"/>
      <c r="H733" t="str">
        <f t="shared" si="16"/>
        <v xml:space="preserve"> </v>
      </c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</row>
    <row r="734" spans="1:26" s="3" customFormat="1" x14ac:dyDescent="0.25">
      <c r="A734" s="2"/>
      <c r="B734" s="18"/>
      <c r="C734"/>
      <c r="D734"/>
      <c r="E734"/>
      <c r="F734"/>
      <c r="G734"/>
      <c r="H734" t="str">
        <f t="shared" si="16"/>
        <v xml:space="preserve"> </v>
      </c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</row>
    <row r="735" spans="1:26" s="3" customFormat="1" x14ac:dyDescent="0.25">
      <c r="A735" s="2"/>
      <c r="B735" s="18"/>
      <c r="C735"/>
      <c r="D735"/>
      <c r="E735"/>
      <c r="F735"/>
      <c r="G735"/>
      <c r="H735" t="str">
        <f t="shared" si="16"/>
        <v xml:space="preserve"> </v>
      </c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</row>
    <row r="736" spans="1:26" s="3" customFormat="1" x14ac:dyDescent="0.25">
      <c r="A736" s="2"/>
      <c r="B736" s="18"/>
      <c r="C736"/>
      <c r="D736"/>
      <c r="E736"/>
      <c r="F736"/>
      <c r="G736"/>
      <c r="H736" t="str">
        <f t="shared" si="16"/>
        <v xml:space="preserve"> </v>
      </c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</row>
    <row r="737" spans="1:26" s="3" customFormat="1" x14ac:dyDescent="0.25">
      <c r="A737" s="2"/>
      <c r="B737" s="18"/>
      <c r="C737"/>
      <c r="D737"/>
      <c r="E737"/>
      <c r="F737"/>
      <c r="G737"/>
      <c r="H737" t="str">
        <f t="shared" si="16"/>
        <v xml:space="preserve"> </v>
      </c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</row>
    <row r="738" spans="1:26" s="3" customFormat="1" x14ac:dyDescent="0.25">
      <c r="A738" s="2"/>
      <c r="B738" s="18"/>
      <c r="C738"/>
      <c r="D738"/>
      <c r="E738"/>
      <c r="F738"/>
      <c r="G738"/>
      <c r="H738" t="str">
        <f t="shared" si="16"/>
        <v xml:space="preserve"> </v>
      </c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</row>
    <row r="739" spans="1:26" s="3" customFormat="1" x14ac:dyDescent="0.25">
      <c r="A739" s="2"/>
      <c r="B739" s="18"/>
      <c r="C739"/>
      <c r="D739"/>
      <c r="E739"/>
      <c r="F739"/>
      <c r="G739"/>
      <c r="H739" t="str">
        <f t="shared" si="16"/>
        <v xml:space="preserve"> </v>
      </c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</row>
    <row r="740" spans="1:26" s="3" customFormat="1" x14ac:dyDescent="0.25">
      <c r="A740" s="2"/>
      <c r="B740" s="18"/>
      <c r="C740"/>
      <c r="D740"/>
      <c r="E740"/>
      <c r="F740"/>
      <c r="G740"/>
      <c r="H740" t="str">
        <f t="shared" si="16"/>
        <v xml:space="preserve"> </v>
      </c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</row>
    <row r="741" spans="1:26" s="3" customFormat="1" x14ac:dyDescent="0.25">
      <c r="A741" s="2"/>
      <c r="B741" s="18"/>
      <c r="C741"/>
      <c r="D741"/>
      <c r="E741"/>
      <c r="F741"/>
      <c r="G741"/>
      <c r="H741" t="str">
        <f t="shared" si="16"/>
        <v xml:space="preserve"> </v>
      </c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</row>
    <row r="742" spans="1:26" s="3" customFormat="1" x14ac:dyDescent="0.25">
      <c r="A742" s="2"/>
      <c r="B742" s="18"/>
      <c r="C742"/>
      <c r="D742"/>
      <c r="E742"/>
      <c r="F742"/>
      <c r="G742"/>
      <c r="H742" t="str">
        <f t="shared" si="16"/>
        <v xml:space="preserve"> </v>
      </c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</row>
    <row r="743" spans="1:26" s="3" customFormat="1" x14ac:dyDescent="0.25">
      <c r="A743" s="2"/>
      <c r="B743" s="18"/>
      <c r="C743"/>
      <c r="D743"/>
      <c r="E743"/>
      <c r="F743"/>
      <c r="G743"/>
      <c r="H743" t="str">
        <f t="shared" si="16"/>
        <v xml:space="preserve"> </v>
      </c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</row>
    <row r="744" spans="1:26" s="3" customFormat="1" x14ac:dyDescent="0.25">
      <c r="A744" s="2"/>
      <c r="B744" s="18"/>
      <c r="C744"/>
      <c r="D744"/>
      <c r="E744"/>
      <c r="F744"/>
      <c r="G744"/>
      <c r="H744" t="str">
        <f t="shared" si="16"/>
        <v xml:space="preserve"> </v>
      </c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</row>
    <row r="745" spans="1:26" s="3" customFormat="1" x14ac:dyDescent="0.25">
      <c r="A745" s="2"/>
      <c r="B745" s="18"/>
      <c r="C745"/>
      <c r="D745"/>
      <c r="E745"/>
      <c r="F745"/>
      <c r="G745"/>
      <c r="H745" t="str">
        <f t="shared" si="16"/>
        <v xml:space="preserve"> </v>
      </c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</row>
    <row r="746" spans="1:26" s="3" customFormat="1" x14ac:dyDescent="0.25">
      <c r="A746" s="2"/>
      <c r="B746" s="18"/>
      <c r="C746"/>
      <c r="D746"/>
      <c r="E746"/>
      <c r="F746"/>
      <c r="G746"/>
      <c r="H746" t="str">
        <f t="shared" si="16"/>
        <v xml:space="preserve"> </v>
      </c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</row>
    <row r="747" spans="1:26" s="3" customFormat="1" x14ac:dyDescent="0.25">
      <c r="A747" s="2"/>
      <c r="B747" s="18"/>
      <c r="C747"/>
      <c r="D747"/>
      <c r="E747"/>
      <c r="F747"/>
      <c r="G747"/>
      <c r="H747" t="str">
        <f t="shared" si="16"/>
        <v xml:space="preserve"> </v>
      </c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</row>
    <row r="748" spans="1:26" s="3" customFormat="1" x14ac:dyDescent="0.25">
      <c r="A748" s="2"/>
      <c r="B748" s="18"/>
      <c r="C748"/>
      <c r="D748"/>
      <c r="E748"/>
      <c r="F748"/>
      <c r="G748"/>
      <c r="H748" t="str">
        <f t="shared" si="16"/>
        <v xml:space="preserve"> </v>
      </c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</row>
    <row r="749" spans="1:26" s="3" customFormat="1" x14ac:dyDescent="0.25">
      <c r="A749" s="2"/>
      <c r="B749" s="18"/>
      <c r="C749"/>
      <c r="D749"/>
      <c r="E749"/>
      <c r="F749"/>
      <c r="G749"/>
      <c r="H749" t="str">
        <f t="shared" si="16"/>
        <v xml:space="preserve"> </v>
      </c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</row>
    <row r="750" spans="1:26" s="3" customFormat="1" x14ac:dyDescent="0.25">
      <c r="A750" s="2"/>
      <c r="B750" s="18"/>
      <c r="C750"/>
      <c r="D750"/>
      <c r="E750"/>
      <c r="F750"/>
      <c r="G750"/>
      <c r="H750" t="str">
        <f t="shared" si="16"/>
        <v xml:space="preserve"> </v>
      </c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</row>
    <row r="751" spans="1:26" s="3" customFormat="1" x14ac:dyDescent="0.25">
      <c r="A751" s="2"/>
      <c r="B751" s="18"/>
      <c r="C751"/>
      <c r="D751"/>
      <c r="E751"/>
      <c r="F751"/>
      <c r="G751"/>
      <c r="H751" t="str">
        <f t="shared" si="16"/>
        <v xml:space="preserve"> </v>
      </c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</row>
    <row r="752" spans="1:26" s="3" customFormat="1" x14ac:dyDescent="0.25">
      <c r="A752" s="2"/>
      <c r="B752" s="18"/>
      <c r="C752"/>
      <c r="D752"/>
      <c r="E752"/>
      <c r="F752"/>
      <c r="G752"/>
      <c r="H752" t="str">
        <f t="shared" si="16"/>
        <v xml:space="preserve"> </v>
      </c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</row>
    <row r="753" spans="1:26" s="3" customFormat="1" x14ac:dyDescent="0.25">
      <c r="A753" s="2"/>
      <c r="B753" s="18"/>
      <c r="C753"/>
      <c r="D753"/>
      <c r="E753"/>
      <c r="F753"/>
      <c r="G753"/>
      <c r="H753" t="str">
        <f t="shared" ref="H753:H816" si="17">IF(E753="INTERFACE",G753," ")</f>
        <v xml:space="preserve"> </v>
      </c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</row>
    <row r="754" spans="1:26" s="3" customFormat="1" x14ac:dyDescent="0.25">
      <c r="A754" s="2"/>
      <c r="B754" s="18"/>
      <c r="C754"/>
      <c r="D754"/>
      <c r="E754"/>
      <c r="F754"/>
      <c r="G754"/>
      <c r="H754" t="str">
        <f t="shared" si="17"/>
        <v xml:space="preserve"> </v>
      </c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</row>
    <row r="755" spans="1:26" s="3" customFormat="1" x14ac:dyDescent="0.25">
      <c r="A755" s="2"/>
      <c r="B755" s="18"/>
      <c r="C755"/>
      <c r="D755"/>
      <c r="E755"/>
      <c r="F755"/>
      <c r="G755"/>
      <c r="H755" t="str">
        <f t="shared" si="17"/>
        <v xml:space="preserve"> </v>
      </c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</row>
    <row r="756" spans="1:26" s="3" customFormat="1" x14ac:dyDescent="0.25">
      <c r="A756" s="2"/>
      <c r="B756" s="18"/>
      <c r="C756"/>
      <c r="D756"/>
      <c r="E756"/>
      <c r="F756"/>
      <c r="G756"/>
      <c r="H756" t="str">
        <f t="shared" si="17"/>
        <v xml:space="preserve"> </v>
      </c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</row>
    <row r="757" spans="1:26" s="3" customFormat="1" x14ac:dyDescent="0.25">
      <c r="A757" s="2"/>
      <c r="B757" s="18"/>
      <c r="C757"/>
      <c r="D757"/>
      <c r="E757"/>
      <c r="F757"/>
      <c r="G757"/>
      <c r="H757" t="str">
        <f t="shared" si="17"/>
        <v xml:space="preserve"> </v>
      </c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</row>
    <row r="758" spans="1:26" s="3" customFormat="1" x14ac:dyDescent="0.25">
      <c r="A758" s="2"/>
      <c r="B758" s="18"/>
      <c r="C758"/>
      <c r="D758"/>
      <c r="E758"/>
      <c r="F758"/>
      <c r="G758"/>
      <c r="H758" t="str">
        <f t="shared" si="17"/>
        <v xml:space="preserve"> </v>
      </c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</row>
    <row r="759" spans="1:26" s="3" customFormat="1" x14ac:dyDescent="0.25">
      <c r="A759" s="2"/>
      <c r="B759" s="18"/>
      <c r="C759"/>
      <c r="D759"/>
      <c r="E759"/>
      <c r="F759"/>
      <c r="G759"/>
      <c r="H759" t="str">
        <f t="shared" si="17"/>
        <v xml:space="preserve"> </v>
      </c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</row>
    <row r="760" spans="1:26" s="3" customFormat="1" x14ac:dyDescent="0.25">
      <c r="A760" s="2"/>
      <c r="B760" s="18"/>
      <c r="C760"/>
      <c r="D760"/>
      <c r="E760"/>
      <c r="F760"/>
      <c r="G760"/>
      <c r="H760" t="str">
        <f t="shared" si="17"/>
        <v xml:space="preserve"> </v>
      </c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</row>
    <row r="761" spans="1:26" s="3" customFormat="1" x14ac:dyDescent="0.25">
      <c r="A761" s="2"/>
      <c r="B761" s="18"/>
      <c r="C761"/>
      <c r="D761"/>
      <c r="E761"/>
      <c r="F761"/>
      <c r="G761"/>
      <c r="H761" t="str">
        <f t="shared" si="17"/>
        <v xml:space="preserve"> </v>
      </c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</row>
    <row r="762" spans="1:26" s="3" customFormat="1" x14ac:dyDescent="0.25">
      <c r="A762" s="2"/>
      <c r="B762" s="18"/>
      <c r="C762"/>
      <c r="D762"/>
      <c r="E762"/>
      <c r="F762"/>
      <c r="G762"/>
      <c r="H762" t="str">
        <f t="shared" si="17"/>
        <v xml:space="preserve"> </v>
      </c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</row>
    <row r="763" spans="1:26" s="3" customFormat="1" x14ac:dyDescent="0.25">
      <c r="A763" s="2"/>
      <c r="B763" s="18"/>
      <c r="C763"/>
      <c r="D763"/>
      <c r="E763"/>
      <c r="F763"/>
      <c r="G763"/>
      <c r="H763" t="str">
        <f t="shared" si="17"/>
        <v xml:space="preserve"> </v>
      </c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</row>
    <row r="764" spans="1:26" s="3" customFormat="1" x14ac:dyDescent="0.25">
      <c r="A764" s="2"/>
      <c r="B764" s="18"/>
      <c r="C764"/>
      <c r="D764"/>
      <c r="E764"/>
      <c r="F764"/>
      <c r="G764"/>
      <c r="H764" t="str">
        <f t="shared" si="17"/>
        <v xml:space="preserve"> </v>
      </c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</row>
    <row r="765" spans="1:26" s="3" customFormat="1" x14ac:dyDescent="0.25">
      <c r="A765" s="2"/>
      <c r="B765" s="18"/>
      <c r="C765"/>
      <c r="D765"/>
      <c r="E765"/>
      <c r="F765"/>
      <c r="G765"/>
      <c r="H765" t="str">
        <f t="shared" si="17"/>
        <v xml:space="preserve"> </v>
      </c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</row>
    <row r="766" spans="1:26" s="3" customFormat="1" x14ac:dyDescent="0.25">
      <c r="A766" s="2"/>
      <c r="B766" s="18"/>
      <c r="C766"/>
      <c r="D766"/>
      <c r="E766"/>
      <c r="F766"/>
      <c r="G766"/>
      <c r="H766" t="str">
        <f t="shared" si="17"/>
        <v xml:space="preserve"> </v>
      </c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</row>
    <row r="767" spans="1:26" s="3" customFormat="1" x14ac:dyDescent="0.25">
      <c r="A767" s="2"/>
      <c r="B767" s="18"/>
      <c r="C767"/>
      <c r="D767"/>
      <c r="E767"/>
      <c r="F767"/>
      <c r="G767"/>
      <c r="H767" t="str">
        <f t="shared" si="17"/>
        <v xml:space="preserve"> </v>
      </c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</row>
    <row r="768" spans="1:26" s="3" customFormat="1" x14ac:dyDescent="0.25">
      <c r="A768" s="2"/>
      <c r="B768" s="18"/>
      <c r="C768"/>
      <c r="D768"/>
      <c r="E768"/>
      <c r="F768"/>
      <c r="G768"/>
      <c r="H768" t="str">
        <f t="shared" si="17"/>
        <v xml:space="preserve"> </v>
      </c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</row>
    <row r="769" spans="1:26" s="3" customFormat="1" x14ac:dyDescent="0.25">
      <c r="A769" s="2"/>
      <c r="B769" s="18"/>
      <c r="C769"/>
      <c r="D769"/>
      <c r="E769"/>
      <c r="F769"/>
      <c r="G769"/>
      <c r="H769" t="str">
        <f t="shared" si="17"/>
        <v xml:space="preserve"> </v>
      </c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</row>
    <row r="770" spans="1:26" s="3" customFormat="1" x14ac:dyDescent="0.25">
      <c r="A770" s="2"/>
      <c r="B770" s="18"/>
      <c r="C770"/>
      <c r="D770"/>
      <c r="E770"/>
      <c r="F770"/>
      <c r="G770"/>
      <c r="H770" t="str">
        <f t="shared" si="17"/>
        <v xml:space="preserve"> </v>
      </c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</row>
    <row r="771" spans="1:26" s="3" customFormat="1" x14ac:dyDescent="0.25">
      <c r="A771" s="2"/>
      <c r="B771" s="18"/>
      <c r="C771"/>
      <c r="D771"/>
      <c r="E771"/>
      <c r="F771"/>
      <c r="G771"/>
      <c r="H771" t="str">
        <f t="shared" si="17"/>
        <v xml:space="preserve"> </v>
      </c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</row>
    <row r="772" spans="1:26" s="3" customFormat="1" x14ac:dyDescent="0.25">
      <c r="A772" s="2"/>
      <c r="B772" s="18"/>
      <c r="C772"/>
      <c r="D772"/>
      <c r="E772"/>
      <c r="F772"/>
      <c r="G772"/>
      <c r="H772" t="str">
        <f t="shared" si="17"/>
        <v xml:space="preserve"> </v>
      </c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</row>
    <row r="773" spans="1:26" s="3" customFormat="1" x14ac:dyDescent="0.25">
      <c r="A773" s="2"/>
      <c r="B773" s="18"/>
      <c r="C773"/>
      <c r="D773"/>
      <c r="E773"/>
      <c r="F773"/>
      <c r="G773"/>
      <c r="H773" t="str">
        <f t="shared" si="17"/>
        <v xml:space="preserve"> </v>
      </c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</row>
    <row r="774" spans="1:26" s="3" customFormat="1" x14ac:dyDescent="0.25">
      <c r="A774" s="2"/>
      <c r="B774" s="18"/>
      <c r="C774"/>
      <c r="D774"/>
      <c r="E774"/>
      <c r="F774"/>
      <c r="G774"/>
      <c r="H774" t="str">
        <f t="shared" si="17"/>
        <v xml:space="preserve"> </v>
      </c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</row>
    <row r="775" spans="1:26" s="3" customFormat="1" x14ac:dyDescent="0.25">
      <c r="A775" s="2"/>
      <c r="B775" s="18"/>
      <c r="C775"/>
      <c r="D775"/>
      <c r="E775"/>
      <c r="F775"/>
      <c r="G775"/>
      <c r="H775" t="str">
        <f t="shared" si="17"/>
        <v xml:space="preserve"> </v>
      </c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</row>
    <row r="776" spans="1:26" s="3" customFormat="1" x14ac:dyDescent="0.25">
      <c r="A776" s="2"/>
      <c r="B776" s="18"/>
      <c r="C776"/>
      <c r="D776"/>
      <c r="E776"/>
      <c r="F776"/>
      <c r="G776"/>
      <c r="H776" t="str">
        <f t="shared" si="17"/>
        <v xml:space="preserve"> </v>
      </c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</row>
    <row r="777" spans="1:26" s="3" customFormat="1" x14ac:dyDescent="0.25">
      <c r="A777" s="2"/>
      <c r="B777" s="18"/>
      <c r="C777"/>
      <c r="D777"/>
      <c r="E777"/>
      <c r="F777"/>
      <c r="G777"/>
      <c r="H777" t="str">
        <f t="shared" si="17"/>
        <v xml:space="preserve"> </v>
      </c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</row>
    <row r="778" spans="1:26" s="3" customFormat="1" x14ac:dyDescent="0.25">
      <c r="A778" s="2"/>
      <c r="B778" s="18"/>
      <c r="C778"/>
      <c r="D778"/>
      <c r="E778"/>
      <c r="F778"/>
      <c r="G778"/>
      <c r="H778" t="str">
        <f t="shared" si="17"/>
        <v xml:space="preserve"> </v>
      </c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</row>
    <row r="779" spans="1:26" s="3" customFormat="1" x14ac:dyDescent="0.25">
      <c r="A779" s="2"/>
      <c r="B779" s="18"/>
      <c r="C779"/>
      <c r="D779"/>
      <c r="E779"/>
      <c r="F779"/>
      <c r="G779"/>
      <c r="H779" t="str">
        <f t="shared" si="17"/>
        <v xml:space="preserve"> </v>
      </c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</row>
    <row r="780" spans="1:26" s="3" customFormat="1" x14ac:dyDescent="0.25">
      <c r="A780" s="2"/>
      <c r="B780" s="18"/>
      <c r="C780"/>
      <c r="D780"/>
      <c r="E780"/>
      <c r="F780"/>
      <c r="G780"/>
      <c r="H780" t="str">
        <f t="shared" si="17"/>
        <v xml:space="preserve"> </v>
      </c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</row>
    <row r="781" spans="1:26" s="3" customFormat="1" x14ac:dyDescent="0.25">
      <c r="A781" s="2"/>
      <c r="B781" s="18"/>
      <c r="C781"/>
      <c r="D781"/>
      <c r="E781"/>
      <c r="F781"/>
      <c r="G781"/>
      <c r="H781" t="str">
        <f t="shared" si="17"/>
        <v xml:space="preserve"> </v>
      </c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</row>
    <row r="782" spans="1:26" s="3" customFormat="1" x14ac:dyDescent="0.25">
      <c r="A782" s="2"/>
      <c r="B782" s="18"/>
      <c r="C782"/>
      <c r="D782"/>
      <c r="E782"/>
      <c r="F782"/>
      <c r="G782"/>
      <c r="H782" t="str">
        <f t="shared" si="17"/>
        <v xml:space="preserve"> </v>
      </c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</row>
    <row r="783" spans="1:26" s="3" customFormat="1" x14ac:dyDescent="0.25">
      <c r="A783" s="2"/>
      <c r="B783" s="18"/>
      <c r="C783"/>
      <c r="D783"/>
      <c r="E783"/>
      <c r="F783"/>
      <c r="G783"/>
      <c r="H783" t="str">
        <f t="shared" si="17"/>
        <v xml:space="preserve"> </v>
      </c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</row>
    <row r="784" spans="1:26" s="3" customFormat="1" x14ac:dyDescent="0.25">
      <c r="A784" s="2"/>
      <c r="B784" s="18"/>
      <c r="C784"/>
      <c r="D784"/>
      <c r="E784"/>
      <c r="F784"/>
      <c r="G784"/>
      <c r="H784" t="str">
        <f t="shared" si="17"/>
        <v xml:space="preserve"> </v>
      </c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</row>
    <row r="785" spans="1:26" s="3" customFormat="1" x14ac:dyDescent="0.25">
      <c r="A785" s="2"/>
      <c r="B785" s="18"/>
      <c r="C785"/>
      <c r="D785"/>
      <c r="E785"/>
      <c r="F785"/>
      <c r="G785"/>
      <c r="H785" t="str">
        <f t="shared" si="17"/>
        <v xml:space="preserve"> </v>
      </c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</row>
    <row r="786" spans="1:26" s="3" customFormat="1" x14ac:dyDescent="0.25">
      <c r="A786" s="2"/>
      <c r="B786" s="18"/>
      <c r="C786"/>
      <c r="D786"/>
      <c r="E786"/>
      <c r="F786"/>
      <c r="G786"/>
      <c r="H786" t="str">
        <f t="shared" si="17"/>
        <v xml:space="preserve"> </v>
      </c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</row>
    <row r="787" spans="1:26" s="3" customFormat="1" x14ac:dyDescent="0.25">
      <c r="A787" s="2"/>
      <c r="B787" s="18"/>
      <c r="C787"/>
      <c r="D787"/>
      <c r="E787"/>
      <c r="F787"/>
      <c r="G787"/>
      <c r="H787" t="str">
        <f t="shared" si="17"/>
        <v xml:space="preserve"> </v>
      </c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</row>
    <row r="788" spans="1:26" s="3" customFormat="1" x14ac:dyDescent="0.25">
      <c r="A788" s="2"/>
      <c r="B788" s="18"/>
      <c r="C788"/>
      <c r="D788"/>
      <c r="E788"/>
      <c r="F788"/>
      <c r="G788"/>
      <c r="H788" t="str">
        <f t="shared" si="17"/>
        <v xml:space="preserve"> </v>
      </c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</row>
    <row r="789" spans="1:26" s="3" customFormat="1" x14ac:dyDescent="0.25">
      <c r="A789" s="2"/>
      <c r="B789" s="18"/>
      <c r="C789"/>
      <c r="D789"/>
      <c r="E789"/>
      <c r="F789"/>
      <c r="G789"/>
      <c r="H789" t="str">
        <f t="shared" si="17"/>
        <v xml:space="preserve"> </v>
      </c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</row>
    <row r="790" spans="1:26" s="3" customFormat="1" x14ac:dyDescent="0.25">
      <c r="A790" s="2"/>
      <c r="B790" s="18"/>
      <c r="C790"/>
      <c r="D790"/>
      <c r="E790"/>
      <c r="F790"/>
      <c r="G790"/>
      <c r="H790" t="str">
        <f t="shared" si="17"/>
        <v xml:space="preserve"> </v>
      </c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</row>
    <row r="791" spans="1:26" s="3" customFormat="1" x14ac:dyDescent="0.25">
      <c r="A791" s="2"/>
      <c r="B791" s="18"/>
      <c r="C791"/>
      <c r="D791"/>
      <c r="E791"/>
      <c r="F791"/>
      <c r="G791"/>
      <c r="H791" t="str">
        <f t="shared" si="17"/>
        <v xml:space="preserve"> </v>
      </c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</row>
    <row r="792" spans="1:26" s="3" customFormat="1" x14ac:dyDescent="0.25">
      <c r="A792" s="2"/>
      <c r="B792" s="18"/>
      <c r="C792"/>
      <c r="D792"/>
      <c r="E792"/>
      <c r="F792"/>
      <c r="G792"/>
      <c r="H792" t="str">
        <f t="shared" si="17"/>
        <v xml:space="preserve"> </v>
      </c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</row>
    <row r="793" spans="1:26" s="3" customFormat="1" x14ac:dyDescent="0.25">
      <c r="A793" s="2"/>
      <c r="B793" s="18"/>
      <c r="C793"/>
      <c r="D793"/>
      <c r="E793"/>
      <c r="F793"/>
      <c r="G793"/>
      <c r="H793" t="str">
        <f t="shared" si="17"/>
        <v xml:space="preserve"> </v>
      </c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</row>
    <row r="794" spans="1:26" s="3" customFormat="1" x14ac:dyDescent="0.25">
      <c r="A794" s="2"/>
      <c r="B794" s="18"/>
      <c r="C794"/>
      <c r="D794"/>
      <c r="E794"/>
      <c r="F794"/>
      <c r="G794"/>
      <c r="H794" t="str">
        <f t="shared" si="17"/>
        <v xml:space="preserve"> </v>
      </c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</row>
    <row r="795" spans="1:26" s="3" customFormat="1" x14ac:dyDescent="0.25">
      <c r="A795" s="2"/>
      <c r="B795" s="18"/>
      <c r="C795"/>
      <c r="D795"/>
      <c r="E795"/>
      <c r="F795"/>
      <c r="G795"/>
      <c r="H795" t="str">
        <f t="shared" si="17"/>
        <v xml:space="preserve"> </v>
      </c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</row>
    <row r="796" spans="1:26" s="3" customFormat="1" x14ac:dyDescent="0.25">
      <c r="A796" s="2"/>
      <c r="B796" s="18"/>
      <c r="C796"/>
      <c r="D796"/>
      <c r="E796"/>
      <c r="F796"/>
      <c r="G796"/>
      <c r="H796" t="str">
        <f t="shared" si="17"/>
        <v xml:space="preserve"> </v>
      </c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</row>
    <row r="797" spans="1:26" s="3" customFormat="1" x14ac:dyDescent="0.25">
      <c r="A797" s="2"/>
      <c r="B797" s="18"/>
      <c r="C797"/>
      <c r="D797"/>
      <c r="E797"/>
      <c r="F797"/>
      <c r="G797"/>
      <c r="H797" t="str">
        <f t="shared" si="17"/>
        <v xml:space="preserve"> </v>
      </c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</row>
    <row r="798" spans="1:26" s="3" customFormat="1" x14ac:dyDescent="0.25">
      <c r="A798" s="2"/>
      <c r="B798" s="18"/>
      <c r="C798"/>
      <c r="D798"/>
      <c r="E798"/>
      <c r="F798"/>
      <c r="G798"/>
      <c r="H798" t="str">
        <f t="shared" si="17"/>
        <v xml:space="preserve"> </v>
      </c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</row>
    <row r="799" spans="1:26" s="3" customFormat="1" x14ac:dyDescent="0.25">
      <c r="A799" s="2"/>
      <c r="B799" s="18"/>
      <c r="C799"/>
      <c r="D799"/>
      <c r="E799"/>
      <c r="F799"/>
      <c r="G799"/>
      <c r="H799" t="str">
        <f t="shared" si="17"/>
        <v xml:space="preserve"> </v>
      </c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</row>
    <row r="800" spans="1:26" s="3" customFormat="1" x14ac:dyDescent="0.25">
      <c r="A800" s="2"/>
      <c r="B800" s="18"/>
      <c r="C800"/>
      <c r="D800"/>
      <c r="E800"/>
      <c r="F800"/>
      <c r="G800"/>
      <c r="H800" t="str">
        <f t="shared" si="17"/>
        <v xml:space="preserve"> </v>
      </c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</row>
    <row r="801" spans="1:26" s="3" customFormat="1" x14ac:dyDescent="0.25">
      <c r="A801" s="2"/>
      <c r="B801" s="18"/>
      <c r="C801"/>
      <c r="D801"/>
      <c r="E801"/>
      <c r="F801"/>
      <c r="G801"/>
      <c r="H801" t="str">
        <f t="shared" si="17"/>
        <v xml:space="preserve"> </v>
      </c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</row>
    <row r="802" spans="1:26" s="3" customFormat="1" x14ac:dyDescent="0.25">
      <c r="A802" s="2"/>
      <c r="B802" s="18"/>
      <c r="C802"/>
      <c r="D802"/>
      <c r="E802"/>
      <c r="F802"/>
      <c r="G802"/>
      <c r="H802" t="str">
        <f t="shared" si="17"/>
        <v xml:space="preserve"> </v>
      </c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</row>
    <row r="803" spans="1:26" s="3" customFormat="1" x14ac:dyDescent="0.25">
      <c r="A803" s="2"/>
      <c r="B803" s="18"/>
      <c r="C803"/>
      <c r="D803"/>
      <c r="E803"/>
      <c r="F803"/>
      <c r="G803"/>
      <c r="H803" t="str">
        <f t="shared" si="17"/>
        <v xml:space="preserve"> </v>
      </c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</row>
    <row r="804" spans="1:26" s="3" customFormat="1" x14ac:dyDescent="0.25">
      <c r="A804" s="2"/>
      <c r="B804" s="18"/>
      <c r="C804"/>
      <c r="D804"/>
      <c r="E804"/>
      <c r="F804"/>
      <c r="G804"/>
      <c r="H804" t="str">
        <f t="shared" si="17"/>
        <v xml:space="preserve"> </v>
      </c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</row>
    <row r="805" spans="1:26" s="3" customFormat="1" x14ac:dyDescent="0.25">
      <c r="A805" s="2"/>
      <c r="B805" s="18"/>
      <c r="C805"/>
      <c r="D805"/>
      <c r="E805"/>
      <c r="F805"/>
      <c r="G805"/>
      <c r="H805" t="str">
        <f t="shared" si="17"/>
        <v xml:space="preserve"> </v>
      </c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</row>
    <row r="806" spans="1:26" s="3" customFormat="1" x14ac:dyDescent="0.25">
      <c r="A806" s="2"/>
      <c r="B806" s="18"/>
      <c r="C806"/>
      <c r="D806"/>
      <c r="E806"/>
      <c r="F806"/>
      <c r="G806"/>
      <c r="H806" t="str">
        <f t="shared" si="17"/>
        <v xml:space="preserve"> </v>
      </c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</row>
    <row r="807" spans="1:26" s="3" customFormat="1" x14ac:dyDescent="0.25">
      <c r="A807" s="2"/>
      <c r="B807" s="18"/>
      <c r="C807"/>
      <c r="D807"/>
      <c r="E807"/>
      <c r="F807"/>
      <c r="G807"/>
      <c r="H807" t="str">
        <f t="shared" si="17"/>
        <v xml:space="preserve"> </v>
      </c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</row>
    <row r="808" spans="1:26" s="3" customFormat="1" x14ac:dyDescent="0.25">
      <c r="A808" s="2"/>
      <c r="B808" s="18"/>
      <c r="C808"/>
      <c r="D808"/>
      <c r="E808"/>
      <c r="F808"/>
      <c r="G808"/>
      <c r="H808" t="str">
        <f t="shared" si="17"/>
        <v xml:space="preserve"> </v>
      </c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</row>
    <row r="809" spans="1:26" s="3" customFormat="1" x14ac:dyDescent="0.25">
      <c r="A809" s="2"/>
      <c r="B809" s="18"/>
      <c r="C809"/>
      <c r="D809"/>
      <c r="E809"/>
      <c r="F809"/>
      <c r="G809"/>
      <c r="H809" t="str">
        <f t="shared" si="17"/>
        <v xml:space="preserve"> </v>
      </c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</row>
    <row r="810" spans="1:26" s="3" customFormat="1" x14ac:dyDescent="0.25">
      <c r="A810" s="2"/>
      <c r="B810" s="18"/>
      <c r="C810"/>
      <c r="D810"/>
      <c r="E810"/>
      <c r="F810"/>
      <c r="G810"/>
      <c r="H810" t="str">
        <f t="shared" si="17"/>
        <v xml:space="preserve"> </v>
      </c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</row>
    <row r="811" spans="1:26" s="3" customFormat="1" x14ac:dyDescent="0.25">
      <c r="A811" s="2"/>
      <c r="B811" s="18"/>
      <c r="C811"/>
      <c r="D811"/>
      <c r="E811"/>
      <c r="F811"/>
      <c r="G811"/>
      <c r="H811" t="str">
        <f t="shared" si="17"/>
        <v xml:space="preserve"> </v>
      </c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</row>
    <row r="812" spans="1:26" s="3" customFormat="1" x14ac:dyDescent="0.25">
      <c r="A812" s="2"/>
      <c r="B812" s="18"/>
      <c r="C812"/>
      <c r="D812"/>
      <c r="E812"/>
      <c r="F812"/>
      <c r="G812"/>
      <c r="H812" t="str">
        <f t="shared" si="17"/>
        <v xml:space="preserve"> </v>
      </c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</row>
    <row r="813" spans="1:26" s="3" customFormat="1" x14ac:dyDescent="0.25">
      <c r="A813" s="2"/>
      <c r="B813" s="18"/>
      <c r="C813"/>
      <c r="D813"/>
      <c r="E813"/>
      <c r="F813"/>
      <c r="G813"/>
      <c r="H813" t="str">
        <f t="shared" si="17"/>
        <v xml:space="preserve"> </v>
      </c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</row>
    <row r="814" spans="1:26" s="3" customFormat="1" x14ac:dyDescent="0.25">
      <c r="A814" s="2"/>
      <c r="B814" s="18"/>
      <c r="C814"/>
      <c r="D814"/>
      <c r="E814"/>
      <c r="F814"/>
      <c r="G814"/>
      <c r="H814" t="str">
        <f t="shared" si="17"/>
        <v xml:space="preserve"> </v>
      </c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</row>
    <row r="815" spans="1:26" s="3" customFormat="1" x14ac:dyDescent="0.25">
      <c r="A815" s="2"/>
      <c r="B815" s="18"/>
      <c r="C815"/>
      <c r="D815"/>
      <c r="E815"/>
      <c r="F815"/>
      <c r="G815"/>
      <c r="H815" t="str">
        <f t="shared" si="17"/>
        <v xml:space="preserve"> </v>
      </c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</row>
    <row r="816" spans="1:26" s="3" customFormat="1" x14ac:dyDescent="0.25">
      <c r="A816" s="2"/>
      <c r="B816" s="18"/>
      <c r="C816"/>
      <c r="D816"/>
      <c r="E816"/>
      <c r="F816"/>
      <c r="G816"/>
      <c r="H816" t="str">
        <f t="shared" si="17"/>
        <v xml:space="preserve"> </v>
      </c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</row>
    <row r="817" spans="1:26" s="3" customFormat="1" x14ac:dyDescent="0.25">
      <c r="A817" s="2"/>
      <c r="B817" s="18"/>
      <c r="C817"/>
      <c r="D817"/>
      <c r="E817"/>
      <c r="F817"/>
      <c r="G817"/>
      <c r="H817" t="str">
        <f t="shared" ref="H817:H880" si="18">IF(E817="INTERFACE",G817," ")</f>
        <v xml:space="preserve"> </v>
      </c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</row>
    <row r="818" spans="1:26" s="3" customFormat="1" x14ac:dyDescent="0.25">
      <c r="A818" s="2"/>
      <c r="B818" s="18"/>
      <c r="C818"/>
      <c r="D818"/>
      <c r="E818"/>
      <c r="F818"/>
      <c r="G818"/>
      <c r="H818" t="str">
        <f t="shared" si="18"/>
        <v xml:space="preserve"> </v>
      </c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</row>
    <row r="819" spans="1:26" s="3" customFormat="1" x14ac:dyDescent="0.25">
      <c r="A819" s="2"/>
      <c r="B819" s="18"/>
      <c r="C819"/>
      <c r="D819"/>
      <c r="E819"/>
      <c r="F819"/>
      <c r="G819"/>
      <c r="H819" t="str">
        <f t="shared" si="18"/>
        <v xml:space="preserve"> </v>
      </c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</row>
    <row r="820" spans="1:26" s="3" customFormat="1" x14ac:dyDescent="0.25">
      <c r="A820" s="2"/>
      <c r="B820" s="18"/>
      <c r="C820"/>
      <c r="D820"/>
      <c r="E820"/>
      <c r="F820"/>
      <c r="G820"/>
      <c r="H820" t="str">
        <f t="shared" si="18"/>
        <v xml:space="preserve"> </v>
      </c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</row>
    <row r="821" spans="1:26" s="3" customFormat="1" x14ac:dyDescent="0.25">
      <c r="A821" s="2"/>
      <c r="B821" s="18"/>
      <c r="C821"/>
      <c r="D821"/>
      <c r="E821"/>
      <c r="F821"/>
      <c r="G821"/>
      <c r="H821" t="str">
        <f t="shared" si="18"/>
        <v xml:space="preserve"> </v>
      </c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</row>
    <row r="822" spans="1:26" s="3" customFormat="1" x14ac:dyDescent="0.25">
      <c r="A822" s="2"/>
      <c r="B822" s="18"/>
      <c r="C822"/>
      <c r="D822"/>
      <c r="E822"/>
      <c r="F822"/>
      <c r="G822"/>
      <c r="H822" t="str">
        <f t="shared" si="18"/>
        <v xml:space="preserve"> </v>
      </c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</row>
    <row r="823" spans="1:26" s="3" customFormat="1" x14ac:dyDescent="0.25">
      <c r="A823" s="2"/>
      <c r="B823" s="18"/>
      <c r="C823"/>
      <c r="D823"/>
      <c r="E823"/>
      <c r="F823"/>
      <c r="G823"/>
      <c r="H823" t="str">
        <f t="shared" si="18"/>
        <v xml:space="preserve"> </v>
      </c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</row>
    <row r="824" spans="1:26" s="3" customFormat="1" x14ac:dyDescent="0.25">
      <c r="A824" s="2"/>
      <c r="B824" s="18"/>
      <c r="C824"/>
      <c r="D824"/>
      <c r="E824"/>
      <c r="F824"/>
      <c r="G824"/>
      <c r="H824" t="str">
        <f t="shared" si="18"/>
        <v xml:space="preserve"> </v>
      </c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</row>
    <row r="825" spans="1:26" s="3" customFormat="1" x14ac:dyDescent="0.25">
      <c r="A825" s="2"/>
      <c r="B825" s="18"/>
      <c r="C825"/>
      <c r="D825"/>
      <c r="E825"/>
      <c r="F825"/>
      <c r="G825"/>
      <c r="H825" t="str">
        <f t="shared" si="18"/>
        <v xml:space="preserve"> </v>
      </c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</row>
    <row r="826" spans="1:26" s="3" customFormat="1" x14ac:dyDescent="0.25">
      <c r="A826" s="2"/>
      <c r="B826" s="18"/>
      <c r="C826"/>
      <c r="D826"/>
      <c r="E826"/>
      <c r="F826"/>
      <c r="G826"/>
      <c r="H826" t="str">
        <f t="shared" si="18"/>
        <v xml:space="preserve"> </v>
      </c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</row>
    <row r="827" spans="1:26" s="3" customFormat="1" x14ac:dyDescent="0.25">
      <c r="A827" s="2"/>
      <c r="B827" s="18"/>
      <c r="C827"/>
      <c r="D827"/>
      <c r="E827"/>
      <c r="F827"/>
      <c r="G827"/>
      <c r="H827" t="str">
        <f t="shared" si="18"/>
        <v xml:space="preserve"> </v>
      </c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</row>
    <row r="828" spans="1:26" s="3" customFormat="1" x14ac:dyDescent="0.25">
      <c r="A828" s="2"/>
      <c r="B828" s="18"/>
      <c r="C828"/>
      <c r="D828"/>
      <c r="E828"/>
      <c r="F828"/>
      <c r="G828"/>
      <c r="H828" t="str">
        <f t="shared" si="18"/>
        <v xml:space="preserve"> </v>
      </c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</row>
    <row r="829" spans="1:26" s="3" customFormat="1" x14ac:dyDescent="0.25">
      <c r="A829" s="2"/>
      <c r="B829" s="18"/>
      <c r="C829"/>
      <c r="D829"/>
      <c r="E829"/>
      <c r="F829"/>
      <c r="G829"/>
      <c r="H829" t="str">
        <f t="shared" si="18"/>
        <v xml:space="preserve"> </v>
      </c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</row>
    <row r="830" spans="1:26" s="3" customFormat="1" x14ac:dyDescent="0.25">
      <c r="A830" s="2"/>
      <c r="B830" s="18"/>
      <c r="C830"/>
      <c r="D830"/>
      <c r="E830"/>
      <c r="F830"/>
      <c r="G830"/>
      <c r="H830" t="str">
        <f t="shared" si="18"/>
        <v xml:space="preserve"> </v>
      </c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</row>
    <row r="831" spans="1:26" s="3" customFormat="1" x14ac:dyDescent="0.25">
      <c r="A831" s="2"/>
      <c r="B831" s="18"/>
      <c r="C831"/>
      <c r="D831"/>
      <c r="E831"/>
      <c r="F831"/>
      <c r="G831"/>
      <c r="H831" t="str">
        <f t="shared" si="18"/>
        <v xml:space="preserve"> </v>
      </c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</row>
    <row r="832" spans="1:26" s="3" customFormat="1" x14ac:dyDescent="0.25">
      <c r="A832" s="2"/>
      <c r="B832" s="18"/>
      <c r="C832"/>
      <c r="D832"/>
      <c r="E832"/>
      <c r="F832"/>
      <c r="G832"/>
      <c r="H832" t="str">
        <f t="shared" si="18"/>
        <v xml:space="preserve"> </v>
      </c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</row>
    <row r="833" spans="1:26" s="3" customFormat="1" x14ac:dyDescent="0.25">
      <c r="A833" s="2"/>
      <c r="B833" s="18"/>
      <c r="C833"/>
      <c r="D833"/>
      <c r="E833"/>
      <c r="F833"/>
      <c r="G833"/>
      <c r="H833" t="str">
        <f t="shared" si="18"/>
        <v xml:space="preserve"> </v>
      </c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</row>
    <row r="834" spans="1:26" s="3" customFormat="1" x14ac:dyDescent="0.25">
      <c r="A834" s="2"/>
      <c r="B834" s="18"/>
      <c r="C834"/>
      <c r="D834"/>
      <c r="E834"/>
      <c r="F834"/>
      <c r="G834"/>
      <c r="H834" t="str">
        <f t="shared" si="18"/>
        <v xml:space="preserve"> </v>
      </c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</row>
    <row r="835" spans="1:26" s="3" customFormat="1" x14ac:dyDescent="0.25">
      <c r="A835" s="2"/>
      <c r="B835" s="18"/>
      <c r="C835"/>
      <c r="D835"/>
      <c r="E835"/>
      <c r="F835"/>
      <c r="G835"/>
      <c r="H835" t="str">
        <f t="shared" si="18"/>
        <v xml:space="preserve"> </v>
      </c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</row>
    <row r="836" spans="1:26" s="3" customFormat="1" x14ac:dyDescent="0.25">
      <c r="A836" s="2"/>
      <c r="B836" s="18"/>
      <c r="C836"/>
      <c r="D836"/>
      <c r="E836"/>
      <c r="F836"/>
      <c r="G836"/>
      <c r="H836" t="str">
        <f t="shared" si="18"/>
        <v xml:space="preserve"> </v>
      </c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</row>
    <row r="837" spans="1:26" s="3" customFormat="1" x14ac:dyDescent="0.25">
      <c r="A837" s="2"/>
      <c r="B837" s="18"/>
      <c r="C837"/>
      <c r="D837"/>
      <c r="E837"/>
      <c r="F837"/>
      <c r="G837"/>
      <c r="H837" t="str">
        <f t="shared" si="18"/>
        <v xml:space="preserve"> </v>
      </c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</row>
    <row r="838" spans="1:26" s="3" customFormat="1" x14ac:dyDescent="0.25">
      <c r="A838" s="2"/>
      <c r="B838" s="18"/>
      <c r="C838"/>
      <c r="D838"/>
      <c r="E838"/>
      <c r="F838"/>
      <c r="G838"/>
      <c r="H838" t="str">
        <f t="shared" si="18"/>
        <v xml:space="preserve"> </v>
      </c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</row>
    <row r="839" spans="1:26" s="3" customFormat="1" x14ac:dyDescent="0.25">
      <c r="A839" s="2"/>
      <c r="B839" s="18"/>
      <c r="C839"/>
      <c r="D839"/>
      <c r="E839"/>
      <c r="F839"/>
      <c r="G839"/>
      <c r="H839" t="str">
        <f t="shared" si="18"/>
        <v xml:space="preserve"> </v>
      </c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</row>
    <row r="840" spans="1:26" s="3" customFormat="1" x14ac:dyDescent="0.25">
      <c r="A840" s="2"/>
      <c r="B840" s="18"/>
      <c r="C840"/>
      <c r="D840"/>
      <c r="E840"/>
      <c r="F840"/>
      <c r="G840"/>
      <c r="H840" t="str">
        <f t="shared" si="18"/>
        <v xml:space="preserve"> </v>
      </c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</row>
    <row r="841" spans="1:26" s="3" customFormat="1" x14ac:dyDescent="0.25">
      <c r="A841" s="2"/>
      <c r="B841" s="18"/>
      <c r="C841"/>
      <c r="D841"/>
      <c r="E841"/>
      <c r="F841"/>
      <c r="G841"/>
      <c r="H841" t="str">
        <f t="shared" si="18"/>
        <v xml:space="preserve"> </v>
      </c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</row>
    <row r="842" spans="1:26" s="3" customFormat="1" x14ac:dyDescent="0.25">
      <c r="A842" s="2"/>
      <c r="B842" s="18"/>
      <c r="C842"/>
      <c r="D842"/>
      <c r="E842"/>
      <c r="F842"/>
      <c r="G842"/>
      <c r="H842" t="str">
        <f t="shared" si="18"/>
        <v xml:space="preserve"> </v>
      </c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</row>
    <row r="843" spans="1:26" s="3" customFormat="1" x14ac:dyDescent="0.25">
      <c r="A843" s="2"/>
      <c r="B843" s="18"/>
      <c r="C843"/>
      <c r="D843"/>
      <c r="E843"/>
      <c r="F843"/>
      <c r="G843"/>
      <c r="H843" t="str">
        <f t="shared" si="18"/>
        <v xml:space="preserve"> </v>
      </c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</row>
    <row r="844" spans="1:26" s="3" customFormat="1" x14ac:dyDescent="0.25">
      <c r="A844" s="2"/>
      <c r="B844" s="18"/>
      <c r="C844"/>
      <c r="D844"/>
      <c r="E844"/>
      <c r="F844"/>
      <c r="G844"/>
      <c r="H844" t="str">
        <f t="shared" si="18"/>
        <v xml:space="preserve"> </v>
      </c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</row>
    <row r="845" spans="1:26" s="3" customFormat="1" x14ac:dyDescent="0.25">
      <c r="A845" s="2"/>
      <c r="B845" s="18"/>
      <c r="C845"/>
      <c r="D845"/>
      <c r="E845"/>
      <c r="F845"/>
      <c r="G845"/>
      <c r="H845" t="str">
        <f t="shared" si="18"/>
        <v xml:space="preserve"> </v>
      </c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</row>
    <row r="846" spans="1:26" s="3" customFormat="1" x14ac:dyDescent="0.25">
      <c r="A846" s="2"/>
      <c r="B846" s="18"/>
      <c r="C846"/>
      <c r="D846"/>
      <c r="E846"/>
      <c r="F846"/>
      <c r="G846"/>
      <c r="H846" t="str">
        <f t="shared" si="18"/>
        <v xml:space="preserve"> </v>
      </c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</row>
    <row r="847" spans="1:26" s="3" customFormat="1" x14ac:dyDescent="0.25">
      <c r="A847" s="2"/>
      <c r="B847" s="18"/>
      <c r="C847"/>
      <c r="D847"/>
      <c r="E847"/>
      <c r="F847"/>
      <c r="G847"/>
      <c r="H847" t="str">
        <f t="shared" si="18"/>
        <v xml:space="preserve"> </v>
      </c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</row>
    <row r="848" spans="1:26" s="3" customFormat="1" x14ac:dyDescent="0.25">
      <c r="A848" s="2"/>
      <c r="B848" s="18"/>
      <c r="C848"/>
      <c r="D848"/>
      <c r="E848"/>
      <c r="F848"/>
      <c r="G848"/>
      <c r="H848" t="str">
        <f t="shared" si="18"/>
        <v xml:space="preserve"> </v>
      </c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</row>
    <row r="849" spans="1:26" s="3" customFormat="1" x14ac:dyDescent="0.25">
      <c r="A849" s="2"/>
      <c r="B849" s="18"/>
      <c r="C849"/>
      <c r="D849"/>
      <c r="E849"/>
      <c r="F849"/>
      <c r="G849"/>
      <c r="H849" t="str">
        <f t="shared" si="18"/>
        <v xml:space="preserve"> </v>
      </c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</row>
    <row r="850" spans="1:26" s="3" customFormat="1" x14ac:dyDescent="0.25">
      <c r="A850" s="2"/>
      <c r="B850" s="18"/>
      <c r="C850"/>
      <c r="D850"/>
      <c r="E850"/>
      <c r="F850"/>
      <c r="G850"/>
      <c r="H850" t="str">
        <f t="shared" si="18"/>
        <v xml:space="preserve"> </v>
      </c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</row>
    <row r="851" spans="1:26" s="3" customFormat="1" x14ac:dyDescent="0.25">
      <c r="A851" s="2"/>
      <c r="B851" s="18"/>
      <c r="C851"/>
      <c r="D851"/>
      <c r="E851"/>
      <c r="F851"/>
      <c r="G851"/>
      <c r="H851" t="str">
        <f t="shared" si="18"/>
        <v xml:space="preserve"> </v>
      </c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</row>
    <row r="852" spans="1:26" s="3" customFormat="1" x14ac:dyDescent="0.25">
      <c r="A852" s="2"/>
      <c r="B852" s="18"/>
      <c r="C852"/>
      <c r="D852"/>
      <c r="E852"/>
      <c r="F852"/>
      <c r="G852"/>
      <c r="H852" t="str">
        <f t="shared" si="18"/>
        <v xml:space="preserve"> </v>
      </c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</row>
    <row r="853" spans="1:26" s="3" customFormat="1" x14ac:dyDescent="0.25">
      <c r="A853" s="2"/>
      <c r="B853" s="18"/>
      <c r="C853"/>
      <c r="D853"/>
      <c r="E853"/>
      <c r="F853"/>
      <c r="G853"/>
      <c r="H853" t="str">
        <f t="shared" si="18"/>
        <v xml:space="preserve"> </v>
      </c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</row>
    <row r="854" spans="1:26" s="3" customFormat="1" x14ac:dyDescent="0.25">
      <c r="A854" s="2"/>
      <c r="B854" s="18"/>
      <c r="C854"/>
      <c r="D854"/>
      <c r="E854"/>
      <c r="F854"/>
      <c r="G854"/>
      <c r="H854" t="str">
        <f t="shared" si="18"/>
        <v xml:space="preserve"> </v>
      </c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</row>
    <row r="855" spans="1:26" s="3" customFormat="1" x14ac:dyDescent="0.25">
      <c r="A855" s="2"/>
      <c r="B855" s="18"/>
      <c r="C855"/>
      <c r="D855"/>
      <c r="E855"/>
      <c r="F855"/>
      <c r="G855"/>
      <c r="H855" t="str">
        <f t="shared" si="18"/>
        <v xml:space="preserve"> </v>
      </c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</row>
    <row r="856" spans="1:26" s="3" customFormat="1" x14ac:dyDescent="0.25">
      <c r="A856" s="2"/>
      <c r="B856" s="18"/>
      <c r="C856"/>
      <c r="D856"/>
      <c r="E856"/>
      <c r="F856"/>
      <c r="G856"/>
      <c r="H856" t="str">
        <f t="shared" si="18"/>
        <v xml:space="preserve"> </v>
      </c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</row>
    <row r="857" spans="1:26" s="3" customFormat="1" x14ac:dyDescent="0.25">
      <c r="A857" s="2"/>
      <c r="B857" s="18"/>
      <c r="C857"/>
      <c r="D857"/>
      <c r="E857"/>
      <c r="F857"/>
      <c r="G857"/>
      <c r="H857" t="str">
        <f t="shared" si="18"/>
        <v xml:space="preserve"> </v>
      </c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</row>
    <row r="858" spans="1:26" s="3" customFormat="1" x14ac:dyDescent="0.25">
      <c r="A858" s="2"/>
      <c r="B858" s="18"/>
      <c r="C858"/>
      <c r="D858"/>
      <c r="E858"/>
      <c r="F858"/>
      <c r="G858"/>
      <c r="H858" t="str">
        <f t="shared" si="18"/>
        <v xml:space="preserve"> </v>
      </c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</row>
    <row r="859" spans="1:26" s="3" customFormat="1" x14ac:dyDescent="0.25">
      <c r="A859" s="2"/>
      <c r="B859" s="18"/>
      <c r="C859"/>
      <c r="D859"/>
      <c r="E859"/>
      <c r="F859"/>
      <c r="G859"/>
      <c r="H859" t="str">
        <f t="shared" si="18"/>
        <v xml:space="preserve"> </v>
      </c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</row>
    <row r="860" spans="1:26" s="3" customFormat="1" x14ac:dyDescent="0.25">
      <c r="A860" s="2"/>
      <c r="B860" s="18"/>
      <c r="C860"/>
      <c r="D860"/>
      <c r="E860"/>
      <c r="F860"/>
      <c r="G860"/>
      <c r="H860" t="str">
        <f t="shared" si="18"/>
        <v xml:space="preserve"> </v>
      </c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</row>
    <row r="861" spans="1:26" s="3" customFormat="1" x14ac:dyDescent="0.25">
      <c r="A861" s="2"/>
      <c r="B861" s="18"/>
      <c r="C861"/>
      <c r="D861"/>
      <c r="E861"/>
      <c r="F861"/>
      <c r="G861"/>
      <c r="H861" t="str">
        <f t="shared" si="18"/>
        <v xml:space="preserve"> </v>
      </c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</row>
    <row r="862" spans="1:26" s="3" customFormat="1" x14ac:dyDescent="0.25">
      <c r="A862" s="2"/>
      <c r="B862" s="18"/>
      <c r="C862"/>
      <c r="D862"/>
      <c r="E862"/>
      <c r="F862"/>
      <c r="G862"/>
      <c r="H862" t="str">
        <f t="shared" si="18"/>
        <v xml:space="preserve"> </v>
      </c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</row>
    <row r="863" spans="1:26" s="3" customFormat="1" x14ac:dyDescent="0.25">
      <c r="A863" s="2"/>
      <c r="B863" s="18"/>
      <c r="C863"/>
      <c r="D863"/>
      <c r="E863"/>
      <c r="F863"/>
      <c r="G863"/>
      <c r="H863" t="str">
        <f t="shared" si="18"/>
        <v xml:space="preserve"> </v>
      </c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</row>
    <row r="864" spans="1:26" s="3" customFormat="1" x14ac:dyDescent="0.25">
      <c r="A864" s="2"/>
      <c r="B864" s="18"/>
      <c r="C864"/>
      <c r="D864"/>
      <c r="E864"/>
      <c r="F864"/>
      <c r="G864"/>
      <c r="H864" t="str">
        <f t="shared" si="18"/>
        <v xml:space="preserve"> </v>
      </c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</row>
    <row r="865" spans="1:26" s="3" customFormat="1" x14ac:dyDescent="0.25">
      <c r="A865" s="2"/>
      <c r="B865" s="18"/>
      <c r="C865"/>
      <c r="D865"/>
      <c r="E865"/>
      <c r="F865"/>
      <c r="G865"/>
      <c r="H865" t="str">
        <f t="shared" si="18"/>
        <v xml:space="preserve"> </v>
      </c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</row>
    <row r="866" spans="1:26" s="3" customFormat="1" x14ac:dyDescent="0.25">
      <c r="A866" s="2"/>
      <c r="B866" s="18"/>
      <c r="C866"/>
      <c r="D866"/>
      <c r="E866"/>
      <c r="F866"/>
      <c r="G866"/>
      <c r="H866" t="str">
        <f t="shared" si="18"/>
        <v xml:space="preserve"> </v>
      </c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</row>
    <row r="867" spans="1:26" s="3" customFormat="1" x14ac:dyDescent="0.25">
      <c r="A867" s="2"/>
      <c r="B867" s="18"/>
      <c r="C867"/>
      <c r="D867"/>
      <c r="E867"/>
      <c r="F867"/>
      <c r="G867"/>
      <c r="H867" t="str">
        <f t="shared" si="18"/>
        <v xml:space="preserve"> </v>
      </c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</row>
    <row r="868" spans="1:26" s="3" customFormat="1" x14ac:dyDescent="0.25">
      <c r="A868" s="2"/>
      <c r="B868" s="18"/>
      <c r="C868"/>
      <c r="D868"/>
      <c r="E868"/>
      <c r="F868"/>
      <c r="G868"/>
      <c r="H868" t="str">
        <f t="shared" si="18"/>
        <v xml:space="preserve"> </v>
      </c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</row>
    <row r="869" spans="1:26" s="3" customFormat="1" x14ac:dyDescent="0.25">
      <c r="A869" s="2"/>
      <c r="B869" s="18"/>
      <c r="C869"/>
      <c r="D869"/>
      <c r="E869"/>
      <c r="F869"/>
      <c r="G869"/>
      <c r="H869" t="str">
        <f t="shared" si="18"/>
        <v xml:space="preserve"> </v>
      </c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</row>
    <row r="870" spans="1:26" s="3" customFormat="1" x14ac:dyDescent="0.25">
      <c r="A870" s="2"/>
      <c r="B870" s="18"/>
      <c r="C870"/>
      <c r="D870"/>
      <c r="E870"/>
      <c r="F870"/>
      <c r="G870"/>
      <c r="H870" t="str">
        <f t="shared" si="18"/>
        <v xml:space="preserve"> </v>
      </c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</row>
    <row r="871" spans="1:26" s="3" customFormat="1" x14ac:dyDescent="0.25">
      <c r="A871" s="2"/>
      <c r="B871" s="18"/>
      <c r="C871"/>
      <c r="D871"/>
      <c r="E871"/>
      <c r="F871"/>
      <c r="G871"/>
      <c r="H871" t="str">
        <f t="shared" si="18"/>
        <v xml:space="preserve"> </v>
      </c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</row>
    <row r="872" spans="1:26" s="3" customFormat="1" x14ac:dyDescent="0.25">
      <c r="A872" s="2"/>
      <c r="B872" s="18"/>
      <c r="C872"/>
      <c r="D872"/>
      <c r="E872"/>
      <c r="F872"/>
      <c r="G872"/>
      <c r="H872" t="str">
        <f t="shared" si="18"/>
        <v xml:space="preserve"> </v>
      </c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</row>
    <row r="873" spans="1:26" s="3" customFormat="1" x14ac:dyDescent="0.25">
      <c r="A873" s="2"/>
      <c r="B873" s="18"/>
      <c r="C873"/>
      <c r="D873"/>
      <c r="E873"/>
      <c r="F873"/>
      <c r="G873"/>
      <c r="H873" t="str">
        <f t="shared" si="18"/>
        <v xml:space="preserve"> </v>
      </c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</row>
    <row r="874" spans="1:26" s="3" customFormat="1" x14ac:dyDescent="0.25">
      <c r="A874" s="2"/>
      <c r="B874" s="18"/>
      <c r="C874"/>
      <c r="D874"/>
      <c r="E874"/>
      <c r="F874"/>
      <c r="G874"/>
      <c r="H874" t="str">
        <f t="shared" si="18"/>
        <v xml:space="preserve"> </v>
      </c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</row>
    <row r="875" spans="1:26" s="3" customFormat="1" x14ac:dyDescent="0.25">
      <c r="A875" s="2"/>
      <c r="B875" s="18"/>
      <c r="C875"/>
      <c r="D875"/>
      <c r="E875"/>
      <c r="F875"/>
      <c r="G875"/>
      <c r="H875" t="str">
        <f t="shared" si="18"/>
        <v xml:space="preserve"> </v>
      </c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</row>
    <row r="876" spans="1:26" s="3" customFormat="1" x14ac:dyDescent="0.25">
      <c r="A876" s="2"/>
      <c r="B876" s="18"/>
      <c r="C876"/>
      <c r="D876"/>
      <c r="E876"/>
      <c r="F876"/>
      <c r="G876"/>
      <c r="H876" t="str">
        <f t="shared" si="18"/>
        <v xml:space="preserve"> </v>
      </c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</row>
    <row r="877" spans="1:26" s="3" customFormat="1" x14ac:dyDescent="0.25">
      <c r="A877" s="2"/>
      <c r="B877" s="18"/>
      <c r="C877"/>
      <c r="D877"/>
      <c r="E877"/>
      <c r="F877"/>
      <c r="G877"/>
      <c r="H877" t="str">
        <f t="shared" si="18"/>
        <v xml:space="preserve"> </v>
      </c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</row>
    <row r="878" spans="1:26" s="3" customFormat="1" x14ac:dyDescent="0.25">
      <c r="A878" s="2"/>
      <c r="B878" s="18"/>
      <c r="C878"/>
      <c r="D878"/>
      <c r="E878"/>
      <c r="F878"/>
      <c r="G878"/>
      <c r="H878" t="str">
        <f t="shared" si="18"/>
        <v xml:space="preserve"> </v>
      </c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</row>
    <row r="879" spans="1:26" s="3" customFormat="1" x14ac:dyDescent="0.25">
      <c r="A879" s="2"/>
      <c r="B879" s="18"/>
      <c r="C879"/>
      <c r="D879"/>
      <c r="E879"/>
      <c r="F879"/>
      <c r="G879"/>
      <c r="H879" t="str">
        <f t="shared" si="18"/>
        <v xml:space="preserve"> </v>
      </c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</row>
    <row r="880" spans="1:26" s="3" customFormat="1" x14ac:dyDescent="0.25">
      <c r="A880" s="2"/>
      <c r="B880" s="18"/>
      <c r="C880"/>
      <c r="D880"/>
      <c r="E880"/>
      <c r="F880"/>
      <c r="G880"/>
      <c r="H880" t="str">
        <f t="shared" si="18"/>
        <v xml:space="preserve"> </v>
      </c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</row>
    <row r="881" spans="1:26" s="3" customFormat="1" x14ac:dyDescent="0.25">
      <c r="A881" s="2"/>
      <c r="B881" s="18"/>
      <c r="C881"/>
      <c r="D881"/>
      <c r="E881"/>
      <c r="F881"/>
      <c r="G881"/>
      <c r="H881" t="str">
        <f t="shared" ref="H881:H944" si="19">IF(E881="INTERFACE",G881," ")</f>
        <v xml:space="preserve"> </v>
      </c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</row>
    <row r="882" spans="1:26" s="3" customFormat="1" x14ac:dyDescent="0.25">
      <c r="A882" s="2"/>
      <c r="B882" s="18"/>
      <c r="C882"/>
      <c r="D882"/>
      <c r="E882"/>
      <c r="F882"/>
      <c r="G882"/>
      <c r="H882" t="str">
        <f t="shared" si="19"/>
        <v xml:space="preserve"> </v>
      </c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</row>
    <row r="883" spans="1:26" s="3" customFormat="1" x14ac:dyDescent="0.25">
      <c r="A883" s="2"/>
      <c r="B883" s="18"/>
      <c r="C883"/>
      <c r="D883"/>
      <c r="E883"/>
      <c r="F883"/>
      <c r="G883"/>
      <c r="H883" t="str">
        <f t="shared" si="19"/>
        <v xml:space="preserve"> </v>
      </c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</row>
    <row r="884" spans="1:26" s="3" customFormat="1" x14ac:dyDescent="0.25">
      <c r="A884" s="2"/>
      <c r="B884" s="18"/>
      <c r="C884"/>
      <c r="D884"/>
      <c r="E884"/>
      <c r="F884"/>
      <c r="G884"/>
      <c r="H884" t="str">
        <f t="shared" si="19"/>
        <v xml:space="preserve"> </v>
      </c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</row>
    <row r="885" spans="1:26" s="3" customFormat="1" x14ac:dyDescent="0.25">
      <c r="A885" s="2"/>
      <c r="B885" s="18"/>
      <c r="C885"/>
      <c r="D885"/>
      <c r="E885"/>
      <c r="F885"/>
      <c r="G885"/>
      <c r="H885" t="str">
        <f t="shared" si="19"/>
        <v xml:space="preserve"> </v>
      </c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</row>
    <row r="886" spans="1:26" s="3" customFormat="1" x14ac:dyDescent="0.25">
      <c r="A886" s="2"/>
      <c r="B886" s="18"/>
      <c r="C886"/>
      <c r="D886"/>
      <c r="E886"/>
      <c r="F886"/>
      <c r="G886"/>
      <c r="H886" t="str">
        <f t="shared" si="19"/>
        <v xml:space="preserve"> </v>
      </c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</row>
    <row r="887" spans="1:26" s="3" customFormat="1" x14ac:dyDescent="0.25">
      <c r="A887" s="2"/>
      <c r="B887" s="18"/>
      <c r="C887"/>
      <c r="D887"/>
      <c r="E887"/>
      <c r="F887"/>
      <c r="G887"/>
      <c r="H887" t="str">
        <f t="shared" si="19"/>
        <v xml:space="preserve"> </v>
      </c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</row>
    <row r="888" spans="1:26" s="3" customFormat="1" x14ac:dyDescent="0.25">
      <c r="A888" s="2"/>
      <c r="B888" s="18"/>
      <c r="C888"/>
      <c r="D888"/>
      <c r="E888"/>
      <c r="F888"/>
      <c r="G888"/>
      <c r="H888" t="str">
        <f t="shared" si="19"/>
        <v xml:space="preserve"> </v>
      </c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</row>
    <row r="889" spans="1:26" s="3" customFormat="1" x14ac:dyDescent="0.25">
      <c r="A889" s="2"/>
      <c r="B889" s="18"/>
      <c r="C889"/>
      <c r="D889"/>
      <c r="E889"/>
      <c r="F889"/>
      <c r="G889"/>
      <c r="H889" t="str">
        <f t="shared" si="19"/>
        <v xml:space="preserve"> </v>
      </c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</row>
    <row r="890" spans="1:26" s="3" customFormat="1" x14ac:dyDescent="0.25">
      <c r="A890" s="2"/>
      <c r="B890" s="18"/>
      <c r="C890"/>
      <c r="D890"/>
      <c r="E890"/>
      <c r="F890"/>
      <c r="G890"/>
      <c r="H890" t="str">
        <f t="shared" si="19"/>
        <v xml:space="preserve"> </v>
      </c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</row>
    <row r="891" spans="1:26" s="3" customFormat="1" x14ac:dyDescent="0.25">
      <c r="A891" s="2"/>
      <c r="B891" s="18"/>
      <c r="C891"/>
      <c r="D891"/>
      <c r="E891"/>
      <c r="F891"/>
      <c r="G891"/>
      <c r="H891" t="str">
        <f t="shared" si="19"/>
        <v xml:space="preserve"> </v>
      </c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</row>
    <row r="892" spans="1:26" s="3" customFormat="1" x14ac:dyDescent="0.25">
      <c r="A892" s="2"/>
      <c r="B892" s="18"/>
      <c r="C892"/>
      <c r="D892"/>
      <c r="E892"/>
      <c r="F892"/>
      <c r="G892"/>
      <c r="H892" t="str">
        <f t="shared" si="19"/>
        <v xml:space="preserve"> </v>
      </c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</row>
    <row r="893" spans="1:26" s="3" customFormat="1" x14ac:dyDescent="0.25">
      <c r="A893" s="2"/>
      <c r="B893" s="18"/>
      <c r="C893"/>
      <c r="D893"/>
      <c r="E893"/>
      <c r="F893"/>
      <c r="G893"/>
      <c r="H893" t="str">
        <f t="shared" si="19"/>
        <v xml:space="preserve"> </v>
      </c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</row>
    <row r="894" spans="1:26" s="3" customFormat="1" x14ac:dyDescent="0.25">
      <c r="A894" s="2"/>
      <c r="B894" s="18"/>
      <c r="C894"/>
      <c r="D894"/>
      <c r="E894"/>
      <c r="F894"/>
      <c r="G894"/>
      <c r="H894" t="str">
        <f t="shared" si="19"/>
        <v xml:space="preserve"> </v>
      </c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</row>
    <row r="895" spans="1:26" s="3" customFormat="1" x14ac:dyDescent="0.25">
      <c r="A895" s="2"/>
      <c r="B895" s="18"/>
      <c r="C895"/>
      <c r="D895"/>
      <c r="E895"/>
      <c r="F895"/>
      <c r="G895"/>
      <c r="H895" t="str">
        <f t="shared" si="19"/>
        <v xml:space="preserve"> </v>
      </c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</row>
    <row r="896" spans="1:26" s="3" customFormat="1" x14ac:dyDescent="0.25">
      <c r="A896" s="2"/>
      <c r="B896" s="18"/>
      <c r="C896"/>
      <c r="D896"/>
      <c r="E896"/>
      <c r="F896"/>
      <c r="G896"/>
      <c r="H896" t="str">
        <f t="shared" si="19"/>
        <v xml:space="preserve"> </v>
      </c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</row>
    <row r="897" spans="1:26" s="3" customFormat="1" x14ac:dyDescent="0.25">
      <c r="A897" s="2"/>
      <c r="B897" s="18"/>
      <c r="C897"/>
      <c r="D897"/>
      <c r="E897"/>
      <c r="F897"/>
      <c r="G897"/>
      <c r="H897" t="str">
        <f t="shared" si="19"/>
        <v xml:space="preserve"> </v>
      </c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</row>
    <row r="898" spans="1:26" s="3" customFormat="1" x14ac:dyDescent="0.25">
      <c r="A898" s="2"/>
      <c r="B898" s="18"/>
      <c r="C898"/>
      <c r="D898"/>
      <c r="E898"/>
      <c r="F898"/>
      <c r="G898"/>
      <c r="H898" t="str">
        <f t="shared" si="19"/>
        <v xml:space="preserve"> </v>
      </c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</row>
    <row r="899" spans="1:26" s="3" customFormat="1" x14ac:dyDescent="0.25">
      <c r="A899" s="2"/>
      <c r="B899" s="18"/>
      <c r="C899"/>
      <c r="D899"/>
      <c r="E899"/>
      <c r="F899"/>
      <c r="G899"/>
      <c r="H899" t="str">
        <f t="shared" si="19"/>
        <v xml:space="preserve"> </v>
      </c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</row>
    <row r="900" spans="1:26" s="3" customFormat="1" x14ac:dyDescent="0.25">
      <c r="A900" s="2"/>
      <c r="B900" s="18"/>
      <c r="C900"/>
      <c r="D900"/>
      <c r="E900"/>
      <c r="F900"/>
      <c r="G900"/>
      <c r="H900" t="str">
        <f t="shared" si="19"/>
        <v xml:space="preserve"> </v>
      </c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</row>
    <row r="901" spans="1:26" s="3" customFormat="1" x14ac:dyDescent="0.25">
      <c r="A901" s="2"/>
      <c r="B901" s="18"/>
      <c r="C901"/>
      <c r="D901"/>
      <c r="E901"/>
      <c r="F901"/>
      <c r="G901"/>
      <c r="H901" t="str">
        <f t="shared" si="19"/>
        <v xml:space="preserve"> </v>
      </c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</row>
    <row r="902" spans="1:26" s="3" customFormat="1" x14ac:dyDescent="0.25">
      <c r="A902" s="2"/>
      <c r="B902" s="18"/>
      <c r="C902"/>
      <c r="D902"/>
      <c r="E902"/>
      <c r="F902"/>
      <c r="G902"/>
      <c r="H902" t="str">
        <f t="shared" si="19"/>
        <v xml:space="preserve"> </v>
      </c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</row>
    <row r="903" spans="1:26" s="3" customFormat="1" x14ac:dyDescent="0.25">
      <c r="A903" s="2"/>
      <c r="B903" s="18"/>
      <c r="C903"/>
      <c r="D903"/>
      <c r="E903"/>
      <c r="F903"/>
      <c r="G903"/>
      <c r="H903" t="str">
        <f t="shared" si="19"/>
        <v xml:space="preserve"> </v>
      </c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</row>
    <row r="904" spans="1:26" s="3" customFormat="1" x14ac:dyDescent="0.25">
      <c r="A904" s="2"/>
      <c r="B904" s="18"/>
      <c r="C904"/>
      <c r="D904"/>
      <c r="E904"/>
      <c r="F904"/>
      <c r="G904"/>
      <c r="H904" t="str">
        <f t="shared" si="19"/>
        <v xml:space="preserve"> </v>
      </c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</row>
    <row r="905" spans="1:26" s="3" customFormat="1" x14ac:dyDescent="0.25">
      <c r="A905" s="2"/>
      <c r="B905" s="18"/>
      <c r="C905"/>
      <c r="D905"/>
      <c r="E905"/>
      <c r="F905"/>
      <c r="G905"/>
      <c r="H905" t="str">
        <f t="shared" si="19"/>
        <v xml:space="preserve"> </v>
      </c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</row>
    <row r="906" spans="1:26" s="3" customFormat="1" x14ac:dyDescent="0.25">
      <c r="A906" s="2"/>
      <c r="B906" s="18"/>
      <c r="C906"/>
      <c r="D906"/>
      <c r="E906"/>
      <c r="F906"/>
      <c r="G906"/>
      <c r="H906" t="str">
        <f t="shared" si="19"/>
        <v xml:space="preserve"> </v>
      </c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</row>
    <row r="907" spans="1:26" s="3" customFormat="1" x14ac:dyDescent="0.25">
      <c r="A907" s="2"/>
      <c r="B907" s="18"/>
      <c r="C907"/>
      <c r="D907"/>
      <c r="E907"/>
      <c r="F907"/>
      <c r="G907"/>
      <c r="H907" t="str">
        <f t="shared" si="19"/>
        <v xml:space="preserve"> </v>
      </c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</row>
    <row r="908" spans="1:26" s="3" customFormat="1" x14ac:dyDescent="0.25">
      <c r="A908" s="2"/>
      <c r="B908" s="18"/>
      <c r="C908"/>
      <c r="D908"/>
      <c r="E908"/>
      <c r="F908"/>
      <c r="G908"/>
      <c r="H908" t="str">
        <f t="shared" si="19"/>
        <v xml:space="preserve"> </v>
      </c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</row>
    <row r="909" spans="1:26" s="3" customFormat="1" x14ac:dyDescent="0.25">
      <c r="A909" s="2"/>
      <c r="B909" s="18"/>
      <c r="C909"/>
      <c r="D909"/>
      <c r="E909"/>
      <c r="F909"/>
      <c r="G909"/>
      <c r="H909" t="str">
        <f t="shared" si="19"/>
        <v xml:space="preserve"> </v>
      </c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</row>
    <row r="910" spans="1:26" s="3" customFormat="1" x14ac:dyDescent="0.25">
      <c r="A910" s="2"/>
      <c r="B910" s="18"/>
      <c r="C910"/>
      <c r="D910"/>
      <c r="E910"/>
      <c r="F910"/>
      <c r="G910"/>
      <c r="H910" t="str">
        <f t="shared" si="19"/>
        <v xml:space="preserve"> </v>
      </c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</row>
    <row r="911" spans="1:26" s="3" customFormat="1" x14ac:dyDescent="0.25">
      <c r="A911" s="2"/>
      <c r="B911" s="18"/>
      <c r="C911"/>
      <c r="D911"/>
      <c r="E911"/>
      <c r="F911"/>
      <c r="G911"/>
      <c r="H911" t="str">
        <f t="shared" si="19"/>
        <v xml:space="preserve"> </v>
      </c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</row>
    <row r="912" spans="1:26" s="3" customFormat="1" x14ac:dyDescent="0.25">
      <c r="A912" s="2"/>
      <c r="B912" s="18"/>
      <c r="C912"/>
      <c r="D912"/>
      <c r="E912"/>
      <c r="F912"/>
      <c r="G912"/>
      <c r="H912" t="str">
        <f t="shared" si="19"/>
        <v xml:space="preserve"> </v>
      </c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</row>
    <row r="913" spans="1:26" s="3" customFormat="1" x14ac:dyDescent="0.25">
      <c r="A913" s="2"/>
      <c r="B913" s="18"/>
      <c r="C913"/>
      <c r="D913"/>
      <c r="E913"/>
      <c r="F913"/>
      <c r="G913"/>
      <c r="H913" t="str">
        <f t="shared" si="19"/>
        <v xml:space="preserve"> </v>
      </c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</row>
    <row r="914" spans="1:26" s="3" customFormat="1" x14ac:dyDescent="0.25">
      <c r="A914" s="2"/>
      <c r="B914" s="18"/>
      <c r="C914"/>
      <c r="D914"/>
      <c r="E914"/>
      <c r="F914"/>
      <c r="G914"/>
      <c r="H914" t="str">
        <f t="shared" si="19"/>
        <v xml:space="preserve"> </v>
      </c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</row>
    <row r="915" spans="1:26" s="3" customFormat="1" x14ac:dyDescent="0.25">
      <c r="A915" s="2"/>
      <c r="B915" s="18"/>
      <c r="C915"/>
      <c r="D915"/>
      <c r="E915"/>
      <c r="F915"/>
      <c r="G915"/>
      <c r="H915" t="str">
        <f t="shared" si="19"/>
        <v xml:space="preserve"> </v>
      </c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</row>
    <row r="916" spans="1:26" s="3" customFormat="1" x14ac:dyDescent="0.25">
      <c r="A916" s="2"/>
      <c r="B916" s="18"/>
      <c r="C916"/>
      <c r="D916"/>
      <c r="E916"/>
      <c r="F916"/>
      <c r="G916"/>
      <c r="H916" t="str">
        <f t="shared" si="19"/>
        <v xml:space="preserve"> </v>
      </c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</row>
    <row r="917" spans="1:26" s="3" customFormat="1" x14ac:dyDescent="0.25">
      <c r="A917" s="2"/>
      <c r="B917" s="18"/>
      <c r="C917"/>
      <c r="D917"/>
      <c r="E917"/>
      <c r="F917"/>
      <c r="G917"/>
      <c r="H917" t="str">
        <f t="shared" si="19"/>
        <v xml:space="preserve"> </v>
      </c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</row>
    <row r="918" spans="1:26" s="3" customFormat="1" x14ac:dyDescent="0.25">
      <c r="A918" s="2"/>
      <c r="B918" s="18"/>
      <c r="C918"/>
      <c r="D918"/>
      <c r="E918"/>
      <c r="F918"/>
      <c r="G918"/>
      <c r="H918" t="str">
        <f t="shared" si="19"/>
        <v xml:space="preserve"> </v>
      </c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</row>
    <row r="919" spans="1:26" s="3" customFormat="1" x14ac:dyDescent="0.25">
      <c r="A919" s="2"/>
      <c r="B919" s="18"/>
      <c r="C919"/>
      <c r="D919"/>
      <c r="E919"/>
      <c r="F919"/>
      <c r="G919"/>
      <c r="H919" t="str">
        <f t="shared" si="19"/>
        <v xml:space="preserve"> </v>
      </c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</row>
    <row r="920" spans="1:26" s="3" customFormat="1" x14ac:dyDescent="0.25">
      <c r="A920" s="2"/>
      <c r="B920" s="18"/>
      <c r="C920"/>
      <c r="D920"/>
      <c r="E920"/>
      <c r="F920"/>
      <c r="G920"/>
      <c r="H920" t="str">
        <f t="shared" si="19"/>
        <v xml:space="preserve"> </v>
      </c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</row>
    <row r="921" spans="1:26" s="3" customFormat="1" x14ac:dyDescent="0.25">
      <c r="A921" s="2"/>
      <c r="B921" s="18"/>
      <c r="C921"/>
      <c r="D921"/>
      <c r="E921"/>
      <c r="F921"/>
      <c r="G921"/>
      <c r="H921" t="str">
        <f t="shared" si="19"/>
        <v xml:space="preserve"> </v>
      </c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</row>
    <row r="922" spans="1:26" s="3" customFormat="1" x14ac:dyDescent="0.25">
      <c r="A922" s="2"/>
      <c r="B922" s="18"/>
      <c r="C922"/>
      <c r="D922"/>
      <c r="E922"/>
      <c r="F922"/>
      <c r="G922"/>
      <c r="H922" t="str">
        <f t="shared" si="19"/>
        <v xml:space="preserve"> </v>
      </c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</row>
    <row r="923" spans="1:26" s="3" customFormat="1" x14ac:dyDescent="0.25">
      <c r="A923" s="2"/>
      <c r="B923" s="18"/>
      <c r="C923"/>
      <c r="D923"/>
      <c r="E923"/>
      <c r="F923"/>
      <c r="G923"/>
      <c r="H923" t="str">
        <f t="shared" si="19"/>
        <v xml:space="preserve"> </v>
      </c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</row>
    <row r="924" spans="1:26" s="3" customFormat="1" x14ac:dyDescent="0.25">
      <c r="A924" s="2"/>
      <c r="B924" s="18"/>
      <c r="C924"/>
      <c r="D924"/>
      <c r="E924"/>
      <c r="F924"/>
      <c r="G924"/>
      <c r="H924" t="str">
        <f t="shared" si="19"/>
        <v xml:space="preserve"> </v>
      </c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</row>
    <row r="925" spans="1:26" s="3" customFormat="1" x14ac:dyDescent="0.25">
      <c r="A925" s="2"/>
      <c r="B925" s="18"/>
      <c r="C925"/>
      <c r="D925"/>
      <c r="E925"/>
      <c r="F925"/>
      <c r="G925"/>
      <c r="H925" t="str">
        <f t="shared" si="19"/>
        <v xml:space="preserve"> </v>
      </c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</row>
    <row r="926" spans="1:26" s="3" customFormat="1" x14ac:dyDescent="0.25">
      <c r="A926" s="2"/>
      <c r="B926" s="18"/>
      <c r="C926"/>
      <c r="D926"/>
      <c r="E926"/>
      <c r="F926"/>
      <c r="G926"/>
      <c r="H926" t="str">
        <f t="shared" si="19"/>
        <v xml:space="preserve"> </v>
      </c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</row>
    <row r="927" spans="1:26" s="3" customFormat="1" x14ac:dyDescent="0.25">
      <c r="A927" s="2"/>
      <c r="B927" s="18"/>
      <c r="C927"/>
      <c r="D927"/>
      <c r="E927"/>
      <c r="F927"/>
      <c r="G927"/>
      <c r="H927" t="str">
        <f t="shared" si="19"/>
        <v xml:space="preserve"> </v>
      </c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</row>
    <row r="928" spans="1:26" s="3" customFormat="1" x14ac:dyDescent="0.25">
      <c r="A928" s="2"/>
      <c r="B928" s="18"/>
      <c r="C928"/>
      <c r="D928"/>
      <c r="E928"/>
      <c r="F928"/>
      <c r="G928"/>
      <c r="H928" t="str">
        <f t="shared" si="19"/>
        <v xml:space="preserve"> </v>
      </c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</row>
    <row r="929" spans="1:26" s="3" customFormat="1" x14ac:dyDescent="0.25">
      <c r="A929" s="2"/>
      <c r="B929" s="18"/>
      <c r="C929"/>
      <c r="D929"/>
      <c r="E929"/>
      <c r="F929"/>
      <c r="G929"/>
      <c r="H929" t="str">
        <f t="shared" si="19"/>
        <v xml:space="preserve"> </v>
      </c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</row>
    <row r="930" spans="1:26" s="3" customFormat="1" x14ac:dyDescent="0.25">
      <c r="A930" s="2"/>
      <c r="B930" s="18"/>
      <c r="C930"/>
      <c r="D930"/>
      <c r="E930"/>
      <c r="F930"/>
      <c r="G930"/>
      <c r="H930" t="str">
        <f t="shared" si="19"/>
        <v xml:space="preserve"> </v>
      </c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</row>
    <row r="931" spans="1:26" s="3" customFormat="1" x14ac:dyDescent="0.25">
      <c r="A931" s="2"/>
      <c r="B931" s="18"/>
      <c r="C931"/>
      <c r="D931"/>
      <c r="E931"/>
      <c r="F931"/>
      <c r="G931"/>
      <c r="H931" t="str">
        <f t="shared" si="19"/>
        <v xml:space="preserve"> </v>
      </c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</row>
    <row r="932" spans="1:26" s="3" customFormat="1" x14ac:dyDescent="0.25">
      <c r="A932" s="2"/>
      <c r="B932" s="18"/>
      <c r="C932"/>
      <c r="D932"/>
      <c r="E932"/>
      <c r="F932"/>
      <c r="G932"/>
      <c r="H932" t="str">
        <f t="shared" si="19"/>
        <v xml:space="preserve"> </v>
      </c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</row>
    <row r="933" spans="1:26" s="3" customFormat="1" x14ac:dyDescent="0.25">
      <c r="A933" s="2"/>
      <c r="B933" s="18"/>
      <c r="C933"/>
      <c r="D933"/>
      <c r="E933"/>
      <c r="F933"/>
      <c r="G933"/>
      <c r="H933" t="str">
        <f t="shared" si="19"/>
        <v xml:space="preserve"> </v>
      </c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</row>
    <row r="934" spans="1:26" s="3" customFormat="1" x14ac:dyDescent="0.25">
      <c r="A934" s="2"/>
      <c r="B934" s="18"/>
      <c r="C934"/>
      <c r="D934"/>
      <c r="E934"/>
      <c r="F934"/>
      <c r="G934"/>
      <c r="H934" t="str">
        <f t="shared" si="19"/>
        <v xml:space="preserve"> </v>
      </c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</row>
    <row r="935" spans="1:26" s="3" customFormat="1" x14ac:dyDescent="0.25">
      <c r="A935" s="2"/>
      <c r="B935" s="18"/>
      <c r="C935"/>
      <c r="D935"/>
      <c r="E935"/>
      <c r="F935"/>
      <c r="G935"/>
      <c r="H935" t="str">
        <f t="shared" si="19"/>
        <v xml:space="preserve"> </v>
      </c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</row>
    <row r="936" spans="1:26" s="3" customFormat="1" x14ac:dyDescent="0.25">
      <c r="A936" s="2"/>
      <c r="B936" s="18"/>
      <c r="C936"/>
      <c r="D936"/>
      <c r="E936"/>
      <c r="F936"/>
      <c r="G936"/>
      <c r="H936" t="str">
        <f t="shared" si="19"/>
        <v xml:space="preserve"> </v>
      </c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</row>
    <row r="937" spans="1:26" s="3" customFormat="1" x14ac:dyDescent="0.25">
      <c r="A937" s="2"/>
      <c r="B937" s="18"/>
      <c r="C937"/>
      <c r="D937"/>
      <c r="E937"/>
      <c r="F937"/>
      <c r="G937"/>
      <c r="H937" t="str">
        <f t="shared" si="19"/>
        <v xml:space="preserve"> </v>
      </c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</row>
    <row r="938" spans="1:26" s="3" customFormat="1" x14ac:dyDescent="0.25">
      <c r="A938" s="2"/>
      <c r="B938" s="18"/>
      <c r="C938"/>
      <c r="D938"/>
      <c r="E938"/>
      <c r="F938"/>
      <c r="G938"/>
      <c r="H938" t="str">
        <f t="shared" si="19"/>
        <v xml:space="preserve"> </v>
      </c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</row>
    <row r="939" spans="1:26" s="3" customFormat="1" x14ac:dyDescent="0.25">
      <c r="A939" s="2"/>
      <c r="B939" s="18"/>
      <c r="C939"/>
      <c r="D939"/>
      <c r="E939"/>
      <c r="F939"/>
      <c r="G939"/>
      <c r="H939" t="str">
        <f t="shared" si="19"/>
        <v xml:space="preserve"> </v>
      </c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</row>
    <row r="940" spans="1:26" s="3" customFormat="1" x14ac:dyDescent="0.25">
      <c r="A940" s="2"/>
      <c r="B940" s="18"/>
      <c r="C940"/>
      <c r="D940"/>
      <c r="E940"/>
      <c r="F940"/>
      <c r="G940"/>
      <c r="H940" t="str">
        <f t="shared" si="19"/>
        <v xml:space="preserve"> </v>
      </c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</row>
    <row r="941" spans="1:26" s="3" customFormat="1" x14ac:dyDescent="0.25">
      <c r="A941" s="2"/>
      <c r="B941" s="18"/>
      <c r="C941"/>
      <c r="D941"/>
      <c r="E941"/>
      <c r="F941"/>
      <c r="G941"/>
      <c r="H941" t="str">
        <f t="shared" si="19"/>
        <v xml:space="preserve"> </v>
      </c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</row>
    <row r="942" spans="1:26" s="3" customFormat="1" x14ac:dyDescent="0.25">
      <c r="A942" s="2"/>
      <c r="B942" s="18"/>
      <c r="C942"/>
      <c r="D942"/>
      <c r="E942"/>
      <c r="F942"/>
      <c r="G942"/>
      <c r="H942" t="str">
        <f t="shared" si="19"/>
        <v xml:space="preserve"> </v>
      </c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</row>
    <row r="943" spans="1:26" s="3" customFormat="1" x14ac:dyDescent="0.25">
      <c r="A943" s="2"/>
      <c r="B943" s="18"/>
      <c r="C943"/>
      <c r="D943"/>
      <c r="E943"/>
      <c r="F943"/>
      <c r="G943"/>
      <c r="H943" t="str">
        <f t="shared" si="19"/>
        <v xml:space="preserve"> </v>
      </c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</row>
    <row r="944" spans="1:26" s="3" customFormat="1" x14ac:dyDescent="0.25">
      <c r="A944" s="2"/>
      <c r="B944" s="18"/>
      <c r="C944"/>
      <c r="D944"/>
      <c r="E944"/>
      <c r="F944"/>
      <c r="G944"/>
      <c r="H944" t="str">
        <f t="shared" si="19"/>
        <v xml:space="preserve"> </v>
      </c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</row>
    <row r="945" spans="1:26" s="3" customFormat="1" x14ac:dyDescent="0.25">
      <c r="A945" s="2"/>
      <c r="B945" s="18"/>
      <c r="C945"/>
      <c r="D945"/>
      <c r="E945"/>
      <c r="F945"/>
      <c r="G945"/>
      <c r="H945" t="str">
        <f t="shared" ref="H945:H1008" si="20">IF(E945="INTERFACE",G945," ")</f>
        <v xml:space="preserve"> </v>
      </c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</row>
    <row r="946" spans="1:26" s="3" customFormat="1" x14ac:dyDescent="0.25">
      <c r="A946" s="2"/>
      <c r="B946" s="18"/>
      <c r="C946"/>
      <c r="D946"/>
      <c r="E946"/>
      <c r="F946"/>
      <c r="G946"/>
      <c r="H946" t="str">
        <f t="shared" si="20"/>
        <v xml:space="preserve"> </v>
      </c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</row>
    <row r="947" spans="1:26" s="3" customFormat="1" x14ac:dyDescent="0.25">
      <c r="A947" s="2"/>
      <c r="B947" s="18"/>
      <c r="C947"/>
      <c r="D947"/>
      <c r="E947"/>
      <c r="F947"/>
      <c r="G947"/>
      <c r="H947" t="str">
        <f t="shared" si="20"/>
        <v xml:space="preserve"> </v>
      </c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</row>
    <row r="948" spans="1:26" s="3" customFormat="1" x14ac:dyDescent="0.25">
      <c r="A948" s="2"/>
      <c r="B948" s="18"/>
      <c r="C948"/>
      <c r="D948"/>
      <c r="E948"/>
      <c r="F948"/>
      <c r="G948"/>
      <c r="H948" t="str">
        <f t="shared" si="20"/>
        <v xml:space="preserve"> </v>
      </c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</row>
    <row r="949" spans="1:26" s="3" customFormat="1" x14ac:dyDescent="0.25">
      <c r="A949" s="2"/>
      <c r="B949" s="18"/>
      <c r="C949"/>
      <c r="D949"/>
      <c r="E949"/>
      <c r="F949"/>
      <c r="G949"/>
      <c r="H949" t="str">
        <f t="shared" si="20"/>
        <v xml:space="preserve"> </v>
      </c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</row>
    <row r="950" spans="1:26" s="3" customFormat="1" x14ac:dyDescent="0.25">
      <c r="A950" s="2"/>
      <c r="B950" s="18"/>
      <c r="C950"/>
      <c r="D950"/>
      <c r="E950"/>
      <c r="F950"/>
      <c r="G950"/>
      <c r="H950" t="str">
        <f t="shared" si="20"/>
        <v xml:space="preserve"> </v>
      </c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</row>
    <row r="951" spans="1:26" s="3" customFormat="1" x14ac:dyDescent="0.25">
      <c r="A951" s="2"/>
      <c r="B951" s="18"/>
      <c r="C951"/>
      <c r="D951"/>
      <c r="E951"/>
      <c r="F951"/>
      <c r="G951"/>
      <c r="H951" t="str">
        <f t="shared" si="20"/>
        <v xml:space="preserve"> </v>
      </c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</row>
    <row r="952" spans="1:26" s="3" customFormat="1" x14ac:dyDescent="0.25">
      <c r="A952" s="2"/>
      <c r="B952" s="18"/>
      <c r="C952"/>
      <c r="D952"/>
      <c r="E952"/>
      <c r="F952"/>
      <c r="G952"/>
      <c r="H952" t="str">
        <f t="shared" si="20"/>
        <v xml:space="preserve"> </v>
      </c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</row>
    <row r="953" spans="1:26" s="3" customFormat="1" x14ac:dyDescent="0.25">
      <c r="A953" s="2"/>
      <c r="B953" s="18"/>
      <c r="C953"/>
      <c r="D953"/>
      <c r="E953"/>
      <c r="F953"/>
      <c r="G953"/>
      <c r="H953" t="str">
        <f t="shared" si="20"/>
        <v xml:space="preserve"> </v>
      </c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</row>
    <row r="954" spans="1:26" s="3" customFormat="1" x14ac:dyDescent="0.25">
      <c r="A954" s="2"/>
      <c r="B954" s="18"/>
      <c r="C954"/>
      <c r="D954"/>
      <c r="E954"/>
      <c r="F954"/>
      <c r="G954"/>
      <c r="H954" t="str">
        <f t="shared" si="20"/>
        <v xml:space="preserve"> </v>
      </c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</row>
    <row r="955" spans="1:26" s="3" customFormat="1" x14ac:dyDescent="0.25">
      <c r="A955" s="2"/>
      <c r="B955" s="18"/>
      <c r="C955"/>
      <c r="D955"/>
      <c r="E955"/>
      <c r="F955"/>
      <c r="G955"/>
      <c r="H955" t="str">
        <f t="shared" si="20"/>
        <v xml:space="preserve"> </v>
      </c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</row>
    <row r="956" spans="1:26" s="3" customFormat="1" x14ac:dyDescent="0.25">
      <c r="A956" s="2"/>
      <c r="B956" s="18"/>
      <c r="C956"/>
      <c r="D956"/>
      <c r="E956"/>
      <c r="F956"/>
      <c r="G956"/>
      <c r="H956" t="str">
        <f t="shared" si="20"/>
        <v xml:space="preserve"> </v>
      </c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</row>
    <row r="957" spans="1:26" s="3" customFormat="1" x14ac:dyDescent="0.25">
      <c r="A957" s="2"/>
      <c r="B957" s="18"/>
      <c r="C957"/>
      <c r="D957"/>
      <c r="E957"/>
      <c r="F957"/>
      <c r="G957"/>
      <c r="H957" t="str">
        <f t="shared" si="20"/>
        <v xml:space="preserve"> </v>
      </c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</row>
    <row r="958" spans="1:26" s="3" customFormat="1" x14ac:dyDescent="0.25">
      <c r="A958" s="2"/>
      <c r="B958" s="18"/>
      <c r="C958"/>
      <c r="D958"/>
      <c r="E958"/>
      <c r="F958"/>
      <c r="G958"/>
      <c r="H958" t="str">
        <f t="shared" si="20"/>
        <v xml:space="preserve"> </v>
      </c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</row>
    <row r="959" spans="1:26" s="3" customFormat="1" x14ac:dyDescent="0.25">
      <c r="A959" s="2"/>
      <c r="B959" s="18"/>
      <c r="C959"/>
      <c r="D959"/>
      <c r="E959"/>
      <c r="F959"/>
      <c r="G959"/>
      <c r="H959" t="str">
        <f t="shared" si="20"/>
        <v xml:space="preserve"> </v>
      </c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</row>
    <row r="960" spans="1:26" s="3" customFormat="1" x14ac:dyDescent="0.25">
      <c r="A960" s="2"/>
      <c r="B960" s="18"/>
      <c r="C960"/>
      <c r="D960"/>
      <c r="E960"/>
      <c r="F960"/>
      <c r="G960"/>
      <c r="H960" t="str">
        <f t="shared" si="20"/>
        <v xml:space="preserve"> </v>
      </c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</row>
    <row r="961" spans="1:26" s="3" customFormat="1" x14ac:dyDescent="0.25">
      <c r="A961" s="2"/>
      <c r="B961" s="18"/>
      <c r="C961"/>
      <c r="D961"/>
      <c r="E961"/>
      <c r="F961"/>
      <c r="G961"/>
      <c r="H961" t="str">
        <f t="shared" si="20"/>
        <v xml:space="preserve"> </v>
      </c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</row>
    <row r="962" spans="1:26" s="3" customFormat="1" x14ac:dyDescent="0.25">
      <c r="A962" s="2"/>
      <c r="B962" s="18"/>
      <c r="C962"/>
      <c r="D962"/>
      <c r="E962"/>
      <c r="F962"/>
      <c r="G962"/>
      <c r="H962" t="str">
        <f t="shared" si="20"/>
        <v xml:space="preserve"> </v>
      </c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</row>
    <row r="963" spans="1:26" s="3" customFormat="1" x14ac:dyDescent="0.25">
      <c r="A963" s="2"/>
      <c r="B963" s="18"/>
      <c r="C963"/>
      <c r="D963"/>
      <c r="E963"/>
      <c r="F963"/>
      <c r="G963"/>
      <c r="H963" t="str">
        <f t="shared" si="20"/>
        <v xml:space="preserve"> </v>
      </c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</row>
    <row r="964" spans="1:26" s="3" customFormat="1" x14ac:dyDescent="0.25">
      <c r="A964" s="2"/>
      <c r="B964" s="18"/>
      <c r="C964"/>
      <c r="D964"/>
      <c r="E964"/>
      <c r="F964"/>
      <c r="G964"/>
      <c r="H964" t="str">
        <f t="shared" si="20"/>
        <v xml:space="preserve"> </v>
      </c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</row>
    <row r="965" spans="1:26" s="3" customFormat="1" x14ac:dyDescent="0.25">
      <c r="A965" s="2"/>
      <c r="B965" s="18"/>
      <c r="C965"/>
      <c r="D965"/>
      <c r="E965"/>
      <c r="F965"/>
      <c r="G965"/>
      <c r="H965" t="str">
        <f t="shared" si="20"/>
        <v xml:space="preserve"> </v>
      </c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</row>
    <row r="966" spans="1:26" s="3" customFormat="1" x14ac:dyDescent="0.25">
      <c r="A966" s="2"/>
      <c r="B966" s="18"/>
      <c r="C966"/>
      <c r="D966"/>
      <c r="E966"/>
      <c r="F966"/>
      <c r="G966"/>
      <c r="H966" t="str">
        <f t="shared" si="20"/>
        <v xml:space="preserve"> </v>
      </c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</row>
    <row r="967" spans="1:26" s="3" customFormat="1" x14ac:dyDescent="0.25">
      <c r="A967" s="2"/>
      <c r="B967" s="18"/>
      <c r="C967"/>
      <c r="D967"/>
      <c r="E967"/>
      <c r="F967"/>
      <c r="G967"/>
      <c r="H967" t="str">
        <f t="shared" si="20"/>
        <v xml:space="preserve"> </v>
      </c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</row>
    <row r="968" spans="1:26" s="3" customFormat="1" x14ac:dyDescent="0.25">
      <c r="A968" s="2"/>
      <c r="B968" s="18"/>
      <c r="C968"/>
      <c r="D968"/>
      <c r="E968"/>
      <c r="F968"/>
      <c r="G968"/>
      <c r="H968" t="str">
        <f t="shared" si="20"/>
        <v xml:space="preserve"> </v>
      </c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</row>
    <row r="969" spans="1:26" s="3" customFormat="1" x14ac:dyDescent="0.25">
      <c r="A969" s="2"/>
      <c r="B969" s="18"/>
      <c r="C969"/>
      <c r="D969"/>
      <c r="E969"/>
      <c r="F969"/>
      <c r="G969"/>
      <c r="H969" t="str">
        <f t="shared" si="20"/>
        <v xml:space="preserve"> </v>
      </c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</row>
    <row r="970" spans="1:26" s="3" customFormat="1" x14ac:dyDescent="0.25">
      <c r="A970" s="2"/>
      <c r="B970" s="18"/>
      <c r="C970"/>
      <c r="D970"/>
      <c r="E970"/>
      <c r="F970"/>
      <c r="G970"/>
      <c r="H970" t="str">
        <f t="shared" si="20"/>
        <v xml:space="preserve"> </v>
      </c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</row>
    <row r="971" spans="1:26" s="3" customFormat="1" x14ac:dyDescent="0.25">
      <c r="A971" s="2"/>
      <c r="B971" s="18"/>
      <c r="C971"/>
      <c r="D971"/>
      <c r="E971"/>
      <c r="F971"/>
      <c r="G971"/>
      <c r="H971" t="str">
        <f t="shared" si="20"/>
        <v xml:space="preserve"> </v>
      </c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</row>
    <row r="972" spans="1:26" s="3" customFormat="1" x14ac:dyDescent="0.25">
      <c r="A972" s="2"/>
      <c r="B972" s="18"/>
      <c r="C972"/>
      <c r="D972"/>
      <c r="E972"/>
      <c r="F972"/>
      <c r="G972"/>
      <c r="H972" t="str">
        <f t="shared" si="20"/>
        <v xml:space="preserve"> </v>
      </c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</row>
    <row r="973" spans="1:26" s="3" customFormat="1" x14ac:dyDescent="0.25">
      <c r="A973" s="2"/>
      <c r="B973" s="18"/>
      <c r="C973"/>
      <c r="D973"/>
      <c r="E973"/>
      <c r="F973"/>
      <c r="G973"/>
      <c r="H973" t="str">
        <f t="shared" si="20"/>
        <v xml:space="preserve"> </v>
      </c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</row>
    <row r="974" spans="1:26" s="3" customFormat="1" x14ac:dyDescent="0.25">
      <c r="A974" s="2"/>
      <c r="B974" s="18"/>
      <c r="C974"/>
      <c r="D974"/>
      <c r="E974"/>
      <c r="F974"/>
      <c r="G974"/>
      <c r="H974" t="str">
        <f t="shared" si="20"/>
        <v xml:space="preserve"> </v>
      </c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</row>
    <row r="975" spans="1:26" s="3" customFormat="1" x14ac:dyDescent="0.25">
      <c r="A975" s="2"/>
      <c r="B975" s="18"/>
      <c r="C975"/>
      <c r="D975"/>
      <c r="E975"/>
      <c r="F975"/>
      <c r="G975"/>
      <c r="H975" t="str">
        <f t="shared" si="20"/>
        <v xml:space="preserve"> </v>
      </c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</row>
    <row r="976" spans="1:26" s="3" customFormat="1" x14ac:dyDescent="0.25">
      <c r="A976" s="2"/>
      <c r="B976" s="18"/>
      <c r="C976"/>
      <c r="D976"/>
      <c r="E976"/>
      <c r="F976"/>
      <c r="G976"/>
      <c r="H976" t="str">
        <f t="shared" si="20"/>
        <v xml:space="preserve"> </v>
      </c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</row>
    <row r="977" spans="1:26" s="3" customFormat="1" x14ac:dyDescent="0.25">
      <c r="A977" s="2"/>
      <c r="B977" s="18"/>
      <c r="C977"/>
      <c r="D977"/>
      <c r="E977"/>
      <c r="F977"/>
      <c r="G977"/>
      <c r="H977" t="str">
        <f t="shared" si="20"/>
        <v xml:space="preserve"> </v>
      </c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</row>
    <row r="978" spans="1:26" s="3" customFormat="1" x14ac:dyDescent="0.25">
      <c r="A978" s="2"/>
      <c r="B978" s="18"/>
      <c r="C978"/>
      <c r="D978"/>
      <c r="E978"/>
      <c r="F978"/>
      <c r="G978"/>
      <c r="H978" t="str">
        <f t="shared" si="20"/>
        <v xml:space="preserve"> </v>
      </c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</row>
    <row r="979" spans="1:26" s="3" customFormat="1" x14ac:dyDescent="0.25">
      <c r="A979" s="2"/>
      <c r="B979" s="18"/>
      <c r="C979"/>
      <c r="D979"/>
      <c r="E979"/>
      <c r="F979"/>
      <c r="G979"/>
      <c r="H979" t="str">
        <f t="shared" si="20"/>
        <v xml:space="preserve"> </v>
      </c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</row>
    <row r="980" spans="1:26" s="3" customFormat="1" x14ac:dyDescent="0.25">
      <c r="A980" s="2"/>
      <c r="B980" s="18"/>
      <c r="C980"/>
      <c r="D980"/>
      <c r="E980"/>
      <c r="F980"/>
      <c r="G980"/>
      <c r="H980" t="str">
        <f t="shared" si="20"/>
        <v xml:space="preserve"> </v>
      </c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</row>
    <row r="981" spans="1:26" s="3" customFormat="1" x14ac:dyDescent="0.25">
      <c r="A981" s="2"/>
      <c r="B981" s="18"/>
      <c r="C981"/>
      <c r="D981"/>
      <c r="E981"/>
      <c r="F981"/>
      <c r="G981"/>
      <c r="H981" t="str">
        <f t="shared" si="20"/>
        <v xml:space="preserve"> </v>
      </c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</row>
    <row r="982" spans="1:26" s="3" customFormat="1" x14ac:dyDescent="0.25">
      <c r="A982" s="2"/>
      <c r="B982" s="18"/>
      <c r="C982"/>
      <c r="D982"/>
      <c r="E982"/>
      <c r="F982"/>
      <c r="G982"/>
      <c r="H982" t="str">
        <f t="shared" si="20"/>
        <v xml:space="preserve"> </v>
      </c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</row>
    <row r="983" spans="1:26" s="3" customFormat="1" x14ac:dyDescent="0.25">
      <c r="A983" s="2"/>
      <c r="B983" s="18"/>
      <c r="C983"/>
      <c r="D983"/>
      <c r="E983"/>
      <c r="F983"/>
      <c r="G983"/>
      <c r="H983" t="str">
        <f t="shared" si="20"/>
        <v xml:space="preserve"> </v>
      </c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</row>
    <row r="984" spans="1:26" s="3" customFormat="1" x14ac:dyDescent="0.25">
      <c r="A984" s="2"/>
      <c r="B984" s="18"/>
      <c r="C984"/>
      <c r="D984"/>
      <c r="E984"/>
      <c r="F984"/>
      <c r="G984"/>
      <c r="H984" t="str">
        <f t="shared" si="20"/>
        <v xml:space="preserve"> </v>
      </c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</row>
    <row r="985" spans="1:26" s="3" customFormat="1" x14ac:dyDescent="0.25">
      <c r="A985" s="2"/>
      <c r="B985" s="18"/>
      <c r="C985"/>
      <c r="D985"/>
      <c r="E985"/>
      <c r="F985"/>
      <c r="G985"/>
      <c r="H985" t="str">
        <f t="shared" si="20"/>
        <v xml:space="preserve"> </v>
      </c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</row>
    <row r="986" spans="1:26" s="3" customFormat="1" x14ac:dyDescent="0.25">
      <c r="A986" s="2"/>
      <c r="B986" s="18"/>
      <c r="C986"/>
      <c r="D986"/>
      <c r="E986"/>
      <c r="F986"/>
      <c r="G986"/>
      <c r="H986" t="str">
        <f t="shared" si="20"/>
        <v xml:space="preserve"> </v>
      </c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</row>
    <row r="987" spans="1:26" s="3" customFormat="1" x14ac:dyDescent="0.25">
      <c r="A987" s="2"/>
      <c r="B987" s="18"/>
      <c r="C987"/>
      <c r="D987"/>
      <c r="E987"/>
      <c r="F987"/>
      <c r="G987"/>
      <c r="H987" t="str">
        <f t="shared" si="20"/>
        <v xml:space="preserve"> </v>
      </c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</row>
    <row r="988" spans="1:26" s="3" customFormat="1" x14ac:dyDescent="0.25">
      <c r="A988" s="2"/>
      <c r="B988" s="18"/>
      <c r="C988"/>
      <c r="D988"/>
      <c r="E988"/>
      <c r="F988"/>
      <c r="G988"/>
      <c r="H988" t="str">
        <f t="shared" si="20"/>
        <v xml:space="preserve"> </v>
      </c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</row>
    <row r="989" spans="1:26" s="3" customFormat="1" x14ac:dyDescent="0.25">
      <c r="A989" s="2"/>
      <c r="B989" s="18"/>
      <c r="C989"/>
      <c r="D989"/>
      <c r="E989"/>
      <c r="F989"/>
      <c r="G989"/>
      <c r="H989" t="str">
        <f t="shared" si="20"/>
        <v xml:space="preserve"> </v>
      </c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</row>
    <row r="990" spans="1:26" s="3" customFormat="1" x14ac:dyDescent="0.25">
      <c r="A990" s="2"/>
      <c r="B990" s="18"/>
      <c r="C990"/>
      <c r="D990"/>
      <c r="E990"/>
      <c r="F990"/>
      <c r="G990"/>
      <c r="H990" t="str">
        <f t="shared" si="20"/>
        <v xml:space="preserve"> </v>
      </c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</row>
    <row r="991" spans="1:26" s="3" customFormat="1" x14ac:dyDescent="0.25">
      <c r="A991" s="2"/>
      <c r="B991" s="18"/>
      <c r="C991"/>
      <c r="D991"/>
      <c r="E991"/>
      <c r="F991"/>
      <c r="G991"/>
      <c r="H991" t="str">
        <f t="shared" si="20"/>
        <v xml:space="preserve"> </v>
      </c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</row>
    <row r="992" spans="1:26" s="3" customFormat="1" x14ac:dyDescent="0.25">
      <c r="A992" s="2"/>
      <c r="B992" s="18"/>
      <c r="C992"/>
      <c r="D992"/>
      <c r="E992"/>
      <c r="F992"/>
      <c r="G992"/>
      <c r="H992" t="str">
        <f t="shared" si="20"/>
        <v xml:space="preserve"> </v>
      </c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</row>
    <row r="993" spans="1:26" s="3" customFormat="1" x14ac:dyDescent="0.25">
      <c r="A993" s="2"/>
      <c r="B993" s="18"/>
      <c r="C993"/>
      <c r="D993"/>
      <c r="E993"/>
      <c r="F993"/>
      <c r="G993"/>
      <c r="H993" t="str">
        <f t="shared" si="20"/>
        <v xml:space="preserve"> </v>
      </c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</row>
    <row r="994" spans="1:26" s="3" customFormat="1" x14ac:dyDescent="0.25">
      <c r="A994" s="2"/>
      <c r="B994" s="18"/>
      <c r="C994"/>
      <c r="D994"/>
      <c r="E994"/>
      <c r="F994"/>
      <c r="G994"/>
      <c r="H994" t="str">
        <f t="shared" si="20"/>
        <v xml:space="preserve"> </v>
      </c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</row>
    <row r="995" spans="1:26" s="3" customFormat="1" x14ac:dyDescent="0.25">
      <c r="A995" s="2"/>
      <c r="B995" s="18"/>
      <c r="C995"/>
      <c r="D995"/>
      <c r="E995"/>
      <c r="F995"/>
      <c r="G995"/>
      <c r="H995" t="str">
        <f t="shared" si="20"/>
        <v xml:space="preserve"> </v>
      </c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</row>
    <row r="996" spans="1:26" s="3" customFormat="1" x14ac:dyDescent="0.25">
      <c r="A996" s="2"/>
      <c r="B996" s="18"/>
      <c r="C996"/>
      <c r="D996"/>
      <c r="E996"/>
      <c r="F996"/>
      <c r="G996"/>
      <c r="H996" t="str">
        <f t="shared" si="20"/>
        <v xml:space="preserve"> </v>
      </c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</row>
    <row r="997" spans="1:26" s="3" customFormat="1" x14ac:dyDescent="0.25">
      <c r="A997" s="2"/>
      <c r="B997" s="18"/>
      <c r="C997"/>
      <c r="D997"/>
      <c r="E997"/>
      <c r="F997"/>
      <c r="G997"/>
      <c r="H997" t="str">
        <f t="shared" si="20"/>
        <v xml:space="preserve"> </v>
      </c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</row>
    <row r="998" spans="1:26" s="3" customFormat="1" x14ac:dyDescent="0.25">
      <c r="A998" s="2"/>
      <c r="B998" s="18"/>
      <c r="C998"/>
      <c r="D998"/>
      <c r="E998"/>
      <c r="F998"/>
      <c r="G998"/>
      <c r="H998" t="str">
        <f t="shared" si="20"/>
        <v xml:space="preserve"> </v>
      </c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</row>
    <row r="999" spans="1:26" s="3" customFormat="1" x14ac:dyDescent="0.25">
      <c r="A999" s="2"/>
      <c r="B999" s="18"/>
      <c r="C999"/>
      <c r="D999"/>
      <c r="E999"/>
      <c r="F999"/>
      <c r="G999"/>
      <c r="H999" t="str">
        <f t="shared" si="20"/>
        <v xml:space="preserve"> </v>
      </c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</row>
    <row r="1000" spans="1:26" s="3" customFormat="1" x14ac:dyDescent="0.25">
      <c r="A1000" s="2"/>
      <c r="B1000" s="18"/>
      <c r="C1000"/>
      <c r="D1000"/>
      <c r="E1000"/>
      <c r="F1000"/>
      <c r="G1000"/>
      <c r="H1000" t="str">
        <f t="shared" si="20"/>
        <v xml:space="preserve"> </v>
      </c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</row>
    <row r="1001" spans="1:26" s="3" customFormat="1" x14ac:dyDescent="0.25">
      <c r="A1001" s="2"/>
      <c r="B1001" s="18"/>
      <c r="C1001"/>
      <c r="D1001"/>
      <c r="E1001"/>
      <c r="F1001"/>
      <c r="G1001"/>
      <c r="H1001" t="str">
        <f t="shared" si="20"/>
        <v xml:space="preserve"> </v>
      </c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</row>
    <row r="1002" spans="1:26" s="3" customFormat="1" x14ac:dyDescent="0.25">
      <c r="A1002" s="2"/>
      <c r="B1002" s="18"/>
      <c r="C1002"/>
      <c r="D1002"/>
      <c r="E1002"/>
      <c r="F1002"/>
      <c r="G1002"/>
      <c r="H1002" t="str">
        <f t="shared" si="20"/>
        <v xml:space="preserve"> </v>
      </c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</row>
    <row r="1003" spans="1:26" s="3" customFormat="1" x14ac:dyDescent="0.25">
      <c r="A1003" s="2"/>
      <c r="B1003" s="18"/>
      <c r="C1003"/>
      <c r="D1003"/>
      <c r="E1003"/>
      <c r="F1003"/>
      <c r="G1003"/>
      <c r="H1003" t="str">
        <f t="shared" si="20"/>
        <v xml:space="preserve"> </v>
      </c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</row>
    <row r="1004" spans="1:26" s="3" customFormat="1" x14ac:dyDescent="0.25">
      <c r="A1004" s="2"/>
      <c r="B1004" s="18"/>
      <c r="C1004"/>
      <c r="D1004"/>
      <c r="E1004"/>
      <c r="F1004"/>
      <c r="G1004"/>
      <c r="H1004" t="str">
        <f t="shared" si="20"/>
        <v xml:space="preserve"> </v>
      </c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</row>
    <row r="1005" spans="1:26" s="3" customFormat="1" x14ac:dyDescent="0.25">
      <c r="A1005" s="2"/>
      <c r="B1005" s="18"/>
      <c r="C1005"/>
      <c r="D1005"/>
      <c r="E1005"/>
      <c r="F1005"/>
      <c r="G1005"/>
      <c r="H1005" t="str">
        <f t="shared" si="20"/>
        <v xml:space="preserve"> </v>
      </c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</row>
    <row r="1006" spans="1:26" s="3" customFormat="1" x14ac:dyDescent="0.25">
      <c r="A1006" s="2"/>
      <c r="B1006" s="18"/>
      <c r="C1006"/>
      <c r="D1006"/>
      <c r="E1006"/>
      <c r="F1006"/>
      <c r="G1006"/>
      <c r="H1006" t="str">
        <f t="shared" si="20"/>
        <v xml:space="preserve"> </v>
      </c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</row>
    <row r="1007" spans="1:26" s="3" customFormat="1" x14ac:dyDescent="0.25">
      <c r="A1007" s="2"/>
      <c r="B1007" s="18"/>
      <c r="C1007"/>
      <c r="D1007"/>
      <c r="E1007"/>
      <c r="F1007"/>
      <c r="G1007"/>
      <c r="H1007" t="str">
        <f t="shared" si="20"/>
        <v xml:space="preserve"> </v>
      </c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</row>
    <row r="1008" spans="1:26" s="3" customFormat="1" x14ac:dyDescent="0.25">
      <c r="A1008" s="2"/>
      <c r="B1008" s="18"/>
      <c r="C1008"/>
      <c r="D1008"/>
      <c r="E1008"/>
      <c r="F1008"/>
      <c r="G1008"/>
      <c r="H1008" t="str">
        <f t="shared" si="20"/>
        <v xml:space="preserve"> </v>
      </c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</row>
    <row r="1009" spans="1:26" s="3" customFormat="1" x14ac:dyDescent="0.25">
      <c r="A1009" s="2"/>
      <c r="B1009" s="18"/>
      <c r="C1009"/>
      <c r="D1009"/>
      <c r="E1009"/>
      <c r="F1009"/>
      <c r="G1009"/>
      <c r="H1009" t="str">
        <f t="shared" ref="H1009:H1072" si="21">IF(E1009="INTERFACE",G1009," ")</f>
        <v xml:space="preserve"> </v>
      </c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</row>
    <row r="1010" spans="1:26" s="3" customFormat="1" x14ac:dyDescent="0.25">
      <c r="A1010" s="2"/>
      <c r="B1010" s="18"/>
      <c r="C1010"/>
      <c r="D1010"/>
      <c r="E1010"/>
      <c r="F1010"/>
      <c r="G1010"/>
      <c r="H1010" t="str">
        <f t="shared" si="21"/>
        <v xml:space="preserve"> </v>
      </c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</row>
    <row r="1011" spans="1:26" s="3" customFormat="1" x14ac:dyDescent="0.25">
      <c r="A1011" s="2"/>
      <c r="B1011" s="18"/>
      <c r="C1011"/>
      <c r="D1011"/>
      <c r="E1011"/>
      <c r="F1011"/>
      <c r="G1011"/>
      <c r="H1011" t="str">
        <f t="shared" si="21"/>
        <v xml:space="preserve"> </v>
      </c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</row>
    <row r="1012" spans="1:26" s="3" customFormat="1" x14ac:dyDescent="0.25">
      <c r="A1012" s="2"/>
      <c r="B1012" s="18"/>
      <c r="C1012"/>
      <c r="D1012"/>
      <c r="E1012"/>
      <c r="F1012"/>
      <c r="G1012"/>
      <c r="H1012" t="str">
        <f t="shared" si="21"/>
        <v xml:space="preserve"> </v>
      </c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</row>
    <row r="1013" spans="1:26" s="3" customFormat="1" x14ac:dyDescent="0.25">
      <c r="A1013" s="2"/>
      <c r="B1013" s="18"/>
      <c r="C1013"/>
      <c r="D1013"/>
      <c r="E1013"/>
      <c r="F1013"/>
      <c r="G1013"/>
      <c r="H1013" t="str">
        <f t="shared" si="21"/>
        <v xml:space="preserve"> </v>
      </c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</row>
    <row r="1014" spans="1:26" s="3" customFormat="1" x14ac:dyDescent="0.25">
      <c r="A1014" s="2"/>
      <c r="B1014" s="18"/>
      <c r="C1014"/>
      <c r="D1014"/>
      <c r="E1014"/>
      <c r="F1014"/>
      <c r="G1014"/>
      <c r="H1014" t="str">
        <f t="shared" si="21"/>
        <v xml:space="preserve"> </v>
      </c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</row>
    <row r="1015" spans="1:26" s="3" customFormat="1" x14ac:dyDescent="0.25">
      <c r="A1015" s="2"/>
      <c r="B1015" s="18"/>
      <c r="C1015"/>
      <c r="D1015"/>
      <c r="E1015"/>
      <c r="F1015"/>
      <c r="G1015"/>
      <c r="H1015" t="str">
        <f t="shared" si="21"/>
        <v xml:space="preserve"> </v>
      </c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</row>
    <row r="1016" spans="1:26" s="3" customFormat="1" x14ac:dyDescent="0.25">
      <c r="A1016" s="2"/>
      <c r="B1016" s="18"/>
      <c r="C1016"/>
      <c r="D1016"/>
      <c r="E1016"/>
      <c r="F1016"/>
      <c r="G1016"/>
      <c r="H1016" t="str">
        <f t="shared" si="21"/>
        <v xml:space="preserve"> </v>
      </c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</row>
    <row r="1017" spans="1:26" s="3" customFormat="1" x14ac:dyDescent="0.25">
      <c r="A1017" s="2"/>
      <c r="B1017" s="18"/>
      <c r="C1017"/>
      <c r="D1017"/>
      <c r="E1017"/>
      <c r="F1017"/>
      <c r="G1017"/>
      <c r="H1017" t="str">
        <f t="shared" si="21"/>
        <v xml:space="preserve"> </v>
      </c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</row>
    <row r="1018" spans="1:26" s="3" customFormat="1" x14ac:dyDescent="0.25">
      <c r="A1018" s="2"/>
      <c r="B1018" s="18"/>
      <c r="C1018"/>
      <c r="D1018"/>
      <c r="E1018"/>
      <c r="F1018"/>
      <c r="G1018"/>
      <c r="H1018" t="str">
        <f t="shared" si="21"/>
        <v xml:space="preserve"> </v>
      </c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</row>
    <row r="1019" spans="1:26" s="3" customFormat="1" x14ac:dyDescent="0.25">
      <c r="A1019" s="2"/>
      <c r="B1019" s="18"/>
      <c r="C1019"/>
      <c r="D1019"/>
      <c r="E1019"/>
      <c r="F1019"/>
      <c r="G1019"/>
      <c r="H1019" t="str">
        <f t="shared" si="21"/>
        <v xml:space="preserve"> </v>
      </c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</row>
    <row r="1020" spans="1:26" s="3" customFormat="1" x14ac:dyDescent="0.25">
      <c r="A1020" s="2"/>
      <c r="B1020" s="18"/>
      <c r="C1020"/>
      <c r="D1020"/>
      <c r="E1020"/>
      <c r="F1020"/>
      <c r="G1020"/>
      <c r="H1020" t="str">
        <f t="shared" si="21"/>
        <v xml:space="preserve"> </v>
      </c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</row>
    <row r="1021" spans="1:26" s="3" customFormat="1" x14ac:dyDescent="0.25">
      <c r="A1021" s="2"/>
      <c r="B1021" s="18"/>
      <c r="C1021"/>
      <c r="D1021"/>
      <c r="E1021"/>
      <c r="F1021"/>
      <c r="G1021"/>
      <c r="H1021" t="str">
        <f t="shared" si="21"/>
        <v xml:space="preserve"> </v>
      </c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</row>
    <row r="1022" spans="1:26" s="3" customFormat="1" x14ac:dyDescent="0.25">
      <c r="A1022" s="2"/>
      <c r="B1022" s="18"/>
      <c r="C1022"/>
      <c r="D1022"/>
      <c r="E1022"/>
      <c r="F1022"/>
      <c r="G1022"/>
      <c r="H1022" t="str">
        <f t="shared" si="21"/>
        <v xml:space="preserve"> </v>
      </c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</row>
    <row r="1023" spans="1:26" s="3" customFormat="1" x14ac:dyDescent="0.25">
      <c r="A1023" s="2"/>
      <c r="B1023" s="18"/>
      <c r="C1023"/>
      <c r="D1023"/>
      <c r="E1023"/>
      <c r="F1023"/>
      <c r="G1023"/>
      <c r="H1023" t="str">
        <f t="shared" si="21"/>
        <v xml:space="preserve"> </v>
      </c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</row>
    <row r="1024" spans="1:26" s="3" customFormat="1" x14ac:dyDescent="0.25">
      <c r="A1024" s="2"/>
      <c r="B1024" s="18"/>
      <c r="C1024"/>
      <c r="D1024"/>
      <c r="E1024"/>
      <c r="F1024"/>
      <c r="G1024"/>
      <c r="H1024" t="str">
        <f t="shared" si="21"/>
        <v xml:space="preserve"> </v>
      </c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</row>
    <row r="1025" spans="1:26" s="3" customFormat="1" x14ac:dyDescent="0.25">
      <c r="A1025" s="2"/>
      <c r="B1025" s="18"/>
      <c r="C1025"/>
      <c r="D1025"/>
      <c r="E1025"/>
      <c r="F1025"/>
      <c r="G1025"/>
      <c r="H1025" t="str">
        <f t="shared" si="21"/>
        <v xml:space="preserve"> </v>
      </c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</row>
    <row r="1026" spans="1:26" s="3" customFormat="1" x14ac:dyDescent="0.25">
      <c r="A1026" s="2"/>
      <c r="B1026" s="18"/>
      <c r="C1026"/>
      <c r="D1026"/>
      <c r="E1026"/>
      <c r="F1026"/>
      <c r="G1026"/>
      <c r="H1026" t="str">
        <f t="shared" si="21"/>
        <v xml:space="preserve"> </v>
      </c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</row>
    <row r="1027" spans="1:26" s="3" customFormat="1" x14ac:dyDescent="0.25">
      <c r="A1027" s="2"/>
      <c r="B1027" s="18"/>
      <c r="C1027"/>
      <c r="D1027"/>
      <c r="E1027"/>
      <c r="F1027"/>
      <c r="G1027"/>
      <c r="H1027" t="str">
        <f t="shared" si="21"/>
        <v xml:space="preserve"> </v>
      </c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</row>
    <row r="1028" spans="1:26" s="3" customFormat="1" x14ac:dyDescent="0.25">
      <c r="A1028" s="2"/>
      <c r="B1028" s="18"/>
      <c r="C1028"/>
      <c r="D1028"/>
      <c r="E1028"/>
      <c r="F1028"/>
      <c r="G1028"/>
      <c r="H1028" t="str">
        <f t="shared" si="21"/>
        <v xml:space="preserve"> </v>
      </c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</row>
    <row r="1029" spans="1:26" s="3" customFormat="1" x14ac:dyDescent="0.25">
      <c r="A1029" s="2"/>
      <c r="B1029" s="18"/>
      <c r="C1029"/>
      <c r="D1029"/>
      <c r="E1029"/>
      <c r="F1029"/>
      <c r="G1029"/>
      <c r="H1029" t="str">
        <f t="shared" si="21"/>
        <v xml:space="preserve"> </v>
      </c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</row>
    <row r="1030" spans="1:26" s="3" customFormat="1" x14ac:dyDescent="0.25">
      <c r="A1030" s="2"/>
      <c r="B1030" s="18"/>
      <c r="C1030"/>
      <c r="D1030"/>
      <c r="E1030"/>
      <c r="F1030"/>
      <c r="G1030"/>
      <c r="H1030" t="str">
        <f t="shared" si="21"/>
        <v xml:space="preserve"> </v>
      </c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</row>
    <row r="1031" spans="1:26" s="3" customFormat="1" x14ac:dyDescent="0.25">
      <c r="A1031" s="2"/>
      <c r="B1031" s="18"/>
      <c r="C1031"/>
      <c r="D1031"/>
      <c r="E1031"/>
      <c r="F1031"/>
      <c r="G1031"/>
      <c r="H1031" t="str">
        <f t="shared" si="21"/>
        <v xml:space="preserve"> </v>
      </c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</row>
    <row r="1032" spans="1:26" s="3" customFormat="1" x14ac:dyDescent="0.25">
      <c r="A1032" s="2"/>
      <c r="B1032" s="18"/>
      <c r="C1032"/>
      <c r="D1032"/>
      <c r="E1032"/>
      <c r="F1032"/>
      <c r="G1032"/>
      <c r="H1032" t="str">
        <f t="shared" si="21"/>
        <v xml:space="preserve"> </v>
      </c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</row>
    <row r="1033" spans="1:26" s="3" customFormat="1" x14ac:dyDescent="0.25">
      <c r="A1033" s="2"/>
      <c r="B1033" s="18"/>
      <c r="C1033"/>
      <c r="D1033"/>
      <c r="E1033"/>
      <c r="F1033"/>
      <c r="G1033"/>
      <c r="H1033" t="str">
        <f t="shared" si="21"/>
        <v xml:space="preserve"> </v>
      </c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</row>
    <row r="1034" spans="1:26" s="3" customFormat="1" x14ac:dyDescent="0.25">
      <c r="A1034" s="2"/>
      <c r="B1034" s="18"/>
      <c r="C1034"/>
      <c r="D1034"/>
      <c r="E1034"/>
      <c r="F1034"/>
      <c r="G1034"/>
      <c r="H1034" t="str">
        <f t="shared" si="21"/>
        <v xml:space="preserve"> </v>
      </c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</row>
    <row r="1035" spans="1:26" s="3" customFormat="1" x14ac:dyDescent="0.25">
      <c r="A1035" s="2"/>
      <c r="B1035" s="18"/>
      <c r="C1035"/>
      <c r="D1035"/>
      <c r="E1035"/>
      <c r="F1035"/>
      <c r="G1035"/>
      <c r="H1035" t="str">
        <f t="shared" si="21"/>
        <v xml:space="preserve"> </v>
      </c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</row>
    <row r="1036" spans="1:26" s="3" customFormat="1" x14ac:dyDescent="0.25">
      <c r="A1036" s="2"/>
      <c r="B1036" s="18"/>
      <c r="C1036"/>
      <c r="D1036"/>
      <c r="E1036"/>
      <c r="F1036"/>
      <c r="G1036"/>
      <c r="H1036" t="str">
        <f t="shared" si="21"/>
        <v xml:space="preserve"> </v>
      </c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</row>
    <row r="1037" spans="1:26" s="3" customFormat="1" x14ac:dyDescent="0.25">
      <c r="A1037" s="2"/>
      <c r="B1037" s="18"/>
      <c r="C1037"/>
      <c r="D1037"/>
      <c r="E1037"/>
      <c r="F1037"/>
      <c r="G1037"/>
      <c r="H1037" t="str">
        <f t="shared" si="21"/>
        <v xml:space="preserve"> </v>
      </c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</row>
    <row r="1038" spans="1:26" s="3" customFormat="1" x14ac:dyDescent="0.25">
      <c r="A1038" s="2"/>
      <c r="B1038" s="18"/>
      <c r="C1038"/>
      <c r="D1038"/>
      <c r="E1038"/>
      <c r="F1038"/>
      <c r="G1038"/>
      <c r="H1038" t="str">
        <f t="shared" si="21"/>
        <v xml:space="preserve"> </v>
      </c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</row>
    <row r="1039" spans="1:26" s="3" customFormat="1" x14ac:dyDescent="0.25">
      <c r="A1039" s="2"/>
      <c r="B1039" s="18"/>
      <c r="C1039"/>
      <c r="D1039"/>
      <c r="E1039"/>
      <c r="F1039"/>
      <c r="G1039"/>
      <c r="H1039" t="str">
        <f t="shared" si="21"/>
        <v xml:space="preserve"> </v>
      </c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</row>
    <row r="1040" spans="1:26" s="3" customFormat="1" x14ac:dyDescent="0.25">
      <c r="A1040" s="2"/>
      <c r="B1040" s="18"/>
      <c r="C1040"/>
      <c r="D1040"/>
      <c r="E1040"/>
      <c r="F1040"/>
      <c r="G1040"/>
      <c r="H1040" t="str">
        <f t="shared" si="21"/>
        <v xml:space="preserve"> </v>
      </c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</row>
    <row r="1041" spans="1:26" s="3" customFormat="1" x14ac:dyDescent="0.25">
      <c r="A1041" s="2"/>
      <c r="B1041" s="18"/>
      <c r="C1041"/>
      <c r="D1041"/>
      <c r="E1041"/>
      <c r="F1041"/>
      <c r="G1041"/>
      <c r="H1041" t="str">
        <f t="shared" si="21"/>
        <v xml:space="preserve"> </v>
      </c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</row>
    <row r="1042" spans="1:26" s="3" customFormat="1" x14ac:dyDescent="0.25">
      <c r="A1042" s="2"/>
      <c r="B1042" s="18"/>
      <c r="C1042"/>
      <c r="D1042"/>
      <c r="E1042"/>
      <c r="F1042"/>
      <c r="G1042"/>
      <c r="H1042" t="str">
        <f t="shared" si="21"/>
        <v xml:space="preserve"> </v>
      </c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</row>
    <row r="1043" spans="1:26" s="3" customFormat="1" x14ac:dyDescent="0.25">
      <c r="A1043" s="2"/>
      <c r="B1043" s="18"/>
      <c r="C1043"/>
      <c r="D1043"/>
      <c r="E1043"/>
      <c r="F1043"/>
      <c r="G1043"/>
      <c r="H1043" t="str">
        <f t="shared" si="21"/>
        <v xml:space="preserve"> </v>
      </c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</row>
    <row r="1044" spans="1:26" s="3" customFormat="1" x14ac:dyDescent="0.25">
      <c r="A1044" s="2"/>
      <c r="B1044" s="18"/>
      <c r="C1044"/>
      <c r="D1044"/>
      <c r="E1044"/>
      <c r="F1044"/>
      <c r="G1044"/>
      <c r="H1044" t="str">
        <f t="shared" si="21"/>
        <v xml:space="preserve"> </v>
      </c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</row>
    <row r="1045" spans="1:26" s="3" customFormat="1" x14ac:dyDescent="0.25">
      <c r="A1045" s="2"/>
      <c r="B1045" s="18"/>
      <c r="C1045"/>
      <c r="D1045"/>
      <c r="E1045"/>
      <c r="F1045"/>
      <c r="G1045"/>
      <c r="H1045" t="str">
        <f t="shared" si="21"/>
        <v xml:space="preserve"> </v>
      </c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</row>
    <row r="1046" spans="1:26" s="3" customFormat="1" x14ac:dyDescent="0.25">
      <c r="A1046" s="2"/>
      <c r="B1046" s="18"/>
      <c r="C1046"/>
      <c r="D1046"/>
      <c r="E1046"/>
      <c r="F1046"/>
      <c r="G1046"/>
      <c r="H1046" t="str">
        <f t="shared" si="21"/>
        <v xml:space="preserve"> </v>
      </c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</row>
    <row r="1047" spans="1:26" s="3" customFormat="1" x14ac:dyDescent="0.25">
      <c r="A1047" s="2"/>
      <c r="B1047" s="18"/>
      <c r="C1047"/>
      <c r="D1047"/>
      <c r="E1047"/>
      <c r="F1047"/>
      <c r="G1047"/>
      <c r="H1047" t="str">
        <f t="shared" si="21"/>
        <v xml:space="preserve"> </v>
      </c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</row>
    <row r="1048" spans="1:26" s="3" customFormat="1" x14ac:dyDescent="0.25">
      <c r="A1048" s="2"/>
      <c r="B1048" s="18"/>
      <c r="C1048"/>
      <c r="D1048"/>
      <c r="E1048"/>
      <c r="F1048"/>
      <c r="G1048"/>
      <c r="H1048" t="str">
        <f t="shared" si="21"/>
        <v xml:space="preserve"> </v>
      </c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</row>
    <row r="1049" spans="1:26" s="3" customFormat="1" x14ac:dyDescent="0.25">
      <c r="A1049" s="2"/>
      <c r="B1049" s="18"/>
      <c r="C1049"/>
      <c r="D1049"/>
      <c r="E1049"/>
      <c r="F1049"/>
      <c r="G1049"/>
      <c r="H1049" t="str">
        <f t="shared" si="21"/>
        <v xml:space="preserve"> </v>
      </c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</row>
    <row r="1050" spans="1:26" s="3" customFormat="1" x14ac:dyDescent="0.25">
      <c r="A1050" s="2"/>
      <c r="B1050" s="18"/>
      <c r="C1050"/>
      <c r="D1050"/>
      <c r="E1050"/>
      <c r="F1050"/>
      <c r="G1050"/>
      <c r="H1050" t="str">
        <f t="shared" si="21"/>
        <v xml:space="preserve"> </v>
      </c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</row>
    <row r="1051" spans="1:26" s="3" customFormat="1" x14ac:dyDescent="0.25">
      <c r="A1051" s="2"/>
      <c r="B1051" s="18"/>
      <c r="C1051"/>
      <c r="D1051"/>
      <c r="E1051"/>
      <c r="F1051"/>
      <c r="G1051"/>
      <c r="H1051" t="str">
        <f t="shared" si="21"/>
        <v xml:space="preserve"> </v>
      </c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</row>
    <row r="1052" spans="1:26" s="3" customFormat="1" x14ac:dyDescent="0.25">
      <c r="A1052" s="2"/>
      <c r="B1052" s="18"/>
      <c r="C1052"/>
      <c r="D1052"/>
      <c r="E1052"/>
      <c r="F1052"/>
      <c r="G1052"/>
      <c r="H1052" t="str">
        <f t="shared" si="21"/>
        <v xml:space="preserve"> </v>
      </c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</row>
    <row r="1053" spans="1:26" s="3" customFormat="1" x14ac:dyDescent="0.25">
      <c r="A1053" s="2"/>
      <c r="B1053" s="18"/>
      <c r="C1053"/>
      <c r="D1053"/>
      <c r="E1053"/>
      <c r="F1053"/>
      <c r="G1053"/>
      <c r="H1053" t="str">
        <f t="shared" si="21"/>
        <v xml:space="preserve"> </v>
      </c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</row>
    <row r="1054" spans="1:26" s="3" customFormat="1" x14ac:dyDescent="0.25">
      <c r="A1054" s="2"/>
      <c r="B1054" s="18"/>
      <c r="C1054"/>
      <c r="D1054"/>
      <c r="E1054"/>
      <c r="F1054"/>
      <c r="G1054"/>
      <c r="H1054" t="str">
        <f t="shared" si="21"/>
        <v xml:space="preserve"> </v>
      </c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</row>
    <row r="1055" spans="1:26" s="3" customFormat="1" x14ac:dyDescent="0.25">
      <c r="A1055" s="2"/>
      <c r="B1055" s="18"/>
      <c r="C1055"/>
      <c r="D1055"/>
      <c r="E1055"/>
      <c r="F1055"/>
      <c r="G1055"/>
      <c r="H1055" t="str">
        <f t="shared" si="21"/>
        <v xml:space="preserve"> </v>
      </c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</row>
    <row r="1056" spans="1:26" s="3" customFormat="1" x14ac:dyDescent="0.25">
      <c r="A1056" s="2"/>
      <c r="B1056" s="18"/>
      <c r="C1056"/>
      <c r="D1056"/>
      <c r="E1056"/>
      <c r="F1056"/>
      <c r="G1056"/>
      <c r="H1056" t="str">
        <f t="shared" si="21"/>
        <v xml:space="preserve"> </v>
      </c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</row>
    <row r="1057" spans="1:26" s="3" customFormat="1" x14ac:dyDescent="0.25">
      <c r="A1057" s="2"/>
      <c r="B1057" s="18"/>
      <c r="C1057"/>
      <c r="D1057"/>
      <c r="E1057"/>
      <c r="F1057"/>
      <c r="G1057"/>
      <c r="H1057" t="str">
        <f t="shared" si="21"/>
        <v xml:space="preserve"> </v>
      </c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</row>
    <row r="1058" spans="1:26" s="3" customFormat="1" x14ac:dyDescent="0.25">
      <c r="A1058" s="2"/>
      <c r="B1058" s="18"/>
      <c r="C1058"/>
      <c r="D1058"/>
      <c r="E1058"/>
      <c r="F1058"/>
      <c r="G1058"/>
      <c r="H1058" t="str">
        <f t="shared" si="21"/>
        <v xml:space="preserve"> </v>
      </c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</row>
    <row r="1059" spans="1:26" s="3" customFormat="1" x14ac:dyDescent="0.25">
      <c r="A1059" s="2"/>
      <c r="B1059" s="18"/>
      <c r="C1059"/>
      <c r="D1059"/>
      <c r="E1059"/>
      <c r="F1059"/>
      <c r="G1059"/>
      <c r="H1059" t="str">
        <f t="shared" si="21"/>
        <v xml:space="preserve"> </v>
      </c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</row>
    <row r="1060" spans="1:26" s="3" customFormat="1" x14ac:dyDescent="0.25">
      <c r="A1060" s="2"/>
      <c r="B1060" s="18"/>
      <c r="C1060"/>
      <c r="D1060"/>
      <c r="E1060"/>
      <c r="F1060"/>
      <c r="G1060"/>
      <c r="H1060" t="str">
        <f t="shared" si="21"/>
        <v xml:space="preserve"> </v>
      </c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</row>
    <row r="1061" spans="1:26" s="3" customFormat="1" x14ac:dyDescent="0.25">
      <c r="A1061" s="2"/>
      <c r="B1061" s="18"/>
      <c r="C1061"/>
      <c r="D1061"/>
      <c r="E1061"/>
      <c r="F1061"/>
      <c r="G1061"/>
      <c r="H1061" t="str">
        <f t="shared" si="21"/>
        <v xml:space="preserve"> </v>
      </c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</row>
    <row r="1062" spans="1:26" s="3" customFormat="1" x14ac:dyDescent="0.25">
      <c r="A1062" s="2"/>
      <c r="B1062" s="18"/>
      <c r="C1062"/>
      <c r="D1062"/>
      <c r="E1062"/>
      <c r="F1062"/>
      <c r="G1062"/>
      <c r="H1062" t="str">
        <f t="shared" si="21"/>
        <v xml:space="preserve"> </v>
      </c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</row>
    <row r="1063" spans="1:26" s="3" customFormat="1" x14ac:dyDescent="0.25">
      <c r="A1063" s="2"/>
      <c r="B1063" s="18"/>
      <c r="C1063"/>
      <c r="D1063"/>
      <c r="E1063"/>
      <c r="F1063"/>
      <c r="G1063"/>
      <c r="H1063" t="str">
        <f t="shared" si="21"/>
        <v xml:space="preserve"> </v>
      </c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</row>
    <row r="1064" spans="1:26" s="3" customFormat="1" x14ac:dyDescent="0.25">
      <c r="A1064" s="2"/>
      <c r="B1064" s="18"/>
      <c r="C1064"/>
      <c r="D1064"/>
      <c r="E1064"/>
      <c r="F1064"/>
      <c r="G1064"/>
      <c r="H1064" t="str">
        <f t="shared" si="21"/>
        <v xml:space="preserve"> </v>
      </c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</row>
    <row r="1065" spans="1:26" s="3" customFormat="1" x14ac:dyDescent="0.25">
      <c r="A1065" s="2"/>
      <c r="B1065" s="18"/>
      <c r="C1065"/>
      <c r="D1065"/>
      <c r="E1065"/>
      <c r="F1065"/>
      <c r="G1065"/>
      <c r="H1065" t="str">
        <f t="shared" si="21"/>
        <v xml:space="preserve"> </v>
      </c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</row>
    <row r="1066" spans="1:26" s="3" customFormat="1" x14ac:dyDescent="0.25">
      <c r="A1066" s="2"/>
      <c r="B1066" s="18"/>
      <c r="C1066"/>
      <c r="D1066"/>
      <c r="E1066"/>
      <c r="F1066"/>
      <c r="G1066"/>
      <c r="H1066" t="str">
        <f t="shared" si="21"/>
        <v xml:space="preserve"> </v>
      </c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</row>
    <row r="1067" spans="1:26" s="3" customFormat="1" x14ac:dyDescent="0.25">
      <c r="A1067" s="2"/>
      <c r="B1067" s="18"/>
      <c r="C1067"/>
      <c r="D1067"/>
      <c r="E1067"/>
      <c r="F1067"/>
      <c r="G1067"/>
      <c r="H1067" t="str">
        <f t="shared" si="21"/>
        <v xml:space="preserve"> </v>
      </c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</row>
    <row r="1068" spans="1:26" s="3" customFormat="1" x14ac:dyDescent="0.25">
      <c r="A1068" s="2"/>
      <c r="B1068" s="18"/>
      <c r="C1068"/>
      <c r="D1068"/>
      <c r="E1068"/>
      <c r="F1068"/>
      <c r="G1068"/>
      <c r="H1068" t="str">
        <f t="shared" si="21"/>
        <v xml:space="preserve"> </v>
      </c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</row>
    <row r="1069" spans="1:26" s="3" customFormat="1" x14ac:dyDescent="0.25">
      <c r="A1069" s="2"/>
      <c r="B1069" s="18"/>
      <c r="C1069"/>
      <c r="D1069"/>
      <c r="E1069"/>
      <c r="F1069"/>
      <c r="G1069"/>
      <c r="H1069" t="str">
        <f t="shared" si="21"/>
        <v xml:space="preserve"> </v>
      </c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</row>
    <row r="1070" spans="1:26" s="3" customFormat="1" x14ac:dyDescent="0.25">
      <c r="A1070" s="2"/>
      <c r="B1070" s="18"/>
      <c r="C1070"/>
      <c r="D1070"/>
      <c r="E1070"/>
      <c r="F1070"/>
      <c r="G1070"/>
      <c r="H1070" t="str">
        <f t="shared" si="21"/>
        <v xml:space="preserve"> </v>
      </c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</row>
    <row r="1071" spans="1:26" s="3" customFormat="1" x14ac:dyDescent="0.25">
      <c r="A1071" s="2"/>
      <c r="B1071" s="18"/>
      <c r="C1071"/>
      <c r="D1071"/>
      <c r="E1071"/>
      <c r="F1071"/>
      <c r="G1071"/>
      <c r="H1071" t="str">
        <f t="shared" si="21"/>
        <v xml:space="preserve"> </v>
      </c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</row>
    <row r="1072" spans="1:26" s="3" customFormat="1" x14ac:dyDescent="0.25">
      <c r="A1072" s="2"/>
      <c r="B1072" s="18"/>
      <c r="C1072"/>
      <c r="D1072"/>
      <c r="E1072"/>
      <c r="F1072"/>
      <c r="G1072"/>
      <c r="H1072" t="str">
        <f t="shared" si="21"/>
        <v xml:space="preserve"> </v>
      </c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</row>
    <row r="1073" spans="1:26" s="3" customFormat="1" x14ac:dyDescent="0.25">
      <c r="A1073" s="2"/>
      <c r="B1073" s="18"/>
      <c r="C1073"/>
      <c r="D1073"/>
      <c r="E1073"/>
      <c r="F1073"/>
      <c r="G1073"/>
      <c r="H1073" t="str">
        <f t="shared" ref="H1073:H1136" si="22">IF(E1073="INTERFACE",G1073," ")</f>
        <v xml:space="preserve"> </v>
      </c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</row>
    <row r="1074" spans="1:26" s="3" customFormat="1" x14ac:dyDescent="0.25">
      <c r="A1074" s="2"/>
      <c r="B1074" s="18"/>
      <c r="C1074"/>
      <c r="D1074"/>
      <c r="E1074"/>
      <c r="F1074"/>
      <c r="G1074"/>
      <c r="H1074" t="str">
        <f t="shared" si="22"/>
        <v xml:space="preserve"> </v>
      </c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</row>
    <row r="1075" spans="1:26" s="3" customFormat="1" x14ac:dyDescent="0.25">
      <c r="A1075" s="2"/>
      <c r="B1075" s="18"/>
      <c r="C1075"/>
      <c r="D1075"/>
      <c r="E1075"/>
      <c r="F1075"/>
      <c r="G1075"/>
      <c r="H1075" t="str">
        <f t="shared" si="22"/>
        <v xml:space="preserve"> </v>
      </c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</row>
    <row r="1076" spans="1:26" s="3" customFormat="1" x14ac:dyDescent="0.25">
      <c r="A1076" s="2"/>
      <c r="B1076" s="18"/>
      <c r="C1076"/>
      <c r="D1076"/>
      <c r="E1076"/>
      <c r="F1076"/>
      <c r="G1076"/>
      <c r="H1076" t="str">
        <f t="shared" si="22"/>
        <v xml:space="preserve"> </v>
      </c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</row>
    <row r="1077" spans="1:26" s="3" customFormat="1" x14ac:dyDescent="0.25">
      <c r="A1077" s="2"/>
      <c r="B1077" s="18"/>
      <c r="C1077"/>
      <c r="D1077"/>
      <c r="E1077"/>
      <c r="F1077"/>
      <c r="G1077"/>
      <c r="H1077" t="str">
        <f t="shared" si="22"/>
        <v xml:space="preserve"> </v>
      </c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</row>
    <row r="1078" spans="1:26" s="3" customFormat="1" x14ac:dyDescent="0.25">
      <c r="A1078" s="2"/>
      <c r="B1078" s="18"/>
      <c r="C1078"/>
      <c r="D1078"/>
      <c r="E1078"/>
      <c r="F1078"/>
      <c r="G1078"/>
      <c r="H1078" t="str">
        <f t="shared" si="22"/>
        <v xml:space="preserve"> </v>
      </c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</row>
    <row r="1079" spans="1:26" s="3" customFormat="1" x14ac:dyDescent="0.25">
      <c r="A1079" s="2"/>
      <c r="B1079" s="18"/>
      <c r="C1079"/>
      <c r="D1079"/>
      <c r="E1079"/>
      <c r="F1079"/>
      <c r="G1079"/>
      <c r="H1079" t="str">
        <f t="shared" si="22"/>
        <v xml:space="preserve"> </v>
      </c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</row>
    <row r="1080" spans="1:26" s="3" customFormat="1" x14ac:dyDescent="0.25">
      <c r="A1080" s="2"/>
      <c r="B1080" s="18"/>
      <c r="C1080"/>
      <c r="D1080"/>
      <c r="E1080"/>
      <c r="F1080"/>
      <c r="G1080"/>
      <c r="H1080" t="str">
        <f t="shared" si="22"/>
        <v xml:space="preserve"> </v>
      </c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</row>
    <row r="1081" spans="1:26" s="3" customFormat="1" x14ac:dyDescent="0.25">
      <c r="A1081" s="2"/>
      <c r="B1081" s="18"/>
      <c r="C1081"/>
      <c r="D1081"/>
      <c r="E1081"/>
      <c r="F1081"/>
      <c r="G1081"/>
      <c r="H1081" t="str">
        <f t="shared" si="22"/>
        <v xml:space="preserve"> </v>
      </c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</row>
    <row r="1082" spans="1:26" s="3" customFormat="1" x14ac:dyDescent="0.25">
      <c r="A1082" s="2"/>
      <c r="B1082" s="18"/>
      <c r="C1082"/>
      <c r="D1082"/>
      <c r="E1082"/>
      <c r="F1082"/>
      <c r="G1082"/>
      <c r="H1082" t="str">
        <f t="shared" si="22"/>
        <v xml:space="preserve"> </v>
      </c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</row>
    <row r="1083" spans="1:26" s="3" customFormat="1" x14ac:dyDescent="0.25">
      <c r="A1083" s="2"/>
      <c r="B1083" s="18"/>
      <c r="C1083"/>
      <c r="D1083"/>
      <c r="E1083"/>
      <c r="F1083"/>
      <c r="G1083"/>
      <c r="H1083" t="str">
        <f t="shared" si="22"/>
        <v xml:space="preserve"> </v>
      </c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</row>
    <row r="1084" spans="1:26" s="3" customFormat="1" x14ac:dyDescent="0.25">
      <c r="A1084" s="2"/>
      <c r="B1084" s="18"/>
      <c r="C1084"/>
      <c r="D1084"/>
      <c r="E1084"/>
      <c r="F1084"/>
      <c r="G1084"/>
      <c r="H1084" t="str">
        <f t="shared" si="22"/>
        <v xml:space="preserve"> </v>
      </c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</row>
    <row r="1085" spans="1:26" s="3" customFormat="1" x14ac:dyDescent="0.25">
      <c r="A1085" s="2"/>
      <c r="B1085" s="18"/>
      <c r="C1085"/>
      <c r="D1085"/>
      <c r="E1085"/>
      <c r="F1085"/>
      <c r="G1085"/>
      <c r="H1085" t="str">
        <f t="shared" si="22"/>
        <v xml:space="preserve"> </v>
      </c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</row>
    <row r="1086" spans="1:26" s="3" customFormat="1" x14ac:dyDescent="0.25">
      <c r="A1086" s="2"/>
      <c r="B1086" s="18"/>
      <c r="C1086"/>
      <c r="D1086"/>
      <c r="E1086"/>
      <c r="F1086"/>
      <c r="G1086"/>
      <c r="H1086" t="str">
        <f t="shared" si="22"/>
        <v xml:space="preserve"> </v>
      </c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</row>
    <row r="1087" spans="1:26" s="3" customFormat="1" x14ac:dyDescent="0.25">
      <c r="A1087" s="2"/>
      <c r="B1087" s="18"/>
      <c r="C1087"/>
      <c r="D1087"/>
      <c r="E1087"/>
      <c r="F1087"/>
      <c r="G1087"/>
      <c r="H1087" t="str">
        <f t="shared" si="22"/>
        <v xml:space="preserve"> </v>
      </c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</row>
    <row r="1088" spans="1:26" s="3" customFormat="1" x14ac:dyDescent="0.25">
      <c r="A1088" s="2"/>
      <c r="B1088" s="18"/>
      <c r="C1088"/>
      <c r="D1088"/>
      <c r="E1088"/>
      <c r="F1088"/>
      <c r="G1088"/>
      <c r="H1088" t="str">
        <f t="shared" si="22"/>
        <v xml:space="preserve"> </v>
      </c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</row>
    <row r="1089" spans="1:26" s="3" customFormat="1" x14ac:dyDescent="0.25">
      <c r="A1089" s="2"/>
      <c r="B1089" s="18"/>
      <c r="C1089"/>
      <c r="D1089"/>
      <c r="E1089"/>
      <c r="F1089"/>
      <c r="G1089"/>
      <c r="H1089" t="str">
        <f t="shared" si="22"/>
        <v xml:space="preserve"> </v>
      </c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</row>
    <row r="1090" spans="1:26" s="3" customFormat="1" x14ac:dyDescent="0.25">
      <c r="A1090" s="2"/>
      <c r="B1090" s="18"/>
      <c r="C1090"/>
      <c r="D1090"/>
      <c r="E1090"/>
      <c r="F1090"/>
      <c r="G1090"/>
      <c r="H1090" t="str">
        <f t="shared" si="22"/>
        <v xml:space="preserve"> </v>
      </c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</row>
    <row r="1091" spans="1:26" s="3" customFormat="1" x14ac:dyDescent="0.25">
      <c r="A1091" s="2"/>
      <c r="B1091" s="18"/>
      <c r="C1091"/>
      <c r="D1091"/>
      <c r="E1091"/>
      <c r="F1091"/>
      <c r="G1091"/>
      <c r="H1091" t="str">
        <f t="shared" si="22"/>
        <v xml:space="preserve"> </v>
      </c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</row>
    <row r="1092" spans="1:26" s="3" customFormat="1" x14ac:dyDescent="0.25">
      <c r="A1092" s="2"/>
      <c r="B1092" s="18"/>
      <c r="C1092"/>
      <c r="D1092"/>
      <c r="E1092"/>
      <c r="F1092"/>
      <c r="G1092"/>
      <c r="H1092" t="str">
        <f t="shared" si="22"/>
        <v xml:space="preserve"> </v>
      </c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</row>
    <row r="1093" spans="1:26" s="3" customFormat="1" x14ac:dyDescent="0.25">
      <c r="A1093" s="2"/>
      <c r="B1093" s="18"/>
      <c r="C1093"/>
      <c r="D1093"/>
      <c r="E1093"/>
      <c r="F1093"/>
      <c r="G1093"/>
      <c r="H1093" t="str">
        <f t="shared" si="22"/>
        <v xml:space="preserve"> </v>
      </c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</row>
    <row r="1094" spans="1:26" s="3" customFormat="1" x14ac:dyDescent="0.25">
      <c r="A1094" s="2"/>
      <c r="B1094" s="18"/>
      <c r="C1094"/>
      <c r="D1094"/>
      <c r="E1094"/>
      <c r="F1094"/>
      <c r="G1094"/>
      <c r="H1094" t="str">
        <f t="shared" si="22"/>
        <v xml:space="preserve"> </v>
      </c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</row>
    <row r="1095" spans="1:26" s="3" customFormat="1" x14ac:dyDescent="0.25">
      <c r="A1095" s="2"/>
      <c r="B1095" s="18"/>
      <c r="C1095"/>
      <c r="D1095"/>
      <c r="E1095"/>
      <c r="F1095"/>
      <c r="G1095"/>
      <c r="H1095" t="str">
        <f t="shared" si="22"/>
        <v xml:space="preserve"> </v>
      </c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</row>
    <row r="1096" spans="1:26" s="3" customFormat="1" x14ac:dyDescent="0.25">
      <c r="A1096" s="2"/>
      <c r="B1096" s="18"/>
      <c r="C1096"/>
      <c r="D1096"/>
      <c r="E1096"/>
      <c r="F1096"/>
      <c r="G1096"/>
      <c r="H1096" t="str">
        <f t="shared" si="22"/>
        <v xml:space="preserve"> </v>
      </c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</row>
    <row r="1097" spans="1:26" s="3" customFormat="1" x14ac:dyDescent="0.25">
      <c r="A1097" s="2"/>
      <c r="B1097" s="18"/>
      <c r="C1097"/>
      <c r="D1097"/>
      <c r="E1097"/>
      <c r="F1097"/>
      <c r="G1097"/>
      <c r="H1097" t="str">
        <f t="shared" si="22"/>
        <v xml:space="preserve"> </v>
      </c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</row>
    <row r="1098" spans="1:26" s="3" customFormat="1" x14ac:dyDescent="0.25">
      <c r="A1098" s="2"/>
      <c r="B1098" s="18"/>
      <c r="C1098"/>
      <c r="D1098"/>
      <c r="E1098"/>
      <c r="F1098"/>
      <c r="G1098"/>
      <c r="H1098" t="str">
        <f t="shared" si="22"/>
        <v xml:space="preserve"> </v>
      </c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</row>
    <row r="1099" spans="1:26" s="3" customFormat="1" x14ac:dyDescent="0.25">
      <c r="A1099" s="2"/>
      <c r="B1099" s="18"/>
      <c r="C1099"/>
      <c r="D1099"/>
      <c r="E1099"/>
      <c r="F1099"/>
      <c r="G1099"/>
      <c r="H1099" t="str">
        <f t="shared" si="22"/>
        <v xml:space="preserve"> </v>
      </c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</row>
    <row r="1100" spans="1:26" s="3" customFormat="1" x14ac:dyDescent="0.25">
      <c r="A1100" s="2"/>
      <c r="B1100" s="18"/>
      <c r="C1100"/>
      <c r="D1100"/>
      <c r="E1100"/>
      <c r="F1100"/>
      <c r="G1100"/>
      <c r="H1100" t="str">
        <f t="shared" si="22"/>
        <v xml:space="preserve"> </v>
      </c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</row>
    <row r="1101" spans="1:26" s="3" customFormat="1" x14ac:dyDescent="0.25">
      <c r="A1101" s="2"/>
      <c r="B1101" s="18"/>
      <c r="C1101"/>
      <c r="D1101"/>
      <c r="E1101"/>
      <c r="F1101"/>
      <c r="G1101"/>
      <c r="H1101" t="str">
        <f t="shared" si="22"/>
        <v xml:space="preserve"> </v>
      </c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</row>
    <row r="1102" spans="1:26" s="3" customFormat="1" x14ac:dyDescent="0.25">
      <c r="A1102" s="2"/>
      <c r="B1102" s="18"/>
      <c r="C1102"/>
      <c r="D1102"/>
      <c r="E1102"/>
      <c r="F1102"/>
      <c r="G1102"/>
      <c r="H1102" t="str">
        <f t="shared" si="22"/>
        <v xml:space="preserve"> </v>
      </c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</row>
    <row r="1103" spans="1:26" s="3" customFormat="1" x14ac:dyDescent="0.25">
      <c r="A1103" s="2"/>
      <c r="B1103" s="18"/>
      <c r="C1103"/>
      <c r="D1103"/>
      <c r="E1103"/>
      <c r="F1103"/>
      <c r="G1103"/>
      <c r="H1103" t="str">
        <f t="shared" si="22"/>
        <v xml:space="preserve"> </v>
      </c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</row>
    <row r="1104" spans="1:26" s="3" customFormat="1" x14ac:dyDescent="0.25">
      <c r="A1104" s="2"/>
      <c r="B1104" s="18"/>
      <c r="C1104"/>
      <c r="D1104"/>
      <c r="E1104"/>
      <c r="F1104"/>
      <c r="G1104"/>
      <c r="H1104" t="str">
        <f t="shared" si="22"/>
        <v xml:space="preserve"> </v>
      </c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</row>
    <row r="1105" spans="1:26" s="3" customFormat="1" x14ac:dyDescent="0.25">
      <c r="A1105" s="2"/>
      <c r="B1105" s="18"/>
      <c r="C1105"/>
      <c r="D1105"/>
      <c r="E1105"/>
      <c r="F1105"/>
      <c r="G1105"/>
      <c r="H1105" t="str">
        <f t="shared" si="22"/>
        <v xml:space="preserve"> </v>
      </c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</row>
    <row r="1106" spans="1:26" s="3" customFormat="1" x14ac:dyDescent="0.25">
      <c r="A1106" s="2"/>
      <c r="B1106" s="18"/>
      <c r="C1106"/>
      <c r="D1106"/>
      <c r="E1106"/>
      <c r="F1106"/>
      <c r="G1106"/>
      <c r="H1106" t="str">
        <f t="shared" si="22"/>
        <v xml:space="preserve"> </v>
      </c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</row>
    <row r="1107" spans="1:26" s="3" customFormat="1" x14ac:dyDescent="0.25">
      <c r="A1107" s="2"/>
      <c r="B1107" s="18"/>
      <c r="C1107"/>
      <c r="D1107"/>
      <c r="E1107"/>
      <c r="F1107"/>
      <c r="G1107"/>
      <c r="H1107" t="str">
        <f t="shared" si="22"/>
        <v xml:space="preserve"> </v>
      </c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</row>
    <row r="1108" spans="1:26" s="3" customFormat="1" x14ac:dyDescent="0.25">
      <c r="A1108" s="2"/>
      <c r="B1108" s="18"/>
      <c r="C1108"/>
      <c r="D1108"/>
      <c r="E1108"/>
      <c r="F1108"/>
      <c r="G1108"/>
      <c r="H1108" t="str">
        <f t="shared" si="22"/>
        <v xml:space="preserve"> </v>
      </c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</row>
    <row r="1109" spans="1:26" s="3" customFormat="1" x14ac:dyDescent="0.25">
      <c r="A1109" s="2"/>
      <c r="B1109" s="18"/>
      <c r="C1109"/>
      <c r="D1109"/>
      <c r="E1109"/>
      <c r="F1109"/>
      <c r="G1109"/>
      <c r="H1109" t="str">
        <f t="shared" si="22"/>
        <v xml:space="preserve"> </v>
      </c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</row>
    <row r="1110" spans="1:26" s="3" customFormat="1" x14ac:dyDescent="0.25">
      <c r="A1110" s="2"/>
      <c r="B1110" s="18"/>
      <c r="C1110"/>
      <c r="D1110"/>
      <c r="E1110"/>
      <c r="F1110"/>
      <c r="G1110"/>
      <c r="H1110" t="str">
        <f t="shared" si="22"/>
        <v xml:space="preserve"> </v>
      </c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</row>
    <row r="1111" spans="1:26" s="3" customFormat="1" x14ac:dyDescent="0.25">
      <c r="A1111" s="2"/>
      <c r="B1111" s="18"/>
      <c r="C1111"/>
      <c r="D1111"/>
      <c r="E1111"/>
      <c r="F1111"/>
      <c r="G1111"/>
      <c r="H1111" t="str">
        <f t="shared" si="22"/>
        <v xml:space="preserve"> </v>
      </c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</row>
    <row r="1112" spans="1:26" s="3" customFormat="1" x14ac:dyDescent="0.25">
      <c r="A1112" s="2"/>
      <c r="B1112" s="18"/>
      <c r="C1112"/>
      <c r="D1112"/>
      <c r="E1112"/>
      <c r="F1112"/>
      <c r="G1112"/>
      <c r="H1112" t="str">
        <f t="shared" si="22"/>
        <v xml:space="preserve"> </v>
      </c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</row>
    <row r="1113" spans="1:26" s="3" customFormat="1" x14ac:dyDescent="0.25">
      <c r="A1113" s="2"/>
      <c r="B1113" s="18"/>
      <c r="C1113"/>
      <c r="D1113"/>
      <c r="E1113"/>
      <c r="F1113"/>
      <c r="G1113"/>
      <c r="H1113" t="str">
        <f t="shared" si="22"/>
        <v xml:space="preserve"> </v>
      </c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</row>
    <row r="1114" spans="1:26" s="3" customFormat="1" x14ac:dyDescent="0.25">
      <c r="A1114" s="2"/>
      <c r="B1114" s="18"/>
      <c r="C1114"/>
      <c r="D1114"/>
      <c r="E1114"/>
      <c r="F1114"/>
      <c r="G1114"/>
      <c r="H1114" t="str">
        <f t="shared" si="22"/>
        <v xml:space="preserve"> </v>
      </c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</row>
    <row r="1115" spans="1:26" s="3" customFormat="1" x14ac:dyDescent="0.25">
      <c r="A1115" s="2"/>
      <c r="B1115" s="18"/>
      <c r="C1115"/>
      <c r="D1115"/>
      <c r="E1115"/>
      <c r="F1115"/>
      <c r="G1115"/>
      <c r="H1115" t="str">
        <f t="shared" si="22"/>
        <v xml:space="preserve"> </v>
      </c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</row>
    <row r="1116" spans="1:26" s="3" customFormat="1" x14ac:dyDescent="0.25">
      <c r="A1116" s="2"/>
      <c r="B1116" s="18"/>
      <c r="C1116"/>
      <c r="D1116"/>
      <c r="E1116"/>
      <c r="F1116"/>
      <c r="G1116"/>
      <c r="H1116" t="str">
        <f t="shared" si="22"/>
        <v xml:space="preserve"> </v>
      </c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</row>
    <row r="1117" spans="1:26" s="3" customFormat="1" x14ac:dyDescent="0.25">
      <c r="A1117" s="2"/>
      <c r="B1117" s="18"/>
      <c r="C1117"/>
      <c r="D1117"/>
      <c r="E1117"/>
      <c r="F1117"/>
      <c r="G1117"/>
      <c r="H1117" t="str">
        <f t="shared" si="22"/>
        <v xml:space="preserve"> </v>
      </c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</row>
    <row r="1118" spans="1:26" s="3" customFormat="1" x14ac:dyDescent="0.25">
      <c r="A1118" s="2"/>
      <c r="B1118" s="18"/>
      <c r="C1118"/>
      <c r="D1118"/>
      <c r="E1118"/>
      <c r="F1118"/>
      <c r="G1118"/>
      <c r="H1118" t="str">
        <f t="shared" si="22"/>
        <v xml:space="preserve"> </v>
      </c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</row>
    <row r="1119" spans="1:26" s="3" customFormat="1" x14ac:dyDescent="0.25">
      <c r="A1119" s="2"/>
      <c r="B1119" s="18"/>
      <c r="C1119"/>
      <c r="D1119"/>
      <c r="E1119"/>
      <c r="F1119"/>
      <c r="G1119"/>
      <c r="H1119" t="str">
        <f t="shared" si="22"/>
        <v xml:space="preserve"> </v>
      </c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</row>
    <row r="1120" spans="1:26" s="3" customFormat="1" x14ac:dyDescent="0.25">
      <c r="A1120" s="2"/>
      <c r="B1120" s="18"/>
      <c r="C1120"/>
      <c r="D1120"/>
      <c r="E1120"/>
      <c r="F1120"/>
      <c r="G1120"/>
      <c r="H1120" t="str">
        <f t="shared" si="22"/>
        <v xml:space="preserve"> </v>
      </c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</row>
    <row r="1121" spans="1:26" s="3" customFormat="1" x14ac:dyDescent="0.25">
      <c r="A1121" s="2"/>
      <c r="B1121" s="18"/>
      <c r="C1121"/>
      <c r="D1121"/>
      <c r="E1121"/>
      <c r="F1121"/>
      <c r="G1121"/>
      <c r="H1121" t="str">
        <f t="shared" si="22"/>
        <v xml:space="preserve"> </v>
      </c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</row>
    <row r="1122" spans="1:26" s="3" customFormat="1" x14ac:dyDescent="0.25">
      <c r="A1122" s="2"/>
      <c r="B1122" s="18"/>
      <c r="C1122"/>
      <c r="D1122"/>
      <c r="E1122"/>
      <c r="F1122"/>
      <c r="G1122"/>
      <c r="H1122" t="str">
        <f t="shared" si="22"/>
        <v xml:space="preserve"> </v>
      </c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</row>
    <row r="1123" spans="1:26" s="3" customFormat="1" x14ac:dyDescent="0.25">
      <c r="A1123" s="2"/>
      <c r="B1123" s="18"/>
      <c r="C1123"/>
      <c r="D1123"/>
      <c r="E1123"/>
      <c r="F1123"/>
      <c r="G1123"/>
      <c r="H1123" t="str">
        <f t="shared" si="22"/>
        <v xml:space="preserve"> </v>
      </c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</row>
    <row r="1124" spans="1:26" s="3" customFormat="1" x14ac:dyDescent="0.25">
      <c r="A1124" s="2"/>
      <c r="B1124" s="18"/>
      <c r="C1124"/>
      <c r="D1124"/>
      <c r="E1124"/>
      <c r="F1124"/>
      <c r="G1124"/>
      <c r="H1124" t="str">
        <f t="shared" si="22"/>
        <v xml:space="preserve"> </v>
      </c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</row>
    <row r="1125" spans="1:26" s="3" customFormat="1" x14ac:dyDescent="0.25">
      <c r="A1125" s="2"/>
      <c r="B1125" s="18"/>
      <c r="C1125"/>
      <c r="D1125"/>
      <c r="E1125"/>
      <c r="F1125"/>
      <c r="G1125"/>
      <c r="H1125" t="str">
        <f t="shared" si="22"/>
        <v xml:space="preserve"> </v>
      </c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</row>
    <row r="1126" spans="1:26" s="3" customFormat="1" x14ac:dyDescent="0.25">
      <c r="A1126" s="2"/>
      <c r="B1126" s="18"/>
      <c r="C1126"/>
      <c r="D1126"/>
      <c r="E1126"/>
      <c r="F1126"/>
      <c r="G1126"/>
      <c r="H1126" t="str">
        <f t="shared" si="22"/>
        <v xml:space="preserve"> </v>
      </c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</row>
    <row r="1127" spans="1:26" s="3" customFormat="1" x14ac:dyDescent="0.25">
      <c r="A1127" s="2"/>
      <c r="B1127" s="18"/>
      <c r="C1127"/>
      <c r="D1127"/>
      <c r="E1127"/>
      <c r="F1127"/>
      <c r="G1127"/>
      <c r="H1127" t="str">
        <f t="shared" si="22"/>
        <v xml:space="preserve"> </v>
      </c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</row>
    <row r="1128" spans="1:26" s="3" customFormat="1" x14ac:dyDescent="0.25">
      <c r="A1128" s="2"/>
      <c r="B1128" s="18"/>
      <c r="C1128"/>
      <c r="D1128"/>
      <c r="E1128"/>
      <c r="F1128"/>
      <c r="G1128"/>
      <c r="H1128" t="str">
        <f t="shared" si="22"/>
        <v xml:space="preserve"> </v>
      </c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</row>
    <row r="1129" spans="1:26" s="3" customFormat="1" x14ac:dyDescent="0.25">
      <c r="A1129" s="2"/>
      <c r="B1129" s="18"/>
      <c r="C1129"/>
      <c r="D1129"/>
      <c r="E1129"/>
      <c r="F1129"/>
      <c r="G1129"/>
      <c r="H1129" t="str">
        <f t="shared" si="22"/>
        <v xml:space="preserve"> </v>
      </c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</row>
    <row r="1130" spans="1:26" s="3" customFormat="1" x14ac:dyDescent="0.25">
      <c r="A1130" s="2"/>
      <c r="B1130" s="18"/>
      <c r="C1130"/>
      <c r="D1130"/>
      <c r="E1130"/>
      <c r="F1130"/>
      <c r="G1130"/>
      <c r="H1130" t="str">
        <f t="shared" si="22"/>
        <v xml:space="preserve"> </v>
      </c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</row>
    <row r="1131" spans="1:26" s="3" customFormat="1" x14ac:dyDescent="0.25">
      <c r="A1131" s="2"/>
      <c r="B1131" s="18"/>
      <c r="C1131"/>
      <c r="D1131"/>
      <c r="E1131"/>
      <c r="F1131"/>
      <c r="G1131"/>
      <c r="H1131" t="str">
        <f t="shared" si="22"/>
        <v xml:space="preserve"> </v>
      </c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</row>
    <row r="1132" spans="1:26" s="3" customFormat="1" x14ac:dyDescent="0.25">
      <c r="A1132" s="2"/>
      <c r="B1132" s="18"/>
      <c r="C1132"/>
      <c r="D1132"/>
      <c r="E1132"/>
      <c r="F1132"/>
      <c r="G1132"/>
      <c r="H1132" t="str">
        <f t="shared" si="22"/>
        <v xml:space="preserve"> </v>
      </c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</row>
    <row r="1133" spans="1:26" s="3" customFormat="1" x14ac:dyDescent="0.25">
      <c r="A1133" s="2"/>
      <c r="B1133" s="18"/>
      <c r="C1133"/>
      <c r="D1133"/>
      <c r="E1133"/>
      <c r="F1133"/>
      <c r="G1133"/>
      <c r="H1133" t="str">
        <f t="shared" si="22"/>
        <v xml:space="preserve"> </v>
      </c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</row>
    <row r="1134" spans="1:26" s="3" customFormat="1" x14ac:dyDescent="0.25">
      <c r="A1134" s="2"/>
      <c r="B1134" s="18"/>
      <c r="C1134"/>
      <c r="D1134"/>
      <c r="E1134"/>
      <c r="F1134"/>
      <c r="G1134"/>
      <c r="H1134" t="str">
        <f t="shared" si="22"/>
        <v xml:space="preserve"> </v>
      </c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</row>
    <row r="1135" spans="1:26" s="3" customFormat="1" x14ac:dyDescent="0.25">
      <c r="A1135" s="2"/>
      <c r="B1135" s="18"/>
      <c r="C1135"/>
      <c r="D1135"/>
      <c r="E1135"/>
      <c r="F1135"/>
      <c r="G1135"/>
      <c r="H1135" t="str">
        <f t="shared" si="22"/>
        <v xml:space="preserve"> </v>
      </c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</row>
    <row r="1136" spans="1:26" s="3" customFormat="1" x14ac:dyDescent="0.25">
      <c r="A1136" s="2"/>
      <c r="B1136" s="18"/>
      <c r="C1136"/>
      <c r="D1136"/>
      <c r="E1136"/>
      <c r="F1136"/>
      <c r="G1136"/>
      <c r="H1136" t="str">
        <f t="shared" si="22"/>
        <v xml:space="preserve"> </v>
      </c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</row>
    <row r="1137" spans="1:26" s="3" customFormat="1" x14ac:dyDescent="0.25">
      <c r="A1137" s="2"/>
      <c r="B1137" s="18"/>
      <c r="C1137"/>
      <c r="D1137"/>
      <c r="E1137"/>
      <c r="F1137"/>
      <c r="G1137"/>
      <c r="H1137" t="str">
        <f t="shared" ref="H1137:H1200" si="23">IF(E1137="INTERFACE",G1137," ")</f>
        <v xml:space="preserve"> </v>
      </c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</row>
    <row r="1138" spans="1:26" s="3" customFormat="1" x14ac:dyDescent="0.25">
      <c r="A1138" s="2"/>
      <c r="B1138" s="18"/>
      <c r="C1138"/>
      <c r="D1138"/>
      <c r="E1138"/>
      <c r="F1138"/>
      <c r="G1138"/>
      <c r="H1138" t="str">
        <f t="shared" si="23"/>
        <v xml:space="preserve"> </v>
      </c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</row>
    <row r="1139" spans="1:26" s="3" customFormat="1" x14ac:dyDescent="0.25">
      <c r="A1139" s="2"/>
      <c r="B1139" s="18"/>
      <c r="C1139"/>
      <c r="D1139"/>
      <c r="E1139"/>
      <c r="F1139"/>
      <c r="G1139"/>
      <c r="H1139" t="str">
        <f t="shared" si="23"/>
        <v xml:space="preserve"> </v>
      </c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</row>
    <row r="1140" spans="1:26" s="3" customFormat="1" x14ac:dyDescent="0.25">
      <c r="A1140" s="2"/>
      <c r="B1140" s="18"/>
      <c r="C1140"/>
      <c r="D1140"/>
      <c r="E1140"/>
      <c r="F1140"/>
      <c r="G1140"/>
      <c r="H1140" t="str">
        <f t="shared" si="23"/>
        <v xml:space="preserve"> </v>
      </c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</row>
    <row r="1141" spans="1:26" s="3" customFormat="1" x14ac:dyDescent="0.25">
      <c r="A1141" s="2"/>
      <c r="B1141" s="18"/>
      <c r="C1141"/>
      <c r="D1141"/>
      <c r="E1141"/>
      <c r="F1141"/>
      <c r="G1141"/>
      <c r="H1141" t="str">
        <f t="shared" si="23"/>
        <v xml:space="preserve"> </v>
      </c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</row>
    <row r="1142" spans="1:26" s="3" customFormat="1" x14ac:dyDescent="0.25">
      <c r="A1142" s="2"/>
      <c r="B1142" s="18"/>
      <c r="C1142"/>
      <c r="D1142"/>
      <c r="E1142"/>
      <c r="F1142"/>
      <c r="G1142"/>
      <c r="H1142" t="str">
        <f t="shared" si="23"/>
        <v xml:space="preserve"> </v>
      </c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</row>
    <row r="1143" spans="1:26" s="3" customFormat="1" x14ac:dyDescent="0.25">
      <c r="A1143" s="2"/>
      <c r="B1143" s="18"/>
      <c r="C1143"/>
      <c r="D1143"/>
      <c r="E1143"/>
      <c r="F1143"/>
      <c r="G1143"/>
      <c r="H1143" t="str">
        <f t="shared" si="23"/>
        <v xml:space="preserve"> </v>
      </c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</row>
    <row r="1144" spans="1:26" s="3" customFormat="1" x14ac:dyDescent="0.25">
      <c r="A1144" s="2"/>
      <c r="B1144" s="18"/>
      <c r="C1144"/>
      <c r="D1144"/>
      <c r="E1144"/>
      <c r="F1144"/>
      <c r="G1144"/>
      <c r="H1144" t="str">
        <f t="shared" si="23"/>
        <v xml:space="preserve"> </v>
      </c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</row>
    <row r="1145" spans="1:26" s="3" customFormat="1" x14ac:dyDescent="0.25">
      <c r="A1145" s="2"/>
      <c r="B1145" s="18"/>
      <c r="C1145"/>
      <c r="D1145"/>
      <c r="E1145"/>
      <c r="F1145"/>
      <c r="G1145"/>
      <c r="H1145" t="str">
        <f t="shared" si="23"/>
        <v xml:space="preserve"> </v>
      </c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</row>
    <row r="1146" spans="1:26" s="3" customFormat="1" x14ac:dyDescent="0.25">
      <c r="A1146" s="2"/>
      <c r="B1146" s="18"/>
      <c r="C1146"/>
      <c r="D1146"/>
      <c r="E1146"/>
      <c r="F1146"/>
      <c r="G1146"/>
      <c r="H1146" t="str">
        <f t="shared" si="23"/>
        <v xml:space="preserve"> </v>
      </c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</row>
    <row r="1147" spans="1:26" s="3" customFormat="1" x14ac:dyDescent="0.25">
      <c r="A1147" s="2"/>
      <c r="B1147" s="18"/>
      <c r="C1147"/>
      <c r="D1147"/>
      <c r="E1147"/>
      <c r="F1147"/>
      <c r="G1147"/>
      <c r="H1147" t="str">
        <f t="shared" si="23"/>
        <v xml:space="preserve"> </v>
      </c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</row>
    <row r="1148" spans="1:26" s="3" customFormat="1" x14ac:dyDescent="0.25">
      <c r="A1148" s="2"/>
      <c r="B1148" s="18"/>
      <c r="C1148"/>
      <c r="D1148"/>
      <c r="E1148"/>
      <c r="F1148"/>
      <c r="G1148"/>
      <c r="H1148" t="str">
        <f t="shared" si="23"/>
        <v xml:space="preserve"> </v>
      </c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</row>
    <row r="1149" spans="1:26" s="3" customFormat="1" x14ac:dyDescent="0.25">
      <c r="A1149" s="2"/>
      <c r="B1149" s="18"/>
      <c r="C1149"/>
      <c r="D1149"/>
      <c r="E1149"/>
      <c r="F1149"/>
      <c r="G1149"/>
      <c r="H1149" t="str">
        <f t="shared" si="23"/>
        <v xml:space="preserve"> </v>
      </c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</row>
    <row r="1150" spans="1:26" s="3" customFormat="1" x14ac:dyDescent="0.25">
      <c r="A1150" s="2"/>
      <c r="B1150" s="18"/>
      <c r="C1150"/>
      <c r="D1150"/>
      <c r="E1150"/>
      <c r="F1150"/>
      <c r="G1150"/>
      <c r="H1150" t="str">
        <f t="shared" si="23"/>
        <v xml:space="preserve"> </v>
      </c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</row>
    <row r="1151" spans="1:26" s="3" customFormat="1" x14ac:dyDescent="0.25">
      <c r="A1151" s="2"/>
      <c r="B1151" s="18"/>
      <c r="C1151"/>
      <c r="D1151"/>
      <c r="E1151"/>
      <c r="F1151"/>
      <c r="G1151"/>
      <c r="H1151" t="str">
        <f t="shared" si="23"/>
        <v xml:space="preserve"> </v>
      </c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</row>
    <row r="1152" spans="1:26" s="3" customFormat="1" x14ac:dyDescent="0.25">
      <c r="A1152" s="2"/>
      <c r="B1152" s="18"/>
      <c r="C1152"/>
      <c r="D1152"/>
      <c r="E1152"/>
      <c r="F1152"/>
      <c r="G1152"/>
      <c r="H1152" t="str">
        <f t="shared" si="23"/>
        <v xml:space="preserve"> </v>
      </c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</row>
    <row r="1153" spans="1:26" s="3" customFormat="1" x14ac:dyDescent="0.25">
      <c r="A1153" s="2"/>
      <c r="B1153" s="18"/>
      <c r="C1153"/>
      <c r="D1153"/>
      <c r="E1153"/>
      <c r="F1153"/>
      <c r="G1153"/>
      <c r="H1153" t="str">
        <f t="shared" si="23"/>
        <v xml:space="preserve"> </v>
      </c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</row>
    <row r="1154" spans="1:26" s="3" customFormat="1" x14ac:dyDescent="0.25">
      <c r="A1154" s="2"/>
      <c r="B1154" s="18"/>
      <c r="C1154"/>
      <c r="D1154"/>
      <c r="E1154"/>
      <c r="F1154"/>
      <c r="G1154"/>
      <c r="H1154" t="str">
        <f t="shared" si="23"/>
        <v xml:space="preserve"> </v>
      </c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</row>
    <row r="1155" spans="1:26" s="3" customFormat="1" x14ac:dyDescent="0.25">
      <c r="A1155" s="2"/>
      <c r="B1155" s="18"/>
      <c r="C1155"/>
      <c r="D1155"/>
      <c r="E1155"/>
      <c r="F1155"/>
      <c r="G1155"/>
      <c r="H1155" t="str">
        <f t="shared" si="23"/>
        <v xml:space="preserve"> </v>
      </c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</row>
    <row r="1156" spans="1:26" s="3" customFormat="1" x14ac:dyDescent="0.25">
      <c r="A1156" s="2"/>
      <c r="B1156" s="18"/>
      <c r="C1156"/>
      <c r="D1156"/>
      <c r="E1156"/>
      <c r="F1156"/>
      <c r="G1156"/>
      <c r="H1156" t="str">
        <f t="shared" si="23"/>
        <v xml:space="preserve"> </v>
      </c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</row>
    <row r="1157" spans="1:26" s="3" customFormat="1" x14ac:dyDescent="0.25">
      <c r="A1157" s="2"/>
      <c r="B1157" s="18"/>
      <c r="C1157"/>
      <c r="D1157"/>
      <c r="E1157"/>
      <c r="F1157"/>
      <c r="G1157"/>
      <c r="H1157" t="str">
        <f t="shared" si="23"/>
        <v xml:space="preserve"> </v>
      </c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</row>
    <row r="1158" spans="1:26" s="3" customFormat="1" x14ac:dyDescent="0.25">
      <c r="A1158" s="2"/>
      <c r="B1158" s="18"/>
      <c r="C1158"/>
      <c r="D1158"/>
      <c r="E1158"/>
      <c r="F1158"/>
      <c r="G1158"/>
      <c r="H1158" t="str">
        <f t="shared" si="23"/>
        <v xml:space="preserve"> </v>
      </c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</row>
    <row r="1159" spans="1:26" s="3" customFormat="1" x14ac:dyDescent="0.25">
      <c r="A1159" s="2"/>
      <c r="B1159" s="18"/>
      <c r="C1159"/>
      <c r="D1159"/>
      <c r="E1159"/>
      <c r="F1159"/>
      <c r="G1159"/>
      <c r="H1159" t="str">
        <f t="shared" si="23"/>
        <v xml:space="preserve"> </v>
      </c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</row>
    <row r="1160" spans="1:26" s="3" customFormat="1" x14ac:dyDescent="0.25">
      <c r="A1160" s="2"/>
      <c r="B1160" s="18"/>
      <c r="C1160"/>
      <c r="D1160"/>
      <c r="E1160"/>
      <c r="F1160"/>
      <c r="G1160"/>
      <c r="H1160" t="str">
        <f t="shared" si="23"/>
        <v xml:space="preserve"> </v>
      </c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</row>
    <row r="1161" spans="1:26" s="3" customFormat="1" x14ac:dyDescent="0.25">
      <c r="A1161" s="2"/>
      <c r="B1161" s="18"/>
      <c r="C1161"/>
      <c r="D1161"/>
      <c r="E1161"/>
      <c r="F1161"/>
      <c r="G1161"/>
      <c r="H1161" t="str">
        <f t="shared" si="23"/>
        <v xml:space="preserve"> </v>
      </c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</row>
    <row r="1162" spans="1:26" s="3" customFormat="1" x14ac:dyDescent="0.25">
      <c r="A1162" s="2"/>
      <c r="B1162" s="18"/>
      <c r="C1162"/>
      <c r="D1162"/>
      <c r="E1162"/>
      <c r="F1162"/>
      <c r="G1162"/>
      <c r="H1162" t="str">
        <f t="shared" si="23"/>
        <v xml:space="preserve"> </v>
      </c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</row>
    <row r="1163" spans="1:26" s="3" customFormat="1" x14ac:dyDescent="0.25">
      <c r="A1163" s="2"/>
      <c r="B1163" s="18"/>
      <c r="C1163"/>
      <c r="D1163"/>
      <c r="E1163"/>
      <c r="F1163"/>
      <c r="G1163"/>
      <c r="H1163" t="str">
        <f t="shared" si="23"/>
        <v xml:space="preserve"> </v>
      </c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</row>
    <row r="1164" spans="1:26" s="3" customFormat="1" x14ac:dyDescent="0.25">
      <c r="A1164" s="2"/>
      <c r="B1164" s="18"/>
      <c r="C1164"/>
      <c r="D1164"/>
      <c r="E1164"/>
      <c r="F1164"/>
      <c r="G1164"/>
      <c r="H1164" t="str">
        <f t="shared" si="23"/>
        <v xml:space="preserve"> </v>
      </c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</row>
    <row r="1165" spans="1:26" s="3" customFormat="1" x14ac:dyDescent="0.25">
      <c r="A1165" s="2"/>
      <c r="B1165" s="18"/>
      <c r="C1165"/>
      <c r="D1165"/>
      <c r="E1165"/>
      <c r="F1165"/>
      <c r="G1165"/>
      <c r="H1165" t="str">
        <f t="shared" si="23"/>
        <v xml:space="preserve"> </v>
      </c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</row>
    <row r="1166" spans="1:26" s="3" customFormat="1" x14ac:dyDescent="0.25">
      <c r="A1166" s="2"/>
      <c r="B1166" s="18"/>
      <c r="C1166"/>
      <c r="D1166"/>
      <c r="E1166"/>
      <c r="F1166"/>
      <c r="G1166"/>
      <c r="H1166" t="str">
        <f t="shared" si="23"/>
        <v xml:space="preserve"> </v>
      </c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</row>
    <row r="1167" spans="1:26" s="3" customFormat="1" x14ac:dyDescent="0.25">
      <c r="A1167" s="2"/>
      <c r="B1167" s="18"/>
      <c r="C1167"/>
      <c r="D1167"/>
      <c r="E1167"/>
      <c r="F1167"/>
      <c r="G1167"/>
      <c r="H1167" t="str">
        <f t="shared" si="23"/>
        <v xml:space="preserve"> </v>
      </c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</row>
    <row r="1168" spans="1:26" s="3" customFormat="1" x14ac:dyDescent="0.25">
      <c r="A1168" s="2"/>
      <c r="B1168" s="18"/>
      <c r="C1168"/>
      <c r="D1168"/>
      <c r="E1168"/>
      <c r="F1168"/>
      <c r="G1168"/>
      <c r="H1168" t="str">
        <f t="shared" si="23"/>
        <v xml:space="preserve"> </v>
      </c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</row>
    <row r="1169" spans="1:26" s="3" customFormat="1" x14ac:dyDescent="0.25">
      <c r="A1169" s="2"/>
      <c r="B1169" s="18"/>
      <c r="C1169"/>
      <c r="D1169"/>
      <c r="E1169"/>
      <c r="F1169"/>
      <c r="G1169"/>
      <c r="H1169" t="str">
        <f t="shared" si="23"/>
        <v xml:space="preserve"> </v>
      </c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</row>
    <row r="1170" spans="1:26" s="3" customFormat="1" x14ac:dyDescent="0.25">
      <c r="A1170" s="2"/>
      <c r="B1170" s="18"/>
      <c r="C1170"/>
      <c r="D1170"/>
      <c r="E1170"/>
      <c r="F1170"/>
      <c r="G1170"/>
      <c r="H1170" t="str">
        <f t="shared" si="23"/>
        <v xml:space="preserve"> </v>
      </c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</row>
    <row r="1171" spans="1:26" s="3" customFormat="1" x14ac:dyDescent="0.25">
      <c r="A1171" s="2"/>
      <c r="B1171" s="18"/>
      <c r="C1171"/>
      <c r="D1171"/>
      <c r="E1171"/>
      <c r="F1171"/>
      <c r="G1171"/>
      <c r="H1171" t="str">
        <f t="shared" si="23"/>
        <v xml:space="preserve"> </v>
      </c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</row>
    <row r="1172" spans="1:26" s="3" customFormat="1" x14ac:dyDescent="0.25">
      <c r="A1172" s="2"/>
      <c r="B1172" s="18"/>
      <c r="C1172"/>
      <c r="D1172"/>
      <c r="E1172"/>
      <c r="F1172"/>
      <c r="G1172"/>
      <c r="H1172" t="str">
        <f t="shared" si="23"/>
        <v xml:space="preserve"> </v>
      </c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</row>
    <row r="1173" spans="1:26" s="3" customFormat="1" x14ac:dyDescent="0.25">
      <c r="A1173" s="2"/>
      <c r="B1173" s="18"/>
      <c r="C1173"/>
      <c r="D1173"/>
      <c r="E1173"/>
      <c r="F1173"/>
      <c r="G1173"/>
      <c r="H1173" t="str">
        <f t="shared" si="23"/>
        <v xml:space="preserve"> </v>
      </c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</row>
    <row r="1174" spans="1:26" s="3" customFormat="1" x14ac:dyDescent="0.25">
      <c r="A1174" s="2"/>
      <c r="B1174" s="18"/>
      <c r="C1174"/>
      <c r="D1174"/>
      <c r="E1174"/>
      <c r="F1174"/>
      <c r="G1174"/>
      <c r="H1174" t="str">
        <f t="shared" si="23"/>
        <v xml:space="preserve"> </v>
      </c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</row>
    <row r="1175" spans="1:26" s="3" customFormat="1" x14ac:dyDescent="0.25">
      <c r="A1175" s="2"/>
      <c r="B1175" s="18"/>
      <c r="C1175"/>
      <c r="D1175"/>
      <c r="E1175"/>
      <c r="F1175"/>
      <c r="G1175"/>
      <c r="H1175" t="str">
        <f t="shared" si="23"/>
        <v xml:space="preserve"> </v>
      </c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</row>
    <row r="1176" spans="1:26" s="3" customFormat="1" x14ac:dyDescent="0.25">
      <c r="A1176" s="2"/>
      <c r="B1176" s="18"/>
      <c r="C1176"/>
      <c r="D1176"/>
      <c r="E1176"/>
      <c r="F1176"/>
      <c r="G1176"/>
      <c r="H1176" t="str">
        <f t="shared" si="23"/>
        <v xml:space="preserve"> </v>
      </c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</row>
    <row r="1177" spans="1:26" s="3" customFormat="1" x14ac:dyDescent="0.25">
      <c r="A1177" s="2"/>
      <c r="B1177" s="18"/>
      <c r="C1177"/>
      <c r="D1177"/>
      <c r="E1177"/>
      <c r="F1177"/>
      <c r="G1177"/>
      <c r="H1177" t="str">
        <f t="shared" si="23"/>
        <v xml:space="preserve"> </v>
      </c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</row>
    <row r="1178" spans="1:26" s="3" customFormat="1" x14ac:dyDescent="0.25">
      <c r="A1178" s="2"/>
      <c r="B1178" s="18"/>
      <c r="C1178"/>
      <c r="D1178"/>
      <c r="E1178"/>
      <c r="F1178"/>
      <c r="G1178"/>
      <c r="H1178" t="str">
        <f t="shared" si="23"/>
        <v xml:space="preserve"> </v>
      </c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</row>
    <row r="1179" spans="1:26" s="3" customFormat="1" x14ac:dyDescent="0.25">
      <c r="A1179" s="2"/>
      <c r="B1179" s="18"/>
      <c r="C1179"/>
      <c r="D1179"/>
      <c r="E1179"/>
      <c r="F1179"/>
      <c r="G1179"/>
      <c r="H1179" t="str">
        <f t="shared" si="23"/>
        <v xml:space="preserve"> </v>
      </c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</row>
    <row r="1180" spans="1:26" s="3" customFormat="1" x14ac:dyDescent="0.25">
      <c r="A1180" s="2"/>
      <c r="B1180" s="18"/>
      <c r="C1180"/>
      <c r="D1180"/>
      <c r="E1180"/>
      <c r="F1180"/>
      <c r="G1180"/>
      <c r="H1180" t="str">
        <f t="shared" si="23"/>
        <v xml:space="preserve"> </v>
      </c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</row>
    <row r="1181" spans="1:26" s="3" customFormat="1" x14ac:dyDescent="0.25">
      <c r="A1181" s="2"/>
      <c r="B1181" s="18"/>
      <c r="C1181"/>
      <c r="D1181"/>
      <c r="E1181"/>
      <c r="F1181"/>
      <c r="G1181"/>
      <c r="H1181" t="str">
        <f t="shared" si="23"/>
        <v xml:space="preserve"> </v>
      </c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</row>
    <row r="1182" spans="1:26" s="3" customFormat="1" x14ac:dyDescent="0.25">
      <c r="A1182" s="2"/>
      <c r="B1182" s="18"/>
      <c r="C1182"/>
      <c r="D1182"/>
      <c r="E1182"/>
      <c r="F1182"/>
      <c r="G1182"/>
      <c r="H1182" t="str">
        <f t="shared" si="23"/>
        <v xml:space="preserve"> </v>
      </c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</row>
    <row r="1183" spans="1:26" s="3" customFormat="1" x14ac:dyDescent="0.25">
      <c r="A1183" s="2"/>
      <c r="B1183" s="18"/>
      <c r="C1183"/>
      <c r="D1183"/>
      <c r="E1183"/>
      <c r="F1183"/>
      <c r="G1183"/>
      <c r="H1183" t="str">
        <f t="shared" si="23"/>
        <v xml:space="preserve"> </v>
      </c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</row>
    <row r="1184" spans="1:26" s="3" customFormat="1" x14ac:dyDescent="0.25">
      <c r="A1184" s="2"/>
      <c r="B1184" s="18"/>
      <c r="C1184"/>
      <c r="D1184"/>
      <c r="E1184"/>
      <c r="F1184"/>
      <c r="G1184"/>
      <c r="H1184" t="str">
        <f t="shared" si="23"/>
        <v xml:space="preserve"> </v>
      </c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</row>
    <row r="1185" spans="1:26" s="3" customFormat="1" x14ac:dyDescent="0.25">
      <c r="A1185" s="2"/>
      <c r="B1185" s="18"/>
      <c r="C1185"/>
      <c r="D1185"/>
      <c r="E1185"/>
      <c r="F1185"/>
      <c r="G1185"/>
      <c r="H1185" t="str">
        <f t="shared" si="23"/>
        <v xml:space="preserve"> </v>
      </c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</row>
    <row r="1186" spans="1:26" s="3" customFormat="1" x14ac:dyDescent="0.25">
      <c r="A1186" s="2"/>
      <c r="B1186" s="18"/>
      <c r="C1186"/>
      <c r="D1186"/>
      <c r="E1186"/>
      <c r="F1186"/>
      <c r="G1186"/>
      <c r="H1186" t="str">
        <f t="shared" si="23"/>
        <v xml:space="preserve"> </v>
      </c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</row>
    <row r="1187" spans="1:26" s="3" customFormat="1" x14ac:dyDescent="0.25">
      <c r="A1187" s="2"/>
      <c r="B1187" s="18"/>
      <c r="C1187"/>
      <c r="D1187"/>
      <c r="E1187"/>
      <c r="F1187"/>
      <c r="G1187"/>
      <c r="H1187" t="str">
        <f t="shared" si="23"/>
        <v xml:space="preserve"> </v>
      </c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</row>
    <row r="1188" spans="1:26" s="3" customFormat="1" x14ac:dyDescent="0.25">
      <c r="A1188" s="2"/>
      <c r="B1188" s="18"/>
      <c r="C1188"/>
      <c r="D1188"/>
      <c r="E1188"/>
      <c r="F1188"/>
      <c r="G1188"/>
      <c r="H1188" t="str">
        <f t="shared" si="23"/>
        <v xml:space="preserve"> </v>
      </c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</row>
    <row r="1189" spans="1:26" s="3" customFormat="1" x14ac:dyDescent="0.25">
      <c r="A1189" s="2"/>
      <c r="B1189" s="18"/>
      <c r="C1189"/>
      <c r="D1189"/>
      <c r="E1189"/>
      <c r="F1189"/>
      <c r="G1189"/>
      <c r="H1189" t="str">
        <f t="shared" si="23"/>
        <v xml:space="preserve"> </v>
      </c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</row>
    <row r="1190" spans="1:26" s="3" customFormat="1" x14ac:dyDescent="0.25">
      <c r="A1190" s="2"/>
      <c r="B1190" s="18"/>
      <c r="C1190"/>
      <c r="D1190"/>
      <c r="E1190"/>
      <c r="F1190"/>
      <c r="G1190"/>
      <c r="H1190" t="str">
        <f t="shared" si="23"/>
        <v xml:space="preserve"> </v>
      </c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</row>
    <row r="1191" spans="1:26" s="3" customFormat="1" x14ac:dyDescent="0.25">
      <c r="A1191" s="2"/>
      <c r="B1191" s="18"/>
      <c r="C1191"/>
      <c r="D1191"/>
      <c r="E1191"/>
      <c r="F1191"/>
      <c r="G1191"/>
      <c r="H1191" t="str">
        <f t="shared" si="23"/>
        <v xml:space="preserve"> </v>
      </c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</row>
    <row r="1192" spans="1:26" s="3" customFormat="1" x14ac:dyDescent="0.25">
      <c r="A1192" s="2"/>
      <c r="B1192" s="18"/>
      <c r="C1192"/>
      <c r="D1192"/>
      <c r="E1192"/>
      <c r="F1192"/>
      <c r="G1192"/>
      <c r="H1192" t="str">
        <f t="shared" si="23"/>
        <v xml:space="preserve"> </v>
      </c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</row>
    <row r="1193" spans="1:26" s="3" customFormat="1" x14ac:dyDescent="0.25">
      <c r="A1193" s="2"/>
      <c r="B1193" s="18"/>
      <c r="C1193"/>
      <c r="D1193"/>
      <c r="E1193"/>
      <c r="F1193"/>
      <c r="G1193"/>
      <c r="H1193" t="str">
        <f t="shared" si="23"/>
        <v xml:space="preserve"> </v>
      </c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</row>
    <row r="1194" spans="1:26" s="3" customFormat="1" x14ac:dyDescent="0.25">
      <c r="A1194" s="2"/>
      <c r="B1194" s="18"/>
      <c r="C1194"/>
      <c r="D1194"/>
      <c r="E1194"/>
      <c r="F1194"/>
      <c r="G1194"/>
      <c r="H1194" t="str">
        <f t="shared" si="23"/>
        <v xml:space="preserve"> </v>
      </c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</row>
    <row r="1195" spans="1:26" s="3" customFormat="1" x14ac:dyDescent="0.25">
      <c r="A1195" s="2"/>
      <c r="B1195" s="18"/>
      <c r="C1195"/>
      <c r="D1195"/>
      <c r="E1195"/>
      <c r="F1195"/>
      <c r="G1195"/>
      <c r="H1195" t="str">
        <f t="shared" si="23"/>
        <v xml:space="preserve"> </v>
      </c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</row>
    <row r="1196" spans="1:26" s="3" customFormat="1" x14ac:dyDescent="0.25">
      <c r="A1196" s="2"/>
      <c r="B1196" s="18"/>
      <c r="C1196"/>
      <c r="D1196"/>
      <c r="E1196"/>
      <c r="F1196"/>
      <c r="G1196"/>
      <c r="H1196" t="str">
        <f t="shared" si="23"/>
        <v xml:space="preserve"> </v>
      </c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</row>
    <row r="1197" spans="1:26" s="3" customFormat="1" x14ac:dyDescent="0.25">
      <c r="A1197" s="2"/>
      <c r="B1197" s="18"/>
      <c r="C1197"/>
      <c r="D1197"/>
      <c r="E1197"/>
      <c r="F1197"/>
      <c r="G1197"/>
      <c r="H1197" t="str">
        <f t="shared" si="23"/>
        <v xml:space="preserve"> </v>
      </c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</row>
    <row r="1198" spans="1:26" s="3" customFormat="1" x14ac:dyDescent="0.25">
      <c r="A1198" s="2"/>
      <c r="B1198" s="18"/>
      <c r="C1198"/>
      <c r="D1198"/>
      <c r="E1198"/>
      <c r="F1198"/>
      <c r="G1198"/>
      <c r="H1198" t="str">
        <f t="shared" si="23"/>
        <v xml:space="preserve"> </v>
      </c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</row>
    <row r="1199" spans="1:26" s="3" customFormat="1" x14ac:dyDescent="0.25">
      <c r="A1199" s="2"/>
      <c r="B1199" s="18"/>
      <c r="C1199"/>
      <c r="D1199"/>
      <c r="E1199"/>
      <c r="F1199"/>
      <c r="G1199"/>
      <c r="H1199" t="str">
        <f t="shared" si="23"/>
        <v xml:space="preserve"> </v>
      </c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</row>
    <row r="1200" spans="1:26" s="3" customFormat="1" x14ac:dyDescent="0.25">
      <c r="A1200" s="2"/>
      <c r="B1200" s="18"/>
      <c r="C1200"/>
      <c r="D1200"/>
      <c r="E1200"/>
      <c r="F1200"/>
      <c r="G1200"/>
      <c r="H1200" t="str">
        <f t="shared" si="23"/>
        <v xml:space="preserve"> </v>
      </c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</row>
    <row r="1201" spans="1:26" s="3" customFormat="1" x14ac:dyDescent="0.25">
      <c r="A1201" s="2"/>
      <c r="B1201" s="18"/>
      <c r="C1201"/>
      <c r="D1201"/>
      <c r="E1201"/>
      <c r="F1201"/>
      <c r="G1201"/>
      <c r="H1201" t="str">
        <f t="shared" ref="H1201:H1264" si="24">IF(E1201="INTERFACE",G1201," ")</f>
        <v xml:space="preserve"> </v>
      </c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</row>
    <row r="1202" spans="1:26" s="3" customFormat="1" x14ac:dyDescent="0.25">
      <c r="A1202" s="2"/>
      <c r="B1202" s="18"/>
      <c r="C1202"/>
      <c r="D1202"/>
      <c r="E1202"/>
      <c r="F1202"/>
      <c r="G1202"/>
      <c r="H1202" t="str">
        <f t="shared" si="24"/>
        <v xml:space="preserve"> </v>
      </c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</row>
    <row r="1203" spans="1:26" s="3" customFormat="1" x14ac:dyDescent="0.25">
      <c r="A1203" s="2"/>
      <c r="B1203" s="18"/>
      <c r="C1203"/>
      <c r="D1203"/>
      <c r="E1203"/>
      <c r="F1203"/>
      <c r="G1203"/>
      <c r="H1203" t="str">
        <f t="shared" si="24"/>
        <v xml:space="preserve"> </v>
      </c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</row>
    <row r="1204" spans="1:26" s="3" customFormat="1" x14ac:dyDescent="0.25">
      <c r="A1204" s="2"/>
      <c r="B1204" s="18"/>
      <c r="C1204"/>
      <c r="D1204"/>
      <c r="E1204"/>
      <c r="F1204"/>
      <c r="G1204"/>
      <c r="H1204" t="str">
        <f t="shared" si="24"/>
        <v xml:space="preserve"> </v>
      </c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</row>
    <row r="1205" spans="1:26" s="3" customFormat="1" x14ac:dyDescent="0.25">
      <c r="A1205" s="2"/>
      <c r="B1205" s="18"/>
      <c r="C1205"/>
      <c r="D1205"/>
      <c r="E1205"/>
      <c r="F1205"/>
      <c r="G1205"/>
      <c r="H1205" t="str">
        <f t="shared" si="24"/>
        <v xml:space="preserve"> </v>
      </c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</row>
    <row r="1206" spans="1:26" s="3" customFormat="1" x14ac:dyDescent="0.25">
      <c r="A1206" s="2"/>
      <c r="B1206" s="18"/>
      <c r="C1206"/>
      <c r="D1206"/>
      <c r="E1206"/>
      <c r="F1206"/>
      <c r="G1206"/>
      <c r="H1206" t="str">
        <f t="shared" si="24"/>
        <v xml:space="preserve"> </v>
      </c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</row>
    <row r="1207" spans="1:26" s="3" customFormat="1" x14ac:dyDescent="0.25">
      <c r="A1207" s="2"/>
      <c r="B1207" s="18"/>
      <c r="C1207"/>
      <c r="D1207"/>
      <c r="E1207"/>
      <c r="F1207"/>
      <c r="G1207"/>
      <c r="H1207" t="str">
        <f t="shared" si="24"/>
        <v xml:space="preserve"> </v>
      </c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</row>
    <row r="1208" spans="1:26" s="3" customFormat="1" x14ac:dyDescent="0.25">
      <c r="A1208" s="2"/>
      <c r="B1208" s="18"/>
      <c r="C1208"/>
      <c r="D1208"/>
      <c r="E1208"/>
      <c r="F1208"/>
      <c r="G1208"/>
      <c r="H1208" t="str">
        <f t="shared" si="24"/>
        <v xml:space="preserve"> </v>
      </c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</row>
    <row r="1209" spans="1:26" s="3" customFormat="1" x14ac:dyDescent="0.25">
      <c r="A1209" s="2"/>
      <c r="B1209" s="18"/>
      <c r="C1209"/>
      <c r="D1209"/>
      <c r="E1209"/>
      <c r="F1209"/>
      <c r="G1209"/>
      <c r="H1209" t="str">
        <f t="shared" si="24"/>
        <v xml:space="preserve"> </v>
      </c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</row>
    <row r="1210" spans="1:26" s="3" customFormat="1" x14ac:dyDescent="0.25">
      <c r="A1210" s="2"/>
      <c r="B1210" s="18"/>
      <c r="C1210"/>
      <c r="D1210"/>
      <c r="E1210"/>
      <c r="F1210"/>
      <c r="G1210"/>
      <c r="H1210" t="str">
        <f t="shared" si="24"/>
        <v xml:space="preserve"> </v>
      </c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</row>
    <row r="1211" spans="1:26" s="3" customFormat="1" x14ac:dyDescent="0.25">
      <c r="A1211" s="2"/>
      <c r="B1211" s="18"/>
      <c r="C1211"/>
      <c r="D1211"/>
      <c r="E1211"/>
      <c r="F1211"/>
      <c r="G1211"/>
      <c r="H1211" t="str">
        <f t="shared" si="24"/>
        <v xml:space="preserve"> </v>
      </c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</row>
    <row r="1212" spans="1:26" s="3" customFormat="1" x14ac:dyDescent="0.25">
      <c r="A1212" s="2"/>
      <c r="B1212" s="18"/>
      <c r="C1212"/>
      <c r="D1212"/>
      <c r="E1212"/>
      <c r="F1212"/>
      <c r="G1212"/>
      <c r="H1212" t="str">
        <f t="shared" si="24"/>
        <v xml:space="preserve"> </v>
      </c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</row>
    <row r="1213" spans="1:26" s="3" customFormat="1" x14ac:dyDescent="0.25">
      <c r="A1213" s="2"/>
      <c r="B1213" s="18"/>
      <c r="C1213"/>
      <c r="D1213"/>
      <c r="E1213"/>
      <c r="F1213"/>
      <c r="G1213"/>
      <c r="H1213" t="str">
        <f t="shared" si="24"/>
        <v xml:space="preserve"> </v>
      </c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</row>
    <row r="1214" spans="1:26" s="3" customFormat="1" x14ac:dyDescent="0.25">
      <c r="A1214" s="2"/>
      <c r="B1214" s="18"/>
      <c r="C1214"/>
      <c r="D1214"/>
      <c r="E1214"/>
      <c r="F1214"/>
      <c r="G1214"/>
      <c r="H1214" t="str">
        <f t="shared" si="24"/>
        <v xml:space="preserve"> </v>
      </c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</row>
    <row r="1215" spans="1:26" s="3" customFormat="1" x14ac:dyDescent="0.25">
      <c r="A1215" s="2"/>
      <c r="B1215" s="18"/>
      <c r="C1215"/>
      <c r="D1215"/>
      <c r="E1215"/>
      <c r="F1215"/>
      <c r="G1215"/>
      <c r="H1215" t="str">
        <f t="shared" si="24"/>
        <v xml:space="preserve"> </v>
      </c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</row>
    <row r="1216" spans="1:26" s="3" customFormat="1" x14ac:dyDescent="0.25">
      <c r="A1216" s="2"/>
      <c r="B1216" s="18"/>
      <c r="C1216"/>
      <c r="D1216"/>
      <c r="E1216"/>
      <c r="F1216"/>
      <c r="G1216"/>
      <c r="H1216" t="str">
        <f t="shared" si="24"/>
        <v xml:space="preserve"> </v>
      </c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</row>
    <row r="1217" spans="1:26" s="3" customFormat="1" x14ac:dyDescent="0.25">
      <c r="A1217" s="2"/>
      <c r="B1217" s="18"/>
      <c r="C1217"/>
      <c r="D1217"/>
      <c r="E1217"/>
      <c r="F1217"/>
      <c r="G1217"/>
      <c r="H1217" t="str">
        <f t="shared" si="24"/>
        <v xml:space="preserve"> </v>
      </c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</row>
    <row r="1218" spans="1:26" s="3" customFormat="1" x14ac:dyDescent="0.25">
      <c r="A1218" s="2"/>
      <c r="B1218" s="18"/>
      <c r="C1218"/>
      <c r="D1218"/>
      <c r="E1218"/>
      <c r="F1218"/>
      <c r="G1218"/>
      <c r="H1218" t="str">
        <f t="shared" si="24"/>
        <v xml:space="preserve"> </v>
      </c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</row>
    <row r="1219" spans="1:26" s="3" customFormat="1" x14ac:dyDescent="0.25">
      <c r="A1219" s="2"/>
      <c r="B1219" s="18"/>
      <c r="C1219"/>
      <c r="D1219"/>
      <c r="E1219"/>
      <c r="F1219"/>
      <c r="G1219"/>
      <c r="H1219" t="str">
        <f t="shared" si="24"/>
        <v xml:space="preserve"> </v>
      </c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</row>
    <row r="1220" spans="1:26" s="3" customFormat="1" x14ac:dyDescent="0.25">
      <c r="A1220" s="2"/>
      <c r="B1220" s="18"/>
      <c r="C1220"/>
      <c r="D1220"/>
      <c r="E1220"/>
      <c r="F1220"/>
      <c r="G1220"/>
      <c r="H1220" t="str">
        <f t="shared" si="24"/>
        <v xml:space="preserve"> </v>
      </c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</row>
    <row r="1221" spans="1:26" s="3" customFormat="1" x14ac:dyDescent="0.25">
      <c r="A1221" s="2"/>
      <c r="B1221" s="18"/>
      <c r="C1221"/>
      <c r="D1221"/>
      <c r="E1221"/>
      <c r="F1221"/>
      <c r="G1221"/>
      <c r="H1221" t="str">
        <f t="shared" si="24"/>
        <v xml:space="preserve"> </v>
      </c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</row>
    <row r="1222" spans="1:26" s="3" customFormat="1" x14ac:dyDescent="0.25">
      <c r="A1222" s="2"/>
      <c r="B1222" s="18"/>
      <c r="C1222"/>
      <c r="D1222"/>
      <c r="E1222"/>
      <c r="F1222"/>
      <c r="G1222"/>
      <c r="H1222" t="str">
        <f t="shared" si="24"/>
        <v xml:space="preserve"> </v>
      </c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</row>
    <row r="1223" spans="1:26" s="3" customFormat="1" x14ac:dyDescent="0.25">
      <c r="A1223" s="2"/>
      <c r="B1223" s="18"/>
      <c r="C1223"/>
      <c r="D1223"/>
      <c r="E1223"/>
      <c r="F1223"/>
      <c r="G1223"/>
      <c r="H1223" t="str">
        <f t="shared" si="24"/>
        <v xml:space="preserve"> </v>
      </c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</row>
    <row r="1224" spans="1:26" s="3" customFormat="1" x14ac:dyDescent="0.25">
      <c r="A1224" s="2"/>
      <c r="B1224" s="18"/>
      <c r="C1224"/>
      <c r="D1224"/>
      <c r="E1224"/>
      <c r="F1224"/>
      <c r="G1224"/>
      <c r="H1224" t="str">
        <f t="shared" si="24"/>
        <v xml:space="preserve"> </v>
      </c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</row>
    <row r="1225" spans="1:26" s="3" customFormat="1" x14ac:dyDescent="0.25">
      <c r="A1225" s="2"/>
      <c r="B1225" s="18"/>
      <c r="C1225"/>
      <c r="D1225"/>
      <c r="E1225"/>
      <c r="F1225"/>
      <c r="G1225"/>
      <c r="H1225" t="str">
        <f t="shared" si="24"/>
        <v xml:space="preserve"> </v>
      </c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</row>
    <row r="1226" spans="1:26" s="3" customFormat="1" x14ac:dyDescent="0.25">
      <c r="A1226" s="2"/>
      <c r="B1226" s="18"/>
      <c r="C1226"/>
      <c r="D1226"/>
      <c r="E1226"/>
      <c r="F1226"/>
      <c r="G1226"/>
      <c r="H1226" t="str">
        <f t="shared" si="24"/>
        <v xml:space="preserve"> </v>
      </c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</row>
    <row r="1227" spans="1:26" s="3" customFormat="1" x14ac:dyDescent="0.25">
      <c r="A1227" s="2"/>
      <c r="B1227" s="18"/>
      <c r="C1227"/>
      <c r="D1227"/>
      <c r="E1227"/>
      <c r="F1227"/>
      <c r="G1227"/>
      <c r="H1227" t="str">
        <f t="shared" si="24"/>
        <v xml:space="preserve"> </v>
      </c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</row>
    <row r="1228" spans="1:26" s="3" customFormat="1" x14ac:dyDescent="0.25">
      <c r="A1228" s="2"/>
      <c r="B1228" s="18"/>
      <c r="C1228"/>
      <c r="D1228"/>
      <c r="E1228"/>
      <c r="F1228"/>
      <c r="G1228"/>
      <c r="H1228" t="str">
        <f t="shared" si="24"/>
        <v xml:space="preserve"> </v>
      </c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</row>
    <row r="1229" spans="1:26" s="3" customFormat="1" x14ac:dyDescent="0.25">
      <c r="A1229" s="2"/>
      <c r="B1229" s="18"/>
      <c r="C1229"/>
      <c r="D1229"/>
      <c r="E1229"/>
      <c r="F1229"/>
      <c r="G1229"/>
      <c r="H1229" t="str">
        <f t="shared" si="24"/>
        <v xml:space="preserve"> </v>
      </c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</row>
    <row r="1230" spans="1:26" s="3" customFormat="1" x14ac:dyDescent="0.25">
      <c r="A1230" s="2"/>
      <c r="B1230" s="18"/>
      <c r="C1230"/>
      <c r="D1230"/>
      <c r="E1230"/>
      <c r="F1230"/>
      <c r="G1230"/>
      <c r="H1230" t="str">
        <f t="shared" si="24"/>
        <v xml:space="preserve"> </v>
      </c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</row>
    <row r="1231" spans="1:26" s="3" customFormat="1" x14ac:dyDescent="0.25">
      <c r="A1231" s="2"/>
      <c r="B1231" s="18"/>
      <c r="C1231"/>
      <c r="D1231"/>
      <c r="E1231"/>
      <c r="F1231"/>
      <c r="G1231"/>
      <c r="H1231" t="str">
        <f t="shared" si="24"/>
        <v xml:space="preserve"> </v>
      </c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</row>
    <row r="1232" spans="1:26" s="3" customFormat="1" x14ac:dyDescent="0.25">
      <c r="A1232" s="2"/>
      <c r="B1232" s="18"/>
      <c r="C1232"/>
      <c r="D1232"/>
      <c r="E1232"/>
      <c r="F1232"/>
      <c r="G1232"/>
      <c r="H1232" t="str">
        <f t="shared" si="24"/>
        <v xml:space="preserve"> </v>
      </c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</row>
    <row r="1233" spans="1:26" s="3" customFormat="1" x14ac:dyDescent="0.25">
      <c r="A1233" s="2"/>
      <c r="B1233" s="18"/>
      <c r="C1233"/>
      <c r="D1233"/>
      <c r="E1233"/>
      <c r="F1233"/>
      <c r="G1233"/>
      <c r="H1233" t="str">
        <f t="shared" si="24"/>
        <v xml:space="preserve"> </v>
      </c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</row>
    <row r="1234" spans="1:26" s="3" customFormat="1" x14ac:dyDescent="0.25">
      <c r="A1234" s="2"/>
      <c r="B1234" s="18"/>
      <c r="C1234"/>
      <c r="D1234"/>
      <c r="E1234"/>
      <c r="F1234"/>
      <c r="G1234"/>
      <c r="H1234" t="str">
        <f t="shared" si="24"/>
        <v xml:space="preserve"> </v>
      </c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</row>
    <row r="1235" spans="1:26" s="3" customFormat="1" x14ac:dyDescent="0.25">
      <c r="A1235" s="2"/>
      <c r="B1235" s="18"/>
      <c r="C1235"/>
      <c r="D1235"/>
      <c r="E1235"/>
      <c r="F1235"/>
      <c r="G1235"/>
      <c r="H1235" t="str">
        <f t="shared" si="24"/>
        <v xml:space="preserve"> </v>
      </c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</row>
    <row r="1236" spans="1:26" s="3" customFormat="1" x14ac:dyDescent="0.25">
      <c r="A1236" s="2"/>
      <c r="B1236" s="18"/>
      <c r="C1236"/>
      <c r="D1236"/>
      <c r="E1236"/>
      <c r="F1236"/>
      <c r="G1236"/>
      <c r="H1236" t="str">
        <f t="shared" si="24"/>
        <v xml:space="preserve"> </v>
      </c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</row>
    <row r="1237" spans="1:26" s="3" customFormat="1" x14ac:dyDescent="0.25">
      <c r="A1237" s="2"/>
      <c r="B1237" s="18"/>
      <c r="C1237"/>
      <c r="D1237"/>
      <c r="E1237"/>
      <c r="F1237"/>
      <c r="G1237"/>
      <c r="H1237" t="str">
        <f t="shared" si="24"/>
        <v xml:space="preserve"> </v>
      </c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</row>
    <row r="1238" spans="1:26" s="3" customFormat="1" x14ac:dyDescent="0.25">
      <c r="A1238" s="2"/>
      <c r="B1238" s="18"/>
      <c r="C1238"/>
      <c r="D1238"/>
      <c r="E1238"/>
      <c r="F1238"/>
      <c r="G1238"/>
      <c r="H1238" t="str">
        <f t="shared" si="24"/>
        <v xml:space="preserve"> </v>
      </c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</row>
    <row r="1239" spans="1:26" s="3" customFormat="1" x14ac:dyDescent="0.25">
      <c r="A1239" s="2"/>
      <c r="B1239" s="18"/>
      <c r="C1239"/>
      <c r="D1239"/>
      <c r="E1239"/>
      <c r="F1239"/>
      <c r="G1239"/>
      <c r="H1239" t="str">
        <f t="shared" si="24"/>
        <v xml:space="preserve"> </v>
      </c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</row>
    <row r="1240" spans="1:26" s="3" customFormat="1" x14ac:dyDescent="0.25">
      <c r="A1240" s="2"/>
      <c r="B1240" s="18"/>
      <c r="C1240"/>
      <c r="D1240"/>
      <c r="E1240"/>
      <c r="F1240"/>
      <c r="G1240"/>
      <c r="H1240" t="str">
        <f t="shared" si="24"/>
        <v xml:space="preserve"> </v>
      </c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</row>
    <row r="1241" spans="1:26" s="3" customFormat="1" x14ac:dyDescent="0.25">
      <c r="A1241" s="2"/>
      <c r="B1241" s="18"/>
      <c r="C1241"/>
      <c r="D1241"/>
      <c r="E1241"/>
      <c r="F1241"/>
      <c r="G1241"/>
      <c r="H1241" t="str">
        <f t="shared" si="24"/>
        <v xml:space="preserve"> </v>
      </c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</row>
    <row r="1242" spans="1:26" s="3" customFormat="1" x14ac:dyDescent="0.25">
      <c r="A1242" s="2"/>
      <c r="B1242" s="18"/>
      <c r="C1242"/>
      <c r="D1242"/>
      <c r="E1242"/>
      <c r="F1242"/>
      <c r="G1242"/>
      <c r="H1242" t="str">
        <f t="shared" si="24"/>
        <v xml:space="preserve"> </v>
      </c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</row>
    <row r="1243" spans="1:26" s="3" customFormat="1" x14ac:dyDescent="0.25">
      <c r="A1243" s="2"/>
      <c r="B1243" s="18"/>
      <c r="C1243"/>
      <c r="D1243"/>
      <c r="E1243"/>
      <c r="F1243"/>
      <c r="G1243"/>
      <c r="H1243" t="str">
        <f t="shared" si="24"/>
        <v xml:space="preserve"> </v>
      </c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</row>
    <row r="1244" spans="1:26" s="3" customFormat="1" x14ac:dyDescent="0.25">
      <c r="A1244" s="2"/>
      <c r="B1244" s="18"/>
      <c r="C1244"/>
      <c r="D1244"/>
      <c r="E1244"/>
      <c r="F1244"/>
      <c r="G1244"/>
      <c r="H1244" t="str">
        <f t="shared" si="24"/>
        <v xml:space="preserve"> </v>
      </c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</row>
    <row r="1245" spans="1:26" s="3" customFormat="1" x14ac:dyDescent="0.25">
      <c r="A1245" s="2"/>
      <c r="B1245" s="18"/>
      <c r="C1245"/>
      <c r="D1245"/>
      <c r="E1245"/>
      <c r="F1245"/>
      <c r="G1245"/>
      <c r="H1245" t="str">
        <f t="shared" si="24"/>
        <v xml:space="preserve"> </v>
      </c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</row>
    <row r="1246" spans="1:26" s="3" customFormat="1" x14ac:dyDescent="0.25">
      <c r="A1246" s="2"/>
      <c r="B1246" s="18"/>
      <c r="C1246"/>
      <c r="D1246"/>
      <c r="E1246"/>
      <c r="F1246"/>
      <c r="G1246"/>
      <c r="H1246" t="str">
        <f t="shared" si="24"/>
        <v xml:space="preserve"> </v>
      </c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</row>
    <row r="1247" spans="1:26" s="3" customFormat="1" x14ac:dyDescent="0.25">
      <c r="A1247" s="2"/>
      <c r="B1247" s="18"/>
      <c r="C1247"/>
      <c r="D1247"/>
      <c r="E1247"/>
      <c r="F1247"/>
      <c r="G1247"/>
      <c r="H1247" t="str">
        <f t="shared" si="24"/>
        <v xml:space="preserve"> </v>
      </c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</row>
    <row r="1248" spans="1:26" s="3" customFormat="1" x14ac:dyDescent="0.25">
      <c r="A1248" s="2"/>
      <c r="B1248" s="18"/>
      <c r="C1248"/>
      <c r="D1248"/>
      <c r="E1248"/>
      <c r="F1248"/>
      <c r="G1248"/>
      <c r="H1248" t="str">
        <f t="shared" si="24"/>
        <v xml:space="preserve"> </v>
      </c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</row>
    <row r="1249" spans="1:26" s="3" customFormat="1" x14ac:dyDescent="0.25">
      <c r="A1249" s="2"/>
      <c r="B1249" s="18"/>
      <c r="C1249"/>
      <c r="D1249"/>
      <c r="E1249"/>
      <c r="F1249"/>
      <c r="G1249"/>
      <c r="H1249" t="str">
        <f t="shared" si="24"/>
        <v xml:space="preserve"> </v>
      </c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</row>
    <row r="1250" spans="1:26" s="3" customFormat="1" x14ac:dyDescent="0.25">
      <c r="A1250" s="2"/>
      <c r="B1250" s="18"/>
      <c r="C1250"/>
      <c r="D1250"/>
      <c r="E1250"/>
      <c r="F1250"/>
      <c r="G1250"/>
      <c r="H1250" t="str">
        <f t="shared" si="24"/>
        <v xml:space="preserve"> </v>
      </c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</row>
    <row r="1251" spans="1:26" s="3" customFormat="1" x14ac:dyDescent="0.25">
      <c r="A1251" s="2"/>
      <c r="B1251" s="18"/>
      <c r="C1251"/>
      <c r="D1251"/>
      <c r="E1251"/>
      <c r="F1251"/>
      <c r="G1251"/>
      <c r="H1251" t="str">
        <f t="shared" si="24"/>
        <v xml:space="preserve"> </v>
      </c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</row>
    <row r="1252" spans="1:26" s="3" customFormat="1" x14ac:dyDescent="0.25">
      <c r="A1252" s="2"/>
      <c r="B1252" s="18"/>
      <c r="C1252"/>
      <c r="D1252"/>
      <c r="E1252"/>
      <c r="F1252"/>
      <c r="G1252"/>
      <c r="H1252" t="str">
        <f t="shared" si="24"/>
        <v xml:space="preserve"> </v>
      </c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</row>
    <row r="1253" spans="1:26" s="3" customFormat="1" x14ac:dyDescent="0.25">
      <c r="A1253" s="2"/>
      <c r="B1253" s="18"/>
      <c r="C1253"/>
      <c r="D1253"/>
      <c r="E1253"/>
      <c r="F1253"/>
      <c r="G1253"/>
      <c r="H1253" t="str">
        <f t="shared" si="24"/>
        <v xml:space="preserve"> </v>
      </c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</row>
    <row r="1254" spans="1:26" s="3" customFormat="1" x14ac:dyDescent="0.25">
      <c r="A1254" s="2"/>
      <c r="B1254" s="18"/>
      <c r="C1254"/>
      <c r="D1254"/>
      <c r="E1254"/>
      <c r="F1254"/>
      <c r="G1254"/>
      <c r="H1254" t="str">
        <f t="shared" si="24"/>
        <v xml:space="preserve"> </v>
      </c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</row>
    <row r="1255" spans="1:26" s="3" customFormat="1" x14ac:dyDescent="0.25">
      <c r="A1255" s="2"/>
      <c r="B1255" s="18"/>
      <c r="C1255"/>
      <c r="D1255"/>
      <c r="E1255"/>
      <c r="F1255"/>
      <c r="G1255"/>
      <c r="H1255" t="str">
        <f t="shared" si="24"/>
        <v xml:space="preserve"> </v>
      </c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</row>
    <row r="1256" spans="1:26" s="3" customFormat="1" x14ac:dyDescent="0.25">
      <c r="A1256" s="2"/>
      <c r="B1256" s="18"/>
      <c r="C1256"/>
      <c r="D1256"/>
      <c r="E1256"/>
      <c r="F1256"/>
      <c r="G1256"/>
      <c r="H1256" t="str">
        <f t="shared" si="24"/>
        <v xml:space="preserve"> </v>
      </c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</row>
    <row r="1257" spans="1:26" s="3" customFormat="1" x14ac:dyDescent="0.25">
      <c r="A1257" s="2"/>
      <c r="B1257" s="18"/>
      <c r="C1257"/>
      <c r="D1257"/>
      <c r="E1257"/>
      <c r="F1257"/>
      <c r="G1257"/>
      <c r="H1257" t="str">
        <f t="shared" si="24"/>
        <v xml:space="preserve"> </v>
      </c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</row>
    <row r="1258" spans="1:26" s="3" customFormat="1" x14ac:dyDescent="0.25">
      <c r="A1258" s="2"/>
      <c r="B1258" s="18"/>
      <c r="C1258"/>
      <c r="D1258"/>
      <c r="E1258"/>
      <c r="F1258"/>
      <c r="G1258"/>
      <c r="H1258" t="str">
        <f t="shared" si="24"/>
        <v xml:space="preserve"> </v>
      </c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</row>
    <row r="1259" spans="1:26" s="3" customFormat="1" x14ac:dyDescent="0.25">
      <c r="A1259" s="2"/>
      <c r="B1259" s="18"/>
      <c r="C1259"/>
      <c r="D1259"/>
      <c r="E1259"/>
      <c r="F1259"/>
      <c r="G1259"/>
      <c r="H1259" t="str">
        <f t="shared" si="24"/>
        <v xml:space="preserve"> </v>
      </c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</row>
    <row r="1260" spans="1:26" s="3" customFormat="1" x14ac:dyDescent="0.25">
      <c r="A1260" s="2"/>
      <c r="B1260" s="18"/>
      <c r="C1260"/>
      <c r="D1260"/>
      <c r="E1260"/>
      <c r="F1260"/>
      <c r="G1260"/>
      <c r="H1260" t="str">
        <f t="shared" si="24"/>
        <v xml:space="preserve"> </v>
      </c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</row>
    <row r="1261" spans="1:26" s="3" customFormat="1" x14ac:dyDescent="0.25">
      <c r="A1261" s="2"/>
      <c r="B1261" s="18"/>
      <c r="C1261"/>
      <c r="D1261"/>
      <c r="E1261"/>
      <c r="F1261"/>
      <c r="G1261"/>
      <c r="H1261" t="str">
        <f t="shared" si="24"/>
        <v xml:space="preserve"> </v>
      </c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</row>
    <row r="1262" spans="1:26" s="3" customFormat="1" x14ac:dyDescent="0.25">
      <c r="A1262" s="2"/>
      <c r="B1262" s="18"/>
      <c r="C1262"/>
      <c r="D1262"/>
      <c r="E1262"/>
      <c r="F1262"/>
      <c r="G1262"/>
      <c r="H1262" t="str">
        <f t="shared" si="24"/>
        <v xml:space="preserve"> </v>
      </c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</row>
    <row r="1263" spans="1:26" s="3" customFormat="1" x14ac:dyDescent="0.25">
      <c r="A1263" s="2"/>
      <c r="B1263" s="18"/>
      <c r="C1263"/>
      <c r="D1263"/>
      <c r="E1263"/>
      <c r="F1263"/>
      <c r="G1263"/>
      <c r="H1263" t="str">
        <f t="shared" si="24"/>
        <v xml:space="preserve"> </v>
      </c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</row>
    <row r="1264" spans="1:26" s="3" customFormat="1" x14ac:dyDescent="0.25">
      <c r="A1264" s="2"/>
      <c r="B1264" s="18"/>
      <c r="C1264"/>
      <c r="D1264"/>
      <c r="E1264"/>
      <c r="F1264"/>
      <c r="G1264"/>
      <c r="H1264" t="str">
        <f t="shared" si="24"/>
        <v xml:space="preserve"> </v>
      </c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</row>
    <row r="1265" spans="1:26" s="3" customFormat="1" x14ac:dyDescent="0.25">
      <c r="A1265" s="2"/>
      <c r="B1265" s="18"/>
      <c r="C1265"/>
      <c r="D1265"/>
      <c r="E1265"/>
      <c r="F1265"/>
      <c r="G1265"/>
      <c r="H1265" t="str">
        <f t="shared" ref="H1265:H1321" si="25">IF(E1265="INTERFACE",G1265," ")</f>
        <v xml:space="preserve"> </v>
      </c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</row>
    <row r="1266" spans="1:26" s="3" customFormat="1" x14ac:dyDescent="0.25">
      <c r="A1266" s="2"/>
      <c r="B1266" s="18"/>
      <c r="C1266"/>
      <c r="D1266"/>
      <c r="E1266"/>
      <c r="F1266"/>
      <c r="G1266"/>
      <c r="H1266" t="str">
        <f t="shared" si="25"/>
        <v xml:space="preserve"> </v>
      </c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</row>
    <row r="1267" spans="1:26" s="3" customFormat="1" x14ac:dyDescent="0.25">
      <c r="A1267" s="2"/>
      <c r="B1267" s="18"/>
      <c r="C1267"/>
      <c r="D1267"/>
      <c r="E1267"/>
      <c r="F1267"/>
      <c r="G1267"/>
      <c r="H1267" t="str">
        <f t="shared" si="25"/>
        <v xml:space="preserve"> </v>
      </c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</row>
    <row r="1268" spans="1:26" s="3" customFormat="1" x14ac:dyDescent="0.25">
      <c r="A1268" s="2"/>
      <c r="B1268" s="18"/>
      <c r="C1268"/>
      <c r="D1268"/>
      <c r="E1268"/>
      <c r="F1268"/>
      <c r="G1268"/>
      <c r="H1268" t="str">
        <f t="shared" si="25"/>
        <v xml:space="preserve"> </v>
      </c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</row>
    <row r="1269" spans="1:26" s="3" customFormat="1" x14ac:dyDescent="0.25">
      <c r="A1269" s="2"/>
      <c r="B1269" s="18"/>
      <c r="C1269"/>
      <c r="D1269"/>
      <c r="E1269"/>
      <c r="F1269"/>
      <c r="G1269"/>
      <c r="H1269" t="str">
        <f t="shared" si="25"/>
        <v xml:space="preserve"> </v>
      </c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</row>
    <row r="1270" spans="1:26" s="3" customFormat="1" x14ac:dyDescent="0.25">
      <c r="A1270" s="2"/>
      <c r="B1270" s="18"/>
      <c r="C1270"/>
      <c r="D1270"/>
      <c r="E1270"/>
      <c r="F1270"/>
      <c r="G1270"/>
      <c r="H1270" t="str">
        <f t="shared" si="25"/>
        <v xml:space="preserve"> </v>
      </c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</row>
    <row r="1271" spans="1:26" s="3" customFormat="1" x14ac:dyDescent="0.25">
      <c r="A1271" s="2"/>
      <c r="B1271" s="18"/>
      <c r="C1271"/>
      <c r="D1271"/>
      <c r="E1271"/>
      <c r="F1271"/>
      <c r="G1271"/>
      <c r="H1271" t="str">
        <f t="shared" si="25"/>
        <v xml:space="preserve"> </v>
      </c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</row>
    <row r="1272" spans="1:26" s="3" customFormat="1" x14ac:dyDescent="0.25">
      <c r="A1272" s="2"/>
      <c r="B1272" s="18"/>
      <c r="C1272"/>
      <c r="D1272"/>
      <c r="E1272"/>
      <c r="F1272"/>
      <c r="G1272"/>
      <c r="H1272" t="str">
        <f t="shared" si="25"/>
        <v xml:space="preserve"> </v>
      </c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</row>
    <row r="1273" spans="1:26" s="3" customFormat="1" x14ac:dyDescent="0.25">
      <c r="A1273" s="2"/>
      <c r="B1273" s="18"/>
      <c r="C1273"/>
      <c r="D1273"/>
      <c r="E1273"/>
      <c r="F1273"/>
      <c r="G1273"/>
      <c r="H1273" t="str">
        <f t="shared" si="25"/>
        <v xml:space="preserve"> </v>
      </c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</row>
    <row r="1274" spans="1:26" s="3" customFormat="1" x14ac:dyDescent="0.25">
      <c r="A1274" s="2"/>
      <c r="B1274" s="18"/>
      <c r="C1274"/>
      <c r="D1274"/>
      <c r="E1274"/>
      <c r="F1274"/>
      <c r="G1274"/>
      <c r="H1274" t="str">
        <f t="shared" si="25"/>
        <v xml:space="preserve"> </v>
      </c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</row>
    <row r="1275" spans="1:26" s="3" customFormat="1" x14ac:dyDescent="0.25">
      <c r="A1275" s="2"/>
      <c r="B1275" s="18"/>
      <c r="C1275"/>
      <c r="D1275"/>
      <c r="E1275"/>
      <c r="F1275"/>
      <c r="G1275"/>
      <c r="H1275" t="str">
        <f t="shared" si="25"/>
        <v xml:space="preserve"> </v>
      </c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</row>
    <row r="1276" spans="1:26" s="3" customFormat="1" x14ac:dyDescent="0.25">
      <c r="A1276" s="2"/>
      <c r="B1276" s="18"/>
      <c r="C1276"/>
      <c r="D1276"/>
      <c r="E1276"/>
      <c r="F1276"/>
      <c r="G1276"/>
      <c r="H1276" t="str">
        <f t="shared" si="25"/>
        <v xml:space="preserve"> </v>
      </c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</row>
    <row r="1277" spans="1:26" s="3" customFormat="1" x14ac:dyDescent="0.25">
      <c r="A1277" s="2"/>
      <c r="B1277" s="18"/>
      <c r="C1277"/>
      <c r="D1277"/>
      <c r="E1277"/>
      <c r="F1277"/>
      <c r="G1277"/>
      <c r="H1277" t="str">
        <f t="shared" si="25"/>
        <v xml:space="preserve"> </v>
      </c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</row>
    <row r="1278" spans="1:26" s="3" customFormat="1" x14ac:dyDescent="0.25">
      <c r="A1278" s="2"/>
      <c r="B1278" s="18"/>
      <c r="C1278"/>
      <c r="D1278"/>
      <c r="E1278"/>
      <c r="F1278"/>
      <c r="G1278"/>
      <c r="H1278" t="str">
        <f t="shared" si="25"/>
        <v xml:space="preserve"> </v>
      </c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</row>
    <row r="1279" spans="1:26" s="3" customFormat="1" x14ac:dyDescent="0.25">
      <c r="A1279" s="2"/>
      <c r="B1279" s="18"/>
      <c r="C1279"/>
      <c r="D1279"/>
      <c r="E1279"/>
      <c r="F1279"/>
      <c r="G1279"/>
      <c r="H1279" t="str">
        <f t="shared" si="25"/>
        <v xml:space="preserve"> </v>
      </c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</row>
    <row r="1280" spans="1:26" s="3" customFormat="1" x14ac:dyDescent="0.25">
      <c r="A1280" s="2"/>
      <c r="B1280" s="18"/>
      <c r="C1280"/>
      <c r="D1280"/>
      <c r="E1280"/>
      <c r="F1280"/>
      <c r="G1280"/>
      <c r="H1280" t="str">
        <f t="shared" si="25"/>
        <v xml:space="preserve"> </v>
      </c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</row>
    <row r="1281" spans="1:26" s="3" customFormat="1" x14ac:dyDescent="0.25">
      <c r="A1281" s="2"/>
      <c r="B1281" s="18"/>
      <c r="C1281"/>
      <c r="D1281"/>
      <c r="E1281"/>
      <c r="F1281"/>
      <c r="G1281"/>
      <c r="H1281" t="str">
        <f t="shared" si="25"/>
        <v xml:space="preserve"> </v>
      </c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</row>
    <row r="1282" spans="1:26" s="3" customFormat="1" x14ac:dyDescent="0.25">
      <c r="A1282" s="2"/>
      <c r="B1282" s="18"/>
      <c r="C1282"/>
      <c r="D1282"/>
      <c r="E1282"/>
      <c r="F1282"/>
      <c r="G1282"/>
      <c r="H1282" t="str">
        <f t="shared" si="25"/>
        <v xml:space="preserve"> </v>
      </c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</row>
    <row r="1283" spans="1:26" s="3" customFormat="1" x14ac:dyDescent="0.25">
      <c r="A1283" s="2"/>
      <c r="B1283" s="18"/>
      <c r="C1283"/>
      <c r="D1283"/>
      <c r="E1283"/>
      <c r="F1283"/>
      <c r="G1283"/>
      <c r="H1283" t="str">
        <f t="shared" si="25"/>
        <v xml:space="preserve"> </v>
      </c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</row>
    <row r="1284" spans="1:26" s="3" customFormat="1" x14ac:dyDescent="0.25">
      <c r="A1284" s="2"/>
      <c r="B1284" s="18"/>
      <c r="C1284"/>
      <c r="D1284"/>
      <c r="E1284"/>
      <c r="F1284"/>
      <c r="G1284"/>
      <c r="H1284" t="str">
        <f t="shared" si="25"/>
        <v xml:space="preserve"> </v>
      </c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</row>
    <row r="1285" spans="1:26" s="3" customFormat="1" x14ac:dyDescent="0.25">
      <c r="A1285" s="2"/>
      <c r="B1285" s="18"/>
      <c r="C1285"/>
      <c r="D1285"/>
      <c r="E1285"/>
      <c r="F1285"/>
      <c r="G1285"/>
      <c r="H1285" t="str">
        <f t="shared" si="25"/>
        <v xml:space="preserve"> </v>
      </c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</row>
    <row r="1286" spans="1:26" s="3" customFormat="1" x14ac:dyDescent="0.25">
      <c r="A1286" s="2"/>
      <c r="B1286" s="18"/>
      <c r="C1286"/>
      <c r="D1286"/>
      <c r="E1286"/>
      <c r="F1286"/>
      <c r="G1286"/>
      <c r="H1286" t="str">
        <f t="shared" si="25"/>
        <v xml:space="preserve"> </v>
      </c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</row>
    <row r="1287" spans="1:26" s="3" customFormat="1" x14ac:dyDescent="0.25">
      <c r="A1287" s="2"/>
      <c r="B1287" s="18"/>
      <c r="C1287"/>
      <c r="D1287"/>
      <c r="E1287"/>
      <c r="F1287"/>
      <c r="G1287"/>
      <c r="H1287" t="str">
        <f t="shared" si="25"/>
        <v xml:space="preserve"> </v>
      </c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</row>
    <row r="1288" spans="1:26" s="3" customFormat="1" x14ac:dyDescent="0.25">
      <c r="A1288" s="2"/>
      <c r="B1288" s="18"/>
      <c r="C1288"/>
      <c r="D1288"/>
      <c r="E1288"/>
      <c r="F1288"/>
      <c r="G1288"/>
      <c r="H1288" t="str">
        <f t="shared" si="25"/>
        <v xml:space="preserve"> </v>
      </c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</row>
    <row r="1289" spans="1:26" s="3" customFormat="1" x14ac:dyDescent="0.25">
      <c r="A1289" s="2"/>
      <c r="B1289" s="18"/>
      <c r="C1289"/>
      <c r="D1289"/>
      <c r="E1289"/>
      <c r="F1289"/>
      <c r="G1289"/>
      <c r="H1289" t="str">
        <f t="shared" si="25"/>
        <v xml:space="preserve"> </v>
      </c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</row>
    <row r="1290" spans="1:26" s="3" customFormat="1" x14ac:dyDescent="0.25">
      <c r="A1290" s="2"/>
      <c r="B1290" s="18"/>
      <c r="C1290"/>
      <c r="D1290"/>
      <c r="E1290"/>
      <c r="F1290"/>
      <c r="G1290"/>
      <c r="H1290" t="str">
        <f t="shared" si="25"/>
        <v xml:space="preserve"> </v>
      </c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</row>
    <row r="1291" spans="1:26" s="3" customFormat="1" x14ac:dyDescent="0.25">
      <c r="A1291" s="2"/>
      <c r="B1291" s="18"/>
      <c r="C1291"/>
      <c r="D1291"/>
      <c r="E1291"/>
      <c r="F1291"/>
      <c r="G1291"/>
      <c r="H1291" t="str">
        <f t="shared" si="25"/>
        <v xml:space="preserve"> </v>
      </c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</row>
    <row r="1292" spans="1:26" s="3" customFormat="1" x14ac:dyDescent="0.25">
      <c r="A1292" s="2"/>
      <c r="B1292" s="18"/>
      <c r="C1292"/>
      <c r="D1292"/>
      <c r="E1292"/>
      <c r="F1292"/>
      <c r="G1292"/>
      <c r="H1292" t="str">
        <f t="shared" si="25"/>
        <v xml:space="preserve"> </v>
      </c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</row>
    <row r="1293" spans="1:26" s="3" customFormat="1" x14ac:dyDescent="0.25">
      <c r="A1293" s="2"/>
      <c r="B1293" s="18"/>
      <c r="C1293"/>
      <c r="D1293"/>
      <c r="E1293"/>
      <c r="F1293"/>
      <c r="G1293"/>
      <c r="H1293" t="str">
        <f t="shared" si="25"/>
        <v xml:space="preserve"> </v>
      </c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</row>
    <row r="1294" spans="1:26" s="3" customFormat="1" x14ac:dyDescent="0.25">
      <c r="A1294" s="2"/>
      <c r="B1294" s="18"/>
      <c r="C1294"/>
      <c r="D1294"/>
      <c r="E1294"/>
      <c r="F1294"/>
      <c r="G1294"/>
      <c r="H1294" t="str">
        <f t="shared" si="25"/>
        <v xml:space="preserve"> </v>
      </c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</row>
    <row r="1295" spans="1:26" s="3" customFormat="1" x14ac:dyDescent="0.25">
      <c r="A1295" s="2"/>
      <c r="B1295" s="18"/>
      <c r="C1295"/>
      <c r="D1295"/>
      <c r="E1295"/>
      <c r="F1295"/>
      <c r="G1295"/>
      <c r="H1295" t="str">
        <f t="shared" si="25"/>
        <v xml:space="preserve"> </v>
      </c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</row>
    <row r="1296" spans="1:26" s="3" customFormat="1" x14ac:dyDescent="0.25">
      <c r="A1296" s="2"/>
      <c r="B1296" s="18"/>
      <c r="C1296"/>
      <c r="D1296"/>
      <c r="E1296"/>
      <c r="F1296"/>
      <c r="G1296"/>
      <c r="H1296" t="str">
        <f t="shared" si="25"/>
        <v xml:space="preserve"> </v>
      </c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</row>
    <row r="1297" spans="1:26" s="3" customFormat="1" x14ac:dyDescent="0.25">
      <c r="A1297" s="2"/>
      <c r="B1297" s="18"/>
      <c r="C1297"/>
      <c r="D1297"/>
      <c r="E1297"/>
      <c r="F1297"/>
      <c r="G1297"/>
      <c r="H1297" t="str">
        <f t="shared" si="25"/>
        <v xml:space="preserve"> </v>
      </c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</row>
    <row r="1298" spans="1:26" s="3" customFormat="1" x14ac:dyDescent="0.25">
      <c r="A1298" s="2"/>
      <c r="B1298" s="18"/>
      <c r="C1298"/>
      <c r="D1298"/>
      <c r="E1298"/>
      <c r="F1298"/>
      <c r="G1298"/>
      <c r="H1298" t="str">
        <f t="shared" si="25"/>
        <v xml:space="preserve"> </v>
      </c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</row>
    <row r="1299" spans="1:26" s="3" customFormat="1" x14ac:dyDescent="0.25">
      <c r="A1299" s="2"/>
      <c r="B1299" s="18"/>
      <c r="C1299"/>
      <c r="D1299"/>
      <c r="E1299"/>
      <c r="F1299"/>
      <c r="G1299"/>
      <c r="H1299" t="str">
        <f t="shared" si="25"/>
        <v xml:space="preserve"> </v>
      </c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</row>
    <row r="1300" spans="1:26" s="3" customFormat="1" x14ac:dyDescent="0.25">
      <c r="A1300" s="2"/>
      <c r="B1300" s="18"/>
      <c r="C1300"/>
      <c r="D1300"/>
      <c r="E1300"/>
      <c r="F1300"/>
      <c r="G1300"/>
      <c r="H1300" t="str">
        <f t="shared" si="25"/>
        <v xml:space="preserve"> </v>
      </c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</row>
    <row r="1301" spans="1:26" s="3" customFormat="1" x14ac:dyDescent="0.25">
      <c r="A1301" s="2"/>
      <c r="B1301" s="18"/>
      <c r="C1301"/>
      <c r="D1301"/>
      <c r="E1301"/>
      <c r="F1301"/>
      <c r="G1301"/>
      <c r="H1301" t="str">
        <f t="shared" si="25"/>
        <v xml:space="preserve"> </v>
      </c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</row>
    <row r="1302" spans="1:26" s="3" customFormat="1" x14ac:dyDescent="0.25">
      <c r="A1302" s="2"/>
      <c r="B1302" s="18"/>
      <c r="C1302"/>
      <c r="D1302"/>
      <c r="E1302"/>
      <c r="F1302"/>
      <c r="G1302"/>
      <c r="H1302" t="str">
        <f t="shared" si="25"/>
        <v xml:space="preserve"> </v>
      </c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</row>
    <row r="1303" spans="1:26" s="3" customFormat="1" x14ac:dyDescent="0.25">
      <c r="A1303" s="2"/>
      <c r="B1303" s="18"/>
      <c r="C1303"/>
      <c r="D1303"/>
      <c r="E1303"/>
      <c r="F1303"/>
      <c r="G1303"/>
      <c r="H1303" t="str">
        <f t="shared" si="25"/>
        <v xml:space="preserve"> </v>
      </c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</row>
    <row r="1304" spans="1:26" s="3" customFormat="1" x14ac:dyDescent="0.25">
      <c r="A1304" s="2"/>
      <c r="B1304" s="18"/>
      <c r="C1304"/>
      <c r="D1304"/>
      <c r="E1304"/>
      <c r="F1304"/>
      <c r="G1304"/>
      <c r="H1304" t="str">
        <f t="shared" si="25"/>
        <v xml:space="preserve"> </v>
      </c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</row>
    <row r="1305" spans="1:26" s="3" customFormat="1" x14ac:dyDescent="0.25">
      <c r="A1305" s="2"/>
      <c r="B1305" s="18"/>
      <c r="C1305"/>
      <c r="D1305"/>
      <c r="E1305"/>
      <c r="F1305"/>
      <c r="G1305"/>
      <c r="H1305" t="str">
        <f t="shared" si="25"/>
        <v xml:space="preserve"> </v>
      </c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</row>
    <row r="1306" spans="1:26" s="3" customFormat="1" x14ac:dyDescent="0.25">
      <c r="A1306" s="2"/>
      <c r="B1306" s="18"/>
      <c r="C1306"/>
      <c r="D1306"/>
      <c r="E1306"/>
      <c r="F1306"/>
      <c r="G1306"/>
      <c r="H1306" t="str">
        <f t="shared" si="25"/>
        <v xml:space="preserve"> </v>
      </c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</row>
    <row r="1307" spans="1:26" s="3" customFormat="1" x14ac:dyDescent="0.25">
      <c r="A1307" s="2"/>
      <c r="B1307" s="18"/>
      <c r="C1307"/>
      <c r="D1307"/>
      <c r="E1307"/>
      <c r="F1307"/>
      <c r="G1307"/>
      <c r="H1307" t="str">
        <f t="shared" si="25"/>
        <v xml:space="preserve"> </v>
      </c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</row>
    <row r="1308" spans="1:26" s="3" customFormat="1" x14ac:dyDescent="0.25">
      <c r="A1308" s="2"/>
      <c r="B1308" s="18"/>
      <c r="C1308"/>
      <c r="D1308"/>
      <c r="E1308"/>
      <c r="F1308"/>
      <c r="G1308"/>
      <c r="H1308" t="str">
        <f t="shared" si="25"/>
        <v xml:space="preserve"> </v>
      </c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</row>
    <row r="1309" spans="1:26" s="3" customFormat="1" x14ac:dyDescent="0.25">
      <c r="A1309" s="2"/>
      <c r="B1309" s="18"/>
      <c r="C1309"/>
      <c r="D1309"/>
      <c r="E1309"/>
      <c r="F1309"/>
      <c r="G1309"/>
      <c r="H1309" t="str">
        <f t="shared" si="25"/>
        <v xml:space="preserve"> </v>
      </c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</row>
    <row r="1310" spans="1:26" s="3" customFormat="1" x14ac:dyDescent="0.25">
      <c r="A1310" s="2"/>
      <c r="B1310" s="18"/>
      <c r="C1310"/>
      <c r="D1310"/>
      <c r="E1310"/>
      <c r="F1310"/>
      <c r="G1310"/>
      <c r="H1310" t="str">
        <f t="shared" si="25"/>
        <v xml:space="preserve"> </v>
      </c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</row>
    <row r="1311" spans="1:26" s="3" customFormat="1" x14ac:dyDescent="0.25">
      <c r="A1311" s="2"/>
      <c r="B1311" s="18"/>
      <c r="C1311"/>
      <c r="D1311"/>
      <c r="E1311"/>
      <c r="F1311"/>
      <c r="G1311"/>
      <c r="H1311" t="str">
        <f t="shared" si="25"/>
        <v xml:space="preserve"> </v>
      </c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</row>
    <row r="1312" spans="1:26" s="3" customFormat="1" x14ac:dyDescent="0.25">
      <c r="A1312" s="2"/>
      <c r="B1312" s="18"/>
      <c r="C1312"/>
      <c r="D1312"/>
      <c r="E1312"/>
      <c r="F1312"/>
      <c r="G1312"/>
      <c r="H1312" t="str">
        <f t="shared" si="25"/>
        <v xml:space="preserve"> </v>
      </c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</row>
    <row r="1313" spans="1:26" s="3" customFormat="1" x14ac:dyDescent="0.25">
      <c r="A1313" s="2"/>
      <c r="B1313" s="18"/>
      <c r="C1313"/>
      <c r="D1313"/>
      <c r="E1313"/>
      <c r="F1313"/>
      <c r="G1313"/>
      <c r="H1313" t="str">
        <f t="shared" si="25"/>
        <v xml:space="preserve"> </v>
      </c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</row>
    <row r="1314" spans="1:26" s="3" customFormat="1" x14ac:dyDescent="0.25">
      <c r="A1314" s="2"/>
      <c r="B1314" s="18"/>
      <c r="C1314"/>
      <c r="D1314"/>
      <c r="E1314"/>
      <c r="F1314"/>
      <c r="G1314"/>
      <c r="H1314" t="str">
        <f t="shared" si="25"/>
        <v xml:space="preserve"> </v>
      </c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</row>
    <row r="1315" spans="1:26" s="3" customFormat="1" x14ac:dyDescent="0.25">
      <c r="A1315" s="2"/>
      <c r="B1315" s="18"/>
      <c r="C1315"/>
      <c r="D1315"/>
      <c r="E1315"/>
      <c r="F1315"/>
      <c r="G1315"/>
      <c r="H1315" t="str">
        <f t="shared" si="25"/>
        <v xml:space="preserve"> </v>
      </c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</row>
    <row r="1316" spans="1:26" s="3" customFormat="1" x14ac:dyDescent="0.25">
      <c r="A1316" s="2"/>
      <c r="B1316" s="18"/>
      <c r="C1316"/>
      <c r="D1316"/>
      <c r="E1316"/>
      <c r="F1316"/>
      <c r="G1316"/>
      <c r="H1316" t="str">
        <f t="shared" si="25"/>
        <v xml:space="preserve"> </v>
      </c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</row>
    <row r="1317" spans="1:26" s="3" customFormat="1" x14ac:dyDescent="0.25">
      <c r="A1317" s="2"/>
      <c r="B1317" s="18"/>
      <c r="C1317"/>
      <c r="D1317"/>
      <c r="E1317"/>
      <c r="F1317"/>
      <c r="G1317"/>
      <c r="H1317" t="str">
        <f t="shared" si="25"/>
        <v xml:space="preserve"> </v>
      </c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</row>
    <row r="1318" spans="1:26" s="3" customFormat="1" x14ac:dyDescent="0.25">
      <c r="A1318" s="2"/>
      <c r="B1318" s="18"/>
      <c r="C1318"/>
      <c r="D1318"/>
      <c r="E1318"/>
      <c r="F1318"/>
      <c r="G1318"/>
      <c r="H1318" t="str">
        <f t="shared" si="25"/>
        <v xml:space="preserve"> </v>
      </c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</row>
    <row r="1319" spans="1:26" s="3" customFormat="1" x14ac:dyDescent="0.25">
      <c r="A1319" s="2"/>
      <c r="B1319" s="18"/>
      <c r="C1319"/>
      <c r="D1319"/>
      <c r="E1319"/>
      <c r="F1319"/>
      <c r="G1319"/>
      <c r="H1319" t="str">
        <f t="shared" si="25"/>
        <v xml:space="preserve"> </v>
      </c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</row>
    <row r="1320" spans="1:26" s="3" customFormat="1" x14ac:dyDescent="0.25">
      <c r="A1320" s="2"/>
      <c r="B1320" s="18"/>
      <c r="C1320"/>
      <c r="D1320"/>
      <c r="E1320"/>
      <c r="F1320"/>
      <c r="G1320"/>
      <c r="H1320" t="str">
        <f t="shared" si="25"/>
        <v xml:space="preserve"> </v>
      </c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</row>
    <row r="1321" spans="1:26" s="3" customFormat="1" x14ac:dyDescent="0.25">
      <c r="A1321" s="2"/>
      <c r="B1321" s="18"/>
      <c r="C1321"/>
      <c r="D1321"/>
      <c r="E1321"/>
      <c r="F1321"/>
      <c r="G1321"/>
      <c r="H1321" t="str">
        <f t="shared" si="25"/>
        <v xml:space="preserve"> </v>
      </c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</row>
  </sheetData>
  <autoFilter ref="A1:AK1321">
    <filterColumn colId="16" showButton="0"/>
    <filterColumn colId="18" showButton="0"/>
    <filterColumn colId="20" showButton="0"/>
    <filterColumn colId="22" showButton="0"/>
  </autoFilter>
  <mergeCells count="4">
    <mergeCell ref="Q1:R1"/>
    <mergeCell ref="S1:T1"/>
    <mergeCell ref="U1:V1"/>
    <mergeCell ref="W1:X1"/>
  </mergeCells>
  <conditionalFormatting sqref="J1:J1048576">
    <cfRule type="containsText" dxfId="7" priority="2" operator="containsText" text="GRATUITE">
      <formula>NOT(ISERROR(SEARCH("GRATUITE",J1)))</formula>
    </cfRule>
    <cfRule type="containsText" dxfId="6" priority="6" operator="containsText" text="ANNULEE">
      <formula>NOT(ISERROR(SEARCH("ANNULEE",J1)))</formula>
    </cfRule>
    <cfRule type="containsText" dxfId="5" priority="7" operator="containsText" text="IMPAYEE">
      <formula>NOT(ISERROR(SEARCH("IMPAYEE",J1)))</formula>
    </cfRule>
    <cfRule type="containsText" dxfId="4" priority="8" operator="containsText" text="PAYEE">
      <formula>NOT(ISERROR(SEARCH("PAYEE",J1)))</formula>
    </cfRule>
  </conditionalFormatting>
  <conditionalFormatting sqref="E1:E1048576">
    <cfRule type="containsText" dxfId="3" priority="3" operator="containsText" text="NON-SAISIE">
      <formula>NOT(ISERROR(SEARCH("NON-SAISIE",E1)))</formula>
    </cfRule>
    <cfRule type="containsText" dxfId="2" priority="4" operator="containsText" text="DOLIBARR">
      <formula>NOT(ISERROR(SEARCH("DOLIBARR",E1)))</formula>
    </cfRule>
    <cfRule type="containsText" dxfId="1" priority="5" operator="containsText" text="INTERFACE">
      <formula>NOT(ISERROR(SEARCH("INTERFACE",E1)))</formula>
    </cfRule>
  </conditionalFormatting>
  <conditionalFormatting sqref="AB1:AB1048576">
    <cfRule type="containsText" dxfId="0" priority="1" operator="containsText" text="oui">
      <formula>NOT(ISERROR(SEARCH("oui",AB1)))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BDD_1!$F$22:$F$27</xm:f>
          </x14:formula1>
          <xm:sqref>Y1:Y1048576</xm:sqref>
        </x14:dataValidation>
        <x14:dataValidation type="list" allowBlank="1" showInputMessage="1" showErrorMessage="1">
          <x14:formula1>
            <xm:f>BDD_1!$F$14:$F$17</xm:f>
          </x14:formula1>
          <xm:sqref>J1:J1048576</xm:sqref>
        </x14:dataValidation>
        <x14:dataValidation type="list" allowBlank="1" showInputMessage="1" showErrorMessage="1">
          <x14:formula1>
            <xm:f>BDD_1!$F$1:$F$3</xm:f>
          </x14:formula1>
          <xm:sqref>E1:E1048576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48</vt:i4>
      </vt:variant>
    </vt:vector>
  </HeadingPairs>
  <TitlesOfParts>
    <vt:vector size="53" baseType="lpstr">
      <vt:lpstr>BDD_1</vt:lpstr>
      <vt:lpstr>BDD_2</vt:lpstr>
      <vt:lpstr>TABLEAU BASE_2019</vt:lpstr>
      <vt:lpstr>TABLEAU BASE_2020</vt:lpstr>
      <vt:lpstr>Feuil1</vt:lpstr>
      <vt:lpstr>'TABLEAU BASE_2020'!CARBURANT</vt:lpstr>
      <vt:lpstr>CARBURANT</vt:lpstr>
      <vt:lpstr>'TABLEAU BASE_2020'!COLIS</vt:lpstr>
      <vt:lpstr>COLIS</vt:lpstr>
      <vt:lpstr>'TABLEAU BASE_2020'!COLIS_EXPORT</vt:lpstr>
      <vt:lpstr>COLIS_EXPORT</vt:lpstr>
      <vt:lpstr>'TABLEAU BASE_2020'!COLIS_LOG</vt:lpstr>
      <vt:lpstr>COLIS_LOG</vt:lpstr>
      <vt:lpstr>'TABLEAU BASE_2020'!COLIS_TSP</vt:lpstr>
      <vt:lpstr>COLIS_TSP</vt:lpstr>
      <vt:lpstr>'TABLEAU BASE_2020'!COLIS1</vt:lpstr>
      <vt:lpstr>COLIS1</vt:lpstr>
      <vt:lpstr>'TABLEAU BASE_2020'!COLIS2</vt:lpstr>
      <vt:lpstr>COLIS2</vt:lpstr>
      <vt:lpstr>'TABLEAU BASE_2020'!COLIS3</vt:lpstr>
      <vt:lpstr>COLIS3</vt:lpstr>
      <vt:lpstr>'TABLEAU BASE_2020'!COLIS4</vt:lpstr>
      <vt:lpstr>COLIS4</vt:lpstr>
      <vt:lpstr>'TABLEAU BASE_2020'!COLIS5</vt:lpstr>
      <vt:lpstr>COLIS5</vt:lpstr>
      <vt:lpstr>'TABLEAU BASE_2020'!COMMENTAIRE</vt:lpstr>
      <vt:lpstr>COMMENTAIRE</vt:lpstr>
      <vt:lpstr>'TABLEAU BASE_2020'!DATE</vt:lpstr>
      <vt:lpstr>DATE</vt:lpstr>
      <vt:lpstr>'TABLEAU BASE_2020'!DATE_SAISIE_CDE</vt:lpstr>
      <vt:lpstr>DATE_SAISIE_CDE</vt:lpstr>
      <vt:lpstr>'TABLEAU BASE_2020'!FACTURE</vt:lpstr>
      <vt:lpstr>FACTURE</vt:lpstr>
      <vt:lpstr>'TABLEAU BASE_2020'!MONTANT</vt:lpstr>
      <vt:lpstr>MONTANT</vt:lpstr>
      <vt:lpstr>'TABLEAU BASE_2020'!NOM</vt:lpstr>
      <vt:lpstr>NOM</vt:lpstr>
      <vt:lpstr>'TABLEAU BASE_2020'!PAYS</vt:lpstr>
      <vt:lpstr>PAYS</vt:lpstr>
      <vt:lpstr>'TABLEAU BASE_2020'!PI</vt:lpstr>
      <vt:lpstr>PI</vt:lpstr>
      <vt:lpstr>'TABLEAU BASE_2020'!PRIX_EXPE</vt:lpstr>
      <vt:lpstr>PRIX_EXPE</vt:lpstr>
      <vt:lpstr>'TABLEAU BASE_2020'!SAISIE</vt:lpstr>
      <vt:lpstr>SAISIE</vt:lpstr>
      <vt:lpstr>'TABLEAU BASE_2020'!STATUT</vt:lpstr>
      <vt:lpstr>STATUT</vt:lpstr>
      <vt:lpstr>'TABLEAU BASE_2020'!SURETE</vt:lpstr>
      <vt:lpstr>SURETE</vt:lpstr>
      <vt:lpstr>'TABLEAU BASE_2020'!TSP</vt:lpstr>
      <vt:lpstr>TSP</vt:lpstr>
      <vt:lpstr>'TABLEAU BASE_2020'!ZONE</vt:lpstr>
      <vt:lpstr>ZONE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2020-01-08T13:50:39Z</dcterms:modified>
</cp:coreProperties>
</file>