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7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8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9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10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1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12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13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4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-Louis\Documents\"/>
    </mc:Choice>
  </mc:AlternateContent>
  <xr:revisionPtr revIDLastSave="0" documentId="8_{41F355C5-565B-4F7C-9D6B-E55786F2BC74}" xr6:coauthVersionLast="36" xr6:coauthVersionMax="36" xr10:uidLastSave="{00000000-0000-0000-0000-000000000000}"/>
  <bookViews>
    <workbookView xWindow="0" yWindow="0" windowWidth="20490" windowHeight="6945" tabRatio="934" xr2:uid="{44E31485-0035-48DE-8703-F285860440F6}"/>
  </bookViews>
  <sheets>
    <sheet name="VERNIN" sheetId="1" r:id="rId1"/>
    <sheet name="DURAND" sheetId="2" r:id="rId2"/>
    <sheet name="TRANCHANT" sheetId="3" r:id="rId3"/>
    <sheet name="GOUTORBE" sheetId="4" r:id="rId4"/>
    <sheet name="VACHERON" sheetId="5" r:id="rId5"/>
    <sheet name="CELLIER" sheetId="6" r:id="rId6"/>
    <sheet name="LEGER" sheetId="7" r:id="rId7"/>
    <sheet name="PROST" sheetId="8" r:id="rId8"/>
    <sheet name="MORIN" sheetId="9" r:id="rId9"/>
    <sheet name="UNTEREINER" sheetId="10" r:id="rId10"/>
    <sheet name="BOUTTE" sheetId="11" r:id="rId11"/>
    <sheet name="BOLBOA" sheetId="12" r:id="rId12"/>
    <sheet name="TRIOREAU" sheetId="17" r:id="rId13"/>
    <sheet name="TISSIER" sheetId="18" r:id="rId14"/>
    <sheet name="BILAN" sheetId="19" r:id="rId15"/>
    <sheet name="Base de données" sheetId="16" r:id="rId16"/>
  </sheets>
  <externalReferences>
    <externalReference r:id="rId17"/>
  </externalReferences>
  <definedNames>
    <definedName name="Activité">'Base de données'!$A$2:$D$2</definedName>
    <definedName name="AUTRES">'Base de données'!$D$3:$D$7</definedName>
    <definedName name="BATIMENTS">'Base de données'!$B$3:$B$7</definedName>
    <definedName name="ESPACES_VERTS">'Base de données'!$C$3:$C$11</definedName>
    <definedName name="FERIES">[1]DONNEES!$D$3:$D$100</definedName>
    <definedName name="VACSCOLAIRES">[1]DONNEES!$E$3:$E$300</definedName>
    <definedName name="VOIRIE">'Base de données'!$A$3:$A$14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7" i="2" l="1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7" i="5"/>
  <c r="AH8" i="5"/>
  <c r="AH9" i="5"/>
  <c r="AH10" i="5"/>
  <c r="AH11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4" i="5"/>
  <c r="AH35" i="5"/>
  <c r="AH36" i="5"/>
  <c r="AH37" i="5"/>
  <c r="AH38" i="5"/>
  <c r="AH39" i="5"/>
  <c r="AH40" i="5"/>
  <c r="AH41" i="5"/>
  <c r="AH7" i="6"/>
  <c r="AH8" i="6"/>
  <c r="AH9" i="6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7" i="7"/>
  <c r="AH8" i="7"/>
  <c r="AH9" i="7"/>
  <c r="AH10" i="7"/>
  <c r="AH11" i="7"/>
  <c r="AH12" i="7"/>
  <c r="AH13" i="7"/>
  <c r="AH14" i="7"/>
  <c r="AH15" i="7"/>
  <c r="AH16" i="7"/>
  <c r="AH17" i="7"/>
  <c r="AH18" i="7"/>
  <c r="AH19" i="7"/>
  <c r="AH20" i="7"/>
  <c r="AH21" i="7"/>
  <c r="AH22" i="7"/>
  <c r="AH23" i="7"/>
  <c r="AH24" i="7"/>
  <c r="AH25" i="7"/>
  <c r="AH26" i="7"/>
  <c r="AH27" i="7"/>
  <c r="AH28" i="7"/>
  <c r="AH29" i="7"/>
  <c r="AH30" i="7"/>
  <c r="AH31" i="7"/>
  <c r="AH32" i="7"/>
  <c r="AH33" i="7"/>
  <c r="AH34" i="7"/>
  <c r="AH35" i="7"/>
  <c r="AH36" i="7"/>
  <c r="AH37" i="7"/>
  <c r="AH38" i="7"/>
  <c r="AH39" i="7"/>
  <c r="AH40" i="7"/>
  <c r="AH41" i="7"/>
  <c r="AH7" i="8"/>
  <c r="AH8" i="8"/>
  <c r="AH9" i="8"/>
  <c r="AH10" i="8"/>
  <c r="AH11" i="8"/>
  <c r="AH12" i="8"/>
  <c r="AH13" i="8"/>
  <c r="AH14" i="8"/>
  <c r="AH15" i="8"/>
  <c r="AH16" i="8"/>
  <c r="AH17" i="8"/>
  <c r="AH18" i="8"/>
  <c r="AH19" i="8"/>
  <c r="AH20" i="8"/>
  <c r="AH21" i="8"/>
  <c r="AH22" i="8"/>
  <c r="AH23" i="8"/>
  <c r="AH24" i="8"/>
  <c r="AH25" i="8"/>
  <c r="AH26" i="8"/>
  <c r="AH27" i="8"/>
  <c r="AH28" i="8"/>
  <c r="AH29" i="8"/>
  <c r="AH30" i="8"/>
  <c r="AH31" i="8"/>
  <c r="AH32" i="8"/>
  <c r="AH33" i="8"/>
  <c r="AH34" i="8"/>
  <c r="AH35" i="8"/>
  <c r="AH36" i="8"/>
  <c r="AH37" i="8"/>
  <c r="AH38" i="8"/>
  <c r="AH39" i="8"/>
  <c r="AH40" i="8"/>
  <c r="AH41" i="8"/>
  <c r="AH7" i="9"/>
  <c r="AH8" i="9"/>
  <c r="AH9" i="9"/>
  <c r="AH10" i="9"/>
  <c r="AH11" i="9"/>
  <c r="AH12" i="9"/>
  <c r="AH13" i="9"/>
  <c r="AH14" i="9"/>
  <c r="AH15" i="9"/>
  <c r="AH16" i="9"/>
  <c r="AH17" i="9"/>
  <c r="AH18" i="9"/>
  <c r="AH19" i="9"/>
  <c r="AH20" i="9"/>
  <c r="AH21" i="9"/>
  <c r="AH22" i="9"/>
  <c r="AH23" i="9"/>
  <c r="AH24" i="9"/>
  <c r="AH25" i="9"/>
  <c r="AH26" i="9"/>
  <c r="AH27" i="9"/>
  <c r="AH28" i="9"/>
  <c r="AH29" i="9"/>
  <c r="AH30" i="9"/>
  <c r="AH31" i="9"/>
  <c r="AH32" i="9"/>
  <c r="AH33" i="9"/>
  <c r="AH34" i="9"/>
  <c r="AH35" i="9"/>
  <c r="AH36" i="9"/>
  <c r="AH37" i="9"/>
  <c r="AH38" i="9"/>
  <c r="AH39" i="9"/>
  <c r="AH40" i="9"/>
  <c r="AH41" i="9"/>
  <c r="AH7" i="10"/>
  <c r="AH8" i="10"/>
  <c r="AH9" i="10"/>
  <c r="AH10" i="10"/>
  <c r="AH11" i="10"/>
  <c r="AH12" i="10"/>
  <c r="AH13" i="10"/>
  <c r="AH14" i="10"/>
  <c r="AH15" i="10"/>
  <c r="AH16" i="10"/>
  <c r="AH17" i="10"/>
  <c r="AH18" i="10"/>
  <c r="AH19" i="10"/>
  <c r="AH20" i="10"/>
  <c r="AH21" i="10"/>
  <c r="AH22" i="10"/>
  <c r="AH23" i="10"/>
  <c r="AH24" i="10"/>
  <c r="AH25" i="10"/>
  <c r="AH26" i="10"/>
  <c r="AH27" i="10"/>
  <c r="AH28" i="10"/>
  <c r="AH29" i="10"/>
  <c r="AH30" i="10"/>
  <c r="AH31" i="10"/>
  <c r="AH32" i="10"/>
  <c r="AH33" i="10"/>
  <c r="AH34" i="10"/>
  <c r="AH35" i="10"/>
  <c r="AH36" i="10"/>
  <c r="AH37" i="10"/>
  <c r="AH38" i="10"/>
  <c r="AH39" i="10"/>
  <c r="AH40" i="10"/>
  <c r="AH41" i="10"/>
  <c r="AH7" i="11"/>
  <c r="AH8" i="11"/>
  <c r="AH9" i="11"/>
  <c r="AH10" i="11"/>
  <c r="AH11" i="11"/>
  <c r="AH12" i="11"/>
  <c r="AH13" i="11"/>
  <c r="AH14" i="11"/>
  <c r="AH15" i="11"/>
  <c r="AH16" i="11"/>
  <c r="AH17" i="11"/>
  <c r="AH18" i="11"/>
  <c r="AH19" i="11"/>
  <c r="AH20" i="11"/>
  <c r="AH21" i="11"/>
  <c r="AH22" i="11"/>
  <c r="AH23" i="11"/>
  <c r="AH24" i="11"/>
  <c r="AH25" i="11"/>
  <c r="AH26" i="11"/>
  <c r="AH27" i="11"/>
  <c r="AH28" i="11"/>
  <c r="AH29" i="11"/>
  <c r="AH30" i="11"/>
  <c r="AH31" i="11"/>
  <c r="AH32" i="11"/>
  <c r="AH33" i="11"/>
  <c r="AH34" i="11"/>
  <c r="AH35" i="11"/>
  <c r="AH36" i="11"/>
  <c r="AH37" i="11"/>
  <c r="AH38" i="11"/>
  <c r="AH39" i="11"/>
  <c r="AH40" i="11"/>
  <c r="AH41" i="11"/>
  <c r="AH7" i="12"/>
  <c r="AH8" i="12"/>
  <c r="AH9" i="12"/>
  <c r="AH10" i="12"/>
  <c r="AH11" i="12"/>
  <c r="AH12" i="12"/>
  <c r="AH13" i="12"/>
  <c r="AH14" i="12"/>
  <c r="AH15" i="12"/>
  <c r="AH16" i="12"/>
  <c r="AH17" i="12"/>
  <c r="AH18" i="12"/>
  <c r="AH19" i="12"/>
  <c r="AH20" i="12"/>
  <c r="AH21" i="12"/>
  <c r="AH22" i="12"/>
  <c r="AH23" i="12"/>
  <c r="AH24" i="12"/>
  <c r="AH25" i="12"/>
  <c r="AH26" i="12"/>
  <c r="AH27" i="12"/>
  <c r="AH28" i="12"/>
  <c r="AH29" i="12"/>
  <c r="AH30" i="12"/>
  <c r="AH31" i="12"/>
  <c r="AH32" i="12"/>
  <c r="AH33" i="12"/>
  <c r="AH34" i="12"/>
  <c r="AH35" i="12"/>
  <c r="AH36" i="12"/>
  <c r="AH37" i="12"/>
  <c r="AH38" i="12"/>
  <c r="AH39" i="12"/>
  <c r="AH40" i="12"/>
  <c r="AH41" i="12"/>
  <c r="AH7" i="17"/>
  <c r="AH8" i="17"/>
  <c r="AH9" i="17"/>
  <c r="AH10" i="17"/>
  <c r="AH11" i="17"/>
  <c r="AH12" i="17"/>
  <c r="AH13" i="17"/>
  <c r="AH14" i="17"/>
  <c r="AH15" i="17"/>
  <c r="AH16" i="17"/>
  <c r="AH17" i="17"/>
  <c r="AH18" i="17"/>
  <c r="AH19" i="17"/>
  <c r="AH20" i="17"/>
  <c r="AH21" i="17"/>
  <c r="AH22" i="17"/>
  <c r="AH23" i="17"/>
  <c r="AH24" i="17"/>
  <c r="AH25" i="17"/>
  <c r="AH26" i="17"/>
  <c r="AH27" i="17"/>
  <c r="AH28" i="17"/>
  <c r="AH29" i="17"/>
  <c r="AH30" i="17"/>
  <c r="AH31" i="17"/>
  <c r="AH32" i="17"/>
  <c r="AH33" i="17"/>
  <c r="AH34" i="17"/>
  <c r="AH35" i="17"/>
  <c r="AH36" i="17"/>
  <c r="AH37" i="17"/>
  <c r="AH38" i="17"/>
  <c r="AH39" i="17"/>
  <c r="AH40" i="17"/>
  <c r="AH41" i="17"/>
  <c r="AH7" i="18"/>
  <c r="AH8" i="18"/>
  <c r="AH9" i="18"/>
  <c r="AH10" i="18"/>
  <c r="AH11" i="18"/>
  <c r="AH12" i="18"/>
  <c r="AH13" i="18"/>
  <c r="AH14" i="18"/>
  <c r="AH15" i="18"/>
  <c r="AH16" i="18"/>
  <c r="AH17" i="18"/>
  <c r="AH18" i="18"/>
  <c r="AH19" i="18"/>
  <c r="AH20" i="18"/>
  <c r="AH21" i="18"/>
  <c r="AH22" i="18"/>
  <c r="AH23" i="18"/>
  <c r="AH24" i="18"/>
  <c r="AH25" i="18"/>
  <c r="AH26" i="18"/>
  <c r="AH27" i="18"/>
  <c r="AH28" i="18"/>
  <c r="AH29" i="18"/>
  <c r="AH30" i="18"/>
  <c r="AH31" i="18"/>
  <c r="AH32" i="18"/>
  <c r="AH33" i="18"/>
  <c r="AH34" i="18"/>
  <c r="AH35" i="18"/>
  <c r="AH36" i="18"/>
  <c r="AH37" i="18"/>
  <c r="AH38" i="18"/>
  <c r="AH39" i="18"/>
  <c r="AH40" i="18"/>
  <c r="AH41" i="18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6" i="2"/>
  <c r="AH6" i="3"/>
  <c r="AH6" i="4"/>
  <c r="AH6" i="5"/>
  <c r="AH6" i="6"/>
  <c r="AH6" i="7"/>
  <c r="AH6" i="8"/>
  <c r="AH6" i="9"/>
  <c r="AH6" i="10"/>
  <c r="AH6" i="11"/>
  <c r="AH6" i="12"/>
  <c r="AH6" i="17"/>
  <c r="AH6" i="18"/>
  <c r="AH6" i="1"/>
  <c r="D1" i="1" l="1"/>
  <c r="D1" i="18" l="1"/>
  <c r="C3" i="18" s="1"/>
  <c r="E1" i="18"/>
  <c r="D1" i="17"/>
  <c r="E1" i="17"/>
  <c r="D1" i="12"/>
  <c r="C5" i="12" s="1"/>
  <c r="D5" i="12" s="1"/>
  <c r="E5" i="12" s="1"/>
  <c r="F5" i="12" s="1"/>
  <c r="G5" i="12" s="1"/>
  <c r="H5" i="12" s="1"/>
  <c r="I5" i="12" s="1"/>
  <c r="J5" i="12" s="1"/>
  <c r="K5" i="12" s="1"/>
  <c r="L5" i="12" s="1"/>
  <c r="M5" i="12" s="1"/>
  <c r="N5" i="12" s="1"/>
  <c r="O5" i="12" s="1"/>
  <c r="P5" i="12" s="1"/>
  <c r="Q5" i="12" s="1"/>
  <c r="R5" i="12" s="1"/>
  <c r="S5" i="12" s="1"/>
  <c r="T5" i="12" s="1"/>
  <c r="U5" i="12" s="1"/>
  <c r="V5" i="12" s="1"/>
  <c r="W5" i="12" s="1"/>
  <c r="X5" i="12" s="1"/>
  <c r="Y5" i="12" s="1"/>
  <c r="Z5" i="12" s="1"/>
  <c r="AA5" i="12" s="1"/>
  <c r="AB5" i="12" s="1"/>
  <c r="AC5" i="12" s="1"/>
  <c r="AD5" i="12" s="1"/>
  <c r="AE5" i="12" s="1"/>
  <c r="AF5" i="12" s="1"/>
  <c r="AG5" i="12" s="1"/>
  <c r="E1" i="12"/>
  <c r="D1" i="11"/>
  <c r="E1" i="11"/>
  <c r="C3" i="11" s="1"/>
  <c r="D1" i="10"/>
  <c r="C3" i="10" s="1"/>
  <c r="E1" i="10"/>
  <c r="D1" i="9"/>
  <c r="E1" i="9"/>
  <c r="D1" i="8"/>
  <c r="E1" i="8"/>
  <c r="D1" i="7"/>
  <c r="E1" i="7"/>
  <c r="C3" i="7" s="1"/>
  <c r="D1" i="6"/>
  <c r="E1" i="6"/>
  <c r="D1" i="5"/>
  <c r="E1" i="5"/>
  <c r="D1" i="4"/>
  <c r="C5" i="4" s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E1" i="4"/>
  <c r="D1" i="3"/>
  <c r="C5" i="3" s="1"/>
  <c r="D5" i="3" s="1"/>
  <c r="E5" i="3" s="1"/>
  <c r="F5" i="3" s="1"/>
  <c r="G5" i="3" s="1"/>
  <c r="H5" i="3" s="1"/>
  <c r="I5" i="3" s="1"/>
  <c r="J5" i="3" s="1"/>
  <c r="K5" i="3" s="1"/>
  <c r="L5" i="3" s="1"/>
  <c r="M5" i="3" s="1"/>
  <c r="N5" i="3" s="1"/>
  <c r="O5" i="3" s="1"/>
  <c r="P5" i="3" s="1"/>
  <c r="Q5" i="3" s="1"/>
  <c r="R5" i="3" s="1"/>
  <c r="S5" i="3" s="1"/>
  <c r="T5" i="3" s="1"/>
  <c r="U5" i="3" s="1"/>
  <c r="V5" i="3" s="1"/>
  <c r="W5" i="3" s="1"/>
  <c r="X5" i="3" s="1"/>
  <c r="Y5" i="3" s="1"/>
  <c r="Z5" i="3" s="1"/>
  <c r="AA5" i="3" s="1"/>
  <c r="AB5" i="3" s="1"/>
  <c r="AC5" i="3" s="1"/>
  <c r="AD5" i="3" s="1"/>
  <c r="AE5" i="3" s="1"/>
  <c r="AF5" i="3" s="1"/>
  <c r="AG5" i="3" s="1"/>
  <c r="E1" i="3"/>
  <c r="D1" i="2"/>
  <c r="C3" i="2" s="1"/>
  <c r="E1" i="2"/>
  <c r="C5" i="1"/>
  <c r="D5" i="1" s="1"/>
  <c r="E1" i="1"/>
  <c r="C3" i="1" s="1"/>
  <c r="C3" i="5"/>
  <c r="C3" i="6"/>
  <c r="C3" i="8"/>
  <c r="C3" i="9"/>
  <c r="C3" i="12"/>
  <c r="C3" i="17"/>
  <c r="C5" i="18"/>
  <c r="D5" i="18" s="1"/>
  <c r="E5" i="18" s="1"/>
  <c r="F5" i="18" s="1"/>
  <c r="G5" i="18" s="1"/>
  <c r="H5" i="18" s="1"/>
  <c r="I5" i="18" s="1"/>
  <c r="J5" i="18" s="1"/>
  <c r="K5" i="18" s="1"/>
  <c r="L5" i="18" s="1"/>
  <c r="M5" i="18" s="1"/>
  <c r="N5" i="18" s="1"/>
  <c r="O5" i="18" s="1"/>
  <c r="P5" i="18" s="1"/>
  <c r="Q5" i="18" s="1"/>
  <c r="R5" i="18" s="1"/>
  <c r="S5" i="18" s="1"/>
  <c r="T5" i="18" s="1"/>
  <c r="U5" i="18" s="1"/>
  <c r="V5" i="18" s="1"/>
  <c r="W5" i="18" s="1"/>
  <c r="X5" i="18" s="1"/>
  <c r="Y5" i="18" s="1"/>
  <c r="Z5" i="18" s="1"/>
  <c r="AA5" i="18" s="1"/>
  <c r="AB5" i="18" s="1"/>
  <c r="AC5" i="18" s="1"/>
  <c r="AD5" i="18" s="1"/>
  <c r="AE5" i="18" s="1"/>
  <c r="AF5" i="18" s="1"/>
  <c r="AG5" i="18" s="1"/>
  <c r="C5" i="17"/>
  <c r="D5" i="17" s="1"/>
  <c r="E5" i="17" s="1"/>
  <c r="F5" i="17" s="1"/>
  <c r="G5" i="17" s="1"/>
  <c r="H5" i="17" s="1"/>
  <c r="I5" i="17" s="1"/>
  <c r="J5" i="17" s="1"/>
  <c r="K5" i="17" s="1"/>
  <c r="L5" i="17" s="1"/>
  <c r="M5" i="17" s="1"/>
  <c r="N5" i="17" s="1"/>
  <c r="O5" i="17" s="1"/>
  <c r="P5" i="17" s="1"/>
  <c r="Q5" i="17" s="1"/>
  <c r="R5" i="17" s="1"/>
  <c r="S5" i="17" s="1"/>
  <c r="T5" i="17" s="1"/>
  <c r="U5" i="17" s="1"/>
  <c r="V5" i="17" s="1"/>
  <c r="W5" i="17" s="1"/>
  <c r="X5" i="17" s="1"/>
  <c r="Y5" i="17" s="1"/>
  <c r="Z5" i="17" s="1"/>
  <c r="AA5" i="17" s="1"/>
  <c r="AB5" i="17" s="1"/>
  <c r="AC5" i="17" s="1"/>
  <c r="AD5" i="17" s="1"/>
  <c r="AE5" i="17" s="1"/>
  <c r="AF5" i="17" s="1"/>
  <c r="AG5" i="17" s="1"/>
  <c r="C5" i="11"/>
  <c r="D5" i="11" s="1"/>
  <c r="E5" i="11" s="1"/>
  <c r="F5" i="11" s="1"/>
  <c r="G5" i="11" s="1"/>
  <c r="H5" i="11" s="1"/>
  <c r="I5" i="11" s="1"/>
  <c r="J5" i="11" s="1"/>
  <c r="K5" i="11" s="1"/>
  <c r="L5" i="11" s="1"/>
  <c r="M5" i="11" s="1"/>
  <c r="N5" i="11" s="1"/>
  <c r="O5" i="11" s="1"/>
  <c r="P5" i="11" s="1"/>
  <c r="Q5" i="11" s="1"/>
  <c r="R5" i="11" s="1"/>
  <c r="S5" i="11" s="1"/>
  <c r="T5" i="11" s="1"/>
  <c r="U5" i="11" s="1"/>
  <c r="V5" i="11" s="1"/>
  <c r="W5" i="11" s="1"/>
  <c r="X5" i="11" s="1"/>
  <c r="Y5" i="11" s="1"/>
  <c r="Z5" i="11" s="1"/>
  <c r="AA5" i="11" s="1"/>
  <c r="AB5" i="11" s="1"/>
  <c r="AC5" i="11" s="1"/>
  <c r="AD5" i="11" s="1"/>
  <c r="AE5" i="11" s="1"/>
  <c r="AF5" i="11" s="1"/>
  <c r="AG5" i="11" s="1"/>
  <c r="C5" i="9"/>
  <c r="D5" i="9" s="1"/>
  <c r="E5" i="9" s="1"/>
  <c r="F5" i="9" s="1"/>
  <c r="G5" i="9" s="1"/>
  <c r="H5" i="9" s="1"/>
  <c r="I5" i="9" s="1"/>
  <c r="J5" i="9" s="1"/>
  <c r="K5" i="9" s="1"/>
  <c r="L5" i="9" s="1"/>
  <c r="M5" i="9" s="1"/>
  <c r="N5" i="9" s="1"/>
  <c r="O5" i="9" s="1"/>
  <c r="P5" i="9" s="1"/>
  <c r="Q5" i="9" s="1"/>
  <c r="R5" i="9" s="1"/>
  <c r="S5" i="9" s="1"/>
  <c r="T5" i="9" s="1"/>
  <c r="U5" i="9" s="1"/>
  <c r="V5" i="9" s="1"/>
  <c r="W5" i="9" s="1"/>
  <c r="X5" i="9" s="1"/>
  <c r="Y5" i="9" s="1"/>
  <c r="Z5" i="9" s="1"/>
  <c r="AA5" i="9" s="1"/>
  <c r="AB5" i="9" s="1"/>
  <c r="AC5" i="9" s="1"/>
  <c r="AD5" i="9" s="1"/>
  <c r="AE5" i="9" s="1"/>
  <c r="AF5" i="9" s="1"/>
  <c r="AG5" i="9" s="1"/>
  <c r="C5" i="8"/>
  <c r="D5" i="8" s="1"/>
  <c r="E5" i="8" s="1"/>
  <c r="F5" i="8" s="1"/>
  <c r="G5" i="8" s="1"/>
  <c r="H5" i="8" s="1"/>
  <c r="I5" i="8" s="1"/>
  <c r="J5" i="8" s="1"/>
  <c r="K5" i="8" s="1"/>
  <c r="L5" i="8" s="1"/>
  <c r="M5" i="8" s="1"/>
  <c r="N5" i="8" s="1"/>
  <c r="O5" i="8" s="1"/>
  <c r="P5" i="8" s="1"/>
  <c r="Q5" i="8" s="1"/>
  <c r="R5" i="8" s="1"/>
  <c r="S5" i="8" s="1"/>
  <c r="T5" i="8" s="1"/>
  <c r="U5" i="8" s="1"/>
  <c r="V5" i="8" s="1"/>
  <c r="W5" i="8" s="1"/>
  <c r="X5" i="8" s="1"/>
  <c r="Y5" i="8" s="1"/>
  <c r="Z5" i="8" s="1"/>
  <c r="AA5" i="8" s="1"/>
  <c r="AB5" i="8" s="1"/>
  <c r="AC5" i="8" s="1"/>
  <c r="AD5" i="8" s="1"/>
  <c r="AE5" i="8" s="1"/>
  <c r="AF5" i="8" s="1"/>
  <c r="AG5" i="8" s="1"/>
  <c r="C5" i="7"/>
  <c r="D5" i="7" s="1"/>
  <c r="E5" i="7" s="1"/>
  <c r="F5" i="7" s="1"/>
  <c r="G5" i="7" s="1"/>
  <c r="H5" i="7" s="1"/>
  <c r="I5" i="7" s="1"/>
  <c r="J5" i="7" s="1"/>
  <c r="K5" i="7" s="1"/>
  <c r="L5" i="7" s="1"/>
  <c r="M5" i="7" s="1"/>
  <c r="N5" i="7" s="1"/>
  <c r="O5" i="7" s="1"/>
  <c r="P5" i="7" s="1"/>
  <c r="Q5" i="7" s="1"/>
  <c r="R5" i="7" s="1"/>
  <c r="S5" i="7" s="1"/>
  <c r="T5" i="7" s="1"/>
  <c r="U5" i="7" s="1"/>
  <c r="V5" i="7" s="1"/>
  <c r="W5" i="7" s="1"/>
  <c r="X5" i="7" s="1"/>
  <c r="Y5" i="7" s="1"/>
  <c r="Z5" i="7" s="1"/>
  <c r="AA5" i="7" s="1"/>
  <c r="AB5" i="7" s="1"/>
  <c r="AC5" i="7" s="1"/>
  <c r="AD5" i="7" s="1"/>
  <c r="AE5" i="7" s="1"/>
  <c r="AF5" i="7" s="1"/>
  <c r="AG5" i="7" s="1"/>
  <c r="C5" i="6"/>
  <c r="D5" i="6" s="1"/>
  <c r="E5" i="6" s="1"/>
  <c r="F5" i="6" s="1"/>
  <c r="G5" i="6" s="1"/>
  <c r="H5" i="6" s="1"/>
  <c r="I5" i="6" s="1"/>
  <c r="J5" i="6" s="1"/>
  <c r="K5" i="6" s="1"/>
  <c r="L5" i="6" s="1"/>
  <c r="M5" i="6" s="1"/>
  <c r="N5" i="6" s="1"/>
  <c r="O5" i="6" s="1"/>
  <c r="P5" i="6" s="1"/>
  <c r="Q5" i="6" s="1"/>
  <c r="R5" i="6" s="1"/>
  <c r="S5" i="6" s="1"/>
  <c r="T5" i="6" s="1"/>
  <c r="U5" i="6" s="1"/>
  <c r="V5" i="6" s="1"/>
  <c r="W5" i="6" s="1"/>
  <c r="X5" i="6" s="1"/>
  <c r="Y5" i="6" s="1"/>
  <c r="Z5" i="6" s="1"/>
  <c r="AA5" i="6" s="1"/>
  <c r="AB5" i="6" s="1"/>
  <c r="AC5" i="6" s="1"/>
  <c r="AD5" i="6" s="1"/>
  <c r="AE5" i="6" s="1"/>
  <c r="AF5" i="6" s="1"/>
  <c r="AG5" i="6" s="1"/>
  <c r="C5" i="5"/>
  <c r="D5" i="5" s="1"/>
  <c r="E5" i="5" s="1"/>
  <c r="F5" i="5" s="1"/>
  <c r="G5" i="5" s="1"/>
  <c r="H5" i="5" s="1"/>
  <c r="I5" i="5" s="1"/>
  <c r="J5" i="5" s="1"/>
  <c r="K5" i="5" s="1"/>
  <c r="L5" i="5" s="1"/>
  <c r="M5" i="5" s="1"/>
  <c r="N5" i="5" s="1"/>
  <c r="O5" i="5" s="1"/>
  <c r="P5" i="5" s="1"/>
  <c r="Q5" i="5" s="1"/>
  <c r="R5" i="5" s="1"/>
  <c r="S5" i="5" s="1"/>
  <c r="T5" i="5" s="1"/>
  <c r="U5" i="5" s="1"/>
  <c r="V5" i="5" s="1"/>
  <c r="W5" i="5" s="1"/>
  <c r="X5" i="5" s="1"/>
  <c r="Y5" i="5" s="1"/>
  <c r="Z5" i="5" s="1"/>
  <c r="AA5" i="5" s="1"/>
  <c r="AB5" i="5" s="1"/>
  <c r="AC5" i="5" s="1"/>
  <c r="AD5" i="5" s="1"/>
  <c r="AE5" i="5" s="1"/>
  <c r="AF5" i="5" s="1"/>
  <c r="AG5" i="5" s="1"/>
  <c r="E17" i="16"/>
  <c r="E27" i="16" s="1"/>
  <c r="C5" i="2" l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C3" i="3"/>
  <c r="C5" i="10"/>
  <c r="D5" i="10" s="1"/>
  <c r="E5" i="10" s="1"/>
  <c r="F5" i="10" s="1"/>
  <c r="G5" i="10" s="1"/>
  <c r="H5" i="10" s="1"/>
  <c r="I5" i="10" s="1"/>
  <c r="J5" i="10" s="1"/>
  <c r="K5" i="10" s="1"/>
  <c r="L5" i="10" s="1"/>
  <c r="M5" i="10" s="1"/>
  <c r="N5" i="10" s="1"/>
  <c r="O5" i="10" s="1"/>
  <c r="P5" i="10" s="1"/>
  <c r="Q5" i="10" s="1"/>
  <c r="R5" i="10" s="1"/>
  <c r="S5" i="10" s="1"/>
  <c r="T5" i="10" s="1"/>
  <c r="U5" i="10" s="1"/>
  <c r="V5" i="10" s="1"/>
  <c r="W5" i="10" s="1"/>
  <c r="X5" i="10" s="1"/>
  <c r="Y5" i="10" s="1"/>
  <c r="Z5" i="10" s="1"/>
  <c r="AA5" i="10" s="1"/>
  <c r="AB5" i="10" s="1"/>
  <c r="AC5" i="10" s="1"/>
  <c r="AD5" i="10" s="1"/>
  <c r="AE5" i="10" s="1"/>
  <c r="AF5" i="10" s="1"/>
  <c r="AG5" i="10" s="1"/>
  <c r="C3" i="4"/>
  <c r="E18" i="16"/>
  <c r="E19" i="16"/>
  <c r="E20" i="16" s="1"/>
  <c r="E21" i="16"/>
  <c r="E22" i="16"/>
  <c r="E26" i="16"/>
  <c r="E28" i="16"/>
  <c r="E29" i="16"/>
  <c r="E5" i="1"/>
  <c r="E23" i="16" l="1"/>
  <c r="E25" i="16"/>
  <c r="E24" i="16"/>
  <c r="F5" i="1"/>
  <c r="G5" i="1" s="1"/>
  <c r="H5" i="1" l="1"/>
  <c r="I5" i="1" l="1"/>
  <c r="J5" i="1" l="1"/>
  <c r="K5" i="1" l="1"/>
  <c r="L5" i="1" l="1"/>
  <c r="M5" i="1" l="1"/>
  <c r="N5" i="1" l="1"/>
  <c r="O5" i="1" l="1"/>
  <c r="P5" i="1" l="1"/>
  <c r="Q5" i="1" l="1"/>
  <c r="R5" i="1" l="1"/>
  <c r="S5" i="1" l="1"/>
  <c r="T5" i="1" l="1"/>
  <c r="U5" i="1" l="1"/>
  <c r="V5" i="1" l="1"/>
  <c r="W5" i="1" l="1"/>
  <c r="X5" i="1" l="1"/>
  <c r="Y5" i="1" s="1"/>
  <c r="Z5" i="1" s="1"/>
  <c r="AA5" i="1" s="1"/>
  <c r="AB5" i="1" s="1"/>
  <c r="AC5" i="1" s="1"/>
  <c r="AD5" i="1" s="1"/>
  <c r="AE5" i="1" s="1"/>
  <c r="AF5" i="1" s="1"/>
  <c r="AG5" i="1" s="1"/>
</calcChain>
</file>

<file path=xl/sharedStrings.xml><?xml version="1.0" encoding="utf-8"?>
<sst xmlns="http://schemas.openxmlformats.org/spreadsheetml/2006/main" count="144" uniqueCount="71">
  <si>
    <t>VOIRIE</t>
  </si>
  <si>
    <t>Propreté</t>
  </si>
  <si>
    <t>Curage des fossés</t>
  </si>
  <si>
    <t>Signalisation horizontale et verticale</t>
  </si>
  <si>
    <t>Fauchage</t>
  </si>
  <si>
    <t>Traitement hivernal</t>
  </si>
  <si>
    <t>Trottoirs MCO</t>
  </si>
  <si>
    <t>Entretien voies et chemins</t>
  </si>
  <si>
    <t>Accompagnement des équipes</t>
  </si>
  <si>
    <t>VERNIN Fabrice</t>
  </si>
  <si>
    <t>DURAND Mikaël</t>
  </si>
  <si>
    <t>TRANCHANT Pascal</t>
  </si>
  <si>
    <t>GOUTORBE Christian</t>
  </si>
  <si>
    <t>VACHERON Lionel</t>
  </si>
  <si>
    <t>CELLIER Christophe</t>
  </si>
  <si>
    <t>LEGER Philippe</t>
  </si>
  <si>
    <t>PROST Fabrice</t>
  </si>
  <si>
    <t>MORIN Nicolas</t>
  </si>
  <si>
    <t>BOUTTE Henri</t>
  </si>
  <si>
    <t xml:space="preserve">BALBOA Vincent </t>
  </si>
  <si>
    <t>TRIOREAU Pierre-Yann</t>
  </si>
  <si>
    <t xml:space="preserve">TISSIER Pascal </t>
  </si>
  <si>
    <t>BATIMENTS</t>
  </si>
  <si>
    <t>Entretien MCO</t>
  </si>
  <si>
    <t>Entretien aires de jeux, remise en état vandalisme</t>
  </si>
  <si>
    <t>Arrosage</t>
  </si>
  <si>
    <t>Arrosage automatique</t>
  </si>
  <si>
    <t>Plantations</t>
  </si>
  <si>
    <t>Désherbage</t>
  </si>
  <si>
    <t>Activité</t>
  </si>
  <si>
    <t>Type de travaux</t>
  </si>
  <si>
    <t>CONGE</t>
  </si>
  <si>
    <t>ESPACES_VERTS</t>
  </si>
  <si>
    <t>ARRET_MALADIE</t>
  </si>
  <si>
    <t>Tonte</t>
  </si>
  <si>
    <t>Taille massifs, haies, feuilles</t>
  </si>
  <si>
    <t>Nettoyage des grilles, avaloirs</t>
  </si>
  <si>
    <t>Création</t>
  </si>
  <si>
    <t xml:space="preserve">Création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</si>
  <si>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</si>
  <si>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</si>
  <si>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</si>
  <si>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</si>
  <si>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</si>
  <si>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</si>
  <si>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</si>
  <si>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</si>
  <si>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</si>
  <si>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</si>
  <si>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</si>
  <si>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</si>
  <si>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</si>
  <si>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Jours fériés</t>
  </si>
  <si>
    <t>Pâques</t>
  </si>
  <si>
    <t>Lundi de Pâques</t>
  </si>
  <si>
    <t>Ascension</t>
  </si>
  <si>
    <t>Pentecôte</t>
  </si>
  <si>
    <t>Lundi de Pentecôte</t>
  </si>
  <si>
    <t>1er Novembre</t>
  </si>
  <si>
    <t>1er Janvier</t>
  </si>
  <si>
    <t>1er Mai</t>
  </si>
  <si>
    <t>8 Mai</t>
  </si>
  <si>
    <t>14 Juillet</t>
  </si>
  <si>
    <t>11 Novembre</t>
  </si>
  <si>
    <t>25 Décembre</t>
  </si>
  <si>
    <t xml:space="preserve">UNTEREINER Anthony   </t>
  </si>
  <si>
    <t>Total</t>
  </si>
  <si>
    <t>AUTRES</t>
  </si>
  <si>
    <t>JOUR_ENFANT</t>
  </si>
  <si>
    <t>JOUR_SYNDICAT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</si>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</sst>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\ d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2" fillId="0" borderId="0" xfId="0" applyFont="1" applyProtection="1"/>
    <xf numFmtId="0" fontId="2" fillId="0" borderId="0" xfId="0" applyFont="1" applyFill="1" applyBorder="1" applyProtection="1"/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2" fillId="0" borderId="0" xfId="0" applyFont="1" applyBorder="1" applyProtection="1"/>
    <xf numFmtId="0" fontId="3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 vertical="center"/>
    </xf>
    <xf numFmtId="3" fontId="4" fillId="0" borderId="0" xfId="0" applyNumberFormat="1" applyFont="1" applyAlignment="1" applyProtection="1">
      <alignment horizontal="center" vertical="center"/>
    </xf>
    <xf numFmtId="3" fontId="4" fillId="0" borderId="0" xfId="0" applyNumberFormat="1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 wrapText="1"/>
    </xf>
    <xf numFmtId="3" fontId="4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Protection="1"/>
    <xf numFmtId="0" fontId="5" fillId="0" borderId="0" xfId="0" applyFont="1" applyFill="1" applyAlignment="1" applyProtection="1">
      <alignment horizontal="left" vertical="center" wrapText="1"/>
    </xf>
    <xf numFmtId="0" fontId="5" fillId="0" borderId="0" xfId="0" applyFont="1" applyFill="1" applyAlignment="1" applyProtection="1">
      <alignment horizontal="center" vertical="center" wrapText="1"/>
    </xf>
    <xf numFmtId="0" fontId="0" fillId="0" borderId="0" xfId="0" applyFill="1" applyBorder="1"/>
    <xf numFmtId="0" fontId="8" fillId="0" borderId="0" xfId="0" applyFont="1" applyFill="1" applyBorder="1" applyAlignment="1" applyProtection="1">
      <alignment horizontal="center" vertical="center" wrapText="1"/>
    </xf>
    <xf numFmtId="0" fontId="0" fillId="0" borderId="0" xfId="0" applyFont="1"/>
    <xf numFmtId="0" fontId="0" fillId="0" borderId="1" xfId="0" applyFill="1" applyBorder="1"/>
    <xf numFmtId="0" fontId="0" fillId="0" borderId="1" xfId="0" applyBorder="1"/>
    <xf numFmtId="0" fontId="6" fillId="0" borderId="0" xfId="0" applyFont="1" applyProtection="1"/>
    <xf numFmtId="0" fontId="6" fillId="0" borderId="0" xfId="0" applyFont="1" applyAlignment="1" applyProtection="1">
      <alignment horizontal="center" vertical="center"/>
    </xf>
    <xf numFmtId="3" fontId="6" fillId="0" borderId="0" xfId="0" applyNumberFormat="1" applyFont="1" applyProtection="1"/>
    <xf numFmtId="3" fontId="6" fillId="0" borderId="0" xfId="0" applyNumberFormat="1" applyFont="1" applyFill="1" applyProtection="1"/>
    <xf numFmtId="0" fontId="6" fillId="0" borderId="0" xfId="0" applyFont="1" applyBorder="1" applyProtection="1"/>
    <xf numFmtId="0" fontId="6" fillId="0" borderId="0" xfId="0" applyFont="1" applyFill="1" applyBorder="1" applyProtection="1"/>
    <xf numFmtId="0" fontId="5" fillId="0" borderId="1" xfId="0" applyFont="1" applyFill="1" applyBorder="1" applyAlignment="1" applyProtection="1">
      <alignment horizontal="left" vertical="center" wrapText="1"/>
    </xf>
    <xf numFmtId="0" fontId="5" fillId="0" borderId="3" xfId="0" applyFont="1" applyFill="1" applyBorder="1" applyAlignment="1" applyProtection="1">
      <alignment horizontal="left" vertical="center" wrapText="1"/>
    </xf>
    <xf numFmtId="0" fontId="0" fillId="0" borderId="3" xfId="0" applyBorder="1"/>
    <xf numFmtId="0" fontId="5" fillId="0" borderId="4" xfId="0" applyFont="1" applyFill="1" applyBorder="1" applyAlignment="1" applyProtection="1">
      <alignment horizontal="left" vertical="center" wrapText="1"/>
    </xf>
    <xf numFmtId="0" fontId="0" fillId="0" borderId="5" xfId="0" applyFill="1" applyBorder="1"/>
    <xf numFmtId="0" fontId="5" fillId="0" borderId="6" xfId="0" applyFont="1" applyFill="1" applyBorder="1" applyAlignment="1" applyProtection="1">
      <alignment horizontal="left" vertical="center" wrapText="1"/>
    </xf>
    <xf numFmtId="0" fontId="5" fillId="0" borderId="2" xfId="0" applyFont="1" applyFill="1" applyBorder="1" applyAlignment="1" applyProtection="1">
      <alignment horizontal="left" vertical="center" wrapText="1"/>
    </xf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3" fillId="0" borderId="10" xfId="0" applyFont="1" applyBorder="1" applyAlignment="1" applyProtection="1">
      <alignment horizontal="left" vertical="center" wrapText="1"/>
    </xf>
    <xf numFmtId="0" fontId="6" fillId="0" borderId="10" xfId="0" applyFont="1" applyBorder="1" applyProtection="1"/>
    <xf numFmtId="0" fontId="6" fillId="0" borderId="10" xfId="0" applyFont="1" applyBorder="1" applyAlignment="1" applyProtection="1">
      <alignment horizontal="center" vertical="center"/>
    </xf>
    <xf numFmtId="3" fontId="3" fillId="0" borderId="10" xfId="0" applyNumberFormat="1" applyFont="1" applyBorder="1" applyAlignment="1" applyProtection="1">
      <alignment horizontal="left" vertical="center" wrapText="1"/>
    </xf>
    <xf numFmtId="3" fontId="6" fillId="0" borderId="10" xfId="0" applyNumberFormat="1" applyFont="1" applyBorder="1" applyProtection="1"/>
    <xf numFmtId="3" fontId="6" fillId="0" borderId="10" xfId="0" applyNumberFormat="1" applyFont="1" applyBorder="1" applyAlignment="1" applyProtection="1">
      <alignment textRotation="45"/>
    </xf>
    <xf numFmtId="3" fontId="3" fillId="0" borderId="10" xfId="0" applyNumberFormat="1" applyFont="1" applyFill="1" applyBorder="1" applyAlignment="1" applyProtection="1">
      <alignment horizontal="left" vertical="center" wrapText="1"/>
    </xf>
    <xf numFmtId="3" fontId="6" fillId="0" borderId="10" xfId="0" applyNumberFormat="1" applyFont="1" applyFill="1" applyBorder="1" applyProtection="1"/>
    <xf numFmtId="3" fontId="6" fillId="0" borderId="10" xfId="0" applyNumberFormat="1" applyFont="1" applyFill="1" applyBorder="1" applyAlignment="1" applyProtection="1">
      <alignment textRotation="255"/>
    </xf>
    <xf numFmtId="0" fontId="3" fillId="0" borderId="11" xfId="0" applyFont="1" applyBorder="1" applyAlignment="1" applyProtection="1">
      <alignment horizontal="left" vertical="center" wrapText="1"/>
    </xf>
    <xf numFmtId="3" fontId="3" fillId="0" borderId="11" xfId="0" applyNumberFormat="1" applyFont="1" applyBorder="1" applyAlignment="1" applyProtection="1">
      <alignment horizontal="left" vertical="center" wrapText="1"/>
    </xf>
    <xf numFmtId="3" fontId="3" fillId="0" borderId="11" xfId="0" applyNumberFormat="1" applyFont="1" applyFill="1" applyBorder="1" applyAlignment="1" applyProtection="1">
      <alignment horizontal="left" vertical="center" wrapText="1"/>
    </xf>
    <xf numFmtId="0" fontId="3" fillId="0" borderId="12" xfId="0" applyFont="1" applyBorder="1" applyAlignment="1" applyProtection="1">
      <alignment horizontal="left" vertical="center" wrapText="1"/>
    </xf>
    <xf numFmtId="0" fontId="3" fillId="0" borderId="13" xfId="0" applyFont="1" applyBorder="1" applyAlignment="1" applyProtection="1">
      <alignment horizontal="left" vertical="center" wrapText="1"/>
    </xf>
    <xf numFmtId="0" fontId="6" fillId="0" borderId="13" xfId="0" applyFont="1" applyBorder="1" applyProtection="1"/>
    <xf numFmtId="0" fontId="3" fillId="0" borderId="14" xfId="0" applyFont="1" applyBorder="1" applyAlignment="1" applyProtection="1">
      <alignment horizontal="left" vertical="center" wrapText="1"/>
    </xf>
    <xf numFmtId="0" fontId="3" fillId="0" borderId="15" xfId="0" applyFont="1" applyBorder="1" applyAlignment="1" applyProtection="1">
      <alignment horizontal="left" vertical="center" wrapText="1"/>
    </xf>
    <xf numFmtId="0" fontId="6" fillId="0" borderId="15" xfId="0" applyFont="1" applyBorder="1" applyProtection="1"/>
    <xf numFmtId="165" fontId="5" fillId="0" borderId="16" xfId="0" applyNumberFormat="1" applyFont="1" applyFill="1" applyBorder="1" applyAlignment="1" applyProtection="1">
      <alignment horizontal="left" vertical="center" textRotation="90" wrapText="1"/>
    </xf>
    <xf numFmtId="165" fontId="5" fillId="0" borderId="18" xfId="0" applyNumberFormat="1" applyFont="1" applyFill="1" applyBorder="1" applyAlignment="1" applyProtection="1">
      <alignment horizontal="left" vertical="center" textRotation="90" wrapText="1"/>
    </xf>
    <xf numFmtId="0" fontId="1" fillId="0" borderId="19" xfId="0" applyFont="1" applyBorder="1" applyAlignment="1">
      <alignment horizontal="center" vertical="center"/>
    </xf>
    <xf numFmtId="0" fontId="3" fillId="0" borderId="20" xfId="0" applyFont="1" applyBorder="1" applyAlignment="1" applyProtection="1">
      <alignment horizontal="left" vertical="center" wrapText="1"/>
    </xf>
    <xf numFmtId="0" fontId="3" fillId="0" borderId="21" xfId="0" applyFont="1" applyBorder="1" applyAlignment="1" applyProtection="1">
      <alignment horizontal="left" vertical="center" wrapText="1"/>
    </xf>
    <xf numFmtId="0" fontId="3" fillId="0" borderId="22" xfId="0" applyFont="1" applyBorder="1" applyAlignment="1" applyProtection="1">
      <alignment horizontal="left" vertical="center" wrapText="1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" xfId="0" applyFill="1" applyBorder="1"/>
    <xf numFmtId="0" fontId="0" fillId="0" borderId="0" xfId="0" applyFill="1" applyBorder="1" applyProtection="1">
      <protection hidden="1"/>
    </xf>
    <xf numFmtId="0" fontId="0" fillId="0" borderId="0" xfId="0" applyFont="1" applyFill="1" applyBorder="1" applyAlignment="1">
      <alignment horizontal="center" vertical="center" wrapText="1"/>
    </xf>
    <xf numFmtId="165" fontId="5" fillId="0" borderId="27" xfId="0" applyNumberFormat="1" applyFont="1" applyFill="1" applyBorder="1" applyAlignment="1" applyProtection="1">
      <alignment horizontal="left" vertical="center" textRotation="90" wrapText="1"/>
    </xf>
    <xf numFmtId="0" fontId="6" fillId="0" borderId="23" xfId="0" applyFont="1" applyBorder="1" applyProtection="1"/>
    <xf numFmtId="0" fontId="10" fillId="0" borderId="1" xfId="0" applyFont="1" applyBorder="1" applyAlignment="1" applyProtection="1">
      <alignment textRotation="90"/>
    </xf>
    <xf numFmtId="0" fontId="6" fillId="0" borderId="28" xfId="0" applyFont="1" applyBorder="1" applyProtection="1"/>
    <xf numFmtId="0" fontId="6" fillId="0" borderId="29" xfId="0" applyFont="1" applyBorder="1" applyAlignment="1" applyProtection="1">
      <alignment horizontal="center" vertical="center"/>
    </xf>
    <xf numFmtId="3" fontId="6" fillId="0" borderId="29" xfId="0" applyNumberFormat="1" applyFont="1" applyBorder="1" applyProtection="1"/>
    <xf numFmtId="3" fontId="6" fillId="0" borderId="29" xfId="0" applyNumberFormat="1" applyFont="1" applyFill="1" applyBorder="1" applyProtection="1"/>
    <xf numFmtId="0" fontId="6" fillId="0" borderId="29" xfId="0" applyFont="1" applyBorder="1" applyProtection="1"/>
    <xf numFmtId="0" fontId="6" fillId="0" borderId="30" xfId="0" applyFont="1" applyBorder="1" applyProtection="1"/>
    <xf numFmtId="0" fontId="10" fillId="0" borderId="0" xfId="0" applyFont="1" applyBorder="1" applyAlignment="1">
      <alignment textRotation="90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9" fillId="2" borderId="26" xfId="0" applyFont="1" applyFill="1" applyBorder="1" applyAlignment="1">
      <alignment horizontal="center"/>
    </xf>
    <xf numFmtId="0" fontId="9" fillId="2" borderId="19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31" xfId="0" applyFont="1" applyFill="1" applyBorder="1" applyAlignment="1" applyProtection="1">
      <alignment horizontal="left" vertical="center" wrapText="1"/>
    </xf>
    <xf numFmtId="0" fontId="0" fillId="0" borderId="26" xfId="0" applyBorder="1"/>
    <xf numFmtId="0" fontId="0" fillId="0" borderId="26" xfId="0" applyNumberFormat="1" applyFill="1" applyBorder="1"/>
    <xf numFmtId="0" fontId="0" fillId="0" borderId="26" xfId="0" applyNumberFormat="1" applyBorder="1"/>
    <xf numFmtId="49" fontId="0" fillId="0" borderId="26" xfId="0" applyNumberFormat="1" applyBorder="1"/>
    <xf numFmtId="0" fontId="0" fillId="0" borderId="0" xfId="0" applyNumberFormat="1" applyFill="1" applyBorder="1"/>
    <xf numFmtId="14" fontId="0" fillId="0" borderId="0" xfId="0" applyNumberFormat="1" applyFill="1" applyBorder="1"/>
    <xf numFmtId="14" fontId="0" fillId="0" borderId="0" xfId="0" applyNumberFormat="1" applyBorder="1"/>
    <xf numFmtId="0" fontId="0" fillId="0" borderId="0" xfId="0" applyBorder="1" applyAlignment="1"/>
    <xf numFmtId="0" fontId="5" fillId="0" borderId="26" xfId="0" applyFont="1" applyFill="1" applyBorder="1" applyAlignment="1" applyProtection="1">
      <alignment horizontal="left" vertical="center" wrapText="1"/>
    </xf>
    <xf numFmtId="0" fontId="5" fillId="0" borderId="32" xfId="0" applyFont="1" applyFill="1" applyBorder="1" applyAlignment="1" applyProtection="1">
      <alignment horizontal="left" vertical="center" wrapText="1"/>
    </xf>
    <xf numFmtId="0" fontId="5" fillId="0" borderId="33" xfId="0" applyFont="1" applyFill="1" applyBorder="1" applyAlignment="1" applyProtection="1">
      <alignment horizontal="left" vertical="center" wrapText="1"/>
    </xf>
    <xf numFmtId="0" fontId="5" fillId="0" borderId="34" xfId="0" applyFont="1" applyFill="1" applyBorder="1" applyAlignment="1" applyProtection="1">
      <alignment horizontal="left" vertical="center" wrapText="1"/>
    </xf>
    <xf numFmtId="0" fontId="5" fillId="0" borderId="35" xfId="0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84"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Style="combo" dx="22" fmlaLink="$B$2" fmlaRange="'Base de données'!$A$18:$A$29" noThreeD="1" sel="4" val="3"/>
</file>

<file path=xl/ctrlProps/ctrlProp2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3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4.xml><?xml version="1.0" encoding="utf-8"?>
<formControlPr xmlns="http://schemas.microsoft.com/office/spreadsheetml/2009/9/main" objectType="Drop" dropStyle="combo" dx="22" fmlaLink="$B$2" fmlaRange="'Base de données'!$A$18:$A$29" noThreeD="1" sel="6" val="4"/>
</file>

<file path=xl/ctrlProps/ctrlProp5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6.xml><?xml version="1.0" encoding="utf-8"?>
<formControlPr xmlns="http://schemas.microsoft.com/office/spreadsheetml/2009/9/main" objectType="Drop" dropStyle="combo" dx="22" fmlaLink="$B$2" fmlaRange="'Base de données'!$A$18:$A$29" noThreeD="1" sel="1" val="0"/>
</file>

<file path=xl/ctrlProps/ctrlProp7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8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9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0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11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2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13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4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15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6.xml><?xml version="1.0" encoding="utf-8"?>
<formControlPr xmlns="http://schemas.microsoft.com/office/spreadsheetml/2009/9/main" objectType="Drop" dropStyle="combo" dx="22" fmlaLink="$B$2" fmlaRange="'Base de données'!$A$18:$A$29" noThreeD="1" sel="2" val="0"/>
</file>

<file path=xl/ctrlProps/ctrlProp17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18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19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0.xml><?xml version="1.0" encoding="utf-8"?>
<formControlPr xmlns="http://schemas.microsoft.com/office/spreadsheetml/2009/9/main" objectType="Drop" dropStyle="combo" dx="22" fmlaLink="$B$2" fmlaRange="'Base de données'!$A$18:$A$29" noThreeD="1" sel="1" val="0"/>
</file>

<file path=xl/ctrlProps/ctrlProp21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2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23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4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25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6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27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ctrlProps/ctrlProp28.xml><?xml version="1.0" encoding="utf-8"?>
<formControlPr xmlns="http://schemas.microsoft.com/office/spreadsheetml/2009/9/main" objectType="Drop" dropStyle="combo" dx="22" fmlaLink="$B$2" fmlaRange="'Base de données'!$A$18:$A$29" noThreeD="1" sel="5" val="4"/>
</file>

<file path=xl/ctrlProps/ctrlProp29.xml><?xml version="1.0" encoding="utf-8"?>
<formControlPr xmlns="http://schemas.microsoft.com/office/spreadsheetml/2009/9/main" objectType="Drop" dropStyle="combo" dx="22" fmlaLink="$B$3" fmlaRange="'Base de données'!$B$18:$B$2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3077" name="Drop Dow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3078" name="Drop Dow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4101" name="Drop Dow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4102" name="Drop Dow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4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6147" name="Drop Dow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6148" name="Drop Dow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5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7171" name="Drop Dow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7172" name="Drop Dow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6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8195" name="Drop Dow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8196" name="Drop Dow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7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9219" name="Drop Dow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9220" name="Drop Dow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8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10243" name="Drop Dow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0244" name="Drop Dow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9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11267" name="Drop Dow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A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1268" name="Drop Dow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A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12291" name="Drop Dow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2292" name="Drop Dow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B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161925</xdr:colOff>
          <xdr:row>1</xdr:row>
          <xdr:rowOff>180975</xdr:rowOff>
        </xdr:to>
        <xdr:sp macro="" textlink="">
          <xdr:nvSpPr>
            <xdr:cNvPr id="14341" name="Drop Dow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C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4342" name="Drop Dow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C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161925</xdr:colOff>
          <xdr:row>1</xdr:row>
          <xdr:rowOff>171450</xdr:rowOff>
        </xdr:to>
        <xdr:sp macro="" textlink="">
          <xdr:nvSpPr>
            <xdr:cNvPr id="15365" name="Drop Dow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D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1</xdr:col>
          <xdr:colOff>161925</xdr:colOff>
          <xdr:row>2</xdr:row>
          <xdr:rowOff>161925</xdr:rowOff>
        </xdr:to>
        <xdr:sp macro="" textlink="">
          <xdr:nvSpPr>
            <xdr:cNvPr id="15366" name="Drop Down 6" hidden="1">
              <a:extLst>
                <a:ext uri="{63B3BB69-23CF-44E3-9099-C40C66FF867C}">
                  <a14:compatExt spid="_x0000_s15366"/>
                </a:ext>
                <a:ext uri="{FF2B5EF4-FFF2-40B4-BE49-F238E27FC236}">
                  <a16:creationId xmlns:a16="http://schemas.microsoft.com/office/drawing/2014/main" id="{00000000-0008-0000-0D00-00000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ST\Travaux%20en%20r&#233;gie\Tableau%20de%20comptabilisation%20travaux%20en%20r&#233;gie%20revu%20-%202018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TEMPS"/>
      <sheetName val="CONSOLIDATION"/>
      <sheetName val="DONNEES"/>
    </sheetNames>
    <sheetDataSet>
      <sheetData sheetId="0" refreshError="1"/>
      <sheetData sheetId="1" refreshError="1"/>
      <sheetData sheetId="2">
        <row r="3">
          <cell r="D3" t="str">
            <v>FERIES</v>
          </cell>
          <cell r="E3" t="str">
            <v>VACSCOLAIRES</v>
          </cell>
        </row>
        <row r="4">
          <cell r="D4">
            <v>43101</v>
          </cell>
          <cell r="E4">
            <v>43101</v>
          </cell>
        </row>
        <row r="5">
          <cell r="D5">
            <v>43192</v>
          </cell>
          <cell r="E5">
            <v>43102</v>
          </cell>
        </row>
        <row r="6">
          <cell r="D6">
            <v>42856</v>
          </cell>
          <cell r="E6">
            <v>43103</v>
          </cell>
        </row>
        <row r="7">
          <cell r="D7">
            <v>42863</v>
          </cell>
          <cell r="E7">
            <v>43104</v>
          </cell>
        </row>
        <row r="8">
          <cell r="D8">
            <v>43230</v>
          </cell>
        </row>
        <row r="9">
          <cell r="D9">
            <v>43241</v>
          </cell>
          <cell r="E9">
            <v>43105</v>
          </cell>
        </row>
        <row r="10">
          <cell r="D10">
            <v>43295</v>
          </cell>
        </row>
        <row r="11">
          <cell r="D11">
            <v>43327</v>
          </cell>
        </row>
        <row r="12">
          <cell r="D12">
            <v>43405</v>
          </cell>
        </row>
        <row r="13">
          <cell r="E13">
            <v>43143</v>
          </cell>
        </row>
        <row r="14">
          <cell r="D14">
            <v>43354</v>
          </cell>
          <cell r="E14">
            <v>43144</v>
          </cell>
        </row>
        <row r="15">
          <cell r="D15">
            <v>43459</v>
          </cell>
          <cell r="E15">
            <v>43145</v>
          </cell>
        </row>
        <row r="16">
          <cell r="E16">
            <v>43146</v>
          </cell>
        </row>
        <row r="17">
          <cell r="E17">
            <v>43147</v>
          </cell>
        </row>
        <row r="18">
          <cell r="E18">
            <v>43148</v>
          </cell>
        </row>
        <row r="19">
          <cell r="E19">
            <v>43149</v>
          </cell>
        </row>
        <row r="20">
          <cell r="E20">
            <v>43150</v>
          </cell>
        </row>
        <row r="21">
          <cell r="E21">
            <v>43151</v>
          </cell>
        </row>
        <row r="22">
          <cell r="E22">
            <v>43152</v>
          </cell>
        </row>
        <row r="23">
          <cell r="E23">
            <v>43153</v>
          </cell>
        </row>
        <row r="24">
          <cell r="E24">
            <v>43154</v>
          </cell>
        </row>
        <row r="26">
          <cell r="D26">
            <v>43101</v>
          </cell>
        </row>
        <row r="27">
          <cell r="D27">
            <v>43192</v>
          </cell>
        </row>
        <row r="28">
          <cell r="D28">
            <v>43221</v>
          </cell>
        </row>
        <row r="29">
          <cell r="D29">
            <v>43228</v>
          </cell>
          <cell r="E29">
            <v>43199</v>
          </cell>
        </row>
        <row r="30">
          <cell r="D30">
            <v>43230</v>
          </cell>
          <cell r="E30">
            <v>43200</v>
          </cell>
        </row>
        <row r="31">
          <cell r="D31">
            <v>43241</v>
          </cell>
          <cell r="E31">
            <v>43201</v>
          </cell>
        </row>
        <row r="32">
          <cell r="D32">
            <v>43295</v>
          </cell>
          <cell r="E32">
            <v>43202</v>
          </cell>
        </row>
        <row r="33">
          <cell r="D33">
            <v>43327</v>
          </cell>
          <cell r="E33">
            <v>43203</v>
          </cell>
        </row>
        <row r="34">
          <cell r="D34">
            <v>43405</v>
          </cell>
          <cell r="E34">
            <v>43204</v>
          </cell>
        </row>
        <row r="35">
          <cell r="D35">
            <v>43415</v>
          </cell>
          <cell r="E35">
            <v>43205</v>
          </cell>
        </row>
        <row r="36">
          <cell r="D36">
            <v>43459</v>
          </cell>
          <cell r="E36">
            <v>43206</v>
          </cell>
        </row>
        <row r="37">
          <cell r="E37">
            <v>43207</v>
          </cell>
        </row>
        <row r="38">
          <cell r="E38">
            <v>43208</v>
          </cell>
        </row>
        <row r="39">
          <cell r="E39">
            <v>43209</v>
          </cell>
        </row>
        <row r="40">
          <cell r="E40">
            <v>43210</v>
          </cell>
        </row>
        <row r="44">
          <cell r="E44">
            <v>43290</v>
          </cell>
        </row>
        <row r="46">
          <cell r="E46">
            <v>43291</v>
          </cell>
        </row>
        <row r="47">
          <cell r="E47">
            <v>43292</v>
          </cell>
        </row>
        <row r="48">
          <cell r="E48">
            <v>43293</v>
          </cell>
        </row>
        <row r="49">
          <cell r="E49">
            <v>43295</v>
          </cell>
        </row>
        <row r="50">
          <cell r="E50">
            <v>43296</v>
          </cell>
        </row>
        <row r="51">
          <cell r="E51">
            <v>43297</v>
          </cell>
        </row>
        <row r="52">
          <cell r="E52">
            <v>43298</v>
          </cell>
        </row>
        <row r="53">
          <cell r="E53">
            <v>43299</v>
          </cell>
        </row>
        <row r="54">
          <cell r="E54">
            <v>43300</v>
          </cell>
        </row>
        <row r="55">
          <cell r="E55">
            <v>43301</v>
          </cell>
        </row>
        <row r="56">
          <cell r="E56">
            <v>43302</v>
          </cell>
        </row>
        <row r="57">
          <cell r="E57">
            <v>43303</v>
          </cell>
        </row>
        <row r="58">
          <cell r="E58">
            <v>43304</v>
          </cell>
        </row>
        <row r="59">
          <cell r="E59">
            <v>43305</v>
          </cell>
        </row>
        <row r="60">
          <cell r="E60">
            <v>43306</v>
          </cell>
        </row>
        <row r="61">
          <cell r="E61">
            <v>43307</v>
          </cell>
        </row>
        <row r="62">
          <cell r="E62">
            <v>43308</v>
          </cell>
        </row>
        <row r="63">
          <cell r="E63">
            <v>43309</v>
          </cell>
        </row>
        <row r="64">
          <cell r="E64">
            <v>43313</v>
          </cell>
        </row>
        <row r="65">
          <cell r="E65">
            <v>43314</v>
          </cell>
        </row>
        <row r="66">
          <cell r="E66">
            <v>43315</v>
          </cell>
        </row>
        <row r="67">
          <cell r="E67">
            <v>43316</v>
          </cell>
        </row>
        <row r="68">
          <cell r="E68">
            <v>43317</v>
          </cell>
        </row>
        <row r="69">
          <cell r="E69">
            <v>43318</v>
          </cell>
        </row>
        <row r="70">
          <cell r="E70">
            <v>43319</v>
          </cell>
        </row>
        <row r="71">
          <cell r="E71">
            <v>43320</v>
          </cell>
        </row>
        <row r="72">
          <cell r="E72">
            <v>43321</v>
          </cell>
        </row>
        <row r="74">
          <cell r="E74">
            <v>43322</v>
          </cell>
        </row>
        <row r="75">
          <cell r="E75">
            <v>43323</v>
          </cell>
        </row>
        <row r="76">
          <cell r="E76">
            <v>43324</v>
          </cell>
        </row>
        <row r="77">
          <cell r="E77">
            <v>43325</v>
          </cell>
        </row>
        <row r="78">
          <cell r="E78">
            <v>43326</v>
          </cell>
        </row>
        <row r="79">
          <cell r="E79">
            <v>43327</v>
          </cell>
        </row>
        <row r="80">
          <cell r="E80">
            <v>43328</v>
          </cell>
        </row>
        <row r="81">
          <cell r="E81">
            <v>43329</v>
          </cell>
        </row>
        <row r="82">
          <cell r="E82">
            <v>43330</v>
          </cell>
        </row>
        <row r="83">
          <cell r="E83">
            <v>43331</v>
          </cell>
        </row>
        <row r="84">
          <cell r="E84">
            <v>43332</v>
          </cell>
        </row>
        <row r="85">
          <cell r="E85">
            <v>43333</v>
          </cell>
        </row>
        <row r="86">
          <cell r="E86">
            <v>43334</v>
          </cell>
        </row>
        <row r="87">
          <cell r="E87">
            <v>43335</v>
          </cell>
        </row>
        <row r="88">
          <cell r="E88">
            <v>43336</v>
          </cell>
        </row>
        <row r="89">
          <cell r="E89">
            <v>43337</v>
          </cell>
        </row>
        <row r="90">
          <cell r="E90">
            <v>43338</v>
          </cell>
        </row>
        <row r="91">
          <cell r="E91">
            <v>43339</v>
          </cell>
        </row>
        <row r="92">
          <cell r="E92">
            <v>43340</v>
          </cell>
        </row>
        <row r="93">
          <cell r="E93">
            <v>43341</v>
          </cell>
        </row>
        <row r="94">
          <cell r="E94">
            <v>43342</v>
          </cell>
        </row>
        <row r="95">
          <cell r="E95">
            <v>43343</v>
          </cell>
        </row>
        <row r="104">
          <cell r="E104">
            <v>43395</v>
          </cell>
        </row>
        <row r="106">
          <cell r="E106">
            <v>43396</v>
          </cell>
        </row>
        <row r="107">
          <cell r="E107">
            <v>43397</v>
          </cell>
        </row>
        <row r="108">
          <cell r="E108">
            <v>43398</v>
          </cell>
        </row>
        <row r="109">
          <cell r="E109">
            <v>43399</v>
          </cell>
        </row>
        <row r="110">
          <cell r="E110">
            <v>43400</v>
          </cell>
        </row>
        <row r="111">
          <cell r="E111">
            <v>43401</v>
          </cell>
        </row>
        <row r="112">
          <cell r="E112">
            <v>43402</v>
          </cell>
        </row>
        <row r="113">
          <cell r="E113">
            <v>43403</v>
          </cell>
        </row>
        <row r="114">
          <cell r="E114">
            <v>43404</v>
          </cell>
        </row>
        <row r="115">
          <cell r="E115">
            <v>43405</v>
          </cell>
        </row>
        <row r="116">
          <cell r="E116">
            <v>43406</v>
          </cell>
        </row>
        <row r="124">
          <cell r="E124">
            <v>43458</v>
          </cell>
        </row>
        <row r="125">
          <cell r="E125">
            <v>43459</v>
          </cell>
        </row>
        <row r="126">
          <cell r="E126">
            <v>43460</v>
          </cell>
        </row>
        <row r="127">
          <cell r="E127">
            <v>43461</v>
          </cell>
        </row>
        <row r="128">
          <cell r="E128">
            <v>43462</v>
          </cell>
        </row>
        <row r="129">
          <cell r="E129">
            <v>43465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2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3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2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ctrlProp" Target="../ctrlProps/ctrlProp2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51E3D-E621-493E-B0A1-340999ED6EC9}">
  <sheetPr codeName="Feuil1"/>
  <dimension ref="A1:AK74"/>
  <sheetViews>
    <sheetView tabSelected="1" workbookViewId="0">
      <pane xSplit="1" ySplit="1" topLeftCell="B2" activePane="bottomRight" state="frozen"/>
      <selection activeCell="G2" sqref="G2"/>
      <selection pane="topRight" activeCell="G2" sqref="G2"/>
      <selection pane="bottomLeft" activeCell="G2" sqref="G2"/>
      <selection pane="bottomRight" activeCell="C2" sqref="C2"/>
    </sheetView>
  </sheetViews>
  <sheetFormatPr baseColWidth="10" defaultRowHeight="15" x14ac:dyDescent="0.25"/>
  <cols>
    <col min="1" max="1" width="12.5703125" customWidth="1"/>
    <col min="2" max="2" width="23.7109375" customWidth="1"/>
    <col min="3" max="29" width="4.7109375" customWidth="1"/>
    <col min="30" max="32" width="4.7109375" hidden="1" customWidth="1"/>
    <col min="33" max="37" width="4.7109375" customWidth="1"/>
  </cols>
  <sheetData>
    <row r="1" spans="1:37" x14ac:dyDescent="0.25">
      <c r="A1" s="81" t="s">
        <v>9</v>
      </c>
      <c r="B1" s="82"/>
      <c r="D1" s="36">
        <f>DATE(2019+B3,B2,1)</f>
        <v>43922</v>
      </c>
      <c r="E1" s="36">
        <f>DATE(2019+B3,B2+1,1)-1</f>
        <v>43951</v>
      </c>
    </row>
    <row r="2" spans="1:37" s="18" customFormat="1" x14ac:dyDescent="0.25">
      <c r="A2" s="18" t="s">
        <v>51</v>
      </c>
      <c r="B2" s="69">
        <v>4</v>
      </c>
      <c r="AA2" s="18" t="s">
        <v>51</v>
      </c>
      <c r="AH2" s="15"/>
      <c r="AI2" s="15"/>
      <c r="AJ2" s="15"/>
      <c r="AK2" s="19"/>
    </row>
    <row r="3" spans="1:37" x14ac:dyDescent="0.25">
      <c r="A3" s="38"/>
      <c r="B3">
        <v>1</v>
      </c>
      <c r="C3" s="83" t="str">
        <f>"Période du "&amp;TEXT(D1,"jj mmmm aaaa")&amp;" au "&amp;TEXT(E1,"jj mmmm aaaa")</f>
        <v>Période du 01 avril 2020 au 30 avril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43922</v>
      </c>
      <c r="D5" s="58">
        <f>C5+1</f>
        <v>43923</v>
      </c>
      <c r="E5" s="58">
        <f>D5+1</f>
        <v>43924</v>
      </c>
      <c r="F5" s="58">
        <f t="shared" ref="F5:AG5" si="0">E5+1</f>
        <v>43925</v>
      </c>
      <c r="G5" s="58">
        <f t="shared" si="0"/>
        <v>43926</v>
      </c>
      <c r="H5" s="58">
        <f t="shared" si="0"/>
        <v>43927</v>
      </c>
      <c r="I5" s="58">
        <f t="shared" si="0"/>
        <v>43928</v>
      </c>
      <c r="J5" s="58">
        <f t="shared" si="0"/>
        <v>43929</v>
      </c>
      <c r="K5" s="58">
        <f t="shared" si="0"/>
        <v>43930</v>
      </c>
      <c r="L5" s="58">
        <f t="shared" si="0"/>
        <v>43931</v>
      </c>
      <c r="M5" s="58">
        <f t="shared" si="0"/>
        <v>43932</v>
      </c>
      <c r="N5" s="58">
        <f t="shared" si="0"/>
        <v>43933</v>
      </c>
      <c r="O5" s="58">
        <f t="shared" si="0"/>
        <v>43934</v>
      </c>
      <c r="P5" s="58">
        <f t="shared" si="0"/>
        <v>43935</v>
      </c>
      <c r="Q5" s="58">
        <f t="shared" si="0"/>
        <v>43936</v>
      </c>
      <c r="R5" s="58">
        <f t="shared" si="0"/>
        <v>43937</v>
      </c>
      <c r="S5" s="58">
        <f t="shared" si="0"/>
        <v>43938</v>
      </c>
      <c r="T5" s="58">
        <f t="shared" si="0"/>
        <v>43939</v>
      </c>
      <c r="U5" s="58">
        <f t="shared" si="0"/>
        <v>43940</v>
      </c>
      <c r="V5" s="58">
        <f t="shared" si="0"/>
        <v>43941</v>
      </c>
      <c r="W5" s="58">
        <f t="shared" si="0"/>
        <v>43942</v>
      </c>
      <c r="X5" s="58">
        <f t="shared" si="0"/>
        <v>43943</v>
      </c>
      <c r="Y5" s="58">
        <f t="shared" si="0"/>
        <v>43944</v>
      </c>
      <c r="Z5" s="58">
        <f t="shared" si="0"/>
        <v>43945</v>
      </c>
      <c r="AA5" s="58">
        <f t="shared" si="0"/>
        <v>43946</v>
      </c>
      <c r="AB5" s="58">
        <f t="shared" si="0"/>
        <v>43947</v>
      </c>
      <c r="AC5" s="58">
        <f t="shared" si="0"/>
        <v>43948</v>
      </c>
      <c r="AD5" s="58">
        <f t="shared" si="0"/>
        <v>43949</v>
      </c>
      <c r="AE5" s="58">
        <f t="shared" si="0"/>
        <v>43950</v>
      </c>
      <c r="AF5" s="58">
        <f t="shared" si="0"/>
        <v>43951</v>
      </c>
      <c r="AG5" s="71">
        <f t="shared" si="0"/>
        <v>43952</v>
      </c>
      <c r="AH5" s="73" t="s">
        <v>66</v>
      </c>
      <c r="AI5" s="1"/>
      <c r="AJ5" s="1"/>
      <c r="AK5" s="7"/>
    </row>
    <row r="6" spans="1:37" ht="15.75" x14ac:dyDescent="0.25">
      <c r="A6" s="63" t="s">
        <v>67</v>
      </c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 t="s">
        <v>22</v>
      </c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 t="s">
        <v>22</v>
      </c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 t="s">
        <v>32</v>
      </c>
      <c r="B9" s="61"/>
      <c r="C9" s="49"/>
      <c r="D9" s="42"/>
      <c r="E9" s="43"/>
      <c r="F9" s="43"/>
      <c r="G9" s="43"/>
      <c r="H9" s="43" t="s">
        <v>70</v>
      </c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sortState ref="A6:AH10">
    <sortCondition descending="1" ref="AH5"/>
  </sortState>
  <dataConsolidate/>
  <mergeCells count="2">
    <mergeCell ref="A1:B1"/>
    <mergeCell ref="C3:AG3"/>
  </mergeCells>
  <conditionalFormatting sqref="A6:A41">
    <cfRule type="containsText" dxfId="83" priority="9" operator="containsText" text="ESPACES_VERTS">
      <formula>NOT(ISERROR(SEARCH("ESPACES_VERTS",A6)))</formula>
    </cfRule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82" priority="12" operator="containsText" text="ESPACES VERTS">
      <formula>NOT(ISERROR(SEARCH("ESPACES VERTS",A6)))</formula>
    </cfRule>
  </conditionalFormatting>
  <conditionalFormatting sqref="A1:A1048576">
    <cfRule type="containsText" dxfId="81" priority="10" operator="containsText" text="BATIMENTS">
      <formula>NOT(ISERROR(SEARCH("BATIMENTS",A1)))</formula>
    </cfRule>
    <cfRule type="containsText" dxfId="80" priority="11" operator="containsText" text="VOIRIE">
      <formula>NOT(ISERROR(SEARCH("VOIRIE",A1)))</formula>
    </cfRule>
  </conditionalFormatting>
  <conditionalFormatting sqref="C5:AG41">
    <cfRule type="expression" dxfId="79" priority="6">
      <formula>WEEKDAY(C$5,2)&gt;5</formula>
    </cfRule>
  </conditionalFormatting>
  <dataValidations count="2">
    <dataValidation type="list" allowBlank="1" showInputMessage="1" showErrorMessage="1" sqref="A6:A41" xr:uid="{16631046-7BA4-4199-9C0A-9DAB285FBF43}">
      <formula1>Activité</formula1>
    </dataValidation>
    <dataValidation type="list" allowBlank="1" showInputMessage="1" showErrorMessage="1" sqref="B6:B41" xr:uid="{C0810F07-BE6E-4CE7-B199-07CED7BBE8DE}">
      <formula1>INDIRECT(A6)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Drop Down 6">
              <controlPr defaultSize="0" autoLine="0" autoPict="0" macro="[0]!Macro1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Drop Down 7">
              <controlPr defaultSize="0" autoLine="0" autoPict="0" macro="[0]!Macro1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7E6892DF-77EE-44A9-84AD-5B54BE830FC7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5AEA-09C3-4DA8-AB6B-B2230EB475DF}">
  <sheetPr codeName="Feuil2"/>
  <dimension ref="A1:AK74"/>
  <sheetViews>
    <sheetView workbookViewId="0">
      <selection activeCell="B6" sqref="B6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10</v>
      </c>
      <c r="B1" s="87"/>
      <c r="D1" s="36">
        <f>DATE(2019+B3,B2,1)</f>
        <v>43983</v>
      </c>
      <c r="E1" s="36">
        <f>DATE(2019+B3,B2+1,1)-1</f>
        <v>44012</v>
      </c>
    </row>
    <row r="2" spans="1:37" s="18" customFormat="1" x14ac:dyDescent="0.25">
      <c r="A2" s="68" t="s">
        <v>51</v>
      </c>
      <c r="B2" s="18">
        <v>6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juin 2020 au 30 juin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43983</v>
      </c>
      <c r="D5" s="58">
        <f>C5+1</f>
        <v>43984</v>
      </c>
      <c r="E5" s="58">
        <f>D5+1</f>
        <v>43985</v>
      </c>
      <c r="F5" s="58">
        <f t="shared" ref="F5:AG5" si="0">E5+1</f>
        <v>43986</v>
      </c>
      <c r="G5" s="58">
        <f t="shared" si="0"/>
        <v>43987</v>
      </c>
      <c r="H5" s="58">
        <f t="shared" si="0"/>
        <v>43988</v>
      </c>
      <c r="I5" s="58">
        <f t="shared" si="0"/>
        <v>43989</v>
      </c>
      <c r="J5" s="58">
        <f t="shared" si="0"/>
        <v>43990</v>
      </c>
      <c r="K5" s="58">
        <f t="shared" si="0"/>
        <v>43991</v>
      </c>
      <c r="L5" s="58">
        <f t="shared" si="0"/>
        <v>43992</v>
      </c>
      <c r="M5" s="58">
        <f t="shared" si="0"/>
        <v>43993</v>
      </c>
      <c r="N5" s="58">
        <f t="shared" si="0"/>
        <v>43994</v>
      </c>
      <c r="O5" s="58">
        <f t="shared" si="0"/>
        <v>43995</v>
      </c>
      <c r="P5" s="58">
        <f t="shared" si="0"/>
        <v>43996</v>
      </c>
      <c r="Q5" s="58">
        <f t="shared" si="0"/>
        <v>43997</v>
      </c>
      <c r="R5" s="58">
        <f t="shared" si="0"/>
        <v>43998</v>
      </c>
      <c r="S5" s="58">
        <f t="shared" si="0"/>
        <v>43999</v>
      </c>
      <c r="T5" s="58">
        <f t="shared" si="0"/>
        <v>44000</v>
      </c>
      <c r="U5" s="58">
        <f t="shared" si="0"/>
        <v>44001</v>
      </c>
      <c r="V5" s="58">
        <f t="shared" si="0"/>
        <v>44002</v>
      </c>
      <c r="W5" s="58">
        <f t="shared" si="0"/>
        <v>44003</v>
      </c>
      <c r="X5" s="58">
        <f t="shared" si="0"/>
        <v>44004</v>
      </c>
      <c r="Y5" s="58">
        <f t="shared" si="0"/>
        <v>44005</v>
      </c>
      <c r="Z5" s="58">
        <f t="shared" si="0"/>
        <v>44006</v>
      </c>
      <c r="AA5" s="58">
        <f t="shared" si="0"/>
        <v>44007</v>
      </c>
      <c r="AB5" s="58">
        <f t="shared" si="0"/>
        <v>44008</v>
      </c>
      <c r="AC5" s="58">
        <f t="shared" si="0"/>
        <v>44009</v>
      </c>
      <c r="AD5" s="58">
        <f t="shared" si="0"/>
        <v>44010</v>
      </c>
      <c r="AE5" s="58">
        <f t="shared" si="0"/>
        <v>44011</v>
      </c>
      <c r="AF5" s="58">
        <f t="shared" si="0"/>
        <v>44012</v>
      </c>
      <c r="AG5" s="71">
        <f t="shared" si="0"/>
        <v>44013</v>
      </c>
      <c r="AH5" s="73" t="s">
        <v>66</v>
      </c>
      <c r="AI5" s="1"/>
      <c r="AJ5" s="1"/>
      <c r="AK5" s="7"/>
    </row>
    <row r="6" spans="1:37" ht="15.75" x14ac:dyDescent="0.25">
      <c r="A6" s="63" t="s">
        <v>32</v>
      </c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77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76" priority="6" operator="containsText" text="ESPACES VERTS">
      <formula>NOT(ISERROR(SEARCH("ESPACES VERTS",A6)))</formula>
    </cfRule>
  </conditionalFormatting>
  <conditionalFormatting sqref="A1:A1048576">
    <cfRule type="containsText" dxfId="75" priority="4" operator="containsText" text="BATIMENTS">
      <formula>NOT(ISERROR(SEARCH("BATIMENTS",A1)))</formula>
    </cfRule>
    <cfRule type="containsText" dxfId="74" priority="5" operator="containsText" text="VOIRIE">
      <formula>NOT(ISERROR(SEARCH("VOIRIE",A1)))</formula>
    </cfRule>
  </conditionalFormatting>
  <conditionalFormatting sqref="C5:AG41">
    <cfRule type="expression" dxfId="73" priority="2">
      <formula>WEEKDAY(C$5,2)&gt;5</formula>
    </cfRule>
  </conditionalFormatting>
  <dataValidations count="2">
    <dataValidation type="list" allowBlank="1" showInputMessage="1" showErrorMessage="1" sqref="B6:B41" xr:uid="{A83CEFB3-525E-459B-B55D-C8F27E428DE0}">
      <formula1>INDIRECT(A6)</formula1>
    </dataValidation>
    <dataValidation type="list" allowBlank="1" showInputMessage="1" showErrorMessage="1" sqref="A6:A41" xr:uid="{0340625B-FB6C-4A7C-AFF7-53C77B3F89E7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3" name="Drop Down 9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4" name="Drop Down 1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Drop Down 1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CC736D51-2A03-4264-BAE8-23F23BCC7CA6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A9631-D8D4-460B-B1FF-67D73F38A296}">
  <sheetPr codeName="Feuil3"/>
  <dimension ref="A1:AK74"/>
  <sheetViews>
    <sheetView topLeftCell="D1"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11</v>
      </c>
      <c r="B1" s="87"/>
      <c r="D1" s="36">
        <f>DATE(2019+B3,B2,1)</f>
        <v>43831</v>
      </c>
      <c r="E1" s="36">
        <f>DATE(2019+B3,B2+1,1)-1</f>
        <v>43861</v>
      </c>
    </row>
    <row r="2" spans="1:37" s="18" customFormat="1" x14ac:dyDescent="0.25">
      <c r="A2" s="68" t="s">
        <v>51</v>
      </c>
      <c r="B2" s="18">
        <v>1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janvier 2020 au 31 janvier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43831</v>
      </c>
      <c r="D5" s="58">
        <f>C5+1</f>
        <v>43832</v>
      </c>
      <c r="E5" s="58">
        <f>D5+1</f>
        <v>43833</v>
      </c>
      <c r="F5" s="58">
        <f t="shared" ref="F5:AG5" si="0">E5+1</f>
        <v>43834</v>
      </c>
      <c r="G5" s="58">
        <f t="shared" si="0"/>
        <v>43835</v>
      </c>
      <c r="H5" s="58">
        <f t="shared" si="0"/>
        <v>43836</v>
      </c>
      <c r="I5" s="58">
        <f t="shared" si="0"/>
        <v>43837</v>
      </c>
      <c r="J5" s="58">
        <f t="shared" si="0"/>
        <v>43838</v>
      </c>
      <c r="K5" s="58">
        <f t="shared" si="0"/>
        <v>43839</v>
      </c>
      <c r="L5" s="58">
        <f t="shared" si="0"/>
        <v>43840</v>
      </c>
      <c r="M5" s="58">
        <f t="shared" si="0"/>
        <v>43841</v>
      </c>
      <c r="N5" s="58">
        <f t="shared" si="0"/>
        <v>43842</v>
      </c>
      <c r="O5" s="58">
        <f t="shared" si="0"/>
        <v>43843</v>
      </c>
      <c r="P5" s="58">
        <f t="shared" si="0"/>
        <v>43844</v>
      </c>
      <c r="Q5" s="58">
        <f t="shared" si="0"/>
        <v>43845</v>
      </c>
      <c r="R5" s="58">
        <f t="shared" si="0"/>
        <v>43846</v>
      </c>
      <c r="S5" s="58">
        <f t="shared" si="0"/>
        <v>43847</v>
      </c>
      <c r="T5" s="58">
        <f t="shared" si="0"/>
        <v>43848</v>
      </c>
      <c r="U5" s="58">
        <f t="shared" si="0"/>
        <v>43849</v>
      </c>
      <c r="V5" s="58">
        <f t="shared" si="0"/>
        <v>43850</v>
      </c>
      <c r="W5" s="58">
        <f t="shared" si="0"/>
        <v>43851</v>
      </c>
      <c r="X5" s="58">
        <f t="shared" si="0"/>
        <v>43852</v>
      </c>
      <c r="Y5" s="58">
        <f t="shared" si="0"/>
        <v>43853</v>
      </c>
      <c r="Z5" s="58">
        <f t="shared" si="0"/>
        <v>43854</v>
      </c>
      <c r="AA5" s="58">
        <f t="shared" si="0"/>
        <v>43855</v>
      </c>
      <c r="AB5" s="58">
        <f t="shared" si="0"/>
        <v>43856</v>
      </c>
      <c r="AC5" s="58">
        <f t="shared" si="0"/>
        <v>43857</v>
      </c>
      <c r="AD5" s="58">
        <f t="shared" si="0"/>
        <v>43858</v>
      </c>
      <c r="AE5" s="58">
        <f t="shared" si="0"/>
        <v>43859</v>
      </c>
      <c r="AF5" s="58">
        <f t="shared" si="0"/>
        <v>43860</v>
      </c>
      <c r="AG5" s="71">
        <f t="shared" si="0"/>
        <v>43861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71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70" priority="6" operator="containsText" text="ESPACES VERTS">
      <formula>NOT(ISERROR(SEARCH("ESPACES VERTS",A6)))</formula>
    </cfRule>
  </conditionalFormatting>
  <conditionalFormatting sqref="A1:A1048576">
    <cfRule type="containsText" dxfId="69" priority="4" operator="containsText" text="BATIMENTS">
      <formula>NOT(ISERROR(SEARCH("BATIMENTS",A1)))</formula>
    </cfRule>
    <cfRule type="containsText" dxfId="68" priority="5" operator="containsText" text="VOIRIE">
      <formula>NOT(ISERROR(SEARCH("VOIRIE",A1)))</formula>
    </cfRule>
  </conditionalFormatting>
  <conditionalFormatting sqref="C5:AG41">
    <cfRule type="expression" dxfId="67" priority="2">
      <formula>WEEKDAY(C$5,2)&gt;5</formula>
    </cfRule>
  </conditionalFormatting>
  <dataValidations count="2">
    <dataValidation type="list" allowBlank="1" showInputMessage="1" showErrorMessage="1" sqref="B6:B41" xr:uid="{99D32655-E25E-42A1-B276-B03D4A7C7737}">
      <formula1>INDIRECT(A6)</formula1>
    </dataValidation>
    <dataValidation type="list" allowBlank="1" showInputMessage="1" showErrorMessage="1" sqref="A6:A41" xr:uid="{D2B3DA05-4B41-4167-BE40-3AD5D8155CA8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524099F-F836-4B47-B0AC-A95AB9C6F333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8F5DAF-0956-4A39-8E72-41FBEFB8C37C}">
  <sheetPr codeName="Feuil4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12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65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64" priority="6" operator="containsText" text="ESPACES VERTS">
      <formula>NOT(ISERROR(SEARCH("ESPACES VERTS",A6)))</formula>
    </cfRule>
  </conditionalFormatting>
  <conditionalFormatting sqref="A1:A1048576">
    <cfRule type="containsText" dxfId="63" priority="4" operator="containsText" text="BATIMENTS">
      <formula>NOT(ISERROR(SEARCH("BATIMENTS",A1)))</formula>
    </cfRule>
    <cfRule type="containsText" dxfId="62" priority="5" operator="containsText" text="VOIRIE">
      <formula>NOT(ISERROR(SEARCH("VOIRIE",A1)))</formula>
    </cfRule>
  </conditionalFormatting>
  <conditionalFormatting sqref="C5:AG41">
    <cfRule type="expression" dxfId="61" priority="2">
      <formula>WEEKDAY(C$5,2)&gt;5</formula>
    </cfRule>
  </conditionalFormatting>
  <dataValidations count="2">
    <dataValidation type="list" allowBlank="1" showInputMessage="1" showErrorMessage="1" sqref="B6:B41" xr:uid="{86CCDC2F-8CD6-4E80-BD35-B2127FC79FBD}">
      <formula1>INDIRECT(A6)</formula1>
    </dataValidation>
    <dataValidation type="list" allowBlank="1" showInputMessage="1" showErrorMessage="1" sqref="A6:A41" xr:uid="{938A958B-AA27-44C6-AF63-2FFE482CE952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3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87608E5E-1A93-4FE3-845F-CD8AEFAFD07F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20AA21-EE24-4F81-A6A6-66BC5734DAB1}">
  <sheetPr codeName="Feuil5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13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59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58" priority="6" operator="containsText" text="ESPACES VERTS">
      <formula>NOT(ISERROR(SEARCH("ESPACES VERTS",A6)))</formula>
    </cfRule>
  </conditionalFormatting>
  <conditionalFormatting sqref="A1:A1048576">
    <cfRule type="containsText" dxfId="57" priority="4" operator="containsText" text="BATIMENTS">
      <formula>NOT(ISERROR(SEARCH("BATIMENTS",A1)))</formula>
    </cfRule>
    <cfRule type="containsText" dxfId="56" priority="5" operator="containsText" text="VOIRIE">
      <formula>NOT(ISERROR(SEARCH("VOIRIE",A1)))</formula>
    </cfRule>
  </conditionalFormatting>
  <conditionalFormatting sqref="C5:AG41">
    <cfRule type="expression" dxfId="55" priority="2">
      <formula>WEEKDAY(C$5,2)&gt;5</formula>
    </cfRule>
  </conditionalFormatting>
  <dataValidations count="2">
    <dataValidation type="list" allowBlank="1" showInputMessage="1" showErrorMessage="1" sqref="B6:B41" xr:uid="{FB3018C9-BA16-491F-A0FE-01ABB4FA90E3}">
      <formula1>INDIRECT(A6)</formula1>
    </dataValidation>
    <dataValidation type="list" allowBlank="1" showInputMessage="1" showErrorMessage="1" sqref="A6:A41" xr:uid="{6A7DEA40-499B-472F-AC90-8FFF8F134E92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0FEC05A4-BDA3-470A-9491-9D9D61AF6109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751EC-1649-4782-A3EE-5D385CE82BB3}">
  <sheetPr codeName="Feuil6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14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53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52" priority="6" operator="containsText" text="ESPACES VERTS">
      <formula>NOT(ISERROR(SEARCH("ESPACES VERTS",A6)))</formula>
    </cfRule>
  </conditionalFormatting>
  <conditionalFormatting sqref="A1:A1048576">
    <cfRule type="containsText" dxfId="51" priority="4" operator="containsText" text="BATIMENTS">
      <formula>NOT(ISERROR(SEARCH("BATIMENTS",A1)))</formula>
    </cfRule>
    <cfRule type="containsText" dxfId="50" priority="5" operator="containsText" text="VOIRIE">
      <formula>NOT(ISERROR(SEARCH("VOIRIE",A1)))</formula>
    </cfRule>
  </conditionalFormatting>
  <conditionalFormatting sqref="C5:AG41">
    <cfRule type="expression" dxfId="49" priority="2">
      <formula>WEEKDAY(C$5,2)&gt;5</formula>
    </cfRule>
  </conditionalFormatting>
  <dataValidations count="2">
    <dataValidation type="list" allowBlank="1" showInputMessage="1" showErrorMessage="1" sqref="B6:B41" xr:uid="{4D11894B-0C4C-4D45-82BC-E58795184709}">
      <formula1>INDIRECT(A6)</formula1>
    </dataValidation>
    <dataValidation type="list" allowBlank="1" showInputMessage="1" showErrorMessage="1" sqref="A6:A41" xr:uid="{D9DEBEBA-BE53-49EC-8051-4FC882E82CE3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5CECBE4A-EFC3-4A53-966B-469128E17CCE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AA94E-E3AC-4116-B122-726F37C1A2AA}">
  <sheetPr codeName="Feuil7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15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47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46" priority="6" operator="containsText" text="ESPACES VERTS">
      <formula>NOT(ISERROR(SEARCH("ESPACES VERTS",A6)))</formula>
    </cfRule>
  </conditionalFormatting>
  <conditionalFormatting sqref="A1:A1048576">
    <cfRule type="containsText" dxfId="45" priority="4" operator="containsText" text="BATIMENTS">
      <formula>NOT(ISERROR(SEARCH("BATIMENTS",A1)))</formula>
    </cfRule>
    <cfRule type="containsText" dxfId="44" priority="5" operator="containsText" text="VOIRIE">
      <formula>NOT(ISERROR(SEARCH("VOIRIE",A1)))</formula>
    </cfRule>
  </conditionalFormatting>
  <conditionalFormatting sqref="C5:AG41">
    <cfRule type="expression" dxfId="43" priority="2">
      <formula>WEEKDAY(C$5,2)&gt;5</formula>
    </cfRule>
  </conditionalFormatting>
  <dataValidations count="2">
    <dataValidation type="list" allowBlank="1" showInputMessage="1" showErrorMessage="1" sqref="B6:B41" xr:uid="{5C5FBB78-10F9-47DD-8A9E-B3CD4825D224}">
      <formula1>INDIRECT(A6)</formula1>
    </dataValidation>
    <dataValidation type="list" allowBlank="1" showInputMessage="1" showErrorMessage="1" sqref="A6:A41" xr:uid="{059BFCD7-CD9E-48DC-8290-576E83C388DC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29D861A8-B290-46C8-97A9-7D9A17C1032D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C9963-9E50-4D99-9863-0A2260A37D3D}">
  <sheetPr codeName="Feuil8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16</v>
      </c>
      <c r="B1" s="87">
        <v>7</v>
      </c>
      <c r="D1" s="36">
        <f>DATE(2019+B3,B2,1)</f>
        <v>43862</v>
      </c>
      <c r="E1" s="36">
        <f>DATE(2019+B3,B2+1,1)-1</f>
        <v>43890</v>
      </c>
    </row>
    <row r="2" spans="1:37" s="18" customFormat="1" x14ac:dyDescent="0.25">
      <c r="A2" s="68" t="s">
        <v>51</v>
      </c>
      <c r="B2" s="18">
        <v>2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février 2020 au 29 février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43862</v>
      </c>
      <c r="D5" s="58">
        <f>C5+1</f>
        <v>43863</v>
      </c>
      <c r="E5" s="58">
        <f>D5+1</f>
        <v>43864</v>
      </c>
      <c r="F5" s="58">
        <f t="shared" ref="F5:AG5" si="0">E5+1</f>
        <v>43865</v>
      </c>
      <c r="G5" s="58">
        <f t="shared" si="0"/>
        <v>43866</v>
      </c>
      <c r="H5" s="58">
        <f t="shared" si="0"/>
        <v>43867</v>
      </c>
      <c r="I5" s="58">
        <f t="shared" si="0"/>
        <v>43868</v>
      </c>
      <c r="J5" s="58">
        <f t="shared" si="0"/>
        <v>43869</v>
      </c>
      <c r="K5" s="58">
        <f t="shared" si="0"/>
        <v>43870</v>
      </c>
      <c r="L5" s="58">
        <f t="shared" si="0"/>
        <v>43871</v>
      </c>
      <c r="M5" s="58">
        <f t="shared" si="0"/>
        <v>43872</v>
      </c>
      <c r="N5" s="58">
        <f t="shared" si="0"/>
        <v>43873</v>
      </c>
      <c r="O5" s="58">
        <f t="shared" si="0"/>
        <v>43874</v>
      </c>
      <c r="P5" s="58">
        <f t="shared" si="0"/>
        <v>43875</v>
      </c>
      <c r="Q5" s="58">
        <f t="shared" si="0"/>
        <v>43876</v>
      </c>
      <c r="R5" s="58">
        <f t="shared" si="0"/>
        <v>43877</v>
      </c>
      <c r="S5" s="58">
        <f t="shared" si="0"/>
        <v>43878</v>
      </c>
      <c r="T5" s="58">
        <f t="shared" si="0"/>
        <v>43879</v>
      </c>
      <c r="U5" s="58">
        <f t="shared" si="0"/>
        <v>43880</v>
      </c>
      <c r="V5" s="58">
        <f t="shared" si="0"/>
        <v>43881</v>
      </c>
      <c r="W5" s="58">
        <f t="shared" si="0"/>
        <v>43882</v>
      </c>
      <c r="X5" s="58">
        <f t="shared" si="0"/>
        <v>43883</v>
      </c>
      <c r="Y5" s="58">
        <f t="shared" si="0"/>
        <v>43884</v>
      </c>
      <c r="Z5" s="58">
        <f t="shared" si="0"/>
        <v>43885</v>
      </c>
      <c r="AA5" s="58">
        <f t="shared" si="0"/>
        <v>43886</v>
      </c>
      <c r="AB5" s="58">
        <f t="shared" si="0"/>
        <v>43887</v>
      </c>
      <c r="AC5" s="58">
        <f t="shared" si="0"/>
        <v>43888</v>
      </c>
      <c r="AD5" s="58">
        <f t="shared" si="0"/>
        <v>43889</v>
      </c>
      <c r="AE5" s="58">
        <f t="shared" si="0"/>
        <v>43890</v>
      </c>
      <c r="AF5" s="58">
        <f t="shared" si="0"/>
        <v>43891</v>
      </c>
      <c r="AG5" s="71">
        <f t="shared" si="0"/>
        <v>43892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41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40" priority="6" operator="containsText" text="ESPACES VERTS">
      <formula>NOT(ISERROR(SEARCH("ESPACES VERTS",A6)))</formula>
    </cfRule>
  </conditionalFormatting>
  <conditionalFormatting sqref="A1:A1048576">
    <cfRule type="containsText" dxfId="39" priority="4" operator="containsText" text="BATIMENTS">
      <formula>NOT(ISERROR(SEARCH("BATIMENTS",A1)))</formula>
    </cfRule>
    <cfRule type="containsText" dxfId="38" priority="5" operator="containsText" text="VOIRIE">
      <formula>NOT(ISERROR(SEARCH("VOIRIE",A1)))</formula>
    </cfRule>
  </conditionalFormatting>
  <conditionalFormatting sqref="C5:AG41">
    <cfRule type="expression" dxfId="37" priority="2">
      <formula>WEEKDAY(C$5,2)&gt;5</formula>
    </cfRule>
  </conditionalFormatting>
  <dataValidations count="2">
    <dataValidation type="list" allowBlank="1" showInputMessage="1" showErrorMessage="1" sqref="B6:B41" xr:uid="{76B8E56C-5F05-4796-8576-1F80DEB337B1}">
      <formula1>INDIRECT(A6)</formula1>
    </dataValidation>
    <dataValidation type="list" allowBlank="1" showInputMessage="1" showErrorMessage="1" sqref="A6:A41" xr:uid="{F51A28D4-1B1F-4A61-8A7C-34D33A540823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CDDCD6A8-17B1-49DF-B02B-8470A4F4D6FB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09394-F43B-4414-8249-FF45E4A2FE97}">
  <sheetPr codeName="Feuil9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17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35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34" priority="6" operator="containsText" text="ESPACES VERTS">
      <formula>NOT(ISERROR(SEARCH("ESPACES VERTS",A6)))</formula>
    </cfRule>
  </conditionalFormatting>
  <conditionalFormatting sqref="A1:A1048576">
    <cfRule type="containsText" dxfId="33" priority="4" operator="containsText" text="BATIMENTS">
      <formula>NOT(ISERROR(SEARCH("BATIMENTS",A1)))</formula>
    </cfRule>
    <cfRule type="containsText" dxfId="32" priority="5" operator="containsText" text="VOIRIE">
      <formula>NOT(ISERROR(SEARCH("VOIRIE",A1)))</formula>
    </cfRule>
  </conditionalFormatting>
  <conditionalFormatting sqref="C5:AG41">
    <cfRule type="expression" dxfId="31" priority="2">
      <formula>WEEKDAY(C$5,2)&gt;5</formula>
    </cfRule>
  </conditionalFormatting>
  <dataValidations count="2">
    <dataValidation type="list" allowBlank="1" showInputMessage="1" showErrorMessage="1" sqref="B6:B41" xr:uid="{AE3A2721-5BBA-47A5-9AC8-926FBFBDD3D7}">
      <formula1>INDIRECT(A6)</formula1>
    </dataValidation>
    <dataValidation type="list" allowBlank="1" showInputMessage="1" showErrorMessage="1" sqref="A6:A41" xr:uid="{834B5FAF-1E39-4800-87A8-05C821301679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1D6AC868-0EDF-4651-B870-740810077C13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91D7F-AD9D-4046-B40E-B558B6B2241B}">
  <sheetPr codeName="Feuil10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65</v>
      </c>
      <c r="B1" s="87"/>
      <c r="D1" s="36">
        <f>DATE(2019+B3,B2,1)</f>
        <v>43831</v>
      </c>
      <c r="E1" s="36">
        <f>DATE(2019+B3,B2+1,1)-1</f>
        <v>43861</v>
      </c>
    </row>
    <row r="2" spans="1:37" s="18" customFormat="1" x14ac:dyDescent="0.25">
      <c r="A2" s="68" t="s">
        <v>51</v>
      </c>
      <c r="B2" s="18">
        <v>1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janvier 2020 au 31 janvier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43831</v>
      </c>
      <c r="D5" s="58">
        <f>C5+1</f>
        <v>43832</v>
      </c>
      <c r="E5" s="58">
        <f>D5+1</f>
        <v>43833</v>
      </c>
      <c r="F5" s="58">
        <f t="shared" ref="F5:AG5" si="0">E5+1</f>
        <v>43834</v>
      </c>
      <c r="G5" s="58">
        <f t="shared" si="0"/>
        <v>43835</v>
      </c>
      <c r="H5" s="58">
        <f t="shared" si="0"/>
        <v>43836</v>
      </c>
      <c r="I5" s="58">
        <f t="shared" si="0"/>
        <v>43837</v>
      </c>
      <c r="J5" s="58">
        <f t="shared" si="0"/>
        <v>43838</v>
      </c>
      <c r="K5" s="58">
        <f t="shared" si="0"/>
        <v>43839</v>
      </c>
      <c r="L5" s="58">
        <f t="shared" si="0"/>
        <v>43840</v>
      </c>
      <c r="M5" s="58">
        <f t="shared" si="0"/>
        <v>43841</v>
      </c>
      <c r="N5" s="58">
        <f t="shared" si="0"/>
        <v>43842</v>
      </c>
      <c r="O5" s="58">
        <f t="shared" si="0"/>
        <v>43843</v>
      </c>
      <c r="P5" s="58">
        <f t="shared" si="0"/>
        <v>43844</v>
      </c>
      <c r="Q5" s="58">
        <f t="shared" si="0"/>
        <v>43845</v>
      </c>
      <c r="R5" s="58">
        <f t="shared" si="0"/>
        <v>43846</v>
      </c>
      <c r="S5" s="58">
        <f t="shared" si="0"/>
        <v>43847</v>
      </c>
      <c r="T5" s="58">
        <f t="shared" si="0"/>
        <v>43848</v>
      </c>
      <c r="U5" s="58">
        <f t="shared" si="0"/>
        <v>43849</v>
      </c>
      <c r="V5" s="58">
        <f t="shared" si="0"/>
        <v>43850</v>
      </c>
      <c r="W5" s="58">
        <f t="shared" si="0"/>
        <v>43851</v>
      </c>
      <c r="X5" s="58">
        <f t="shared" si="0"/>
        <v>43852</v>
      </c>
      <c r="Y5" s="58">
        <f t="shared" si="0"/>
        <v>43853</v>
      </c>
      <c r="Z5" s="58">
        <f t="shared" si="0"/>
        <v>43854</v>
      </c>
      <c r="AA5" s="58">
        <f t="shared" si="0"/>
        <v>43855</v>
      </c>
      <c r="AB5" s="58">
        <f t="shared" si="0"/>
        <v>43856</v>
      </c>
      <c r="AC5" s="58">
        <f t="shared" si="0"/>
        <v>43857</v>
      </c>
      <c r="AD5" s="58">
        <f t="shared" si="0"/>
        <v>43858</v>
      </c>
      <c r="AE5" s="58">
        <f t="shared" si="0"/>
        <v>43859</v>
      </c>
      <c r="AF5" s="58">
        <f t="shared" si="0"/>
        <v>43860</v>
      </c>
      <c r="AG5" s="71">
        <f t="shared" si="0"/>
        <v>43861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29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28" priority="6" operator="containsText" text="ESPACES VERTS">
      <formula>NOT(ISERROR(SEARCH("ESPACES VERTS",A6)))</formula>
    </cfRule>
  </conditionalFormatting>
  <conditionalFormatting sqref="A1:A1048576">
    <cfRule type="containsText" dxfId="27" priority="4" operator="containsText" text="BATIMENTS">
      <formula>NOT(ISERROR(SEARCH("BATIMENTS",A1)))</formula>
    </cfRule>
    <cfRule type="containsText" dxfId="26" priority="5" operator="containsText" text="VOIRIE">
      <formula>NOT(ISERROR(SEARCH("VOIRIE",A1)))</formula>
    </cfRule>
  </conditionalFormatting>
  <conditionalFormatting sqref="C5:AG41">
    <cfRule type="expression" dxfId="25" priority="2">
      <formula>WEEKDAY(C$5,2)&gt;5</formula>
    </cfRule>
  </conditionalFormatting>
  <dataValidations count="2">
    <dataValidation type="list" allowBlank="1" showInputMessage="1" showErrorMessage="1" sqref="B6:B41" xr:uid="{6D828749-44F8-4468-9177-6E33252643EE}">
      <formula1>INDIRECT(A6)</formula1>
    </dataValidation>
    <dataValidation type="list" allowBlank="1" showInputMessage="1" showErrorMessage="1" sqref="A6:A41" xr:uid="{8914B90C-C052-4B7A-AEA6-1BB3ED5D8F25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BF6CECE4-2816-489E-B4D5-0C3CA15D8A9D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D9C6B-68EA-478C-BDA4-683062212E5F}">
  <sheetPr codeName="Feuil11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18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23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22" priority="6" operator="containsText" text="ESPACES VERTS">
      <formula>NOT(ISERROR(SEARCH("ESPACES VERTS",A6)))</formula>
    </cfRule>
  </conditionalFormatting>
  <conditionalFormatting sqref="A1:A1048576">
    <cfRule type="containsText" dxfId="21" priority="4" operator="containsText" text="BATIMENTS">
      <formula>NOT(ISERROR(SEARCH("BATIMENTS",A1)))</formula>
    </cfRule>
    <cfRule type="containsText" dxfId="20" priority="5" operator="containsText" text="VOIRIE">
      <formula>NOT(ISERROR(SEARCH("VOIRIE",A1)))</formula>
    </cfRule>
  </conditionalFormatting>
  <conditionalFormatting sqref="C5:AG41">
    <cfRule type="expression" dxfId="19" priority="2">
      <formula>WEEKDAY(C$5,2)&gt;5</formula>
    </cfRule>
  </conditionalFormatting>
  <dataValidations count="2">
    <dataValidation type="list" allowBlank="1" showInputMessage="1" showErrorMessage="1" sqref="B6:B41" xr:uid="{7EC4459F-99EB-40D1-99F0-F7C73E88D7B6}">
      <formula1>INDIRECT(A6)</formula1>
    </dataValidation>
    <dataValidation type="list" allowBlank="1" showInputMessage="1" showErrorMessage="1" sqref="A6:A41" xr:uid="{A5DE5C87-D42A-4E62-8513-10D5DA35FC10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153C370-2889-42CE-8683-201F870DAB5F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2D229-2793-48F2-B828-983E95D083D4}">
  <sheetPr codeName="Feuil12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19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17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16" priority="6" operator="containsText" text="ESPACES VERTS">
      <formula>NOT(ISERROR(SEARCH("ESPACES VERTS",A6)))</formula>
    </cfRule>
  </conditionalFormatting>
  <conditionalFormatting sqref="A1:A1048576">
    <cfRule type="containsText" dxfId="15" priority="4" operator="containsText" text="BATIMENTS">
      <formula>NOT(ISERROR(SEARCH("BATIMENTS",A1)))</formula>
    </cfRule>
    <cfRule type="containsText" dxfId="14" priority="5" operator="containsText" text="VOIRIE">
      <formula>NOT(ISERROR(SEARCH("VOIRIE",A1)))</formula>
    </cfRule>
  </conditionalFormatting>
  <conditionalFormatting sqref="C5:AG41">
    <cfRule type="expression" dxfId="13" priority="2">
      <formula>WEEKDAY(C$5,2)&gt;5</formula>
    </cfRule>
  </conditionalFormatting>
  <dataValidations count="2">
    <dataValidation type="list" allowBlank="1" showInputMessage="1" showErrorMessage="1" sqref="B6:B41" xr:uid="{B84E26DA-8292-4B0F-B662-413F458B3B9F}">
      <formula1>INDIRECT(A6)</formula1>
    </dataValidation>
    <dataValidation type="list" allowBlank="1" showInputMessage="1" showErrorMessage="1" sqref="A6:A41" xr:uid="{BD0DB243-E802-4D59-BB1D-6CDCD9352501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3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8A0FBA7C-6AEF-4186-8A39-7553B4BEED66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74214-985A-47FA-8A81-15A4DCB2B1BD}">
  <sheetPr codeName="Feuil13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20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11" priority="3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10" priority="6" operator="containsText" text="ESPACES VERTS">
      <formula>NOT(ISERROR(SEARCH("ESPACES VERTS",A6)))</formula>
    </cfRule>
  </conditionalFormatting>
  <conditionalFormatting sqref="A1:A1048576">
    <cfRule type="containsText" dxfId="9" priority="4" operator="containsText" text="BATIMENTS">
      <formula>NOT(ISERROR(SEARCH("BATIMENTS",A1)))</formula>
    </cfRule>
    <cfRule type="containsText" dxfId="8" priority="5" operator="containsText" text="VOIRIE">
      <formula>NOT(ISERROR(SEARCH("VOIRIE",A1)))</formula>
    </cfRule>
  </conditionalFormatting>
  <conditionalFormatting sqref="C5:AG41">
    <cfRule type="expression" dxfId="7" priority="2">
      <formula>WEEKDAY(C$5,2)&gt;5</formula>
    </cfRule>
  </conditionalFormatting>
  <dataValidations count="2">
    <dataValidation type="list" allowBlank="1" showInputMessage="1" showErrorMessage="1" sqref="B6:B41" xr:uid="{2C17F11C-4D26-4A1F-ADBA-382A9FACFE12}">
      <formula1>INDIRECT(A6)</formula1>
    </dataValidation>
    <dataValidation type="list" allowBlank="1" showInputMessage="1" showErrorMessage="1" sqref="A6:A41" xr:uid="{1A42B5FB-BB55-405C-97FC-AAE8CDF89D24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1" r:id="rId3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CA7CC24-CF97-424B-A26A-FD6FD9C23B33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6F3C0-F21B-4D59-B521-4752D7B25250}">
  <sheetPr codeName="Feuil14"/>
  <dimension ref="A1:AK74"/>
  <sheetViews>
    <sheetView workbookViewId="0">
      <selection activeCell="G2" sqref="G2"/>
    </sheetView>
  </sheetViews>
  <sheetFormatPr baseColWidth="10" defaultRowHeight="15" x14ac:dyDescent="0.25"/>
  <cols>
    <col min="1" max="1" width="12.5703125" customWidth="1"/>
    <col min="2" max="2" width="23.7109375" customWidth="1"/>
    <col min="3" max="37" width="4.7109375" customWidth="1"/>
  </cols>
  <sheetData>
    <row r="1" spans="1:37" x14ac:dyDescent="0.25">
      <c r="A1" s="86" t="s">
        <v>21</v>
      </c>
      <c r="B1" s="87"/>
      <c r="D1" s="36">
        <f>DATE(2019+B3,B2,1)</f>
        <v>43952</v>
      </c>
      <c r="E1" s="36">
        <f>DATE(2019+B3,B2+1,1)-1</f>
        <v>43982</v>
      </c>
    </row>
    <row r="2" spans="1:37" s="18" customFormat="1" x14ac:dyDescent="0.25">
      <c r="A2" s="68" t="s">
        <v>51</v>
      </c>
      <c r="B2" s="18">
        <v>5</v>
      </c>
      <c r="AA2" s="18" t="s">
        <v>51</v>
      </c>
      <c r="AH2" s="15"/>
      <c r="AI2" s="15"/>
      <c r="AJ2" s="15"/>
      <c r="AK2" s="19"/>
    </row>
    <row r="3" spans="1:37" x14ac:dyDescent="0.25">
      <c r="B3">
        <v>1</v>
      </c>
      <c r="C3" s="83" t="str">
        <f>"Période du "&amp;TEXT(D1,"jj mmmm aaaa")&amp;" au "&amp;TEXT(E1,"jj mmmm aaaa")</f>
        <v>Période du 01 mai 2020 au 31 mai 2020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5"/>
      <c r="AH3" s="16"/>
      <c r="AI3" s="16"/>
      <c r="AJ3" s="16"/>
      <c r="AK3" s="17"/>
    </row>
    <row r="4" spans="1:37" x14ac:dyDescent="0.25">
      <c r="A4" s="38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AI4" s="16"/>
      <c r="AJ4" s="16"/>
      <c r="AK4" s="17"/>
    </row>
    <row r="5" spans="1:37" ht="35.25" x14ac:dyDescent="0.25">
      <c r="A5" s="37" t="s">
        <v>29</v>
      </c>
      <c r="B5" s="59" t="s">
        <v>30</v>
      </c>
      <c r="C5" s="57">
        <f>D1</f>
        <v>43952</v>
      </c>
      <c r="D5" s="58">
        <f>C5+1</f>
        <v>43953</v>
      </c>
      <c r="E5" s="58">
        <f>D5+1</f>
        <v>43954</v>
      </c>
      <c r="F5" s="58">
        <f t="shared" ref="F5:AG5" si="0">E5+1</f>
        <v>43955</v>
      </c>
      <c r="G5" s="58">
        <f t="shared" si="0"/>
        <v>43956</v>
      </c>
      <c r="H5" s="58">
        <f t="shared" si="0"/>
        <v>43957</v>
      </c>
      <c r="I5" s="58">
        <f t="shared" si="0"/>
        <v>43958</v>
      </c>
      <c r="J5" s="58">
        <f t="shared" si="0"/>
        <v>43959</v>
      </c>
      <c r="K5" s="58">
        <f t="shared" si="0"/>
        <v>43960</v>
      </c>
      <c r="L5" s="58">
        <f t="shared" si="0"/>
        <v>43961</v>
      </c>
      <c r="M5" s="58">
        <f t="shared" si="0"/>
        <v>43962</v>
      </c>
      <c r="N5" s="58">
        <f t="shared" si="0"/>
        <v>43963</v>
      </c>
      <c r="O5" s="58">
        <f t="shared" si="0"/>
        <v>43964</v>
      </c>
      <c r="P5" s="58">
        <f t="shared" si="0"/>
        <v>43965</v>
      </c>
      <c r="Q5" s="58">
        <f t="shared" si="0"/>
        <v>43966</v>
      </c>
      <c r="R5" s="58">
        <f t="shared" si="0"/>
        <v>43967</v>
      </c>
      <c r="S5" s="58">
        <f t="shared" si="0"/>
        <v>43968</v>
      </c>
      <c r="T5" s="58">
        <f t="shared" si="0"/>
        <v>43969</v>
      </c>
      <c r="U5" s="58">
        <f t="shared" si="0"/>
        <v>43970</v>
      </c>
      <c r="V5" s="58">
        <f t="shared" si="0"/>
        <v>43971</v>
      </c>
      <c r="W5" s="58">
        <f t="shared" si="0"/>
        <v>43972</v>
      </c>
      <c r="X5" s="58">
        <f t="shared" si="0"/>
        <v>43973</v>
      </c>
      <c r="Y5" s="58">
        <f t="shared" si="0"/>
        <v>43974</v>
      </c>
      <c r="Z5" s="58">
        <f t="shared" si="0"/>
        <v>43975</v>
      </c>
      <c r="AA5" s="58">
        <f t="shared" si="0"/>
        <v>43976</v>
      </c>
      <c r="AB5" s="58">
        <f t="shared" si="0"/>
        <v>43977</v>
      </c>
      <c r="AC5" s="58">
        <f t="shared" si="0"/>
        <v>43978</v>
      </c>
      <c r="AD5" s="58">
        <f t="shared" si="0"/>
        <v>43979</v>
      </c>
      <c r="AE5" s="58">
        <f t="shared" si="0"/>
        <v>43980</v>
      </c>
      <c r="AF5" s="58">
        <f t="shared" si="0"/>
        <v>43981</v>
      </c>
      <c r="AG5" s="71">
        <f t="shared" si="0"/>
        <v>43982</v>
      </c>
      <c r="AH5" s="73" t="s">
        <v>66</v>
      </c>
      <c r="AI5" s="1"/>
      <c r="AJ5" s="1"/>
      <c r="AK5" s="7"/>
    </row>
    <row r="6" spans="1:37" ht="15.75" x14ac:dyDescent="0.25">
      <c r="A6" s="63"/>
      <c r="B6" s="60"/>
      <c r="C6" s="54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74"/>
      <c r="AH6" s="72">
        <f>SUM(C6:AG6)</f>
        <v>0</v>
      </c>
      <c r="AI6" s="23"/>
      <c r="AJ6" s="8"/>
    </row>
    <row r="7" spans="1:37" ht="15.75" x14ac:dyDescent="0.25">
      <c r="A7" s="64"/>
      <c r="B7" s="61"/>
      <c r="C7" s="48"/>
      <c r="D7" s="39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75"/>
      <c r="AH7" s="72">
        <f t="shared" ref="AH7:AH41" si="1">SUM(C7:AG7)</f>
        <v>0</v>
      </c>
      <c r="AI7" s="24"/>
      <c r="AJ7" s="7"/>
    </row>
    <row r="8" spans="1:37" ht="15.75" x14ac:dyDescent="0.25">
      <c r="A8" s="64"/>
      <c r="B8" s="61"/>
      <c r="C8" s="49"/>
      <c r="D8" s="42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76"/>
      <c r="AH8" s="72">
        <f t="shared" si="1"/>
        <v>0</v>
      </c>
      <c r="AI8" s="25"/>
      <c r="AJ8" s="9"/>
    </row>
    <row r="9" spans="1:37" ht="15.75" x14ac:dyDescent="0.25">
      <c r="A9" s="64"/>
      <c r="B9" s="61"/>
      <c r="C9" s="49"/>
      <c r="D9" s="42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76"/>
      <c r="AH9" s="72">
        <f t="shared" si="1"/>
        <v>0</v>
      </c>
      <c r="AI9" s="25"/>
      <c r="AJ9" s="9"/>
    </row>
    <row r="10" spans="1:37" ht="15.75" x14ac:dyDescent="0.25">
      <c r="A10" s="64"/>
      <c r="B10" s="61"/>
      <c r="C10" s="49"/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76"/>
      <c r="AH10" s="72">
        <f t="shared" si="1"/>
        <v>0</v>
      </c>
      <c r="AI10" s="25"/>
      <c r="AJ10" s="9"/>
    </row>
    <row r="11" spans="1:37" ht="15.75" x14ac:dyDescent="0.25">
      <c r="A11" s="64"/>
      <c r="B11" s="61"/>
      <c r="C11" s="49"/>
      <c r="D11" s="42"/>
      <c r="E11" s="43"/>
      <c r="F11" s="44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76"/>
      <c r="AH11" s="72">
        <f t="shared" si="1"/>
        <v>0</v>
      </c>
      <c r="AI11" s="25"/>
      <c r="AJ11" s="9"/>
    </row>
    <row r="12" spans="1:37" ht="15.75" x14ac:dyDescent="0.25">
      <c r="A12" s="64"/>
      <c r="B12" s="61"/>
      <c r="C12" s="49"/>
      <c r="D12" s="42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76"/>
      <c r="AH12" s="72">
        <f t="shared" si="1"/>
        <v>0</v>
      </c>
      <c r="AI12" s="25"/>
      <c r="AJ12" s="9"/>
    </row>
    <row r="13" spans="1:37" ht="15.75" x14ac:dyDescent="0.25">
      <c r="A13" s="64"/>
      <c r="B13" s="61"/>
      <c r="C13" s="50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77"/>
      <c r="AH13" s="72">
        <f t="shared" si="1"/>
        <v>0</v>
      </c>
      <c r="AI13" s="26"/>
      <c r="AJ13" s="10"/>
    </row>
    <row r="14" spans="1:37" ht="15.75" x14ac:dyDescent="0.25">
      <c r="A14" s="64"/>
      <c r="B14" s="61"/>
      <c r="C14" s="49"/>
      <c r="D14" s="42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76"/>
      <c r="AH14" s="72">
        <f t="shared" si="1"/>
        <v>0</v>
      </c>
      <c r="AI14" s="25"/>
      <c r="AJ14" s="9"/>
    </row>
    <row r="15" spans="1:37" ht="15.75" x14ac:dyDescent="0.25">
      <c r="A15" s="64"/>
      <c r="B15" s="61"/>
      <c r="C15" s="50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77"/>
      <c r="AH15" s="72">
        <f t="shared" si="1"/>
        <v>0</v>
      </c>
      <c r="AI15" s="26"/>
      <c r="AJ15" s="10"/>
    </row>
    <row r="16" spans="1:37" ht="15.75" x14ac:dyDescent="0.25">
      <c r="A16" s="64"/>
      <c r="B16" s="61"/>
      <c r="C16" s="50"/>
      <c r="D16" s="45"/>
      <c r="E16" s="46"/>
      <c r="F16" s="46"/>
      <c r="G16" s="46"/>
      <c r="H16" s="46"/>
      <c r="I16" s="46"/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77"/>
      <c r="AH16" s="72">
        <f t="shared" si="1"/>
        <v>0</v>
      </c>
      <c r="AI16" s="26"/>
      <c r="AJ16" s="10"/>
    </row>
    <row r="17" spans="1:36" ht="15.75" x14ac:dyDescent="0.25">
      <c r="A17" s="64"/>
      <c r="B17" s="61"/>
      <c r="C17" s="50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77"/>
      <c r="AH17" s="72">
        <f t="shared" si="1"/>
        <v>0</v>
      </c>
      <c r="AI17" s="26"/>
      <c r="AJ17" s="10"/>
    </row>
    <row r="18" spans="1:36" ht="15.75" x14ac:dyDescent="0.25">
      <c r="A18" s="64"/>
      <c r="B18" s="61"/>
      <c r="C18" s="50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77"/>
      <c r="AH18" s="72">
        <f t="shared" si="1"/>
        <v>0</v>
      </c>
      <c r="AI18" s="26"/>
      <c r="AJ18" s="10"/>
    </row>
    <row r="19" spans="1:36" ht="15.75" x14ac:dyDescent="0.25">
      <c r="A19" s="64"/>
      <c r="B19" s="61"/>
      <c r="C19" s="49"/>
      <c r="D19" s="42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76"/>
      <c r="AH19" s="72">
        <f t="shared" si="1"/>
        <v>0</v>
      </c>
      <c r="AI19" s="25"/>
      <c r="AJ19" s="9"/>
    </row>
    <row r="20" spans="1:36" ht="15.75" x14ac:dyDescent="0.25">
      <c r="A20" s="64"/>
      <c r="B20" s="61"/>
      <c r="C20" s="49"/>
      <c r="D20" s="42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76"/>
      <c r="AH20" s="72">
        <f t="shared" si="1"/>
        <v>0</v>
      </c>
      <c r="AI20" s="25"/>
      <c r="AJ20" s="9"/>
    </row>
    <row r="21" spans="1:36" ht="15.75" x14ac:dyDescent="0.25">
      <c r="A21" s="64"/>
      <c r="B21" s="61"/>
      <c r="C21" s="49"/>
      <c r="D21" s="42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76"/>
      <c r="AH21" s="72">
        <f t="shared" si="1"/>
        <v>0</v>
      </c>
      <c r="AI21" s="25"/>
      <c r="AJ21" s="9"/>
    </row>
    <row r="22" spans="1:36" ht="15.75" x14ac:dyDescent="0.25">
      <c r="A22" s="64"/>
      <c r="B22" s="61"/>
      <c r="C22" s="49"/>
      <c r="D22" s="42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76"/>
      <c r="AH22" s="72">
        <f t="shared" si="1"/>
        <v>0</v>
      </c>
      <c r="AI22" s="25"/>
      <c r="AJ22" s="9"/>
    </row>
    <row r="23" spans="1:36" ht="15.75" x14ac:dyDescent="0.25">
      <c r="A23" s="64"/>
      <c r="B23" s="61"/>
      <c r="C23" s="49"/>
      <c r="D23" s="42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76"/>
      <c r="AH23" s="72">
        <f t="shared" si="1"/>
        <v>0</v>
      </c>
      <c r="AI23" s="25"/>
      <c r="AJ23" s="9"/>
    </row>
    <row r="24" spans="1:36" ht="15.75" x14ac:dyDescent="0.25">
      <c r="A24" s="64"/>
      <c r="B24" s="61"/>
      <c r="C24" s="48"/>
      <c r="D24" s="39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78"/>
      <c r="AH24" s="72">
        <f t="shared" si="1"/>
        <v>0</v>
      </c>
      <c r="AI24" s="23"/>
      <c r="AJ24" s="11"/>
    </row>
    <row r="25" spans="1:36" ht="15.75" x14ac:dyDescent="0.25">
      <c r="A25" s="64"/>
      <c r="B25" s="61"/>
      <c r="C25" s="48"/>
      <c r="D25" s="39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78"/>
      <c r="AH25" s="72">
        <f t="shared" si="1"/>
        <v>0</v>
      </c>
      <c r="AI25" s="23"/>
      <c r="AJ25" s="11"/>
    </row>
    <row r="26" spans="1:36" ht="15.75" x14ac:dyDescent="0.25">
      <c r="A26" s="64"/>
      <c r="B26" s="61"/>
      <c r="C26" s="48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78"/>
      <c r="AH26" s="72">
        <f t="shared" si="1"/>
        <v>0</v>
      </c>
      <c r="AI26" s="23"/>
      <c r="AJ26" s="11"/>
    </row>
    <row r="27" spans="1:36" ht="15.75" x14ac:dyDescent="0.25">
      <c r="A27" s="64"/>
      <c r="B27" s="61"/>
      <c r="C27" s="48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78"/>
      <c r="AH27" s="72">
        <f t="shared" si="1"/>
        <v>0</v>
      </c>
      <c r="AI27" s="23"/>
      <c r="AJ27" s="11"/>
    </row>
    <row r="28" spans="1:36" ht="15.75" x14ac:dyDescent="0.25">
      <c r="A28" s="64"/>
      <c r="B28" s="61"/>
      <c r="C28" s="48"/>
      <c r="D28" s="39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78"/>
      <c r="AH28" s="72">
        <f t="shared" si="1"/>
        <v>0</v>
      </c>
      <c r="AI28" s="23"/>
      <c r="AJ28" s="11"/>
    </row>
    <row r="29" spans="1:36" ht="15.75" x14ac:dyDescent="0.25">
      <c r="A29" s="64"/>
      <c r="B29" s="61"/>
      <c r="C29" s="48"/>
      <c r="D29" s="39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78"/>
      <c r="AH29" s="72">
        <f t="shared" si="1"/>
        <v>0</v>
      </c>
      <c r="AI29" s="23"/>
      <c r="AJ29" s="11"/>
    </row>
    <row r="30" spans="1:36" ht="15.75" x14ac:dyDescent="0.25">
      <c r="A30" s="64"/>
      <c r="B30" s="61"/>
      <c r="C30" s="48"/>
      <c r="D30" s="39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78"/>
      <c r="AH30" s="72">
        <f t="shared" si="1"/>
        <v>0</v>
      </c>
      <c r="AI30" s="23"/>
      <c r="AJ30" s="11"/>
    </row>
    <row r="31" spans="1:36" ht="15.75" x14ac:dyDescent="0.25">
      <c r="A31" s="64"/>
      <c r="B31" s="61"/>
      <c r="C31" s="48"/>
      <c r="D31" s="39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78"/>
      <c r="AH31" s="72">
        <f t="shared" si="1"/>
        <v>0</v>
      </c>
      <c r="AI31" s="23"/>
      <c r="AJ31" s="11"/>
    </row>
    <row r="32" spans="1:36" ht="15.75" x14ac:dyDescent="0.25">
      <c r="A32" s="64"/>
      <c r="B32" s="61"/>
      <c r="C32" s="48"/>
      <c r="D32" s="39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78"/>
      <c r="AH32" s="72">
        <f t="shared" si="1"/>
        <v>0</v>
      </c>
      <c r="AI32" s="23"/>
      <c r="AJ32" s="11"/>
    </row>
    <row r="33" spans="1:37" ht="15.75" x14ac:dyDescent="0.25">
      <c r="A33" s="64"/>
      <c r="B33" s="61"/>
      <c r="C33" s="48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78"/>
      <c r="AH33" s="72">
        <f t="shared" si="1"/>
        <v>0</v>
      </c>
      <c r="AI33" s="23"/>
      <c r="AJ33" s="11"/>
    </row>
    <row r="34" spans="1:37" ht="15.75" x14ac:dyDescent="0.25">
      <c r="A34" s="64"/>
      <c r="B34" s="61"/>
      <c r="C34" s="48"/>
      <c r="D34" s="39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78"/>
      <c r="AH34" s="72">
        <f t="shared" si="1"/>
        <v>0</v>
      </c>
      <c r="AI34" s="23"/>
      <c r="AJ34" s="11"/>
    </row>
    <row r="35" spans="1:37" ht="15.75" x14ac:dyDescent="0.25">
      <c r="A35" s="64"/>
      <c r="B35" s="61"/>
      <c r="C35" s="48"/>
      <c r="D35" s="39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78"/>
      <c r="AH35" s="72">
        <f t="shared" si="1"/>
        <v>0</v>
      </c>
      <c r="AI35" s="23"/>
      <c r="AJ35" s="11"/>
    </row>
    <row r="36" spans="1:37" ht="15.75" x14ac:dyDescent="0.25">
      <c r="A36" s="64"/>
      <c r="B36" s="61"/>
      <c r="C36" s="48"/>
      <c r="D36" s="39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78"/>
      <c r="AH36" s="72">
        <f t="shared" si="1"/>
        <v>0</v>
      </c>
      <c r="AI36" s="23"/>
      <c r="AJ36" s="11"/>
    </row>
    <row r="37" spans="1:37" ht="15.75" x14ac:dyDescent="0.25">
      <c r="A37" s="64"/>
      <c r="B37" s="61"/>
      <c r="C37" s="48"/>
      <c r="D37" s="39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78"/>
      <c r="AH37" s="72">
        <f t="shared" si="1"/>
        <v>0</v>
      </c>
      <c r="AI37" s="23"/>
      <c r="AJ37" s="11"/>
    </row>
    <row r="38" spans="1:37" ht="15.75" x14ac:dyDescent="0.25">
      <c r="A38" s="64"/>
      <c r="B38" s="61"/>
      <c r="C38" s="48"/>
      <c r="D38" s="39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78"/>
      <c r="AH38" s="72">
        <f t="shared" si="1"/>
        <v>0</v>
      </c>
      <c r="AI38" s="23"/>
      <c r="AJ38" s="11"/>
    </row>
    <row r="39" spans="1:37" ht="15.75" x14ac:dyDescent="0.25">
      <c r="A39" s="64"/>
      <c r="B39" s="61"/>
      <c r="C39" s="48"/>
      <c r="D39" s="39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78"/>
      <c r="AH39" s="72">
        <f t="shared" si="1"/>
        <v>0</v>
      </c>
      <c r="AI39" s="23"/>
      <c r="AJ39" s="11"/>
    </row>
    <row r="40" spans="1:37" ht="15.75" x14ac:dyDescent="0.25">
      <c r="A40" s="64"/>
      <c r="B40" s="61"/>
      <c r="C40" s="48"/>
      <c r="D40" s="39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78"/>
      <c r="AH40" s="72">
        <f t="shared" si="1"/>
        <v>0</v>
      </c>
      <c r="AI40" s="23"/>
      <c r="AJ40" s="11"/>
    </row>
    <row r="41" spans="1:37" ht="15.75" x14ac:dyDescent="0.25">
      <c r="A41" s="65"/>
      <c r="B41" s="62"/>
      <c r="C41" s="51"/>
      <c r="D41" s="52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79"/>
      <c r="AH41" s="72">
        <f t="shared" si="1"/>
        <v>0</v>
      </c>
      <c r="AI41" s="23"/>
      <c r="AJ41" s="11"/>
    </row>
    <row r="42" spans="1:37" ht="15.75" x14ac:dyDescent="0.25">
      <c r="C42" s="4"/>
      <c r="D42" s="6"/>
      <c r="E42" s="6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7"/>
      <c r="AJ42" s="5"/>
      <c r="AK42" s="11"/>
    </row>
    <row r="43" spans="1:37" ht="15.75" x14ac:dyDescent="0.25">
      <c r="C43" s="4"/>
      <c r="D43" s="6"/>
      <c r="E43" s="6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7"/>
      <c r="AJ43" s="5"/>
      <c r="AK43" s="11"/>
    </row>
    <row r="44" spans="1:37" ht="15.75" x14ac:dyDescent="0.25">
      <c r="C44" s="3"/>
      <c r="D44" s="3"/>
      <c r="E44" s="3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"/>
      <c r="AK44" s="11"/>
    </row>
    <row r="45" spans="1:37" ht="15.75" x14ac:dyDescent="0.25">
      <c r="C45" s="3"/>
      <c r="D45" s="3"/>
      <c r="E45" s="3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"/>
      <c r="AK45" s="11"/>
    </row>
    <row r="46" spans="1:37" ht="15.75" x14ac:dyDescent="0.25">
      <c r="C46" s="3"/>
      <c r="D46" s="3"/>
      <c r="E46" s="3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"/>
      <c r="AK46" s="11"/>
    </row>
    <row r="47" spans="1:37" ht="15.75" x14ac:dyDescent="0.25">
      <c r="C47" s="3"/>
      <c r="D47" s="3"/>
      <c r="E47" s="3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"/>
      <c r="AK47" s="11"/>
    </row>
    <row r="48" spans="1:37" ht="15.75" x14ac:dyDescent="0.25">
      <c r="C48" s="3"/>
      <c r="D48" s="3"/>
      <c r="E48" s="1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11"/>
    </row>
    <row r="49" spans="3:37" ht="15.75" x14ac:dyDescent="0.25">
      <c r="C49" s="3"/>
      <c r="D49" s="3"/>
      <c r="E49" s="1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11"/>
    </row>
    <row r="50" spans="3:37" ht="15.75" x14ac:dyDescent="0.25">
      <c r="C50" s="3"/>
      <c r="D50" s="3"/>
      <c r="E50" s="1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11"/>
    </row>
    <row r="51" spans="3:37" ht="15.75" x14ac:dyDescent="0.25">
      <c r="C51" s="3"/>
      <c r="D51" s="3"/>
      <c r="E51" s="1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11"/>
    </row>
    <row r="52" spans="3:37" ht="15.75" x14ac:dyDescent="0.25">
      <c r="C52" s="3"/>
      <c r="D52" s="3"/>
      <c r="E52" s="1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11"/>
    </row>
    <row r="53" spans="3:37" ht="15.75" x14ac:dyDescent="0.25">
      <c r="C53" s="3"/>
      <c r="D53" s="3"/>
      <c r="E53" s="1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11"/>
    </row>
    <row r="54" spans="3:37" ht="15.75" x14ac:dyDescent="0.25">
      <c r="C54" s="3"/>
      <c r="D54" s="3"/>
      <c r="E54" s="1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11"/>
    </row>
    <row r="55" spans="3:37" ht="15.75" x14ac:dyDescent="0.25">
      <c r="C55" s="3"/>
      <c r="D55" s="3"/>
      <c r="E55" s="1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11"/>
    </row>
    <row r="56" spans="3:37" ht="15.75" x14ac:dyDescent="0.25">
      <c r="C56" s="3"/>
      <c r="D56" s="3"/>
      <c r="E56" s="1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11"/>
    </row>
    <row r="57" spans="3:37" ht="15.75" x14ac:dyDescent="0.25">
      <c r="C57" s="3"/>
      <c r="D57" s="3"/>
      <c r="E57" s="1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11"/>
    </row>
    <row r="58" spans="3:37" ht="15.75" x14ac:dyDescent="0.25">
      <c r="C58" s="3"/>
      <c r="D58" s="3"/>
      <c r="E58" s="1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11"/>
    </row>
    <row r="59" spans="3:37" ht="15.75" x14ac:dyDescent="0.25">
      <c r="C59" s="3"/>
      <c r="D59" s="3"/>
      <c r="E59" s="1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11"/>
    </row>
    <row r="60" spans="3:37" ht="15.75" x14ac:dyDescent="0.25">
      <c r="C60" s="3"/>
      <c r="D60" s="3"/>
      <c r="E60" s="1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11"/>
    </row>
    <row r="61" spans="3:37" ht="15.75" x14ac:dyDescent="0.25">
      <c r="C61" s="3"/>
      <c r="D61" s="3"/>
      <c r="E61" s="1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11"/>
    </row>
    <row r="62" spans="3:37" ht="15.75" x14ac:dyDescent="0.25">
      <c r="C62" s="3"/>
      <c r="D62" s="3"/>
      <c r="E62" s="1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1"/>
    </row>
    <row r="63" spans="3:37" ht="15.75" x14ac:dyDescent="0.25">
      <c r="C63" s="3"/>
      <c r="D63" s="3"/>
      <c r="E63" s="1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1"/>
    </row>
    <row r="64" spans="3:37" ht="15.75" x14ac:dyDescent="0.25">
      <c r="C64" s="3"/>
      <c r="D64" s="3"/>
      <c r="E64" s="1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4"/>
    </row>
    <row r="65" spans="3:37" ht="15.75" x14ac:dyDescent="0.25">
      <c r="C65" s="3"/>
      <c r="D65" s="3"/>
      <c r="E65" s="1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4"/>
    </row>
    <row r="66" spans="3:37" ht="15.75" x14ac:dyDescent="0.25">
      <c r="C66" s="3"/>
      <c r="D66" s="3"/>
      <c r="E66" s="1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4"/>
    </row>
    <row r="67" spans="3:37" ht="15.75" x14ac:dyDescent="0.25">
      <c r="C67" s="3"/>
      <c r="D67" s="3"/>
      <c r="E67" s="1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4"/>
    </row>
    <row r="68" spans="3:37" ht="15.75" x14ac:dyDescent="0.25">
      <c r="C68" s="3"/>
      <c r="D68" s="3"/>
      <c r="E68" s="1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4"/>
    </row>
    <row r="69" spans="3:37" ht="15.75" x14ac:dyDescent="0.25">
      <c r="C69" s="3"/>
      <c r="D69" s="3"/>
      <c r="E69" s="1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4"/>
    </row>
    <row r="70" spans="3:37" ht="15.75" x14ac:dyDescent="0.25">
      <c r="C70" s="3"/>
      <c r="D70" s="3"/>
      <c r="E70" s="1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4"/>
    </row>
    <row r="71" spans="3:37" ht="15.75" x14ac:dyDescent="0.25">
      <c r="C71" s="3"/>
      <c r="D71" s="3"/>
      <c r="E71" s="1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4"/>
    </row>
    <row r="72" spans="3:37" ht="15.75" x14ac:dyDescent="0.25">
      <c r="C72" s="3"/>
      <c r="D72" s="3"/>
      <c r="E72" s="1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4"/>
    </row>
    <row r="73" spans="3:37" ht="15.75" x14ac:dyDescent="0.25">
      <c r="C73" s="3"/>
      <c r="D73" s="3"/>
      <c r="E73" s="1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4"/>
    </row>
    <row r="74" spans="3:37" ht="15.75" x14ac:dyDescent="0.25">
      <c r="C74" s="3"/>
      <c r="D74" s="3"/>
      <c r="E74" s="1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4"/>
    </row>
  </sheetData>
  <mergeCells count="2">
    <mergeCell ref="A1:B1"/>
    <mergeCell ref="C3:AG3"/>
  </mergeCells>
  <conditionalFormatting sqref="A6:A41">
    <cfRule type="containsText" dxfId="5" priority="6" operator="containsText" text="ESPACES_VERTS">
      <formula>NOT(ISERROR(SEARCH("ESPACES_VERTS",A6)))</formula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6:A41">
    <cfRule type="containsText" dxfId="4" priority="8" operator="containsText" text="ESPACES VERTS">
      <formula>NOT(ISERROR(SEARCH("ESPACES VERTS",A6)))</formula>
    </cfRule>
  </conditionalFormatting>
  <conditionalFormatting sqref="A1:A1048576">
    <cfRule type="containsText" dxfId="3" priority="4" operator="containsText" text="BATIMENTS">
      <formula>NOT(ISERROR(SEARCH("BATIMENTS",A1)))</formula>
    </cfRule>
    <cfRule type="containsText" dxfId="2" priority="5" operator="containsText" text="VOIRIE">
      <formula>NOT(ISERROR(SEARCH("VOIRIE",A1)))</formula>
    </cfRule>
  </conditionalFormatting>
  <conditionalFormatting sqref="C5:AG41">
    <cfRule type="expression" dxfId="1" priority="2">
      <formula>WEEKDAY(C$5,2)&gt;5</formula>
    </cfRule>
  </conditionalFormatting>
  <dataValidations count="2">
    <dataValidation type="list" allowBlank="1" showInputMessage="1" showErrorMessage="1" sqref="B6:B41" xr:uid="{0E945890-3949-4E28-835A-3D4ECEBCACBF}">
      <formula1>INDIRECT(A6)</formula1>
    </dataValidation>
    <dataValidation type="list" allowBlank="1" showInputMessage="1" showErrorMessage="1" sqref="A6:A41" xr:uid="{F7AD1352-8CCC-426E-8844-877CD4569C22}">
      <formula1>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5" r:id="rId3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161925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4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180975</xdr:rowOff>
                  </from>
                  <to>
                    <xdr:col>1</xdr:col>
                    <xdr:colOff>161925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FBBF47C8-B3E2-4513-B950-51A7DE92DB93}">
            <xm:f>NOT(ISNA(VLOOKUP(C$5,'Base de données'!$E$18:$E$29,1,0)))</xm:f>
            <x14:dxf>
              <fill>
                <patternFill>
                  <bgColor rgb="FFFF0000"/>
                </patternFill>
              </fill>
            </x14:dxf>
          </x14:cfRule>
          <xm:sqref>C5:AG41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E27F46-8460-41C0-BF23-5507B6E24F03}">
  <sheetPr codeName="Feuil16"/>
  <dimension ref="AH5:AH42"/>
  <sheetViews>
    <sheetView workbookViewId="0"/>
  </sheetViews>
  <sheetFormatPr baseColWidth="10" defaultRowHeight="15" x14ac:dyDescent="0.25"/>
  <cols>
    <col min="2" max="2" width="23.7109375" customWidth="1"/>
  </cols>
  <sheetData>
    <row r="5" spans="34:34" x14ac:dyDescent="0.25">
      <c r="AH5" s="80"/>
    </row>
    <row r="6" spans="34:34" x14ac:dyDescent="0.25">
      <c r="AH6" s="38"/>
    </row>
    <row r="7" spans="34:34" x14ac:dyDescent="0.25">
      <c r="AH7" s="38"/>
    </row>
    <row r="8" spans="34:34" x14ac:dyDescent="0.25">
      <c r="AH8" s="38"/>
    </row>
    <row r="9" spans="34:34" x14ac:dyDescent="0.25">
      <c r="AH9" s="38"/>
    </row>
    <row r="10" spans="34:34" x14ac:dyDescent="0.25">
      <c r="AH10" s="38"/>
    </row>
    <row r="11" spans="34:34" x14ac:dyDescent="0.25">
      <c r="AH11" s="38"/>
    </row>
    <row r="12" spans="34:34" x14ac:dyDescent="0.25">
      <c r="AH12" s="38"/>
    </row>
    <row r="13" spans="34:34" x14ac:dyDescent="0.25">
      <c r="AH13" s="38"/>
    </row>
    <row r="14" spans="34:34" x14ac:dyDescent="0.25">
      <c r="AH14" s="38"/>
    </row>
    <row r="15" spans="34:34" x14ac:dyDescent="0.25">
      <c r="AH15" s="38"/>
    </row>
    <row r="16" spans="34:34" x14ac:dyDescent="0.25">
      <c r="AH16" s="38"/>
    </row>
    <row r="17" spans="34:34" x14ac:dyDescent="0.25">
      <c r="AH17" s="38"/>
    </row>
    <row r="18" spans="34:34" x14ac:dyDescent="0.25">
      <c r="AH18" s="38"/>
    </row>
    <row r="19" spans="34:34" x14ac:dyDescent="0.25">
      <c r="AH19" s="38"/>
    </row>
    <row r="20" spans="34:34" x14ac:dyDescent="0.25">
      <c r="AH20" s="38"/>
    </row>
    <row r="21" spans="34:34" x14ac:dyDescent="0.25">
      <c r="AH21" s="38"/>
    </row>
    <row r="22" spans="34:34" x14ac:dyDescent="0.25">
      <c r="AH22" s="38"/>
    </row>
    <row r="23" spans="34:34" x14ac:dyDescent="0.25">
      <c r="AH23" s="38"/>
    </row>
    <row r="24" spans="34:34" x14ac:dyDescent="0.25">
      <c r="AH24" s="38"/>
    </row>
    <row r="25" spans="34:34" x14ac:dyDescent="0.25">
      <c r="AH25" s="38"/>
    </row>
    <row r="26" spans="34:34" x14ac:dyDescent="0.25">
      <c r="AH26" s="38"/>
    </row>
    <row r="27" spans="34:34" x14ac:dyDescent="0.25">
      <c r="AH27" s="38"/>
    </row>
    <row r="28" spans="34:34" x14ac:dyDescent="0.25">
      <c r="AH28" s="38"/>
    </row>
    <row r="29" spans="34:34" x14ac:dyDescent="0.25">
      <c r="AH29" s="38"/>
    </row>
    <row r="30" spans="34:34" x14ac:dyDescent="0.25">
      <c r="AH30" s="38"/>
    </row>
    <row r="31" spans="34:34" x14ac:dyDescent="0.25">
      <c r="AH31" s="38"/>
    </row>
    <row r="32" spans="34:34" x14ac:dyDescent="0.25">
      <c r="AH32" s="38"/>
    </row>
    <row r="33" spans="34:34" x14ac:dyDescent="0.25">
      <c r="AH33" s="38"/>
    </row>
    <row r="34" spans="34:34" x14ac:dyDescent="0.25">
      <c r="AH34" s="38"/>
    </row>
    <row r="35" spans="34:34" x14ac:dyDescent="0.25">
      <c r="AH35" s="38"/>
    </row>
    <row r="36" spans="34:34" x14ac:dyDescent="0.25">
      <c r="AH36" s="38"/>
    </row>
    <row r="37" spans="34:34" x14ac:dyDescent="0.25">
      <c r="AH37" s="38"/>
    </row>
    <row r="38" spans="34:34" x14ac:dyDescent="0.25">
      <c r="AH38" s="38"/>
    </row>
    <row r="39" spans="34:34" x14ac:dyDescent="0.25">
      <c r="AH39" s="38"/>
    </row>
    <row r="40" spans="34:34" x14ac:dyDescent="0.25">
      <c r="AH40" s="38"/>
    </row>
    <row r="41" spans="34:34" x14ac:dyDescent="0.25">
      <c r="AH41" s="38"/>
    </row>
    <row r="42" spans="34:34" x14ac:dyDescent="0.25">
      <c r="AH42" s="3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FD99B-2FBA-4A2B-A147-2DA8D728D072}">
  <sheetPr codeName="Feuil15"/>
  <dimension ref="A1:F31"/>
  <sheetViews>
    <sheetView topLeftCell="A11" workbookViewId="0">
      <selection activeCell="E6" sqref="E6"/>
    </sheetView>
  </sheetViews>
  <sheetFormatPr baseColWidth="10" defaultRowHeight="15" x14ac:dyDescent="0.25"/>
  <cols>
    <col min="1" max="1" width="20.7109375" style="20" customWidth="1"/>
    <col min="2" max="4" width="20.7109375" customWidth="1"/>
    <col min="5" max="6" width="20.7109375" style="38" customWidth="1"/>
    <col min="7" max="7" width="6.42578125" bestFit="1" customWidth="1"/>
    <col min="8" max="8" width="14.5703125" customWidth="1"/>
  </cols>
  <sheetData>
    <row r="1" spans="1:6" ht="15.75" thickBot="1" x14ac:dyDescent="0.3">
      <c r="A1" s="88" t="s">
        <v>29</v>
      </c>
      <c r="B1" s="89"/>
      <c r="C1" s="89"/>
      <c r="D1" s="90"/>
      <c r="E1" s="99"/>
      <c r="F1" s="99"/>
    </row>
    <row r="2" spans="1:6" x14ac:dyDescent="0.25">
      <c r="A2" s="34" t="s">
        <v>0</v>
      </c>
      <c r="B2" s="35" t="s">
        <v>22</v>
      </c>
      <c r="C2" s="91" t="s">
        <v>32</v>
      </c>
      <c r="D2" s="102" t="s">
        <v>67</v>
      </c>
      <c r="E2" s="12"/>
      <c r="F2" s="12"/>
    </row>
    <row r="3" spans="1:6" x14ac:dyDescent="0.25">
      <c r="A3" s="30" t="s">
        <v>1</v>
      </c>
      <c r="B3" s="29" t="s">
        <v>23</v>
      </c>
      <c r="C3" s="100" t="s">
        <v>34</v>
      </c>
      <c r="D3" s="103" t="s">
        <v>31</v>
      </c>
    </row>
    <row r="4" spans="1:6" ht="38.25" x14ac:dyDescent="0.25">
      <c r="A4" s="30" t="s">
        <v>36</v>
      </c>
      <c r="B4" s="29" t="s">
        <v>24</v>
      </c>
      <c r="C4" s="100" t="s">
        <v>28</v>
      </c>
      <c r="D4" s="103" t="s">
        <v>33</v>
      </c>
    </row>
    <row r="5" spans="1:6" ht="25.5" x14ac:dyDescent="0.25">
      <c r="A5" s="30" t="s">
        <v>2</v>
      </c>
      <c r="B5" s="29" t="s">
        <v>37</v>
      </c>
      <c r="C5" s="100" t="s">
        <v>35</v>
      </c>
      <c r="D5" s="103" t="s">
        <v>68</v>
      </c>
    </row>
    <row r="6" spans="1:6" ht="25.5" x14ac:dyDescent="0.25">
      <c r="A6" s="30" t="s">
        <v>3</v>
      </c>
      <c r="B6" s="29"/>
      <c r="C6" s="100" t="s">
        <v>25</v>
      </c>
      <c r="D6" s="103" t="s">
        <v>69</v>
      </c>
    </row>
    <row r="7" spans="1:6" x14ac:dyDescent="0.25">
      <c r="A7" s="30" t="s">
        <v>4</v>
      </c>
      <c r="B7" s="29"/>
      <c r="C7" s="100" t="s">
        <v>26</v>
      </c>
      <c r="D7" s="103"/>
    </row>
    <row r="8" spans="1:6" x14ac:dyDescent="0.25">
      <c r="A8" s="30" t="s">
        <v>5</v>
      </c>
      <c r="B8" s="29"/>
      <c r="C8" s="100" t="s">
        <v>27</v>
      </c>
      <c r="D8" s="103"/>
    </row>
    <row r="9" spans="1:6" x14ac:dyDescent="0.25">
      <c r="A9" s="30" t="s">
        <v>6</v>
      </c>
      <c r="B9" s="21"/>
      <c r="C9" s="100" t="s">
        <v>38</v>
      </c>
      <c r="D9" s="103"/>
    </row>
    <row r="10" spans="1:6" ht="25.5" x14ac:dyDescent="0.25">
      <c r="A10" s="30" t="s">
        <v>7</v>
      </c>
      <c r="B10" s="21"/>
      <c r="C10" s="100"/>
      <c r="D10" s="103"/>
    </row>
    <row r="11" spans="1:6" ht="25.5" x14ac:dyDescent="0.25">
      <c r="A11" s="30" t="s">
        <v>8</v>
      </c>
      <c r="B11" s="21"/>
      <c r="C11" s="92"/>
      <c r="D11" s="103"/>
    </row>
    <row r="12" spans="1:6" x14ac:dyDescent="0.25">
      <c r="A12" s="30" t="s">
        <v>37</v>
      </c>
      <c r="B12" s="21"/>
      <c r="C12" s="100"/>
      <c r="D12" s="103"/>
    </row>
    <row r="13" spans="1:6" x14ac:dyDescent="0.25">
      <c r="A13" s="31"/>
      <c r="B13" s="21"/>
      <c r="C13" s="100"/>
      <c r="D13" s="103"/>
    </row>
    <row r="14" spans="1:6" ht="15.75" thickBot="1" x14ac:dyDescent="0.3">
      <c r="A14" s="32"/>
      <c r="B14" s="33"/>
      <c r="C14" s="101"/>
      <c r="D14" s="104"/>
    </row>
    <row r="15" spans="1:6" x14ac:dyDescent="0.25">
      <c r="A15" s="70"/>
      <c r="C15" s="12"/>
      <c r="D15" s="18"/>
      <c r="E15" s="12"/>
    </row>
    <row r="16" spans="1:6" x14ac:dyDescent="0.25">
      <c r="C16" s="12"/>
      <c r="E16" s="12"/>
    </row>
    <row r="17" spans="1:5" x14ac:dyDescent="0.25">
      <c r="C17" s="12"/>
      <c r="D17" s="92" t="s">
        <v>52</v>
      </c>
      <c r="E17" s="96">
        <f>VERNIN!B3+2019</f>
        <v>2020</v>
      </c>
    </row>
    <row r="18" spans="1:5" x14ac:dyDescent="0.25">
      <c r="A18" s="66" t="s">
        <v>39</v>
      </c>
      <c r="B18" s="22">
        <v>2020</v>
      </c>
      <c r="C18" s="12"/>
      <c r="D18" s="93" t="s">
        <v>59</v>
      </c>
      <c r="E18" s="97">
        <f>DATE($E$17,1,1)</f>
        <v>43831</v>
      </c>
    </row>
    <row r="19" spans="1:5" x14ac:dyDescent="0.25">
      <c r="A19" s="66" t="s">
        <v>40</v>
      </c>
      <c r="B19" s="22">
        <v>2021</v>
      </c>
      <c r="D19" s="94" t="s">
        <v>53</v>
      </c>
      <c r="E19" s="98">
        <f>ROUND(DATE($E$17,4,MOD(234-11*MOD($E$17,19),30))/7,)*7-6</f>
        <v>43933</v>
      </c>
    </row>
    <row r="20" spans="1:5" x14ac:dyDescent="0.25">
      <c r="A20" s="66" t="s">
        <v>41</v>
      </c>
      <c r="B20" s="22">
        <v>2022</v>
      </c>
      <c r="D20" s="94" t="s">
        <v>54</v>
      </c>
      <c r="E20" s="98">
        <f>E19+1</f>
        <v>43934</v>
      </c>
    </row>
    <row r="21" spans="1:5" x14ac:dyDescent="0.25">
      <c r="A21" s="66" t="s">
        <v>42</v>
      </c>
      <c r="B21" s="22">
        <v>2023</v>
      </c>
      <c r="D21" s="94" t="s">
        <v>60</v>
      </c>
      <c r="E21" s="98">
        <f>DATE($E$17,5,1)</f>
        <v>43952</v>
      </c>
    </row>
    <row r="22" spans="1:5" x14ac:dyDescent="0.25">
      <c r="A22" s="66" t="s">
        <v>43</v>
      </c>
      <c r="B22" s="22">
        <v>2024</v>
      </c>
      <c r="D22" s="95" t="s">
        <v>61</v>
      </c>
      <c r="E22" s="98">
        <f>DATE($E$17,5,8)</f>
        <v>43959</v>
      </c>
    </row>
    <row r="23" spans="1:5" x14ac:dyDescent="0.25">
      <c r="A23" s="66" t="s">
        <v>44</v>
      </c>
      <c r="B23" s="22">
        <v>2025</v>
      </c>
      <c r="D23" s="94" t="s">
        <v>55</v>
      </c>
      <c r="E23" s="98">
        <f>E19+39</f>
        <v>43972</v>
      </c>
    </row>
    <row r="24" spans="1:5" x14ac:dyDescent="0.25">
      <c r="A24" s="66" t="s">
        <v>45</v>
      </c>
      <c r="B24" s="22">
        <v>2026</v>
      </c>
      <c r="D24" s="94" t="s">
        <v>56</v>
      </c>
      <c r="E24" s="98">
        <f>E19+49</f>
        <v>43982</v>
      </c>
    </row>
    <row r="25" spans="1:5" x14ac:dyDescent="0.25">
      <c r="A25" s="66" t="s">
        <v>46</v>
      </c>
      <c r="B25" s="22"/>
      <c r="D25" s="94" t="s">
        <v>57</v>
      </c>
      <c r="E25" s="98">
        <f>E19+50</f>
        <v>43983</v>
      </c>
    </row>
    <row r="26" spans="1:5" x14ac:dyDescent="0.25">
      <c r="A26" s="66" t="s">
        <v>47</v>
      </c>
      <c r="B26" s="22"/>
      <c r="D26" s="95" t="s">
        <v>62</v>
      </c>
      <c r="E26" s="98">
        <f>DATE($E$17,7,14)</f>
        <v>44026</v>
      </c>
    </row>
    <row r="27" spans="1:5" x14ac:dyDescent="0.25">
      <c r="A27" s="66" t="s">
        <v>48</v>
      </c>
      <c r="B27" s="22"/>
      <c r="D27" s="94" t="s">
        <v>58</v>
      </c>
      <c r="E27" s="98">
        <f>DATE($E$17,11,1)</f>
        <v>44136</v>
      </c>
    </row>
    <row r="28" spans="1:5" x14ac:dyDescent="0.25">
      <c r="A28" s="66" t="s">
        <v>49</v>
      </c>
      <c r="B28" s="22"/>
      <c r="D28" s="95" t="s">
        <v>63</v>
      </c>
      <c r="E28" s="98">
        <f>DATE($E$17,11,11)</f>
        <v>44146</v>
      </c>
    </row>
    <row r="29" spans="1:5" x14ac:dyDescent="0.25">
      <c r="A29" s="66" t="s">
        <v>50</v>
      </c>
      <c r="B29" s="22"/>
      <c r="D29" s="95" t="s">
        <v>64</v>
      </c>
      <c r="E29" s="98">
        <f>DATE($E$17,12,25)</f>
        <v>44190</v>
      </c>
    </row>
    <row r="31" spans="1:5" x14ac:dyDescent="0.25">
      <c r="D31" s="67"/>
    </row>
  </sheetData>
  <mergeCells count="1">
    <mergeCell ref="A1:D1"/>
  </mergeCells>
  <conditionalFormatting sqref="A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VERNIN</vt:lpstr>
      <vt:lpstr>DURAND</vt:lpstr>
      <vt:lpstr>TRANCHANT</vt:lpstr>
      <vt:lpstr>GOUTORBE</vt:lpstr>
      <vt:lpstr>VACHERON</vt:lpstr>
      <vt:lpstr>CELLIER</vt:lpstr>
      <vt:lpstr>LEGER</vt:lpstr>
      <vt:lpstr>PROST</vt:lpstr>
      <vt:lpstr>MORIN</vt:lpstr>
      <vt:lpstr>UNTEREINER</vt:lpstr>
      <vt:lpstr>BOUTTE</vt:lpstr>
      <vt:lpstr>BOLBOA</vt:lpstr>
      <vt:lpstr>TRIOREAU</vt:lpstr>
      <vt:lpstr>TISSIER</vt:lpstr>
      <vt:lpstr>BILAN</vt:lpstr>
      <vt:lpstr>Base de données</vt:lpstr>
      <vt:lpstr>Activité</vt:lpstr>
      <vt:lpstr>AUTRES</vt:lpstr>
      <vt:lpstr>BATIMENTS</vt:lpstr>
      <vt:lpstr>ESPACES_VERTS</vt:lpstr>
      <vt:lpstr>VOIRIE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Pierre-Louis PACCARD</dc:creator>
  <cp:lastModifiedBy>Pierre-Louis PACCARD</cp:lastModifiedBy>
  <dcterms:created xsi:type="dcterms:W3CDTF">2019-12-17T09:19:47Z</dcterms:created>
  <dcterms:modified xsi:type="dcterms:W3CDTF">2019-12-19T11:49:54Z</dcterms:modified>
</cp:coreProperties>
</file>