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1860" yWindow="0" windowWidth="27870" windowHeight="13020" tabRatio="694"/>
  </bookViews>
  <sheets>
    <sheet name="JANVIER 2020" sheetId="24" r:id="rId1"/>
    <sheet name="LISTES DEROULANTES" sheetId="18" r:id="rId2"/>
  </sheets>
  <calcPr calcId="152511"/>
</workbook>
</file>

<file path=xl/calcChain.xml><?xml version="1.0" encoding="utf-8"?>
<calcChain xmlns="http://schemas.openxmlformats.org/spreadsheetml/2006/main">
  <c r="S31" i="24" l="1" a="1"/>
  <c r="S31" i="24" s="1"/>
  <c r="S36" i="24" l="1" a="1"/>
  <c r="S36" i="24" s="1"/>
  <c r="S35" i="24" a="1"/>
  <c r="S35" i="24" s="1"/>
  <c r="S33" i="24" a="1"/>
  <c r="S33" i="24" s="1"/>
  <c r="S32" i="24" a="1"/>
  <c r="S32" i="24" s="1"/>
  <c r="S34" i="24" a="1"/>
  <c r="S34" i="24"/>
  <c r="S37" i="24" l="1"/>
  <c r="P45" i="24"/>
  <c r="P46" i="24"/>
  <c r="P49" i="24"/>
  <c r="P57" i="24" s="1"/>
  <c r="P50" i="24"/>
  <c r="P51" i="24"/>
  <c r="P52" i="24"/>
  <c r="P53" i="24"/>
  <c r="P58" i="24" s="1"/>
  <c r="P55" i="24"/>
  <c r="P48" i="24"/>
  <c r="P54" i="24"/>
  <c r="P56" i="24"/>
  <c r="P22" i="24"/>
  <c r="P23" i="24"/>
  <c r="P26" i="24"/>
  <c r="P27" i="24"/>
  <c r="P32" i="24" s="1"/>
  <c r="P28" i="24"/>
  <c r="P29" i="24"/>
  <c r="P30" i="24"/>
  <c r="P31" i="24"/>
  <c r="P24" i="24"/>
  <c r="P25" i="24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S19" i="24"/>
  <c r="S21" i="24" s="1"/>
  <c r="S20" i="24"/>
  <c r="P35" i="24"/>
  <c r="P36" i="24"/>
  <c r="P37" i="24"/>
  <c r="P42" i="24" s="1"/>
  <c r="P38" i="24"/>
  <c r="P39" i="24"/>
  <c r="P40" i="24"/>
  <c r="P19" i="24"/>
  <c r="P41" i="24"/>
  <c r="P18" i="24"/>
  <c r="S24" i="24" l="1"/>
  <c r="S25" i="24"/>
  <c r="S27" i="24"/>
  <c r="S26" i="24"/>
  <c r="S28" i="24" l="1"/>
</calcChain>
</file>

<file path=xl/sharedStrings.xml><?xml version="1.0" encoding="utf-8"?>
<sst xmlns="http://schemas.openxmlformats.org/spreadsheetml/2006/main" count="137" uniqueCount="84">
  <si>
    <t>Date de la demande</t>
  </si>
  <si>
    <t>Nom</t>
  </si>
  <si>
    <t>Prénom</t>
  </si>
  <si>
    <t>Date de naissance</t>
  </si>
  <si>
    <t>Demande émise par</t>
  </si>
  <si>
    <t>Date de la consultation de pré-admission</t>
  </si>
  <si>
    <t>CUCM</t>
  </si>
  <si>
    <t>BVS</t>
  </si>
  <si>
    <t>TOTAL</t>
  </si>
  <si>
    <t>CHALON</t>
  </si>
  <si>
    <t>HORS SECTEUR</t>
  </si>
  <si>
    <t>Bassins de santé</t>
  </si>
  <si>
    <t>LISTE D'ATTENTE</t>
  </si>
  <si>
    <t>Suivi de l'activité : JANVIER 2020</t>
  </si>
  <si>
    <t>HOSPIT. EN UMHA</t>
  </si>
  <si>
    <t>CHWM, CHU DIJON</t>
  </si>
  <si>
    <t>SERVICE ADDICTO CHWM</t>
  </si>
  <si>
    <t>MEDECIN GENERALISTE, PSYCHIATRE TRAITANT</t>
  </si>
  <si>
    <t>CSAPA (CHALON, LE CREUSOT…)</t>
  </si>
  <si>
    <t>PATIENT LUI-MEME, FAMILLE, TUTEUR</t>
  </si>
  <si>
    <t>AUTRES (UACH - CH LE CREUSOT, CH MACON, CH MONTCEAU, PRECARITE)</t>
  </si>
  <si>
    <t>FINALITE DE LA DEMANDE</t>
  </si>
  <si>
    <t>DDE NON RETENUE PAR DR DUMITRU</t>
  </si>
  <si>
    <t>NON VENU, NON EXCUSE</t>
  </si>
  <si>
    <t>ANNULATION CAUSE COVID-19</t>
  </si>
  <si>
    <t>ANNULATION HOSPIT. PAR PATIENT</t>
  </si>
  <si>
    <t>ANNULATION RDV PAR PATIENT</t>
  </si>
  <si>
    <t>ANNULATION RDV PAR MEDECIN ADRESSEUR</t>
  </si>
  <si>
    <t>HOSPIT. EN PSY GENERALE</t>
  </si>
  <si>
    <t>Finalité de la demande</t>
  </si>
  <si>
    <t>Date d'hospitalisation</t>
  </si>
  <si>
    <t>PSYCHIATRE INTRA CHS</t>
  </si>
  <si>
    <t>PSYCHIATRE EXTRA CHS</t>
  </si>
  <si>
    <t>Age</t>
  </si>
  <si>
    <t>SEXE</t>
  </si>
  <si>
    <t>Sexe</t>
  </si>
  <si>
    <t>MASCULIN</t>
  </si>
  <si>
    <t>FEMININ</t>
  </si>
  <si>
    <t>Diagnostics</t>
  </si>
  <si>
    <t>DEMANDES EMISE PAR</t>
  </si>
  <si>
    <t>BASSINS DE SANTE</t>
  </si>
  <si>
    <t>AUTUN</t>
  </si>
  <si>
    <t>SANS INFO</t>
  </si>
  <si>
    <t>NB DE PATIENTS PAR TRANCHE D'AGE</t>
  </si>
  <si>
    <t>Moins de 18 ans</t>
  </si>
  <si>
    <t>De 18 à 30 ans</t>
  </si>
  <si>
    <t>De 30 à 60 ans</t>
  </si>
  <si>
    <t>Plus de 60 ans</t>
  </si>
  <si>
    <t>DIAGNOSTICS</t>
  </si>
  <si>
    <t>NB DE DEMANDES</t>
  </si>
  <si>
    <t>Présence au rendez-vous</t>
  </si>
  <si>
    <t>NB DE PATIENTS VENUS AU RENDEZ-VOUS DE PRE-ADMISSION</t>
  </si>
  <si>
    <t>DEMANDES NON ABOUTIES</t>
  </si>
  <si>
    <t>TOTAL NON ABOUTIES</t>
  </si>
  <si>
    <t>DEMANDES EMISES PAR</t>
  </si>
  <si>
    <t>DR DUMITRU CMP DU CHALONNAIS</t>
  </si>
  <si>
    <t>SANS RESIDENCE FIXE</t>
  </si>
  <si>
    <t>DR DUMITRU SERVICE ADDICTO CHWM</t>
  </si>
  <si>
    <t>REFUS DE L'HOSPIT. PAR LE PATIENT</t>
  </si>
  <si>
    <t>ANNULATION HOSPIT. PAR DR DUMITRU</t>
  </si>
  <si>
    <t>TOTAL GLOBAL</t>
  </si>
  <si>
    <t>ALCOOL</t>
  </si>
  <si>
    <t>CANNABIS</t>
  </si>
  <si>
    <t>OPIACES</t>
  </si>
  <si>
    <t>MEDICAMENTS</t>
  </si>
  <si>
    <t>DROGUES MULTIPLES</t>
  </si>
  <si>
    <t>COCAINE</t>
  </si>
  <si>
    <t>Z502</t>
  </si>
  <si>
    <t>Z503</t>
  </si>
  <si>
    <t>Z1025</t>
  </si>
  <si>
    <t>Z1225</t>
  </si>
  <si>
    <t>Z10241</t>
  </si>
  <si>
    <t>F1925</t>
  </si>
  <si>
    <t>F122</t>
  </si>
  <si>
    <t>F192</t>
  </si>
  <si>
    <t>F1021</t>
  </si>
  <si>
    <t>F1221</t>
  </si>
  <si>
    <t>F1122</t>
  </si>
  <si>
    <t>F10200</t>
  </si>
  <si>
    <t>F1424</t>
  </si>
  <si>
    <t>F1921</t>
  </si>
  <si>
    <t>F19200</t>
  </si>
  <si>
    <t>F1124</t>
  </si>
  <si>
    <t>F1026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</si>
</sst>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22"/>
      <color rgb="FFC00000"/>
      <name val="Arial Black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Grid">
        <bgColor theme="9" tint="0.39997558519241921"/>
      </patternFill>
    </fill>
    <fill>
      <patternFill patternType="lightGrid"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 applyAlignment="1">
      <alignment wrapText="1"/>
    </xf>
    <xf numFmtId="14" fontId="0" fillId="0" borderId="0" xfId="0" applyNumberFormat="1"/>
    <xf numFmtId="0" fontId="8" fillId="0" borderId="0" xfId="0" applyFont="1" applyFill="1" applyBorder="1"/>
    <xf numFmtId="0" fontId="8" fillId="0" borderId="0" xfId="0" applyFont="1"/>
    <xf numFmtId="14" fontId="8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/>
    </xf>
    <xf numFmtId="0" fontId="0" fillId="0" borderId="0" xfId="0"/>
    <xf numFmtId="0" fontId="7" fillId="0" borderId="0" xfId="0" applyFont="1"/>
    <xf numFmtId="14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14" fontId="4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14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applyFill="1" applyBorder="1"/>
    <xf numFmtId="0" fontId="0" fillId="0" borderId="11" xfId="0" applyFont="1" applyFill="1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9" xfId="0" applyBorder="1"/>
    <xf numFmtId="0" fontId="7" fillId="5" borderId="6" xfId="0" applyFont="1" applyFill="1" applyBorder="1"/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2" borderId="8" xfId="0" applyFont="1" applyFill="1" applyBorder="1"/>
    <xf numFmtId="0" fontId="7" fillId="2" borderId="8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 wrapText="1"/>
    </xf>
    <xf numFmtId="0" fontId="7" fillId="4" borderId="13" xfId="0" applyFont="1" applyFill="1" applyBorder="1"/>
    <xf numFmtId="0" fontId="0" fillId="0" borderId="12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0" xfId="0" applyFont="1" applyFill="1" applyBorder="1"/>
    <xf numFmtId="0" fontId="7" fillId="4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5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0" xfId="0" applyFill="1" applyBorder="1"/>
    <xf numFmtId="0" fontId="1" fillId="0" borderId="0" xfId="0" applyFont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9" fillId="5" borderId="2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14" fontId="2" fillId="5" borderId="2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58"/>
  <sheetViews>
    <sheetView tabSelected="1" topLeftCell="G13" zoomScale="85" zoomScaleNormal="85" workbookViewId="0">
      <selection activeCell="O8" sqref="O8"/>
    </sheetView>
  </sheetViews>
  <sheetFormatPr baseColWidth="10" defaultColWidth="9.140625" defaultRowHeight="15" x14ac:dyDescent="0.25"/>
  <cols>
    <col min="1" max="1" width="11.7109375" style="12" customWidth="1"/>
    <col min="2" max="2" width="16.85546875" style="12" customWidth="1"/>
    <col min="3" max="3" width="17" style="12" customWidth="1"/>
    <col min="4" max="4" width="11.28515625" style="75" customWidth="1"/>
    <col min="5" max="5" width="8" style="12" customWidth="1"/>
    <col min="6" max="6" width="10.85546875" style="12" customWidth="1"/>
    <col min="7" max="7" width="32.28515625" style="12" customWidth="1"/>
    <col min="8" max="8" width="18.7109375" style="75" customWidth="1"/>
    <col min="9" max="9" width="15.140625" style="75" customWidth="1"/>
    <col min="10" max="10" width="13.5703125" style="75" customWidth="1"/>
    <col min="11" max="11" width="30.140625" style="75" customWidth="1"/>
    <col min="12" max="12" width="16.42578125" style="2" customWidth="1"/>
    <col min="13" max="13" width="11.85546875" style="12" customWidth="1"/>
    <col min="14" max="14" width="9.140625" style="12"/>
    <col min="15" max="15" width="66.28515625" style="12" customWidth="1"/>
    <col min="16" max="16" width="9.140625" style="41"/>
    <col min="17" max="17" width="9.140625" style="12"/>
    <col min="18" max="18" width="27.5703125" style="12" customWidth="1"/>
    <col min="19" max="16384" width="9.140625" style="12"/>
  </cols>
  <sheetData>
    <row r="1" spans="1:13" ht="33.75" x14ac:dyDescent="0.25">
      <c r="A1" s="81" t="s">
        <v>13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16"/>
    </row>
    <row r="2" spans="1:13" ht="15" customHeight="1" x14ac:dyDescent="0.25">
      <c r="A2" s="82" t="s">
        <v>0</v>
      </c>
      <c r="B2" s="83" t="s">
        <v>1</v>
      </c>
      <c r="C2" s="83" t="s">
        <v>2</v>
      </c>
      <c r="D2" s="82" t="s">
        <v>3</v>
      </c>
      <c r="E2" s="84" t="s">
        <v>33</v>
      </c>
      <c r="F2" s="86" t="s">
        <v>35</v>
      </c>
      <c r="G2" s="83" t="s">
        <v>4</v>
      </c>
      <c r="H2" s="88" t="s">
        <v>11</v>
      </c>
      <c r="I2" s="82" t="s">
        <v>5</v>
      </c>
      <c r="J2" s="86" t="s">
        <v>50</v>
      </c>
      <c r="K2" s="83" t="s">
        <v>29</v>
      </c>
      <c r="L2" s="82" t="s">
        <v>30</v>
      </c>
      <c r="M2" s="92" t="s">
        <v>38</v>
      </c>
    </row>
    <row r="3" spans="1:13" ht="28.5" customHeight="1" x14ac:dyDescent="0.25">
      <c r="A3" s="82"/>
      <c r="B3" s="83"/>
      <c r="C3" s="83"/>
      <c r="D3" s="82"/>
      <c r="E3" s="85"/>
      <c r="F3" s="87"/>
      <c r="G3" s="83"/>
      <c r="H3" s="89"/>
      <c r="I3" s="82"/>
      <c r="J3" s="87"/>
      <c r="K3" s="83"/>
      <c r="L3" s="82"/>
      <c r="M3" s="93"/>
    </row>
    <row r="4" spans="1:13" ht="24.95" customHeight="1" x14ac:dyDescent="0.25">
      <c r="A4" s="11"/>
      <c r="B4" s="9"/>
      <c r="C4" s="9"/>
      <c r="D4" s="7"/>
      <c r="E4" s="18" t="str">
        <f t="shared" ref="E4:E16" ca="1" si="0">IF(D4="","",DATEDIF(D4,TODAY(),"y"))</f>
        <v/>
      </c>
      <c r="F4" s="18"/>
      <c r="G4" s="10"/>
      <c r="H4" s="6"/>
      <c r="I4" s="7"/>
      <c r="J4" s="7"/>
      <c r="K4" s="8"/>
      <c r="L4" s="15"/>
      <c r="M4" s="19" t="s">
        <v>71</v>
      </c>
    </row>
    <row r="5" spans="1:13" ht="24.95" customHeight="1" x14ac:dyDescent="0.25">
      <c r="A5" s="11"/>
      <c r="B5" s="9"/>
      <c r="C5" s="9"/>
      <c r="D5" s="7"/>
      <c r="E5" s="18" t="str">
        <f t="shared" ca="1" si="0"/>
        <v/>
      </c>
      <c r="F5" s="18"/>
      <c r="G5" s="10"/>
      <c r="H5" s="6"/>
      <c r="I5" s="7"/>
      <c r="J5" s="7"/>
      <c r="K5" s="8"/>
      <c r="L5" s="15"/>
      <c r="M5" s="19"/>
    </row>
    <row r="6" spans="1:13" ht="24.95" customHeight="1" x14ac:dyDescent="0.25">
      <c r="A6" s="11"/>
      <c r="B6" s="9"/>
      <c r="C6" s="9"/>
      <c r="D6" s="7"/>
      <c r="E6" s="18" t="str">
        <f t="shared" ca="1" si="0"/>
        <v/>
      </c>
      <c r="F6" s="18"/>
      <c r="G6" s="10"/>
      <c r="H6" s="6"/>
      <c r="I6" s="7"/>
      <c r="J6" s="7"/>
      <c r="K6" s="7"/>
      <c r="L6" s="11"/>
      <c r="M6" s="19"/>
    </row>
    <row r="7" spans="1:13" ht="39.75" customHeight="1" x14ac:dyDescent="0.25">
      <c r="A7" s="11"/>
      <c r="B7" s="9"/>
      <c r="C7" s="9"/>
      <c r="D7" s="7"/>
      <c r="E7" s="18" t="str">
        <f t="shared" ca="1" si="0"/>
        <v/>
      </c>
      <c r="F7" s="18"/>
      <c r="G7" s="10"/>
      <c r="H7" s="6"/>
      <c r="I7" s="14"/>
      <c r="J7" s="14"/>
      <c r="K7" s="8"/>
      <c r="L7" s="15"/>
      <c r="M7" s="19"/>
    </row>
    <row r="8" spans="1:13" ht="34.5" customHeight="1" x14ac:dyDescent="0.25">
      <c r="A8" s="11"/>
      <c r="B8" s="9"/>
      <c r="C8" s="9"/>
      <c r="D8" s="7"/>
      <c r="E8" s="18" t="str">
        <f t="shared" ca="1" si="0"/>
        <v/>
      </c>
      <c r="F8" s="18"/>
      <c r="G8" s="10"/>
      <c r="H8" s="6"/>
      <c r="I8" s="7"/>
      <c r="J8" s="7"/>
      <c r="K8" s="14"/>
      <c r="L8" s="15"/>
      <c r="M8" s="19"/>
    </row>
    <row r="9" spans="1:13" ht="34.5" customHeight="1" x14ac:dyDescent="0.25">
      <c r="A9" s="11"/>
      <c r="B9" s="9"/>
      <c r="C9" s="9"/>
      <c r="D9" s="7"/>
      <c r="E9" s="18" t="str">
        <f t="shared" ca="1" si="0"/>
        <v/>
      </c>
      <c r="F9" s="18"/>
      <c r="G9" s="10"/>
      <c r="H9" s="6"/>
      <c r="I9" s="7"/>
      <c r="J9" s="7"/>
      <c r="K9" s="45"/>
      <c r="L9" s="15"/>
      <c r="M9" s="19"/>
    </row>
    <row r="10" spans="1:13" ht="24.95" customHeight="1" x14ac:dyDescent="0.25">
      <c r="A10" s="11"/>
      <c r="B10" s="9"/>
      <c r="C10" s="9"/>
      <c r="D10" s="7"/>
      <c r="E10" s="18" t="str">
        <f t="shared" ca="1" si="0"/>
        <v/>
      </c>
      <c r="F10" s="18"/>
      <c r="G10" s="10"/>
      <c r="H10" s="6"/>
      <c r="I10" s="7"/>
      <c r="J10" s="7"/>
      <c r="K10" s="45"/>
      <c r="L10" s="15"/>
      <c r="M10" s="19"/>
    </row>
    <row r="11" spans="1:13" ht="35.25" customHeight="1" x14ac:dyDescent="0.25">
      <c r="A11" s="11"/>
      <c r="B11" s="9"/>
      <c r="C11" s="9"/>
      <c r="D11" s="7"/>
      <c r="E11" s="18" t="str">
        <f t="shared" ca="1" si="0"/>
        <v/>
      </c>
      <c r="F11" s="18"/>
      <c r="G11" s="10"/>
      <c r="H11" s="6"/>
      <c r="I11" s="7"/>
      <c r="J11" s="7"/>
      <c r="K11" s="14"/>
      <c r="L11" s="15"/>
      <c r="M11" s="19"/>
    </row>
    <row r="12" spans="1:13" ht="24.95" customHeight="1" x14ac:dyDescent="0.25">
      <c r="A12" s="11"/>
      <c r="B12" s="9"/>
      <c r="C12" s="9"/>
      <c r="D12" s="7"/>
      <c r="E12" s="18" t="str">
        <f t="shared" ca="1" si="0"/>
        <v/>
      </c>
      <c r="F12" s="18"/>
      <c r="G12" s="10"/>
      <c r="H12" s="6"/>
      <c r="I12" s="14"/>
      <c r="J12" s="14"/>
      <c r="K12" s="7"/>
      <c r="L12" s="11"/>
      <c r="M12" s="19"/>
    </row>
    <row r="13" spans="1:13" ht="12.75" customHeight="1" x14ac:dyDescent="0.25">
      <c r="A13" s="56"/>
      <c r="B13" s="57"/>
      <c r="C13" s="57"/>
      <c r="D13" s="58"/>
      <c r="E13" s="59" t="str">
        <f t="shared" ca="1" si="0"/>
        <v/>
      </c>
      <c r="F13" s="59"/>
      <c r="G13" s="60"/>
      <c r="H13" s="61"/>
      <c r="I13" s="62"/>
      <c r="J13" s="62"/>
      <c r="K13" s="58"/>
      <c r="L13" s="56"/>
      <c r="M13" s="63"/>
    </row>
    <row r="14" spans="1:13" ht="39.75" customHeight="1" x14ac:dyDescent="0.25">
      <c r="A14" s="11"/>
      <c r="B14" s="9"/>
      <c r="C14" s="9"/>
      <c r="D14" s="7"/>
      <c r="E14" s="18" t="str">
        <f t="shared" ca="1" si="0"/>
        <v/>
      </c>
      <c r="F14" s="18"/>
      <c r="G14" s="10"/>
      <c r="H14" s="6"/>
      <c r="I14" s="64"/>
      <c r="J14" s="64"/>
      <c r="K14" s="7"/>
      <c r="L14" s="11"/>
      <c r="M14" s="19"/>
    </row>
    <row r="15" spans="1:13" ht="39.75" customHeight="1" x14ac:dyDescent="0.25">
      <c r="A15" s="11"/>
      <c r="B15" s="9"/>
      <c r="C15" s="9"/>
      <c r="D15" s="7"/>
      <c r="E15" s="18" t="str">
        <f t="shared" ca="1" si="0"/>
        <v/>
      </c>
      <c r="F15" s="18"/>
      <c r="G15" s="10"/>
      <c r="H15" s="6"/>
      <c r="I15" s="64"/>
      <c r="J15" s="64"/>
      <c r="K15" s="7"/>
      <c r="L15" s="11"/>
      <c r="M15" s="19"/>
    </row>
    <row r="16" spans="1:13" ht="49.5" customHeight="1" x14ac:dyDescent="0.25">
      <c r="A16" s="11"/>
      <c r="B16" s="9"/>
      <c r="C16" s="9"/>
      <c r="D16" s="7"/>
      <c r="E16" s="18" t="str">
        <f t="shared" ca="1" si="0"/>
        <v/>
      </c>
      <c r="F16" s="18"/>
      <c r="G16" s="10"/>
      <c r="H16" s="6"/>
      <c r="I16" s="64"/>
      <c r="J16" s="64"/>
      <c r="K16" s="14"/>
      <c r="L16" s="15"/>
      <c r="M16" s="19"/>
    </row>
    <row r="17" spans="1:19" ht="24.75" customHeight="1" thickBot="1" x14ac:dyDescent="0.35">
      <c r="A17" s="22"/>
      <c r="B17" s="23"/>
      <c r="C17" s="23"/>
      <c r="D17" s="24"/>
      <c r="E17" s="25"/>
      <c r="F17" s="25"/>
      <c r="G17" s="26"/>
      <c r="H17" s="27"/>
      <c r="I17" s="28"/>
      <c r="J17" s="28"/>
      <c r="K17" s="46"/>
      <c r="L17" s="29"/>
      <c r="M17" s="30"/>
    </row>
    <row r="18" spans="1:19" ht="16.149999999999999" thickBot="1" x14ac:dyDescent="0.35">
      <c r="B18" s="3"/>
      <c r="C18" s="4"/>
      <c r="D18" s="21"/>
      <c r="E18" s="5"/>
      <c r="F18" s="5"/>
      <c r="G18" s="1"/>
      <c r="I18" s="20"/>
      <c r="J18" s="20"/>
      <c r="K18" s="47"/>
      <c r="L18" s="17"/>
      <c r="O18" s="49" t="s">
        <v>49</v>
      </c>
      <c r="P18" s="55">
        <f>COUNTA(C4:C16)</f>
        <v>0</v>
      </c>
      <c r="R18" s="94" t="s">
        <v>34</v>
      </c>
      <c r="S18" s="95"/>
    </row>
    <row r="19" spans="1:19" thickBot="1" x14ac:dyDescent="0.35">
      <c r="O19" s="49" t="s">
        <v>51</v>
      </c>
      <c r="P19" s="55">
        <f>COUNTIF($J$4:$J$12,"OUI")</f>
        <v>0</v>
      </c>
      <c r="R19" s="34" t="s">
        <v>36</v>
      </c>
      <c r="S19" s="36">
        <f>COUNTIF($F$4:$F$16,R19)</f>
        <v>0</v>
      </c>
    </row>
    <row r="20" spans="1:19" thickBot="1" x14ac:dyDescent="0.35">
      <c r="R20" s="35" t="s">
        <v>37</v>
      </c>
      <c r="S20" s="37">
        <f>COUNTIF($F$4:$F$16,R20)</f>
        <v>0</v>
      </c>
    </row>
    <row r="21" spans="1:19" ht="15" customHeight="1" thickBot="1" x14ac:dyDescent="0.35">
      <c r="O21" s="94" t="s">
        <v>39</v>
      </c>
      <c r="P21" s="95"/>
      <c r="R21" s="53" t="s">
        <v>8</v>
      </c>
      <c r="S21" s="54">
        <f>SUM(S17:S20)</f>
        <v>0</v>
      </c>
    </row>
    <row r="22" spans="1:19" ht="15" customHeight="1" thickBot="1" x14ac:dyDescent="0.35">
      <c r="O22" s="38" t="s">
        <v>31</v>
      </c>
      <c r="P22" s="42">
        <f>COUNTIF($G$4:$G$16,O22)</f>
        <v>0</v>
      </c>
    </row>
    <row r="23" spans="1:19" thickBot="1" x14ac:dyDescent="0.35">
      <c r="O23" s="39" t="s">
        <v>32</v>
      </c>
      <c r="P23" s="43">
        <f t="shared" ref="P23:P31" si="1">COUNTIF($G$4:$G$16,O23)</f>
        <v>0</v>
      </c>
      <c r="R23" s="90" t="s">
        <v>43</v>
      </c>
      <c r="S23" s="91"/>
    </row>
    <row r="24" spans="1:19" x14ac:dyDescent="0.25">
      <c r="O24" s="31" t="s">
        <v>55</v>
      </c>
      <c r="P24" s="43">
        <f t="shared" si="1"/>
        <v>0</v>
      </c>
      <c r="R24" s="48" t="s">
        <v>44</v>
      </c>
      <c r="S24" s="50">
        <f ca="1">COUNTIF($E$4:$E$16,"&lt;18")</f>
        <v>0</v>
      </c>
    </row>
    <row r="25" spans="1:19" x14ac:dyDescent="0.25">
      <c r="O25" s="31" t="s">
        <v>57</v>
      </c>
      <c r="P25" s="43">
        <f t="shared" si="1"/>
        <v>0</v>
      </c>
      <c r="R25" s="31" t="s">
        <v>45</v>
      </c>
      <c r="S25" s="51">
        <f ca="1">COUNTIFS($E$4:$E$16,"&gt;=18",$E$4:$E$16,"&lt;30")</f>
        <v>0</v>
      </c>
    </row>
    <row r="26" spans="1:19" x14ac:dyDescent="0.25">
      <c r="O26" s="39" t="s">
        <v>15</v>
      </c>
      <c r="P26" s="43">
        <f t="shared" si="1"/>
        <v>0</v>
      </c>
      <c r="R26" s="31" t="s">
        <v>46</v>
      </c>
      <c r="S26" s="51">
        <f ca="1">COUNTIFS($E$4:$E$16,"&gt;=30",$E$4:$E$16,"&lt;60")</f>
        <v>0</v>
      </c>
    </row>
    <row r="27" spans="1:19" ht="15.75" thickBot="1" x14ac:dyDescent="0.3">
      <c r="O27" s="39" t="s">
        <v>16</v>
      </c>
      <c r="P27" s="43">
        <f t="shared" si="1"/>
        <v>0</v>
      </c>
      <c r="R27" s="31" t="s">
        <v>47</v>
      </c>
      <c r="S27" s="52">
        <f ca="1">COUNTIF($E$4:$E$16,"&gt;60")</f>
        <v>0</v>
      </c>
    </row>
    <row r="28" spans="1:19" ht="15.75" customHeight="1" thickBot="1" x14ac:dyDescent="0.3">
      <c r="O28" s="39" t="s">
        <v>17</v>
      </c>
      <c r="P28" s="43">
        <f t="shared" si="1"/>
        <v>0</v>
      </c>
      <c r="R28" s="53" t="s">
        <v>8</v>
      </c>
      <c r="S28" s="54">
        <f ca="1">SUM(S24:S27)</f>
        <v>0</v>
      </c>
    </row>
    <row r="29" spans="1:19" ht="15.75" thickBot="1" x14ac:dyDescent="0.3">
      <c r="O29" s="39" t="s">
        <v>18</v>
      </c>
      <c r="P29" s="43">
        <f t="shared" si="1"/>
        <v>0</v>
      </c>
    </row>
    <row r="30" spans="1:19" ht="15.75" thickBot="1" x14ac:dyDescent="0.3">
      <c r="D30" s="79"/>
      <c r="H30" s="79"/>
      <c r="I30" s="79"/>
      <c r="J30" s="79"/>
      <c r="K30" s="79"/>
      <c r="O30" s="39" t="s">
        <v>19</v>
      </c>
      <c r="P30" s="43">
        <f t="shared" si="1"/>
        <v>0</v>
      </c>
      <c r="R30" s="77" t="s">
        <v>48</v>
      </c>
      <c r="S30" s="78"/>
    </row>
    <row r="31" spans="1:19" ht="15.75" thickBot="1" x14ac:dyDescent="0.3">
      <c r="O31" s="40" t="s">
        <v>20</v>
      </c>
      <c r="P31" s="44">
        <f t="shared" si="1"/>
        <v>0</v>
      </c>
      <c r="R31" s="48" t="s">
        <v>61</v>
      </c>
      <c r="S31" s="50">
        <f t="array" ref="S31">SUM((M4:M12="Z502")*1+(M4:M12="Z1025")*1+(M4:M12="F1021")*1+(M4:M12="F10200")*1+(M4:M12="F1026")*1+(M4:M12="Z10241")*1)</f>
        <v>1</v>
      </c>
    </row>
    <row r="32" spans="1:19" ht="15.75" thickBot="1" x14ac:dyDescent="0.3">
      <c r="O32" s="53" t="s">
        <v>8</v>
      </c>
      <c r="P32" s="54">
        <f>SUM(P22:P31)</f>
        <v>0</v>
      </c>
      <c r="R32" s="31" t="s">
        <v>62</v>
      </c>
      <c r="S32" s="51">
        <f t="array" ref="S32">SUM((M4:M12="Z1225")*1+(M4:M12="F122")*1+(M4:M12="F1221")*1)</f>
        <v>0</v>
      </c>
    </row>
    <row r="33" spans="4:19" ht="15.75" thickBot="1" x14ac:dyDescent="0.3">
      <c r="D33" s="79"/>
      <c r="H33" s="79"/>
      <c r="I33" s="79"/>
      <c r="J33" s="79"/>
      <c r="K33" s="79"/>
      <c r="R33" s="31" t="s">
        <v>63</v>
      </c>
      <c r="S33" s="51">
        <f t="array" ref="S33">SUM((M4:M12="F1122")*1+(M4:M12="F1124")*1)</f>
        <v>0</v>
      </c>
    </row>
    <row r="34" spans="4:19" ht="15.75" thickBot="1" x14ac:dyDescent="0.3">
      <c r="O34" s="73" t="s">
        <v>40</v>
      </c>
      <c r="P34" s="74"/>
      <c r="R34" s="80" t="s">
        <v>66</v>
      </c>
      <c r="S34" s="51">
        <f t="array" ref="S34">SUM((M4:M12="F1424")*1)</f>
        <v>0</v>
      </c>
    </row>
    <row r="35" spans="4:19" x14ac:dyDescent="0.25">
      <c r="O35" s="48" t="s">
        <v>6</v>
      </c>
      <c r="P35" s="42">
        <f>COUNTIF($H$4:$H$16,O35)</f>
        <v>0</v>
      </c>
      <c r="R35" s="31" t="s">
        <v>64</v>
      </c>
      <c r="S35" s="51">
        <f t="array" ref="S35">SUM((M4:M12="Z503")*1)</f>
        <v>0</v>
      </c>
    </row>
    <row r="36" spans="4:19" ht="15.75" thickBot="1" x14ac:dyDescent="0.3">
      <c r="O36" s="31" t="s">
        <v>41</v>
      </c>
      <c r="P36" s="43">
        <f t="shared" ref="P36:P41" si="2">COUNTIF($H$4:$H$16,O36)</f>
        <v>0</v>
      </c>
      <c r="R36" s="32" t="s">
        <v>65</v>
      </c>
      <c r="S36" s="52">
        <f t="array" ref="S36">SUM((M4:M12="F1925")*1+(M4:M12="F192")*1+(M4:M12="F1921")*1+(M4:M12="F19200")*1)</f>
        <v>0</v>
      </c>
    </row>
    <row r="37" spans="4:19" ht="15.75" thickBot="1" x14ac:dyDescent="0.3">
      <c r="O37" s="31" t="s">
        <v>7</v>
      </c>
      <c r="P37" s="43">
        <f t="shared" si="2"/>
        <v>0</v>
      </c>
      <c r="R37" s="53" t="s">
        <v>8</v>
      </c>
      <c r="S37" s="54">
        <f>SUM(S31:S36)</f>
        <v>1</v>
      </c>
    </row>
    <row r="38" spans="4:19" x14ac:dyDescent="0.25">
      <c r="O38" s="31" t="s">
        <v>9</v>
      </c>
      <c r="P38" s="43">
        <f t="shared" si="2"/>
        <v>0</v>
      </c>
    </row>
    <row r="39" spans="4:19" x14ac:dyDescent="0.25">
      <c r="O39" s="31" t="s">
        <v>10</v>
      </c>
      <c r="P39" s="43">
        <f t="shared" si="2"/>
        <v>0</v>
      </c>
    </row>
    <row r="40" spans="4:19" x14ac:dyDescent="0.25">
      <c r="O40" s="31" t="s">
        <v>56</v>
      </c>
      <c r="P40" s="43">
        <f t="shared" si="2"/>
        <v>0</v>
      </c>
    </row>
    <row r="41" spans="4:19" ht="15.75" thickBot="1" x14ac:dyDescent="0.3">
      <c r="O41" s="32" t="s">
        <v>42</v>
      </c>
      <c r="P41" s="44">
        <f t="shared" si="2"/>
        <v>0</v>
      </c>
    </row>
    <row r="42" spans="4:19" ht="15.75" thickBot="1" x14ac:dyDescent="0.3">
      <c r="O42" s="53" t="s">
        <v>8</v>
      </c>
      <c r="P42" s="54">
        <f>SUM(P35:P41)</f>
        <v>0</v>
      </c>
    </row>
    <row r="43" spans="4:19" ht="15.75" thickBot="1" x14ac:dyDescent="0.3"/>
    <row r="44" spans="4:19" ht="15.75" thickBot="1" x14ac:dyDescent="0.3">
      <c r="O44" s="73" t="s">
        <v>21</v>
      </c>
      <c r="P44" s="74"/>
    </row>
    <row r="45" spans="4:19" x14ac:dyDescent="0.25">
      <c r="O45" s="48" t="s">
        <v>12</v>
      </c>
      <c r="P45" s="42">
        <f>COUNTIF($K$4:$K$16,O45)</f>
        <v>0</v>
      </c>
    </row>
    <row r="46" spans="4:19" ht="15.75" thickBot="1" x14ac:dyDescent="0.3">
      <c r="O46" s="68" t="s">
        <v>14</v>
      </c>
      <c r="P46" s="67">
        <f t="shared" ref="P46:P56" si="3">COUNTIF($K$4:$K$16,O46)</f>
        <v>0</v>
      </c>
    </row>
    <row r="47" spans="4:19" ht="15.75" thickBot="1" x14ac:dyDescent="0.3">
      <c r="O47" s="73" t="s">
        <v>52</v>
      </c>
      <c r="P47" s="74"/>
    </row>
    <row r="48" spans="4:19" x14ac:dyDescent="0.25">
      <c r="O48" s="48" t="s">
        <v>28</v>
      </c>
      <c r="P48" s="42">
        <f t="shared" si="3"/>
        <v>0</v>
      </c>
    </row>
    <row r="49" spans="4:16" x14ac:dyDescent="0.25">
      <c r="O49" s="33" t="s">
        <v>22</v>
      </c>
      <c r="P49" s="66">
        <f t="shared" si="3"/>
        <v>0</v>
      </c>
    </row>
    <row r="50" spans="4:16" x14ac:dyDescent="0.25">
      <c r="O50" s="31" t="s">
        <v>26</v>
      </c>
      <c r="P50" s="43">
        <f t="shared" si="3"/>
        <v>0</v>
      </c>
    </row>
    <row r="51" spans="4:16" x14ac:dyDescent="0.25">
      <c r="O51" s="31" t="s">
        <v>27</v>
      </c>
      <c r="P51" s="43">
        <f t="shared" si="3"/>
        <v>0</v>
      </c>
    </row>
    <row r="52" spans="4:16" x14ac:dyDescent="0.25">
      <c r="O52" s="31" t="s">
        <v>25</v>
      </c>
      <c r="P52" s="43">
        <f t="shared" si="3"/>
        <v>0</v>
      </c>
    </row>
    <row r="53" spans="4:16" x14ac:dyDescent="0.25">
      <c r="O53" s="31" t="s">
        <v>59</v>
      </c>
      <c r="P53" s="43">
        <f t="shared" si="3"/>
        <v>0</v>
      </c>
    </row>
    <row r="54" spans="4:16" x14ac:dyDescent="0.25">
      <c r="O54" s="31" t="s">
        <v>58</v>
      </c>
      <c r="P54" s="43">
        <f t="shared" si="3"/>
        <v>0</v>
      </c>
    </row>
    <row r="55" spans="4:16" x14ac:dyDescent="0.25">
      <c r="D55" s="76"/>
      <c r="H55" s="76"/>
      <c r="I55" s="76"/>
      <c r="J55" s="76"/>
      <c r="K55" s="76"/>
      <c r="O55" s="31" t="s">
        <v>23</v>
      </c>
      <c r="P55" s="43">
        <f t="shared" si="3"/>
        <v>0</v>
      </c>
    </row>
    <row r="56" spans="4:16" ht="15.75" thickBot="1" x14ac:dyDescent="0.3">
      <c r="D56" s="76"/>
      <c r="H56" s="76"/>
      <c r="I56" s="76"/>
      <c r="J56" s="76"/>
      <c r="K56" s="76"/>
      <c r="O56" s="32" t="s">
        <v>24</v>
      </c>
      <c r="P56" s="44">
        <f t="shared" si="3"/>
        <v>0</v>
      </c>
    </row>
    <row r="57" spans="4:16" ht="15.75" thickBot="1" x14ac:dyDescent="0.3">
      <c r="O57" s="65" t="s">
        <v>53</v>
      </c>
      <c r="P57" s="69">
        <f>SUM(P48:P56)</f>
        <v>0</v>
      </c>
    </row>
    <row r="58" spans="4:16" ht="15.75" thickBot="1" x14ac:dyDescent="0.3">
      <c r="O58" s="53" t="s">
        <v>60</v>
      </c>
      <c r="P58" s="54">
        <f>SUM(P45:P48,P49:P56)</f>
        <v>0</v>
      </c>
    </row>
  </sheetData>
  <sortState ref="U31:V47">
    <sortCondition ref="V31"/>
  </sortState>
  <dataConsolidate/>
  <mergeCells count="17">
    <mergeCell ref="R23:S23"/>
    <mergeCell ref="J2:J3"/>
    <mergeCell ref="K2:K3"/>
    <mergeCell ref="L2:L3"/>
    <mergeCell ref="M2:M3"/>
    <mergeCell ref="R18:S18"/>
    <mergeCell ref="O21:P21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dataValidations count="2">
    <dataValidation type="list" allowBlank="1" showInputMessage="1" showErrorMessage="1" sqref="F4:F17">
      <formula1>"MASCULIN,FEMININ"</formula1>
    </dataValidation>
    <dataValidation type="list" allowBlank="1" showInputMessage="1" showErrorMessage="1" sqref="J4:J12">
      <formula1>"OUI,NON"</formula1>
    </dataValidation>
  </dataValidations>
  <pageMargins left="0.7" right="0.7" top="0.75" bottom="0.75" header="0.3" footer="0.3"/>
  <pageSetup paperSize="9" scale="3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'LISTES DEROULANTES'!$A$2:$A$12</xm:f>
          </x14:formula1>
          <xm:sqref>K1:K1048576</xm:sqref>
        </x14:dataValidation>
        <x14:dataValidation type="list" allowBlank="1" showInputMessage="1" showErrorMessage="1">
          <x14:formula1>
            <xm:f>'LISTES DEROULANTES'!$B$2:$B$11</xm:f>
          </x14:formula1>
          <xm:sqref>G1:G1048576</xm:sqref>
        </x14:dataValidation>
        <x14:dataValidation type="list" allowBlank="1" showInputMessage="1" showErrorMessage="1">
          <x14:formula1>
            <xm:f>'LISTES DEROULANTES'!$C$2:$C$8</xm:f>
          </x14:formula1>
          <xm:sqref>H1:H1048576</xm:sqref>
        </x14:dataValidation>
        <x14:dataValidation type="list" allowBlank="1" showInputMessage="1" showErrorMessage="1">
          <x14:formula1>
            <xm:f>'LISTES DEROULANTES'!$D$2:$D$18</xm:f>
          </x14:formula1>
          <xm:sqref>M1:M1048576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E25"/>
  <sheetViews>
    <sheetView topLeftCell="C1" workbookViewId="0">
      <selection activeCell="D2" sqref="D2:E18"/>
    </sheetView>
  </sheetViews>
  <sheetFormatPr baseColWidth="10" defaultRowHeight="15" x14ac:dyDescent="0.25"/>
  <cols>
    <col min="1" max="1" width="44.28515625" customWidth="1"/>
    <col min="2" max="2" width="70.42578125" customWidth="1"/>
    <col min="3" max="3" width="51.28515625" customWidth="1"/>
    <col min="4" max="4" width="16.85546875" customWidth="1"/>
  </cols>
  <sheetData>
    <row r="1" spans="1:5" x14ac:dyDescent="0.25">
      <c r="A1" s="13" t="s">
        <v>21</v>
      </c>
      <c r="B1" s="71" t="s">
        <v>54</v>
      </c>
      <c r="C1" s="13" t="s">
        <v>40</v>
      </c>
      <c r="D1" s="13" t="s">
        <v>48</v>
      </c>
    </row>
    <row r="2" spans="1:5" x14ac:dyDescent="0.25">
      <c r="A2" t="s">
        <v>12</v>
      </c>
      <c r="B2" s="12" t="s">
        <v>31</v>
      </c>
      <c r="C2" t="s">
        <v>6</v>
      </c>
      <c r="D2" t="s">
        <v>67</v>
      </c>
      <c r="E2" t="s">
        <v>61</v>
      </c>
    </row>
    <row r="3" spans="1:5" x14ac:dyDescent="0.25">
      <c r="A3" t="s">
        <v>14</v>
      </c>
      <c r="B3" s="12" t="s">
        <v>32</v>
      </c>
      <c r="C3" t="s">
        <v>41</v>
      </c>
      <c r="D3" t="s">
        <v>68</v>
      </c>
      <c r="E3" t="s">
        <v>64</v>
      </c>
    </row>
    <row r="4" spans="1:5" s="12" customFormat="1" x14ac:dyDescent="0.25">
      <c r="A4" s="12" t="s">
        <v>28</v>
      </c>
      <c r="B4" s="12" t="s">
        <v>55</v>
      </c>
      <c r="C4" t="s">
        <v>7</v>
      </c>
      <c r="D4" s="12" t="s">
        <v>69</v>
      </c>
      <c r="E4" s="12" t="s">
        <v>61</v>
      </c>
    </row>
    <row r="5" spans="1:5" x14ac:dyDescent="0.25">
      <c r="A5" t="s">
        <v>22</v>
      </c>
      <c r="B5" s="12" t="s">
        <v>57</v>
      </c>
      <c r="C5" t="s">
        <v>9</v>
      </c>
      <c r="D5" t="s">
        <v>70</v>
      </c>
      <c r="E5" t="s">
        <v>62</v>
      </c>
    </row>
    <row r="6" spans="1:5" x14ac:dyDescent="0.25">
      <c r="A6" t="s">
        <v>26</v>
      </c>
      <c r="B6" s="12" t="s">
        <v>15</v>
      </c>
      <c r="C6" t="s">
        <v>10</v>
      </c>
      <c r="D6" t="s">
        <v>71</v>
      </c>
      <c r="E6" t="s">
        <v>61</v>
      </c>
    </row>
    <row r="7" spans="1:5" x14ac:dyDescent="0.25">
      <c r="A7" t="s">
        <v>27</v>
      </c>
      <c r="B7" s="12" t="s">
        <v>16</v>
      </c>
      <c r="C7" t="s">
        <v>56</v>
      </c>
      <c r="D7" t="s">
        <v>72</v>
      </c>
      <c r="E7" t="s">
        <v>65</v>
      </c>
    </row>
    <row r="8" spans="1:5" ht="15" customHeight="1" x14ac:dyDescent="0.25">
      <c r="A8" t="s">
        <v>25</v>
      </c>
      <c r="B8" s="72" t="s">
        <v>17</v>
      </c>
      <c r="C8" t="s">
        <v>42</v>
      </c>
      <c r="D8" t="s">
        <v>73</v>
      </c>
      <c r="E8" t="s">
        <v>62</v>
      </c>
    </row>
    <row r="9" spans="1:5" s="12" customFormat="1" ht="15" customHeight="1" x14ac:dyDescent="0.25">
      <c r="A9" s="12" t="s">
        <v>59</v>
      </c>
      <c r="B9" s="72" t="s">
        <v>18</v>
      </c>
      <c r="D9" s="12" t="s">
        <v>74</v>
      </c>
      <c r="E9" s="12" t="s">
        <v>65</v>
      </c>
    </row>
    <row r="10" spans="1:5" s="12" customFormat="1" ht="15" customHeight="1" x14ac:dyDescent="0.25">
      <c r="A10" s="12" t="s">
        <v>58</v>
      </c>
      <c r="B10" s="72" t="s">
        <v>19</v>
      </c>
      <c r="D10" s="12" t="s">
        <v>75</v>
      </c>
      <c r="E10" s="12" t="s">
        <v>61</v>
      </c>
    </row>
    <row r="11" spans="1:5" ht="15" customHeight="1" x14ac:dyDescent="0.25">
      <c r="A11" t="s">
        <v>23</v>
      </c>
      <c r="B11" s="72" t="s">
        <v>20</v>
      </c>
      <c r="D11" t="s">
        <v>76</v>
      </c>
      <c r="E11" t="s">
        <v>62</v>
      </c>
    </row>
    <row r="12" spans="1:5" ht="15" customHeight="1" x14ac:dyDescent="0.25">
      <c r="A12" t="s">
        <v>24</v>
      </c>
      <c r="D12" t="s">
        <v>77</v>
      </c>
      <c r="E12" t="s">
        <v>63</v>
      </c>
    </row>
    <row r="13" spans="1:5" s="12" customFormat="1" x14ac:dyDescent="0.25">
      <c r="D13" s="12" t="s">
        <v>78</v>
      </c>
      <c r="E13" s="12" t="s">
        <v>61</v>
      </c>
    </row>
    <row r="14" spans="1:5" s="12" customFormat="1" x14ac:dyDescent="0.25">
      <c r="B14" s="70"/>
      <c r="C14" s="70"/>
      <c r="D14" s="12" t="s">
        <v>79</v>
      </c>
      <c r="E14" s="12" t="s">
        <v>66</v>
      </c>
    </row>
    <row r="15" spans="1:5" s="12" customFormat="1" x14ac:dyDescent="0.25">
      <c r="D15" s="12" t="s">
        <v>80</v>
      </c>
      <c r="E15" s="12" t="s">
        <v>65</v>
      </c>
    </row>
    <row r="16" spans="1:5" s="12" customFormat="1" x14ac:dyDescent="0.25">
      <c r="D16" s="12" t="s">
        <v>81</v>
      </c>
      <c r="E16" s="12" t="s">
        <v>65</v>
      </c>
    </row>
    <row r="17" spans="4:5" s="12" customFormat="1" x14ac:dyDescent="0.25">
      <c r="D17" s="12" t="s">
        <v>82</v>
      </c>
      <c r="E17" s="12" t="s">
        <v>63</v>
      </c>
    </row>
    <row r="18" spans="4:5" s="12" customFormat="1" x14ac:dyDescent="0.25">
      <c r="D18" s="12" t="s">
        <v>83</v>
      </c>
      <c r="E18" s="12" t="s">
        <v>61</v>
      </c>
    </row>
    <row r="19" spans="4:5" s="12" customFormat="1" x14ac:dyDescent="0.25"/>
    <row r="20" spans="4:5" s="12" customFormat="1" x14ac:dyDescent="0.25"/>
    <row r="21" spans="4:5" s="12" customFormat="1" x14ac:dyDescent="0.25"/>
    <row r="22" spans="4:5" s="12" customFormat="1" x14ac:dyDescent="0.25"/>
    <row r="23" spans="4:5" s="12" customFormat="1" x14ac:dyDescent="0.25"/>
    <row r="24" spans="4:5" s="12" customFormat="1" x14ac:dyDescent="0.25"/>
    <row r="25" spans="4:5" s="12" customFormat="1" x14ac:dyDescent="0.25"/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 2020</vt:lpstr>
      <vt:lpstr>LISTES DEROULANTES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2020-07-24T13:46:15Z</dcterms:modified>
</cp:coreProperties>
</file>