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selamnia\Desktop\Test Excel Pratique\"/>
    </mc:Choice>
  </mc:AlternateContent>
  <bookViews>
    <workbookView xWindow="0" yWindow="0" windowWidth="23040" windowHeight="9192"/>
  </bookViews>
  <sheets>
    <sheet name="Feuil1"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99" i="1" l="1"/>
  <c r="E99" i="1"/>
  <c r="R98" i="1"/>
  <c r="E98" i="1"/>
  <c r="R97" i="1"/>
  <c r="E97" i="1"/>
  <c r="R96" i="1"/>
  <c r="E96" i="1"/>
  <c r="R95" i="1"/>
  <c r="L95" i="1"/>
  <c r="E95" i="1"/>
  <c r="R94" i="1"/>
  <c r="L94" i="1"/>
  <c r="E94" i="1"/>
  <c r="R93" i="1"/>
  <c r="L93" i="1"/>
  <c r="E93" i="1"/>
  <c r="R92" i="1"/>
  <c r="E92" i="1"/>
  <c r="R91" i="1"/>
  <c r="E91" i="1"/>
  <c r="R90" i="1"/>
  <c r="E90" i="1"/>
  <c r="R89" i="1"/>
  <c r="E89" i="1"/>
  <c r="R88" i="1"/>
  <c r="E88" i="1"/>
  <c r="R87" i="1"/>
  <c r="E87" i="1"/>
  <c r="R86" i="1"/>
  <c r="L86" i="1"/>
  <c r="E86" i="1"/>
  <c r="R85" i="1"/>
  <c r="E85" i="1"/>
  <c r="R84" i="1"/>
  <c r="E84" i="1"/>
  <c r="R83" i="1"/>
  <c r="E83" i="1"/>
  <c r="R82" i="1"/>
  <c r="E82" i="1"/>
  <c r="R81" i="1"/>
  <c r="E81" i="1"/>
  <c r="R80" i="1"/>
  <c r="E80" i="1"/>
  <c r="R79" i="1"/>
  <c r="E79" i="1"/>
  <c r="R78" i="1"/>
  <c r="E78" i="1"/>
  <c r="R77" i="1"/>
  <c r="E77" i="1"/>
  <c r="R76" i="1"/>
  <c r="I76" i="1"/>
  <c r="E76" i="1"/>
  <c r="R75" i="1"/>
  <c r="E75" i="1"/>
  <c r="R74" i="1"/>
  <c r="E74" i="1"/>
  <c r="R73" i="1"/>
  <c r="E73" i="1"/>
  <c r="R72" i="1"/>
  <c r="L72" i="1"/>
  <c r="E72" i="1"/>
  <c r="R71" i="1"/>
  <c r="L71" i="1"/>
  <c r="E71" i="1"/>
  <c r="R70" i="1"/>
  <c r="E70" i="1"/>
  <c r="R69" i="1"/>
  <c r="E69" i="1"/>
  <c r="R68" i="1"/>
  <c r="E68" i="1"/>
  <c r="R67" i="1"/>
  <c r="E67" i="1"/>
  <c r="R66" i="1"/>
  <c r="E66" i="1"/>
  <c r="R65" i="1"/>
  <c r="L65" i="1"/>
  <c r="E65" i="1"/>
  <c r="R64" i="1"/>
  <c r="L64" i="1"/>
  <c r="I64" i="1"/>
  <c r="E64" i="1"/>
  <c r="R63" i="1"/>
  <c r="L63" i="1"/>
  <c r="E63" i="1"/>
  <c r="R62" i="1"/>
  <c r="L62" i="1"/>
  <c r="E62" i="1"/>
  <c r="R61" i="1"/>
  <c r="E61" i="1"/>
  <c r="R60" i="1"/>
  <c r="E60" i="1"/>
  <c r="R59" i="1"/>
  <c r="E59" i="1"/>
  <c r="R58" i="1"/>
  <c r="L58" i="1"/>
  <c r="E58" i="1"/>
  <c r="R57" i="1"/>
  <c r="K57" i="1"/>
  <c r="E57" i="1"/>
  <c r="R56" i="1"/>
  <c r="E56" i="1"/>
  <c r="R55" i="1"/>
  <c r="E55" i="1"/>
  <c r="R54" i="1"/>
  <c r="L54" i="1"/>
  <c r="E54" i="1"/>
  <c r="R53" i="1"/>
  <c r="L53" i="1"/>
  <c r="E53" i="1"/>
  <c r="R52" i="1"/>
  <c r="L52" i="1"/>
  <c r="E52" i="1"/>
  <c r="R51" i="1"/>
  <c r="L51" i="1"/>
  <c r="E51" i="1"/>
  <c r="R50" i="1"/>
  <c r="L50" i="1"/>
  <c r="E50" i="1"/>
  <c r="R49" i="1"/>
  <c r="E49" i="1"/>
  <c r="R48" i="1"/>
  <c r="E48" i="1"/>
  <c r="R47" i="1"/>
  <c r="E47" i="1"/>
  <c r="R46" i="1"/>
  <c r="E46" i="1"/>
  <c r="R45" i="1"/>
  <c r="L45" i="1"/>
  <c r="E45" i="1"/>
  <c r="R44" i="1"/>
  <c r="L44" i="1"/>
  <c r="E44" i="1"/>
  <c r="R43" i="1"/>
  <c r="E43" i="1"/>
  <c r="R42" i="1"/>
  <c r="E42" i="1"/>
  <c r="R41" i="1"/>
  <c r="E41" i="1"/>
  <c r="R40" i="1"/>
  <c r="E40" i="1"/>
  <c r="R39" i="1"/>
  <c r="E39" i="1"/>
  <c r="R38" i="1"/>
  <c r="E38" i="1"/>
  <c r="R37" i="1"/>
  <c r="E37" i="1"/>
  <c r="R36" i="1"/>
  <c r="E36" i="1"/>
  <c r="R35" i="1"/>
  <c r="E35" i="1"/>
  <c r="R34" i="1"/>
  <c r="L34" i="1"/>
  <c r="E34" i="1"/>
  <c r="R33" i="1"/>
  <c r="E33" i="1"/>
  <c r="R32" i="1"/>
  <c r="E32" i="1"/>
  <c r="R31" i="1"/>
  <c r="L31" i="1"/>
  <c r="E31" i="1"/>
  <c r="R30" i="1"/>
  <c r="L30" i="1"/>
  <c r="E30" i="1"/>
  <c r="R29" i="1"/>
  <c r="L29" i="1"/>
  <c r="E29" i="1"/>
  <c r="R28" i="1"/>
  <c r="E28" i="1"/>
  <c r="R27" i="1"/>
  <c r="E27" i="1"/>
  <c r="R26" i="1"/>
  <c r="L26" i="1"/>
  <c r="E26" i="1"/>
  <c r="R25" i="1"/>
  <c r="L25" i="1"/>
  <c r="E25" i="1"/>
  <c r="R24" i="1"/>
  <c r="E24" i="1"/>
  <c r="R23" i="1"/>
  <c r="L23" i="1"/>
  <c r="E23" i="1"/>
  <c r="R22" i="1"/>
  <c r="L22" i="1"/>
  <c r="E22" i="1"/>
  <c r="R21" i="1"/>
  <c r="E21" i="1"/>
  <c r="R20" i="1"/>
  <c r="E20" i="1"/>
  <c r="R19" i="1"/>
  <c r="E19" i="1"/>
  <c r="R18" i="1"/>
  <c r="E18" i="1"/>
  <c r="R17" i="1"/>
  <c r="E17" i="1"/>
  <c r="R16" i="1"/>
  <c r="L16" i="1"/>
  <c r="E16" i="1"/>
  <c r="R15" i="1"/>
  <c r="L15" i="1"/>
  <c r="E15" i="1"/>
  <c r="R14" i="1"/>
  <c r="L14" i="1"/>
  <c r="E14" i="1"/>
  <c r="R13" i="1"/>
  <c r="E13" i="1"/>
  <c r="R12" i="1"/>
  <c r="E12" i="1"/>
  <c r="R11" i="1"/>
  <c r="E11" i="1"/>
  <c r="R10" i="1"/>
  <c r="E10" i="1"/>
  <c r="R9" i="1"/>
  <c r="L9" i="1"/>
  <c r="E9" i="1"/>
  <c r="R8" i="1"/>
  <c r="L8" i="1"/>
  <c r="E8" i="1"/>
  <c r="R7" i="1"/>
  <c r="L7" i="1"/>
  <c r="E7" i="1"/>
  <c r="R6" i="1"/>
  <c r="E6" i="1"/>
  <c r="R5" i="1"/>
  <c r="L5" i="1"/>
  <c r="E5" i="1"/>
  <c r="R4" i="1"/>
  <c r="L4" i="1"/>
  <c r="E4" i="1"/>
  <c r="R3" i="1"/>
  <c r="L3" i="1"/>
  <c r="E3" i="1"/>
  <c r="R2" i="1"/>
  <c r="E2" i="1"/>
</calcChain>
</file>

<file path=xl/comments1.xml><?xml version="1.0" encoding="utf-8"?>
<comments xmlns="http://schemas.openxmlformats.org/spreadsheetml/2006/main">
  <authors>
    <author>Hassia Selamnia</author>
  </authors>
  <commentList>
    <comment ref="G1" authorId="0" shapeId="0">
      <text>
        <r>
          <rPr>
            <b/>
            <sz val="9"/>
            <color indexed="81"/>
            <rFont val="Tahoma"/>
            <family val="2"/>
          </rPr>
          <t>Hassia Selamnia:</t>
        </r>
        <r>
          <rPr>
            <sz val="9"/>
            <color indexed="81"/>
            <rFont val="Tahoma"/>
            <family val="2"/>
          </rPr>
          <t xml:space="preserve">
Formule : +SI(RECHERCHEV) liste fournisseurs =&gt; Oui / Non</t>
        </r>
      </text>
    </comment>
  </commentList>
</comments>
</file>

<file path=xl/sharedStrings.xml><?xml version="1.0" encoding="utf-8"?>
<sst xmlns="http://schemas.openxmlformats.org/spreadsheetml/2006/main" count="943" uniqueCount="171">
  <si>
    <t>Site</t>
  </si>
  <si>
    <t>Région</t>
  </si>
  <si>
    <t>Famille</t>
  </si>
  <si>
    <t>Prestataire externe</t>
  </si>
  <si>
    <t>Famille d'Achats 
référencée</t>
  </si>
  <si>
    <t>Si "Non" Famille d'Achat mentionnée</t>
  </si>
  <si>
    <t>"Fournisseurs référencés"</t>
  </si>
  <si>
    <t>Délai</t>
  </si>
  <si>
    <t>Qualité</t>
  </si>
  <si>
    <t>Expertise</t>
  </si>
  <si>
    <t>Sécurité</t>
  </si>
  <si>
    <t>Note Moyenne</t>
  </si>
  <si>
    <t>Date de réception fichier</t>
  </si>
  <si>
    <t>Année</t>
  </si>
  <si>
    <t>Trimestre</t>
  </si>
  <si>
    <t>Correspondant site</t>
  </si>
  <si>
    <t>Evaluateur</t>
  </si>
  <si>
    <t>Acheteur</t>
  </si>
  <si>
    <t>Commentaires</t>
  </si>
  <si>
    <t>Nouveau fichier note de 1 à 4 = NF / Ancien fichier note de 1 à 3 = AF</t>
  </si>
  <si>
    <t>Utilisateur</t>
  </si>
  <si>
    <t>Vitrolles 2</t>
  </si>
  <si>
    <t>Sud</t>
  </si>
  <si>
    <t>Services Généraux</t>
  </si>
  <si>
    <t>AAI</t>
  </si>
  <si>
    <t>Non</t>
  </si>
  <si>
    <t>T1/2019</t>
  </si>
  <si>
    <t>S.Sagnelogue</t>
  </si>
  <si>
    <t>AF</t>
  </si>
  <si>
    <t>Réau</t>
  </si>
  <si>
    <t>Nord</t>
  </si>
  <si>
    <t>ACMS</t>
  </si>
  <si>
    <t>T3/2019</t>
  </si>
  <si>
    <t>Stéphanie Sagnelonge</t>
  </si>
  <si>
    <t>Difficulté a voir des rdv pour visites / aucun contact avec le medecin du travail</t>
  </si>
  <si>
    <t>NF</t>
  </si>
  <si>
    <t>HASSIA</t>
  </si>
  <si>
    <t>T2/2019</t>
  </si>
  <si>
    <t>Bruyeres sur Oise</t>
  </si>
  <si>
    <t>Centre</t>
  </si>
  <si>
    <t xml:space="preserve">Interim </t>
  </si>
  <si>
    <t>Actual</t>
  </si>
  <si>
    <t>Oui</t>
  </si>
  <si>
    <t>2019</t>
  </si>
  <si>
    <t>Caroline Peixoto</t>
  </si>
  <si>
    <t>pb assiduité et qualité</t>
  </si>
  <si>
    <t>Pas de retours aux demandes</t>
  </si>
  <si>
    <t>pas de retour aux demandes</t>
  </si>
  <si>
    <t>Adequat</t>
  </si>
  <si>
    <t>Saint Vulbas l'Oreal Logistique</t>
  </si>
  <si>
    <t>Christian Bernard</t>
  </si>
  <si>
    <t>Salon de Provence</t>
  </si>
  <si>
    <t>TD</t>
  </si>
  <si>
    <t>Alliance</t>
  </si>
  <si>
    <t>Satolas IDC22 (OSF/PEPSICO)</t>
  </si>
  <si>
    <t>C.Feret</t>
  </si>
  <si>
    <t>Thomas Courvallain</t>
  </si>
  <si>
    <t>Tres peu d'affaire avec cette companie d'ETT - peu ou pas de proposition de candidat</t>
  </si>
  <si>
    <t>Chateauneuf sur Loire</t>
  </si>
  <si>
    <t xml:space="preserve">Location de Voiture </t>
  </si>
  <si>
    <t>Amex</t>
  </si>
  <si>
    <t>Sophie Le Guevel</t>
  </si>
  <si>
    <t>Toutes mes demandes sur le portail ne sont pas traitées. Je suis obligée de les appeler pour que ma demande soit traitée.</t>
  </si>
  <si>
    <t>Ingré</t>
  </si>
  <si>
    <t>Contrôles règlementaires</t>
  </si>
  <si>
    <t>Apave</t>
  </si>
  <si>
    <t>Saint Vulbas 2B/2C</t>
  </si>
  <si>
    <t>Villebarou</t>
  </si>
  <si>
    <t>Franck Montibeller</t>
  </si>
  <si>
    <t>Assa Abloy</t>
  </si>
  <si>
    <t>Natacha Linet</t>
  </si>
  <si>
    <t xml:space="preserve">Délais extrêment longs pour devis et réparation / Aucun suivi technique </t>
  </si>
  <si>
    <t>Meung sur Loire</t>
  </si>
  <si>
    <t>Nettoyage</t>
  </si>
  <si>
    <t>Atalian</t>
  </si>
  <si>
    <t>Absentéisme récurrent / Autolaveuse non opérationnelle / Absence de plan d'actions / Qualité de la prestation entrepôt médiocre</t>
  </si>
  <si>
    <t>Axima réfrigération</t>
  </si>
  <si>
    <t>Nombreuses relances pour obtenir les devis et pour intervention après validation devis + Besoin de réaliser des relances par mail pour avoir des explications avec demande de dépannage</t>
  </si>
  <si>
    <t>Absence de suivi / Devis non réalisés après les visites contrat / Absence de retour suite à des mails</t>
  </si>
  <si>
    <t>Fos sur Mer</t>
  </si>
  <si>
    <t>Manutention</t>
  </si>
  <si>
    <t>Barthelemy</t>
  </si>
  <si>
    <t>1er trim : pb batterie
2e trim : pb galets 
Changement de tous les jeux de galets sur les neufs chariots =&gt; le pb persiste, une analyse est portée au siège de fenwick et une nouvelle génération de galet sera testée courant juillet</t>
  </si>
  <si>
    <t>Crit</t>
  </si>
  <si>
    <t>Roissy en Brie</t>
  </si>
  <si>
    <t>Francis Montoro</t>
  </si>
  <si>
    <t>Catherine Masson</t>
  </si>
  <si>
    <t>A la suite de mauvaises délégations + une absence de communication, nous ne commandons plus personne chez eux. Pas de réaction de leur part.</t>
  </si>
  <si>
    <t>Artenay</t>
  </si>
  <si>
    <t>Dalkia</t>
  </si>
  <si>
    <t>Marion Fernandes</t>
  </si>
  <si>
    <t>Amblainville</t>
  </si>
  <si>
    <t xml:space="preserve">Vêtement de travail </t>
  </si>
  <si>
    <t>DB Vetpro</t>
  </si>
  <si>
    <t>Pauline Landier</t>
  </si>
  <si>
    <t xml:space="preserve">Délai de livraison long avec erreur sur adresse donc problème de livraison chez Prévoté. Les quantités livrées ne sont pas les bonnes et aucun retour / information par DB VET PRO. Pb sur une référence de chasuble haute visibilité bi-colors. Tailles de pantalons trop petites par rapport à la réalité. Veste de travail livrée de mauvaise qualité. </t>
  </si>
  <si>
    <t>ELIS</t>
  </si>
  <si>
    <t>Pourpy</t>
  </si>
  <si>
    <t>Sylvie Mathe</t>
  </si>
  <si>
    <t>Fenwick</t>
  </si>
  <si>
    <t>Christel Veglia</t>
  </si>
  <si>
    <t xml:space="preserve">Très forte dégradation depuis fin 2018. Manque cruel d'effectif chez le prestataire et manque d'accompagnement. </t>
  </si>
  <si>
    <t>Saint Georges d'Esperanche</t>
  </si>
  <si>
    <t>Lauriane Arizzi</t>
  </si>
  <si>
    <t>délai d'intervention trop long aucune réactivité devis trop élevé aucune relation client dégradation importante du prestataire en 2019</t>
  </si>
  <si>
    <t>Jean-Luc Blein; Cécile Dompietrini; Fabien Court; David Besson</t>
  </si>
  <si>
    <t>Marie Cécile Bellier</t>
  </si>
  <si>
    <t>Temps d'intervention trop long et devis non communiquer</t>
  </si>
  <si>
    <t>Présence irréguliére le mardi / prévention non faite…..</t>
  </si>
  <si>
    <t>Boigny sur Bionne</t>
  </si>
  <si>
    <t>Laurent Samson</t>
  </si>
  <si>
    <t>K. BOURSAUD (RE MARS)</t>
  </si>
  <si>
    <t xml:space="preserve">Le préventif n'est plus fait seulement le correctif. </t>
  </si>
  <si>
    <t>Gardiennage</t>
  </si>
  <si>
    <t>GLN</t>
  </si>
  <si>
    <t>Duppigheim</t>
  </si>
  <si>
    <t>GSF</t>
  </si>
  <si>
    <t>Absence répétée de Mr Cassé
Le 27/03 absence transmise au prestataire par XPO
Mésentente avec certains salariés XPO
Finition bureau et entrepôt
Abords de quai sales
Mise en cire non réalisée du 2018
Pas toujours d'anticipation surle remplacement du personnel</t>
  </si>
  <si>
    <t>Saint Sorlin ITM</t>
  </si>
  <si>
    <t>A.Dutrieux</t>
  </si>
  <si>
    <t>Eric Chanel</t>
  </si>
  <si>
    <t>Changement de personnel régulièrement qui entraine presque systématiquement une période de latence sans ménage
Le local ménage est très mal tenu, présence de moisi dans les seaux
Les poubelles ne sont pas changées, les sols et les bureaux ne sont pas nettoyés, les sanitaires non plus, les rouleaux papier toilette et essuie main ne sont pas renouvelés. Chaque nouvel arrivant ne reçoit pas la formation nécessaire à établir un travail de qualité</t>
  </si>
  <si>
    <t>Maintenance RF</t>
  </si>
  <si>
    <t>Hub one</t>
  </si>
  <si>
    <t>Stephane Cointepas</t>
  </si>
  <si>
    <t xml:space="preserve">Traitement des Déchets </t>
  </si>
  <si>
    <t>Ise Marcelpoil</t>
  </si>
  <si>
    <t>Ne respecte pas les délais données pour les enlèvements. 
Action: appel téléphonique et mail au client - David GILBERT
T2 : mêmes problèmes - actions: suivi des retards dans un fichier pour communication mensuel avec le client David GILBERt</t>
  </si>
  <si>
    <t>prestation ne correspond pas à notre demande</t>
  </si>
  <si>
    <t>Bassens</t>
  </si>
  <si>
    <t>Jungheinrich</t>
  </si>
  <si>
    <t>Janvier: manque de réactivité: demande intervention le 18-01 et venu le 31-01</t>
  </si>
  <si>
    <t>Daniel Durou</t>
  </si>
  <si>
    <t>Djaou Mokrane</t>
  </si>
  <si>
    <t>Toujours un manque de reactivité : Delais d' interventions contractuels non respectés</t>
  </si>
  <si>
    <t>Multi Functionnal Print</t>
  </si>
  <si>
    <t>Konica Minolta</t>
  </si>
  <si>
    <t>LP Services</t>
  </si>
  <si>
    <t>Vitrolles 1 Lesieur</t>
  </si>
  <si>
    <t>EPI - Equipement Protection Individuelle</t>
  </si>
  <si>
    <t>Mabeo</t>
  </si>
  <si>
    <t>pas d'accompagnement commercial</t>
  </si>
  <si>
    <t>Manpower</t>
  </si>
  <si>
    <t>ne répond plus aux demandes suite à la mise en place d'une nouvelle procédure pour l'intégration des intérimaires</t>
  </si>
  <si>
    <t>NFI</t>
  </si>
  <si>
    <t xml:space="preserve">T1 : Délai d'intervention long / CDC / Délai de réponse aux mails important manque d'information sur la date de passaage sur le site </t>
  </si>
  <si>
    <t>Oldham</t>
  </si>
  <si>
    <t xml:space="preserve">Saint Vulbas Biomérieux Horiba </t>
  </si>
  <si>
    <t>Onet</t>
  </si>
  <si>
    <t>Le 27/03 absence transmise au prestataire par XPO</t>
  </si>
  <si>
    <t>Beaulieu sur Layon</t>
  </si>
  <si>
    <t>Opérateurs téléphoniques - Fixe</t>
  </si>
  <si>
    <t>Orange</t>
  </si>
  <si>
    <t>Thuit Hebert</t>
  </si>
  <si>
    <t>Isabelle Lamure</t>
  </si>
  <si>
    <t>panne pdt 1 jour d'internet en sept- intervnetion et com avec orange a été faite avec M Marquenty- il nous donnait infos avec le grd compte orange</t>
  </si>
  <si>
    <t>Planett Gel</t>
  </si>
  <si>
    <t>pb qualité et faible proposition nb contrats &lt;5%</t>
  </si>
  <si>
    <t>Sécurité Incendie</t>
  </si>
  <si>
    <t>Portafeu</t>
  </si>
  <si>
    <t>Relance nécessaire pour obtenir devis après vérification annuelle + Délai d'intervention inadmissible (annuelle 03/2019 en 10/2019 pas réparation faite malgré un devis signé en avril 2019), livraison 2 fois de pièces non conformes pour remise en conformité</t>
  </si>
  <si>
    <t>PRL</t>
  </si>
  <si>
    <t>Proman</t>
  </si>
  <si>
    <t>malgré des demandes de personnel, aucun retour ni de proposition de candidat</t>
  </si>
  <si>
    <t>MONTEUX (Orangina)</t>
  </si>
  <si>
    <t>Proxim</t>
  </si>
  <si>
    <t>Personnel peu fiable – Travail de qualité moyenne – Ils interviennent à des horaires qui ne sont pas adaptés aux bureaux. Fournisseur non référencé XPO.</t>
  </si>
  <si>
    <t>PROXIM</t>
  </si>
  <si>
    <t>Samsic</t>
  </si>
  <si>
    <t>pb qualité - faible taux de proposition &lt;10%</t>
  </si>
  <si>
    <t>Scutum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</si>
</sst>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7" x14ac:knownFonts="1">
    <font>
      <sz val="11"/>
      <color theme="1"/>
      <name val="Calibri"/>
      <family val="2"/>
      <scheme val="minor"/>
    </font>
    <font>
      <sz val="11"/>
      <color theme="1"/>
      <name val="Calibri"/>
      <family val="2"/>
      <scheme val="minor"/>
    </font>
    <font>
      <b/>
      <sz val="9"/>
      <color theme="0"/>
      <name val="Calibri"/>
      <family val="2"/>
      <scheme val="minor"/>
    </font>
    <font>
      <b/>
      <sz val="9"/>
      <color indexed="81"/>
      <name val="Tahoma"/>
      <family val="2"/>
    </font>
    <font>
      <sz val="9"/>
      <color indexed="81"/>
      <name val="Tahoma"/>
      <family val="2"/>
    </font>
    <font>
      <sz val="9"/>
      <color theme="1"/>
      <name val="Calibri"/>
      <family val="2"/>
      <scheme val="minor"/>
    </font>
    <font>
      <b/>
      <sz val="9"/>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rgb="FFCC0000"/>
        <bgColor indexed="64"/>
      </patternFill>
    </fill>
    <fill>
      <patternFill patternType="solid">
        <fgColor theme="0" tint="-0.34998626667073579"/>
        <bgColor indexed="64"/>
      </patternFill>
    </fill>
    <fill>
      <patternFill patternType="solid">
        <fgColor theme="9"/>
        <bgColor indexed="64"/>
      </patternFill>
    </fill>
    <fill>
      <patternFill patternType="solid">
        <fgColor theme="5"/>
        <bgColor indexed="64"/>
      </patternFill>
    </fill>
    <fill>
      <patternFill patternType="solid">
        <fgColor theme="4"/>
        <bgColor indexed="64"/>
      </patternFill>
    </fill>
    <fill>
      <patternFill patternType="solid">
        <fgColor rgb="FF7030A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2">
    <xf numFmtId="0" fontId="0" fillId="0" borderId="0"/>
    <xf numFmtId="43" fontId="1" fillId="0" borderId="0" applyFont="0" applyFill="0" applyBorder="0" applyAlignment="0" applyProtection="0"/>
  </cellStyleXfs>
  <cellXfs count="23">
    <xf numFmtId="0" fontId="0" fillId="0" borderId="0" xfId="0"/>
    <xf numFmtId="0" fontId="2" fillId="3" borderId="0" xfId="0" applyFont="1" applyFill="1" applyAlignment="1">
      <alignment horizontal="center" vertical="center" wrapText="1"/>
    </xf>
    <xf numFmtId="0" fontId="2" fillId="3" borderId="0" xfId="0" applyFont="1" applyFill="1" applyAlignment="1">
      <alignment horizontal="center" vertical="center"/>
    </xf>
    <xf numFmtId="0" fontId="2" fillId="3" borderId="0" xfId="0" applyNumberFormat="1" applyFont="1" applyFill="1" applyAlignment="1">
      <alignment horizontal="center" vertical="center"/>
    </xf>
    <xf numFmtId="0" fontId="2" fillId="3" borderId="0" xfId="0" applyNumberFormat="1" applyFont="1" applyFill="1" applyAlignment="1">
      <alignment horizontal="center" vertical="center" wrapText="1"/>
    </xf>
    <xf numFmtId="2" fontId="2" fillId="3" borderId="0" xfId="0" applyNumberFormat="1" applyFont="1" applyFill="1" applyAlignment="1">
      <alignment horizontal="center" vertical="center"/>
    </xf>
    <xf numFmtId="14" fontId="2" fillId="3" borderId="0" xfId="0" applyNumberFormat="1" applyFont="1" applyFill="1" applyAlignment="1">
      <alignment horizontal="center" vertical="center" wrapText="1"/>
    </xf>
    <xf numFmtId="0" fontId="5" fillId="0" borderId="0" xfId="0" applyFont="1"/>
    <xf numFmtId="0" fontId="5" fillId="2" borderId="2" xfId="0" applyFont="1" applyFill="1" applyBorder="1" applyAlignment="1">
      <alignment horizontal="center" vertical="center"/>
    </xf>
    <xf numFmtId="0" fontId="5" fillId="2" borderId="3" xfId="0" applyNumberFormat="1" applyFont="1" applyFill="1" applyBorder="1" applyAlignment="1">
      <alignment horizontal="center" vertical="center"/>
    </xf>
    <xf numFmtId="2" fontId="6" fillId="4" borderId="1" xfId="0" applyNumberFormat="1" applyFont="1" applyFill="1" applyBorder="1" applyAlignment="1">
      <alignment horizontal="center" vertical="center"/>
    </xf>
    <xf numFmtId="14" fontId="5" fillId="2" borderId="4" xfId="0" applyNumberFormat="1" applyFont="1" applyFill="1" applyBorder="1" applyAlignment="1">
      <alignment horizontal="center" vertical="center"/>
    </xf>
    <xf numFmtId="0" fontId="5" fillId="2" borderId="3" xfId="0" applyFont="1" applyFill="1" applyBorder="1" applyAlignment="1">
      <alignment horizontal="center" vertical="center"/>
    </xf>
    <xf numFmtId="2" fontId="6" fillId="4" borderId="1" xfId="1" applyNumberFormat="1" applyFont="1" applyFill="1" applyBorder="1" applyAlignment="1">
      <alignment horizontal="center" vertical="center"/>
    </xf>
    <xf numFmtId="0" fontId="5" fillId="5" borderId="2" xfId="0" applyFont="1" applyFill="1" applyBorder="1" applyAlignment="1">
      <alignment horizontal="center" vertical="center"/>
    </xf>
    <xf numFmtId="0" fontId="5" fillId="5" borderId="2" xfId="0" applyNumberFormat="1" applyFont="1" applyFill="1" applyBorder="1" applyAlignment="1">
      <alignment horizontal="center" vertical="center"/>
    </xf>
    <xf numFmtId="0" fontId="5" fillId="7" borderId="3" xfId="0" applyNumberFormat="1" applyFont="1" applyFill="1" applyBorder="1" applyAlignment="1">
      <alignment horizontal="center" vertical="center"/>
    </xf>
    <xf numFmtId="2" fontId="6" fillId="6" borderId="1" xfId="0" applyNumberFormat="1" applyFont="1" applyFill="1" applyBorder="1" applyAlignment="1">
      <alignment horizontal="center" vertical="center"/>
    </xf>
    <xf numFmtId="0" fontId="6" fillId="6" borderId="1" xfId="0" applyNumberFormat="1" applyFont="1" applyFill="1" applyBorder="1" applyAlignment="1">
      <alignment horizontal="center" vertical="center"/>
    </xf>
    <xf numFmtId="2" fontId="6" fillId="6" borderId="1" xfId="1" applyNumberFormat="1" applyFont="1" applyFill="1" applyBorder="1" applyAlignment="1">
      <alignment horizontal="center" vertical="center"/>
    </xf>
    <xf numFmtId="0" fontId="5" fillId="8" borderId="2" xfId="0" applyFont="1" applyFill="1" applyBorder="1" applyAlignment="1">
      <alignment horizontal="center" vertical="center"/>
    </xf>
    <xf numFmtId="0" fontId="5" fillId="8" borderId="2" xfId="0" applyFont="1" applyFill="1" applyBorder="1" applyAlignment="1">
      <alignment horizontal="center" vertical="center" wrapText="1"/>
    </xf>
    <xf numFmtId="0" fontId="5" fillId="9" borderId="2" xfId="0" applyFont="1" applyFill="1" applyBorder="1" applyAlignment="1">
      <alignment horizontal="center" vertical="center" wrapText="1"/>
    </xf>
  </cellXfs>
  <cellStyles count="2">
    <cellStyle name="Milliers" xfId="1" builtinId="3"/>
    <cellStyle name="Normal" xfId="0" builtinId="0"/>
  </cellStyles>
  <dxfs count="4">
    <dxf>
      <font>
        <color auto="1"/>
      </font>
      <fill>
        <patternFill>
          <bgColor rgb="FFFF0000"/>
        </patternFill>
      </fill>
    </dxf>
    <dxf>
      <fill>
        <patternFill>
          <fgColor theme="5"/>
          <bgColor theme="5"/>
        </patternFill>
      </fill>
    </dxf>
    <dxf>
      <fill>
        <patternFill>
          <bgColor theme="9"/>
        </patternFill>
      </fill>
    </dxf>
    <dxf>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selamnia/Desktop/Copie-Compilation%20retour%20&#233;valuations%20fournisseurs%202019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Travail"/>
      <sheetName val="Frns refs"/>
      <sheetName val="Feuil4"/>
      <sheetName val="Calcul pour txt note moyenne"/>
      <sheetName val="Familles d'Achats"/>
    </sheetNames>
    <sheetDataSet>
      <sheetData sheetId="0"/>
      <sheetData sheetId="1"/>
      <sheetData sheetId="2"/>
      <sheetData sheetId="3"/>
      <sheetData sheetId="4">
        <row r="2">
          <cell r="A2" t="str">
            <v>Contrôles règlementaires</v>
          </cell>
          <cell r="B2" t="str">
            <v>Valérie Jouhaud</v>
          </cell>
        </row>
        <row r="3">
          <cell r="A3" t="str">
            <v>Emballage - Carton</v>
          </cell>
          <cell r="B3" t="str">
            <v>Fabien Sala</v>
          </cell>
        </row>
        <row r="4">
          <cell r="A4" t="str">
            <v>Emballage - Etiquettes</v>
          </cell>
          <cell r="B4" t="str">
            <v>Fabien Sala</v>
          </cell>
        </row>
        <row r="5">
          <cell r="A5" t="str">
            <v>Emballage - Film</v>
          </cell>
          <cell r="B5" t="str">
            <v>Fabien Sala</v>
          </cell>
        </row>
        <row r="6">
          <cell r="A6" t="str">
            <v>Emballage - Generaliste</v>
          </cell>
          <cell r="B6" t="str">
            <v>Fabien Sala</v>
          </cell>
        </row>
        <row r="7">
          <cell r="A7" t="str">
            <v>Emballage - Palettes</v>
          </cell>
          <cell r="B7" t="str">
            <v>Fabien Sala</v>
          </cell>
        </row>
        <row r="8">
          <cell r="A8" t="str">
            <v>Energies</v>
          </cell>
          <cell r="B8" t="str">
            <v>Valérie Jouhaud</v>
          </cell>
        </row>
        <row r="9">
          <cell r="A9" t="str">
            <v>EPI - Equipement Protection Individuelle</v>
          </cell>
          <cell r="B9" t="str">
            <v>Claire Martin</v>
          </cell>
        </row>
        <row r="10">
          <cell r="A10" t="str">
            <v xml:space="preserve">Fournitures Bureau </v>
          </cell>
          <cell r="B10" t="str">
            <v>Claire Martin</v>
          </cell>
        </row>
        <row r="11">
          <cell r="A11" t="str">
            <v>Gardiennage</v>
          </cell>
          <cell r="B11" t="str">
            <v>Valérie Jouhaud</v>
          </cell>
        </row>
        <row r="12">
          <cell r="A12" t="str">
            <v xml:space="preserve">Gaz chariots </v>
          </cell>
          <cell r="B12" t="str">
            <v>Marie-Helene Denaux</v>
          </cell>
        </row>
        <row r="13">
          <cell r="A13" t="str">
            <v>Interim</v>
          </cell>
          <cell r="B13" t="str">
            <v>Claire Martin</v>
          </cell>
        </row>
        <row r="14">
          <cell r="A14" t="str">
            <v xml:space="preserve">Location de Voiture </v>
          </cell>
          <cell r="B14" t="str">
            <v>Claire Martin</v>
          </cell>
        </row>
        <row r="15">
          <cell r="A15" t="str">
            <v>Maintenance RF</v>
          </cell>
          <cell r="B15" t="str">
            <v>Zohra Bridja</v>
          </cell>
        </row>
        <row r="16">
          <cell r="A16" t="str">
            <v>Manutention</v>
          </cell>
          <cell r="B16" t="str">
            <v>Marie-Helene Denaux</v>
          </cell>
        </row>
        <row r="17">
          <cell r="A17" t="str">
            <v xml:space="preserve">Multi Functionnal Print </v>
          </cell>
          <cell r="B17" t="str">
            <v>Zohra Bridja</v>
          </cell>
        </row>
        <row r="18">
          <cell r="A18" t="str">
            <v>Nettoyage</v>
          </cell>
          <cell r="B18" t="str">
            <v>Valérie Jouhaud</v>
          </cell>
        </row>
        <row r="19">
          <cell r="A19" t="str">
            <v>Opérateurs téléphoniques - Fixe</v>
          </cell>
          <cell r="B19" t="str">
            <v>Zohra Bridja</v>
          </cell>
        </row>
        <row r="20">
          <cell r="A20" t="str">
            <v xml:space="preserve">Opérateurs téléphoniques - Mobile </v>
          </cell>
          <cell r="B20" t="str">
            <v>Zohra Bridja</v>
          </cell>
        </row>
        <row r="21">
          <cell r="A21" t="str">
            <v>Racks</v>
          </cell>
          <cell r="B21" t="str">
            <v>Fabien Sala</v>
          </cell>
        </row>
        <row r="22">
          <cell r="A22" t="str">
            <v>Sécurité Incendie</v>
          </cell>
          <cell r="B22" t="str">
            <v>Valérie Jouhaud</v>
          </cell>
        </row>
        <row r="23">
          <cell r="A23" t="str">
            <v>Services Généraux</v>
          </cell>
          <cell r="B23" t="str">
            <v>Valérie Jouhaud</v>
          </cell>
        </row>
        <row r="24">
          <cell r="A24" t="str">
            <v xml:space="preserve">Signalétique / Management visuel </v>
          </cell>
          <cell r="B24" t="str">
            <v>Marie-Helene Denaux</v>
          </cell>
        </row>
        <row r="25">
          <cell r="A25" t="str">
            <v xml:space="preserve">Traitement des Déchets </v>
          </cell>
          <cell r="B25" t="str">
            <v>Valérie Jouhaud</v>
          </cell>
        </row>
        <row r="26">
          <cell r="A26" t="str">
            <v xml:space="preserve">Vêtement de Travail </v>
          </cell>
          <cell r="B26" t="str">
            <v>Claire Martin</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99"/>
  <sheetViews>
    <sheetView tabSelected="1" workbookViewId="0">
      <selection activeCell="S7" sqref="S7"/>
    </sheetView>
  </sheetViews>
  <sheetFormatPr baseColWidth="10" defaultRowHeight="14.4" x14ac:dyDescent="0.3"/>
  <cols>
    <col min="3" max="3" width="29.109375" bestFit="1" customWidth="1"/>
    <col min="16" max="16" width="16.77734375" bestFit="1" customWidth="1"/>
    <col min="17" max="17" width="52.44140625" bestFit="1" customWidth="1"/>
    <col min="18" max="18" width="18.77734375" bestFit="1" customWidth="1"/>
    <col min="19" max="19" width="100.77734375" customWidth="1"/>
  </cols>
  <sheetData>
    <row r="1" spans="1:21" s="7" customFormat="1" ht="72" x14ac:dyDescent="0.25">
      <c r="A1" s="2" t="s">
        <v>0</v>
      </c>
      <c r="B1" s="2" t="s">
        <v>1</v>
      </c>
      <c r="C1" s="3" t="s">
        <v>2</v>
      </c>
      <c r="D1" s="4" t="s">
        <v>3</v>
      </c>
      <c r="E1" s="4" t="s">
        <v>4</v>
      </c>
      <c r="F1" s="4" t="s">
        <v>5</v>
      </c>
      <c r="G1" s="4" t="s">
        <v>6</v>
      </c>
      <c r="H1" s="5" t="s">
        <v>7</v>
      </c>
      <c r="I1" s="5" t="s">
        <v>8</v>
      </c>
      <c r="J1" s="5" t="s">
        <v>9</v>
      </c>
      <c r="K1" s="5" t="s">
        <v>10</v>
      </c>
      <c r="L1" s="1" t="s">
        <v>11</v>
      </c>
      <c r="M1" s="6" t="s">
        <v>12</v>
      </c>
      <c r="N1" s="2" t="s">
        <v>13</v>
      </c>
      <c r="O1" s="2" t="s">
        <v>14</v>
      </c>
      <c r="P1" s="1" t="s">
        <v>15</v>
      </c>
      <c r="Q1" s="1" t="s">
        <v>16</v>
      </c>
      <c r="R1" s="1" t="s">
        <v>17</v>
      </c>
      <c r="S1" s="2" t="s">
        <v>18</v>
      </c>
      <c r="T1" s="1" t="s">
        <v>19</v>
      </c>
      <c r="U1" s="2" t="s">
        <v>20</v>
      </c>
    </row>
    <row r="2" spans="1:21" s="7" customFormat="1" ht="15" customHeight="1" x14ac:dyDescent="0.25">
      <c r="A2" s="8" t="s">
        <v>21</v>
      </c>
      <c r="B2" s="8" t="s">
        <v>22</v>
      </c>
      <c r="C2" s="15" t="s">
        <v>23</v>
      </c>
      <c r="D2" s="16" t="s">
        <v>24</v>
      </c>
      <c r="E2" s="9" t="str">
        <f t="shared" ref="E2:E65" si="0">IF(OR(COUNTIF(C2,"*Contrôles Règlementaires*"),COUNTIF(C2,"*Emballage - Carton*"),COUNTIF(C2,"*Emballage - Etiquettes*"),COUNTIF(C2,"*Emballage - Film*"),COUNTIF(C2,"*Emballage - Generaliste*"),COUNTIF(C2,"*Emballage - Palettes*"),COUNTIF(C2,"*Energies*"),COUNTIF(C2,"*EPI - Equipement Protection Individuelle*"),COUNTIF(C2,"*Formation*"),COUNTIF(C2,"*Fournitures Bureau*"),COUNTIF(C2,"*Gardiennage*"),COUNTIF(C2,"*Gaz chariots*"),COUNTIF(C2,"*Interim*"),COUNTIF(C2,"*Location de Voiture*"),COUNTIF(C2,"*Maintenance Imprimantes*"),COUNTIF(C2,"*Maintenance Imprimantes*"),COUNTIF(C2,"*Maintenance RF*"),COUNTIF(C2,"*Manutention*"),COUNTIF(C2,"*Nettoyage*"),COUNTIF(C2,"*Opérateurs téléphoniques - Fixe*"),COUNTIF(C2,"*Opérateurs téléphoniques - Mobile*"),COUNTIF(C2,"*Racks*"),COUNTIF(C2,"*Sécurité Incendie*"),COUNTIF(C2,"*Services Généraux*"),COUNTIF(C2,"*Signalétique / Management visuel*"),COUNTIF(C2,"*Traitement des Déchets*"),COUNTIF(C2,"*Vêtement de Travail*"),COUNTIF(C2,"*Multi Functionnal Print*")),"Oui","Non")</f>
        <v>Oui</v>
      </c>
      <c r="F2" s="9"/>
      <c r="G2" s="9" t="s">
        <v>25</v>
      </c>
      <c r="H2" s="17"/>
      <c r="I2" s="17"/>
      <c r="J2" s="17"/>
      <c r="K2" s="17"/>
      <c r="L2" s="10">
        <v>1.66</v>
      </c>
      <c r="M2" s="11">
        <v>43555</v>
      </c>
      <c r="N2" s="8">
        <v>2019</v>
      </c>
      <c r="O2" s="8" t="s">
        <v>26</v>
      </c>
      <c r="P2" s="8" t="s">
        <v>27</v>
      </c>
      <c r="Q2" s="20"/>
      <c r="R2" s="8" t="str">
        <f>VLOOKUP(C2,'[1]Familles d''Achats'!A$2:B$26,2,TRUE)</f>
        <v>Valérie Jouhaud</v>
      </c>
      <c r="S2" s="22"/>
      <c r="T2" s="8" t="s">
        <v>28</v>
      </c>
      <c r="U2" s="12"/>
    </row>
    <row r="3" spans="1:21" s="7" customFormat="1" ht="15" customHeight="1" x14ac:dyDescent="0.25">
      <c r="A3" s="8" t="s">
        <v>29</v>
      </c>
      <c r="B3" s="8" t="s">
        <v>30</v>
      </c>
      <c r="C3" s="15" t="s">
        <v>23</v>
      </c>
      <c r="D3" s="16" t="s">
        <v>31</v>
      </c>
      <c r="E3" s="9" t="str">
        <f t="shared" si="0"/>
        <v>Oui</v>
      </c>
      <c r="F3" s="9"/>
      <c r="G3" s="9" t="s">
        <v>25</v>
      </c>
      <c r="H3" s="17">
        <v>1</v>
      </c>
      <c r="I3" s="17">
        <v>1</v>
      </c>
      <c r="J3" s="17">
        <v>1</v>
      </c>
      <c r="K3" s="17">
        <v>3</v>
      </c>
      <c r="L3" s="10">
        <f>AVERAGE(H3:K3)</f>
        <v>1.5</v>
      </c>
      <c r="M3" s="11"/>
      <c r="N3" s="8">
        <v>2019</v>
      </c>
      <c r="O3" s="8" t="s">
        <v>32</v>
      </c>
      <c r="P3" s="8"/>
      <c r="Q3" s="20" t="s">
        <v>33</v>
      </c>
      <c r="R3" s="8" t="str">
        <f>VLOOKUP(C3,'[1]Familles d''Achats'!A$2:B$26,2,TRUE)</f>
        <v>Valérie Jouhaud</v>
      </c>
      <c r="S3" s="22" t="s">
        <v>34</v>
      </c>
      <c r="T3" s="8" t="s">
        <v>35</v>
      </c>
      <c r="U3" s="12" t="s">
        <v>36</v>
      </c>
    </row>
    <row r="4" spans="1:21" s="7" customFormat="1" ht="15" customHeight="1" x14ac:dyDescent="0.25">
      <c r="A4" s="8" t="s">
        <v>29</v>
      </c>
      <c r="B4" s="8" t="s">
        <v>30</v>
      </c>
      <c r="C4" s="15" t="s">
        <v>23</v>
      </c>
      <c r="D4" s="16" t="s">
        <v>31</v>
      </c>
      <c r="E4" s="9" t="str">
        <f t="shared" si="0"/>
        <v>Oui</v>
      </c>
      <c r="F4" s="9"/>
      <c r="G4" s="9" t="s">
        <v>25</v>
      </c>
      <c r="H4" s="17">
        <v>1</v>
      </c>
      <c r="I4" s="17">
        <v>1</v>
      </c>
      <c r="J4" s="17">
        <v>1</v>
      </c>
      <c r="K4" s="17">
        <v>3</v>
      </c>
      <c r="L4" s="10">
        <f>AVERAGE(H4:K4)</f>
        <v>1.5</v>
      </c>
      <c r="M4" s="11"/>
      <c r="N4" s="8">
        <v>2019</v>
      </c>
      <c r="O4" s="8" t="s">
        <v>37</v>
      </c>
      <c r="P4" s="8"/>
      <c r="Q4" s="20" t="s">
        <v>33</v>
      </c>
      <c r="R4" s="8" t="str">
        <f>VLOOKUP(C4,'[1]Familles d''Achats'!A$2:B$26,2,TRUE)</f>
        <v>Valérie Jouhaud</v>
      </c>
      <c r="S4" s="22" t="s">
        <v>34</v>
      </c>
      <c r="T4" s="8" t="s">
        <v>35</v>
      </c>
      <c r="U4" s="12" t="s">
        <v>36</v>
      </c>
    </row>
    <row r="5" spans="1:21" s="7" customFormat="1" ht="15" customHeight="1" x14ac:dyDescent="0.25">
      <c r="A5" s="8" t="s">
        <v>29</v>
      </c>
      <c r="B5" s="8" t="s">
        <v>30</v>
      </c>
      <c r="C5" s="15" t="s">
        <v>23</v>
      </c>
      <c r="D5" s="16" t="s">
        <v>31</v>
      </c>
      <c r="E5" s="9" t="str">
        <f t="shared" si="0"/>
        <v>Oui</v>
      </c>
      <c r="F5" s="9"/>
      <c r="G5" s="9" t="s">
        <v>25</v>
      </c>
      <c r="H5" s="17">
        <v>1</v>
      </c>
      <c r="I5" s="17">
        <v>1</v>
      </c>
      <c r="J5" s="17">
        <v>1</v>
      </c>
      <c r="K5" s="17">
        <v>3</v>
      </c>
      <c r="L5" s="10">
        <f>AVERAGE(H5:K5)</f>
        <v>1.5</v>
      </c>
      <c r="M5" s="11"/>
      <c r="N5" s="8">
        <v>2019</v>
      </c>
      <c r="O5" s="8" t="s">
        <v>26</v>
      </c>
      <c r="P5" s="8"/>
      <c r="Q5" s="20" t="s">
        <v>33</v>
      </c>
      <c r="R5" s="8" t="str">
        <f>VLOOKUP(C5,'[1]Familles d''Achats'!A$2:B$26,2,TRUE)</f>
        <v>Valérie Jouhaud</v>
      </c>
      <c r="S5" s="22" t="s">
        <v>34</v>
      </c>
      <c r="T5" s="8" t="s">
        <v>35</v>
      </c>
      <c r="U5" s="8" t="s">
        <v>36</v>
      </c>
    </row>
    <row r="6" spans="1:21" s="7" customFormat="1" ht="15" customHeight="1" x14ac:dyDescent="0.25">
      <c r="A6" s="8" t="s">
        <v>38</v>
      </c>
      <c r="B6" s="8" t="s">
        <v>39</v>
      </c>
      <c r="C6" s="15" t="s">
        <v>40</v>
      </c>
      <c r="D6" s="16" t="s">
        <v>41</v>
      </c>
      <c r="E6" s="9" t="str">
        <f t="shared" si="0"/>
        <v>Oui</v>
      </c>
      <c r="F6" s="9"/>
      <c r="G6" s="9" t="s">
        <v>42</v>
      </c>
      <c r="H6" s="17">
        <v>2</v>
      </c>
      <c r="I6" s="17">
        <v>2</v>
      </c>
      <c r="J6" s="17">
        <v>3</v>
      </c>
      <c r="K6" s="17"/>
      <c r="L6" s="10">
        <v>1.75</v>
      </c>
      <c r="M6" s="11">
        <v>43752</v>
      </c>
      <c r="N6" s="8" t="s">
        <v>43</v>
      </c>
      <c r="O6" s="8" t="s">
        <v>32</v>
      </c>
      <c r="P6" s="8" t="s">
        <v>44</v>
      </c>
      <c r="Q6" s="20"/>
      <c r="R6" s="8" t="str">
        <f>VLOOKUP(C6,'[1]Familles d''Achats'!A$2:B$26,2,TRUE)</f>
        <v>Claire Martin</v>
      </c>
      <c r="S6" s="22" t="s">
        <v>45</v>
      </c>
      <c r="T6" s="8" t="s">
        <v>35</v>
      </c>
      <c r="U6" s="8" t="s">
        <v>36</v>
      </c>
    </row>
    <row r="7" spans="1:21" s="7" customFormat="1" ht="15" customHeight="1" x14ac:dyDescent="0.25">
      <c r="A7" s="8" t="s">
        <v>29</v>
      </c>
      <c r="B7" s="8" t="s">
        <v>30</v>
      </c>
      <c r="C7" s="15" t="s">
        <v>40</v>
      </c>
      <c r="D7" s="16" t="s">
        <v>41</v>
      </c>
      <c r="E7" s="9" t="str">
        <f t="shared" si="0"/>
        <v>Oui</v>
      </c>
      <c r="F7" s="9"/>
      <c r="G7" s="9" t="s">
        <v>42</v>
      </c>
      <c r="H7" s="17">
        <v>1</v>
      </c>
      <c r="I7" s="17">
        <v>1</v>
      </c>
      <c r="J7" s="17">
        <v>1</v>
      </c>
      <c r="K7" s="17">
        <v>1</v>
      </c>
      <c r="L7" s="10">
        <f>AVERAGE(H7:K7)</f>
        <v>1</v>
      </c>
      <c r="M7" s="11"/>
      <c r="N7" s="8">
        <v>2019</v>
      </c>
      <c r="O7" s="8" t="s">
        <v>32</v>
      </c>
      <c r="P7" s="8"/>
      <c r="Q7" s="20" t="s">
        <v>33</v>
      </c>
      <c r="R7" s="8" t="str">
        <f>VLOOKUP(C7,'[1]Familles d''Achats'!A$2:B$26,2,TRUE)</f>
        <v>Claire Martin</v>
      </c>
      <c r="S7" s="22" t="s">
        <v>46</v>
      </c>
      <c r="T7" s="8" t="s">
        <v>35</v>
      </c>
      <c r="U7" s="8" t="s">
        <v>36</v>
      </c>
    </row>
    <row r="8" spans="1:21" s="7" customFormat="1" ht="15" customHeight="1" x14ac:dyDescent="0.25">
      <c r="A8" s="8" t="s">
        <v>29</v>
      </c>
      <c r="B8" s="8" t="s">
        <v>30</v>
      </c>
      <c r="C8" s="15" t="s">
        <v>40</v>
      </c>
      <c r="D8" s="16" t="s">
        <v>41</v>
      </c>
      <c r="E8" s="9" t="str">
        <f t="shared" si="0"/>
        <v>Oui</v>
      </c>
      <c r="F8" s="9"/>
      <c r="G8" s="9" t="s">
        <v>42</v>
      </c>
      <c r="H8" s="17">
        <v>1</v>
      </c>
      <c r="I8" s="17">
        <v>1</v>
      </c>
      <c r="J8" s="17">
        <v>1</v>
      </c>
      <c r="K8" s="17">
        <v>1</v>
      </c>
      <c r="L8" s="10">
        <f>AVERAGE(H8:K8)</f>
        <v>1</v>
      </c>
      <c r="M8" s="11"/>
      <c r="N8" s="8">
        <v>2019</v>
      </c>
      <c r="O8" s="8" t="s">
        <v>37</v>
      </c>
      <c r="P8" s="8"/>
      <c r="Q8" s="20" t="s">
        <v>33</v>
      </c>
      <c r="R8" s="8" t="str">
        <f>VLOOKUP(C8,'[1]Familles d''Achats'!A$2:B$26,2,TRUE)</f>
        <v>Claire Martin</v>
      </c>
      <c r="S8" s="22" t="s">
        <v>47</v>
      </c>
      <c r="T8" s="8" t="s">
        <v>35</v>
      </c>
      <c r="U8" s="8" t="s">
        <v>36</v>
      </c>
    </row>
    <row r="9" spans="1:21" s="7" customFormat="1" ht="15" customHeight="1" x14ac:dyDescent="0.25">
      <c r="A9" s="8" t="s">
        <v>29</v>
      </c>
      <c r="B9" s="8" t="s">
        <v>30</v>
      </c>
      <c r="C9" s="15" t="s">
        <v>40</v>
      </c>
      <c r="D9" s="16" t="s">
        <v>41</v>
      </c>
      <c r="E9" s="9" t="str">
        <f t="shared" si="0"/>
        <v>Oui</v>
      </c>
      <c r="F9" s="9"/>
      <c r="G9" s="9" t="s">
        <v>42</v>
      </c>
      <c r="H9" s="17">
        <v>1</v>
      </c>
      <c r="I9" s="17">
        <v>1</v>
      </c>
      <c r="J9" s="17">
        <v>1</v>
      </c>
      <c r="K9" s="17">
        <v>1</v>
      </c>
      <c r="L9" s="10">
        <f>AVERAGE(H9:K9)</f>
        <v>1</v>
      </c>
      <c r="M9" s="11"/>
      <c r="N9" s="8">
        <v>2019</v>
      </c>
      <c r="O9" s="8" t="s">
        <v>26</v>
      </c>
      <c r="P9" s="8"/>
      <c r="Q9" s="20" t="s">
        <v>33</v>
      </c>
      <c r="R9" s="8" t="str">
        <f>VLOOKUP(C9,'[1]Familles d''Achats'!A$2:B$26,2,TRUE)</f>
        <v>Claire Martin</v>
      </c>
      <c r="S9" s="22" t="s">
        <v>47</v>
      </c>
      <c r="T9" s="8" t="s">
        <v>35</v>
      </c>
      <c r="U9" s="8" t="s">
        <v>36</v>
      </c>
    </row>
    <row r="10" spans="1:21" s="7" customFormat="1" ht="15" customHeight="1" x14ac:dyDescent="0.25">
      <c r="A10" s="8" t="s">
        <v>21</v>
      </c>
      <c r="B10" s="8" t="s">
        <v>22</v>
      </c>
      <c r="C10" s="15" t="s">
        <v>40</v>
      </c>
      <c r="D10" s="16" t="s">
        <v>48</v>
      </c>
      <c r="E10" s="9" t="str">
        <f t="shared" si="0"/>
        <v>Oui</v>
      </c>
      <c r="F10" s="9"/>
      <c r="G10" s="9" t="s">
        <v>42</v>
      </c>
      <c r="H10" s="17">
        <v>1.33</v>
      </c>
      <c r="I10" s="17">
        <v>1.33</v>
      </c>
      <c r="J10" s="17">
        <v>1.33</v>
      </c>
      <c r="K10" s="17">
        <v>1.33</v>
      </c>
      <c r="L10" s="10">
        <v>1.33</v>
      </c>
      <c r="M10" s="11">
        <v>43555</v>
      </c>
      <c r="N10" s="8">
        <v>2019</v>
      </c>
      <c r="O10" s="8" t="s">
        <v>26</v>
      </c>
      <c r="P10" s="8" t="s">
        <v>27</v>
      </c>
      <c r="Q10" s="20"/>
      <c r="R10" s="8" t="str">
        <f>VLOOKUP(C10,'[1]Familles d''Achats'!A$2:B$26,2,TRUE)</f>
        <v>Claire Martin</v>
      </c>
      <c r="S10" s="22"/>
      <c r="T10" s="8" t="s">
        <v>28</v>
      </c>
      <c r="U10" s="8"/>
    </row>
    <row r="11" spans="1:21" s="7" customFormat="1" ht="15" customHeight="1" x14ac:dyDescent="0.25">
      <c r="A11" s="8" t="s">
        <v>21</v>
      </c>
      <c r="B11" s="8" t="s">
        <v>22</v>
      </c>
      <c r="C11" s="15" t="s">
        <v>40</v>
      </c>
      <c r="D11" s="16" t="s">
        <v>48</v>
      </c>
      <c r="E11" s="9" t="str">
        <f t="shared" si="0"/>
        <v>Oui</v>
      </c>
      <c r="F11" s="9"/>
      <c r="G11" s="9" t="s">
        <v>42</v>
      </c>
      <c r="H11" s="17">
        <v>1.33</v>
      </c>
      <c r="I11" s="17">
        <v>1.33</v>
      </c>
      <c r="J11" s="17">
        <v>1.33</v>
      </c>
      <c r="K11" s="17">
        <v>1.33</v>
      </c>
      <c r="L11" s="10">
        <v>1.33</v>
      </c>
      <c r="M11" s="11">
        <v>43646</v>
      </c>
      <c r="N11" s="8">
        <v>2019</v>
      </c>
      <c r="O11" s="8" t="s">
        <v>37</v>
      </c>
      <c r="P11" s="8" t="s">
        <v>27</v>
      </c>
      <c r="Q11" s="20"/>
      <c r="R11" s="8" t="str">
        <f>VLOOKUP(C11,'[1]Familles d''Achats'!A$2:B$26,2,TRUE)</f>
        <v>Claire Martin</v>
      </c>
      <c r="S11" s="22"/>
      <c r="T11" s="8" t="s">
        <v>28</v>
      </c>
      <c r="U11" s="8"/>
    </row>
    <row r="12" spans="1:21" s="7" customFormat="1" ht="15" customHeight="1" x14ac:dyDescent="0.25">
      <c r="A12" s="8" t="s">
        <v>49</v>
      </c>
      <c r="B12" s="8" t="s">
        <v>39</v>
      </c>
      <c r="C12" s="15" t="s">
        <v>40</v>
      </c>
      <c r="D12" s="16" t="s">
        <v>48</v>
      </c>
      <c r="E12" s="9" t="str">
        <f t="shared" si="0"/>
        <v>Oui</v>
      </c>
      <c r="F12" s="9"/>
      <c r="G12" s="9" t="s">
        <v>42</v>
      </c>
      <c r="H12" s="17">
        <v>1</v>
      </c>
      <c r="I12" s="17">
        <v>1</v>
      </c>
      <c r="J12" s="17">
        <v>1</v>
      </c>
      <c r="K12" s="17">
        <v>2</v>
      </c>
      <c r="L12" s="10">
        <v>1.25</v>
      </c>
      <c r="M12" s="11">
        <v>43732</v>
      </c>
      <c r="N12" s="8" t="s">
        <v>43</v>
      </c>
      <c r="O12" s="8" t="s">
        <v>32</v>
      </c>
      <c r="P12" s="8" t="s">
        <v>50</v>
      </c>
      <c r="Q12" s="20"/>
      <c r="R12" s="8" t="str">
        <f>VLOOKUP(C12,'[1]Familles d''Achats'!A$2:B$26,2,TRUE)</f>
        <v>Claire Martin</v>
      </c>
      <c r="S12" s="22"/>
      <c r="T12" s="8" t="s">
        <v>35</v>
      </c>
      <c r="U12" s="8" t="s">
        <v>36</v>
      </c>
    </row>
    <row r="13" spans="1:21" s="7" customFormat="1" ht="15" customHeight="1" x14ac:dyDescent="0.25">
      <c r="A13" s="8" t="s">
        <v>51</v>
      </c>
      <c r="B13" s="8" t="s">
        <v>52</v>
      </c>
      <c r="C13" s="15" t="s">
        <v>40</v>
      </c>
      <c r="D13" s="16" t="s">
        <v>53</v>
      </c>
      <c r="E13" s="9" t="str">
        <f t="shared" si="0"/>
        <v>Oui</v>
      </c>
      <c r="F13" s="9"/>
      <c r="G13" s="9" t="s">
        <v>42</v>
      </c>
      <c r="H13" s="17"/>
      <c r="I13" s="17"/>
      <c r="J13" s="17"/>
      <c r="K13" s="17"/>
      <c r="L13" s="10">
        <v>1.33</v>
      </c>
      <c r="M13" s="11">
        <v>43555</v>
      </c>
      <c r="N13" s="8">
        <v>2019</v>
      </c>
      <c r="O13" s="8" t="s">
        <v>26</v>
      </c>
      <c r="P13" s="8" t="s">
        <v>27</v>
      </c>
      <c r="Q13" s="20"/>
      <c r="R13" s="8" t="str">
        <f>VLOOKUP(C13,'[1]Familles d''Achats'!A$2:B$26,2,TRUE)</f>
        <v>Claire Martin</v>
      </c>
      <c r="S13" s="22"/>
      <c r="T13" s="8" t="s">
        <v>28</v>
      </c>
      <c r="U13" s="8"/>
    </row>
    <row r="14" spans="1:21" s="7" customFormat="1" ht="15" customHeight="1" x14ac:dyDescent="0.25">
      <c r="A14" s="8" t="s">
        <v>54</v>
      </c>
      <c r="B14" s="8" t="s">
        <v>22</v>
      </c>
      <c r="C14" s="15" t="s">
        <v>40</v>
      </c>
      <c r="D14" s="16" t="s">
        <v>53</v>
      </c>
      <c r="E14" s="9" t="str">
        <f t="shared" si="0"/>
        <v>Oui</v>
      </c>
      <c r="F14" s="9"/>
      <c r="G14" s="9" t="s">
        <v>42</v>
      </c>
      <c r="H14" s="17">
        <v>2</v>
      </c>
      <c r="I14" s="17">
        <v>2</v>
      </c>
      <c r="J14" s="17">
        <v>1</v>
      </c>
      <c r="K14" s="17">
        <v>2</v>
      </c>
      <c r="L14" s="10">
        <f>AVERAGE(H14:K14)</f>
        <v>1.75</v>
      </c>
      <c r="M14" s="11"/>
      <c r="N14" s="8">
        <v>2019</v>
      </c>
      <c r="O14" s="8" t="s">
        <v>32</v>
      </c>
      <c r="P14" s="8" t="s">
        <v>55</v>
      </c>
      <c r="Q14" s="20" t="s">
        <v>56</v>
      </c>
      <c r="R14" s="8" t="str">
        <f>VLOOKUP(C14,'[1]Familles d''Achats'!A$2:B$26,2,TRUE)</f>
        <v>Claire Martin</v>
      </c>
      <c r="S14" s="22" t="s">
        <v>57</v>
      </c>
      <c r="T14" s="8" t="s">
        <v>35</v>
      </c>
      <c r="U14" s="8" t="s">
        <v>36</v>
      </c>
    </row>
    <row r="15" spans="1:21" s="7" customFormat="1" ht="15" customHeight="1" x14ac:dyDescent="0.25">
      <c r="A15" s="8" t="s">
        <v>54</v>
      </c>
      <c r="B15" s="8" t="s">
        <v>22</v>
      </c>
      <c r="C15" s="15" t="s">
        <v>40</v>
      </c>
      <c r="D15" s="16" t="s">
        <v>53</v>
      </c>
      <c r="E15" s="9" t="str">
        <f t="shared" si="0"/>
        <v>Oui</v>
      </c>
      <c r="F15" s="9"/>
      <c r="G15" s="9" t="s">
        <v>42</v>
      </c>
      <c r="H15" s="17">
        <v>2</v>
      </c>
      <c r="I15" s="17">
        <v>2</v>
      </c>
      <c r="J15" s="17">
        <v>1</v>
      </c>
      <c r="K15" s="17">
        <v>2</v>
      </c>
      <c r="L15" s="10">
        <f>AVERAGE(H15:K15)</f>
        <v>1.75</v>
      </c>
      <c r="M15" s="11"/>
      <c r="N15" s="8">
        <v>2019</v>
      </c>
      <c r="O15" s="8" t="s">
        <v>37</v>
      </c>
      <c r="P15" s="8" t="s">
        <v>55</v>
      </c>
      <c r="Q15" s="20" t="s">
        <v>56</v>
      </c>
      <c r="R15" s="8" t="str">
        <f>VLOOKUP(C15,'[1]Familles d''Achats'!A$2:B$26,2,TRUE)</f>
        <v>Claire Martin</v>
      </c>
      <c r="S15" s="22" t="s">
        <v>57</v>
      </c>
      <c r="T15" s="8" t="s">
        <v>35</v>
      </c>
      <c r="U15" s="8" t="s">
        <v>36</v>
      </c>
    </row>
    <row r="16" spans="1:21" s="7" customFormat="1" ht="15" customHeight="1" x14ac:dyDescent="0.25">
      <c r="A16" s="8" t="s">
        <v>54</v>
      </c>
      <c r="B16" s="8" t="s">
        <v>22</v>
      </c>
      <c r="C16" s="15" t="s">
        <v>40</v>
      </c>
      <c r="D16" s="16" t="s">
        <v>53</v>
      </c>
      <c r="E16" s="9" t="str">
        <f t="shared" si="0"/>
        <v>Oui</v>
      </c>
      <c r="F16" s="9"/>
      <c r="G16" s="9" t="s">
        <v>42</v>
      </c>
      <c r="H16" s="17">
        <v>2</v>
      </c>
      <c r="I16" s="17">
        <v>2</v>
      </c>
      <c r="J16" s="17">
        <v>1</v>
      </c>
      <c r="K16" s="17">
        <v>2</v>
      </c>
      <c r="L16" s="10">
        <f>AVERAGE(H16:K16)</f>
        <v>1.75</v>
      </c>
      <c r="M16" s="11"/>
      <c r="N16" s="8">
        <v>2019</v>
      </c>
      <c r="O16" s="8" t="s">
        <v>26</v>
      </c>
      <c r="P16" s="8" t="s">
        <v>55</v>
      </c>
      <c r="Q16" s="20" t="s">
        <v>56</v>
      </c>
      <c r="R16" s="8" t="str">
        <f>VLOOKUP(C16,'[1]Familles d''Achats'!A$2:B$26,2,TRUE)</f>
        <v>Claire Martin</v>
      </c>
      <c r="S16" s="22" t="s">
        <v>57</v>
      </c>
      <c r="T16" s="8" t="s">
        <v>35</v>
      </c>
      <c r="U16" s="8" t="s">
        <v>36</v>
      </c>
    </row>
    <row r="17" spans="1:21" s="7" customFormat="1" ht="15" customHeight="1" x14ac:dyDescent="0.25">
      <c r="A17" s="8" t="s">
        <v>58</v>
      </c>
      <c r="B17" s="8" t="s">
        <v>39</v>
      </c>
      <c r="C17" s="15" t="s">
        <v>59</v>
      </c>
      <c r="D17" s="16" t="s">
        <v>60</v>
      </c>
      <c r="E17" s="9" t="str">
        <f t="shared" si="0"/>
        <v>Oui</v>
      </c>
      <c r="F17" s="9"/>
      <c r="G17" s="9" t="s">
        <v>25</v>
      </c>
      <c r="H17" s="18">
        <v>1</v>
      </c>
      <c r="I17" s="18">
        <v>1</v>
      </c>
      <c r="J17" s="18">
        <v>1</v>
      </c>
      <c r="K17" s="18">
        <v>1</v>
      </c>
      <c r="L17" s="10">
        <v>1</v>
      </c>
      <c r="M17" s="11">
        <v>43741</v>
      </c>
      <c r="N17" s="8" t="s">
        <v>43</v>
      </c>
      <c r="O17" s="8" t="s">
        <v>32</v>
      </c>
      <c r="P17" s="8" t="s">
        <v>61</v>
      </c>
      <c r="Q17" s="20"/>
      <c r="R17" s="8" t="str">
        <f>VLOOKUP(C17,'[1]Familles d''Achats'!A$2:B$26,2,TRUE)</f>
        <v>Claire Martin</v>
      </c>
      <c r="S17" s="22" t="s">
        <v>62</v>
      </c>
      <c r="T17" s="8" t="s">
        <v>35</v>
      </c>
      <c r="U17" s="8" t="s">
        <v>36</v>
      </c>
    </row>
    <row r="18" spans="1:21" s="7" customFormat="1" ht="15" customHeight="1" x14ac:dyDescent="0.25">
      <c r="A18" s="8" t="s">
        <v>63</v>
      </c>
      <c r="B18" s="8" t="s">
        <v>22</v>
      </c>
      <c r="C18" s="15" t="s">
        <v>64</v>
      </c>
      <c r="D18" s="16" t="s">
        <v>65</v>
      </c>
      <c r="E18" s="9" t="str">
        <f t="shared" si="0"/>
        <v>Oui</v>
      </c>
      <c r="F18" s="9"/>
      <c r="G18" s="9" t="s">
        <v>42</v>
      </c>
      <c r="H18" s="17"/>
      <c r="I18" s="17"/>
      <c r="J18" s="17"/>
      <c r="K18" s="17"/>
      <c r="L18" s="10">
        <v>1.33</v>
      </c>
      <c r="M18" s="11">
        <v>43555</v>
      </c>
      <c r="N18" s="8">
        <v>2019</v>
      </c>
      <c r="O18" s="8" t="s">
        <v>26</v>
      </c>
      <c r="P18" s="8" t="s">
        <v>27</v>
      </c>
      <c r="Q18" s="20"/>
      <c r="R18" s="8" t="str">
        <f>VLOOKUP(C18,'[1]Familles d''Achats'!A$2:B$26,2,TRUE)</f>
        <v>Valérie Jouhaud</v>
      </c>
      <c r="S18" s="22"/>
      <c r="T18" s="8" t="s">
        <v>28</v>
      </c>
      <c r="U18" s="8"/>
    </row>
    <row r="19" spans="1:21" s="7" customFormat="1" ht="15" customHeight="1" x14ac:dyDescent="0.25">
      <c r="A19" s="8" t="s">
        <v>66</v>
      </c>
      <c r="B19" s="8" t="s">
        <v>22</v>
      </c>
      <c r="C19" s="15" t="s">
        <v>64</v>
      </c>
      <c r="D19" s="16" t="s">
        <v>65</v>
      </c>
      <c r="E19" s="9" t="str">
        <f t="shared" si="0"/>
        <v>Oui</v>
      </c>
      <c r="F19" s="9"/>
      <c r="G19" s="9" t="s">
        <v>42</v>
      </c>
      <c r="H19" s="17"/>
      <c r="I19" s="17"/>
      <c r="J19" s="17"/>
      <c r="K19" s="17"/>
      <c r="L19" s="10">
        <v>1.33</v>
      </c>
      <c r="M19" s="11">
        <v>43555</v>
      </c>
      <c r="N19" s="8">
        <v>2019</v>
      </c>
      <c r="O19" s="8" t="s">
        <v>26</v>
      </c>
      <c r="P19" s="8" t="s">
        <v>27</v>
      </c>
      <c r="Q19" s="20"/>
      <c r="R19" s="8" t="str">
        <f>VLOOKUP(C19,'[1]Familles d''Achats'!A$2:B$26,2,TRUE)</f>
        <v>Valérie Jouhaud</v>
      </c>
      <c r="S19" s="22"/>
      <c r="T19" s="8" t="s">
        <v>28</v>
      </c>
      <c r="U19" s="8"/>
    </row>
    <row r="20" spans="1:21" s="7" customFormat="1" ht="15" customHeight="1" x14ac:dyDescent="0.25">
      <c r="A20" s="8" t="s">
        <v>67</v>
      </c>
      <c r="B20" s="8" t="s">
        <v>30</v>
      </c>
      <c r="C20" s="15" t="s">
        <v>64</v>
      </c>
      <c r="D20" s="16" t="s">
        <v>65</v>
      </c>
      <c r="E20" s="9" t="str">
        <f t="shared" si="0"/>
        <v>Oui</v>
      </c>
      <c r="F20" s="9"/>
      <c r="G20" s="9" t="s">
        <v>42</v>
      </c>
      <c r="H20" s="17"/>
      <c r="I20" s="17"/>
      <c r="J20" s="17"/>
      <c r="K20" s="17"/>
      <c r="L20" s="10">
        <v>1.75</v>
      </c>
      <c r="M20" s="11">
        <v>43646</v>
      </c>
      <c r="N20" s="8">
        <v>2019</v>
      </c>
      <c r="O20" s="8" t="s">
        <v>37</v>
      </c>
      <c r="P20" s="8" t="s">
        <v>68</v>
      </c>
      <c r="Q20" s="20"/>
      <c r="R20" s="8" t="str">
        <f>VLOOKUP(C20,'[1]Familles d''Achats'!A$2:B$26,2,TRUE)</f>
        <v>Valérie Jouhaud</v>
      </c>
      <c r="S20" s="22"/>
      <c r="T20" s="8" t="s">
        <v>28</v>
      </c>
      <c r="U20" s="8"/>
    </row>
    <row r="21" spans="1:21" s="7" customFormat="1" ht="15" customHeight="1" x14ac:dyDescent="0.25">
      <c r="A21" s="8" t="s">
        <v>38</v>
      </c>
      <c r="B21" s="8" t="s">
        <v>30</v>
      </c>
      <c r="C21" s="15" t="s">
        <v>23</v>
      </c>
      <c r="D21" s="16" t="s">
        <v>69</v>
      </c>
      <c r="E21" s="9" t="str">
        <f t="shared" si="0"/>
        <v>Oui</v>
      </c>
      <c r="F21" s="9"/>
      <c r="G21" s="9" t="s">
        <v>25</v>
      </c>
      <c r="H21" s="17">
        <v>1</v>
      </c>
      <c r="I21" s="17">
        <v>2</v>
      </c>
      <c r="J21" s="17">
        <v>1</v>
      </c>
      <c r="K21" s="17">
        <v>3</v>
      </c>
      <c r="L21" s="10">
        <v>1.75</v>
      </c>
      <c r="M21" s="11">
        <v>43754</v>
      </c>
      <c r="N21" s="8">
        <v>2019</v>
      </c>
      <c r="O21" s="8" t="s">
        <v>37</v>
      </c>
      <c r="P21" s="8" t="s">
        <v>70</v>
      </c>
      <c r="Q21" s="20" t="s">
        <v>70</v>
      </c>
      <c r="R21" s="8" t="str">
        <f>VLOOKUP(C21,'[1]Familles d''Achats'!A$2:B$26,2,TRUE)</f>
        <v>Valérie Jouhaud</v>
      </c>
      <c r="S21" s="22" t="s">
        <v>71</v>
      </c>
      <c r="T21" s="8" t="s">
        <v>35</v>
      </c>
      <c r="U21" s="8" t="s">
        <v>36</v>
      </c>
    </row>
    <row r="22" spans="1:21" s="7" customFormat="1" ht="15" customHeight="1" x14ac:dyDescent="0.25">
      <c r="A22" s="8" t="s">
        <v>72</v>
      </c>
      <c r="B22" s="8" t="s">
        <v>30</v>
      </c>
      <c r="C22" s="15" t="s">
        <v>23</v>
      </c>
      <c r="D22" s="16" t="s">
        <v>69</v>
      </c>
      <c r="E22" s="9" t="str">
        <f t="shared" si="0"/>
        <v>Oui</v>
      </c>
      <c r="F22" s="9"/>
      <c r="G22" s="9" t="s">
        <v>25</v>
      </c>
      <c r="H22" s="17">
        <v>1</v>
      </c>
      <c r="I22" s="17">
        <v>2</v>
      </c>
      <c r="J22" s="17">
        <v>1</v>
      </c>
      <c r="K22" s="17">
        <v>3</v>
      </c>
      <c r="L22" s="10">
        <f>AVERAGE(H22:K22)</f>
        <v>1.75</v>
      </c>
      <c r="M22" s="11"/>
      <c r="N22" s="8">
        <v>2019</v>
      </c>
      <c r="O22" s="8" t="s">
        <v>37</v>
      </c>
      <c r="P22" s="8" t="s">
        <v>70</v>
      </c>
      <c r="Q22" s="20" t="s">
        <v>70</v>
      </c>
      <c r="R22" s="8" t="str">
        <f>VLOOKUP(C22,'[1]Familles d''Achats'!A$2:B$26,2,TRUE)</f>
        <v>Valérie Jouhaud</v>
      </c>
      <c r="S22" s="22" t="s">
        <v>71</v>
      </c>
      <c r="T22" s="8" t="s">
        <v>35</v>
      </c>
      <c r="U22" s="8" t="s">
        <v>36</v>
      </c>
    </row>
    <row r="23" spans="1:21" s="7" customFormat="1" ht="15" customHeight="1" x14ac:dyDescent="0.25">
      <c r="A23" s="8" t="s">
        <v>72</v>
      </c>
      <c r="B23" s="8" t="s">
        <v>30</v>
      </c>
      <c r="C23" s="15" t="s">
        <v>73</v>
      </c>
      <c r="D23" s="16" t="s">
        <v>74</v>
      </c>
      <c r="E23" s="9" t="str">
        <f t="shared" si="0"/>
        <v>Oui</v>
      </c>
      <c r="F23" s="9"/>
      <c r="G23" s="9" t="s">
        <v>42</v>
      </c>
      <c r="H23" s="17">
        <v>1</v>
      </c>
      <c r="I23" s="17">
        <v>1</v>
      </c>
      <c r="J23" s="17">
        <v>1</v>
      </c>
      <c r="K23" s="17">
        <v>3</v>
      </c>
      <c r="L23" s="10">
        <f>AVERAGE(H23:K23)</f>
        <v>1.5</v>
      </c>
      <c r="M23" s="11">
        <v>43767</v>
      </c>
      <c r="N23" s="8">
        <v>2019</v>
      </c>
      <c r="O23" s="8" t="s">
        <v>32</v>
      </c>
      <c r="P23" s="8" t="s">
        <v>70</v>
      </c>
      <c r="Q23" s="20" t="s">
        <v>70</v>
      </c>
      <c r="R23" s="8" t="str">
        <f>VLOOKUP(C23,'[1]Familles d''Achats'!A$2:B$26,2,TRUE)</f>
        <v>Valérie Jouhaud</v>
      </c>
      <c r="S23" s="22" t="s">
        <v>75</v>
      </c>
      <c r="T23" s="8" t="s">
        <v>35</v>
      </c>
      <c r="U23" s="8" t="s">
        <v>36</v>
      </c>
    </row>
    <row r="24" spans="1:21" s="7" customFormat="1" ht="15" customHeight="1" x14ac:dyDescent="0.25">
      <c r="A24" s="8" t="s">
        <v>38</v>
      </c>
      <c r="B24" s="8" t="s">
        <v>30</v>
      </c>
      <c r="C24" s="15" t="s">
        <v>23</v>
      </c>
      <c r="D24" s="16" t="s">
        <v>76</v>
      </c>
      <c r="E24" s="9" t="str">
        <f t="shared" si="0"/>
        <v>Oui</v>
      </c>
      <c r="F24" s="9"/>
      <c r="G24" s="9" t="s">
        <v>25</v>
      </c>
      <c r="H24" s="17">
        <v>1</v>
      </c>
      <c r="I24" s="17">
        <v>2</v>
      </c>
      <c r="J24" s="17">
        <v>1</v>
      </c>
      <c r="K24" s="17">
        <v>3</v>
      </c>
      <c r="L24" s="10">
        <v>1.75</v>
      </c>
      <c r="M24" s="11">
        <v>43754</v>
      </c>
      <c r="N24" s="8">
        <v>2019</v>
      </c>
      <c r="O24" s="8" t="s">
        <v>37</v>
      </c>
      <c r="P24" s="8" t="s">
        <v>70</v>
      </c>
      <c r="Q24" s="20" t="s">
        <v>70</v>
      </c>
      <c r="R24" s="8" t="str">
        <f>VLOOKUP(C24,'[1]Familles d''Achats'!A$2:B$26,2,TRUE)</f>
        <v>Valérie Jouhaud</v>
      </c>
      <c r="S24" s="22" t="s">
        <v>77</v>
      </c>
      <c r="T24" s="8" t="s">
        <v>35</v>
      </c>
      <c r="U24" s="8" t="s">
        <v>36</v>
      </c>
    </row>
    <row r="25" spans="1:21" s="7" customFormat="1" ht="15" customHeight="1" x14ac:dyDescent="0.25">
      <c r="A25" s="8" t="s">
        <v>72</v>
      </c>
      <c r="B25" s="8" t="s">
        <v>30</v>
      </c>
      <c r="C25" s="15" t="s">
        <v>23</v>
      </c>
      <c r="D25" s="16" t="s">
        <v>76</v>
      </c>
      <c r="E25" s="9" t="str">
        <f t="shared" si="0"/>
        <v>Oui</v>
      </c>
      <c r="F25" s="9"/>
      <c r="G25" s="9" t="s">
        <v>25</v>
      </c>
      <c r="H25" s="17">
        <v>1</v>
      </c>
      <c r="I25" s="17">
        <v>2</v>
      </c>
      <c r="J25" s="17">
        <v>1</v>
      </c>
      <c r="K25" s="17">
        <v>3</v>
      </c>
      <c r="L25" s="10">
        <f>AVERAGE(H25:K25)</f>
        <v>1.75</v>
      </c>
      <c r="M25" s="11">
        <v>43767</v>
      </c>
      <c r="N25" s="8">
        <v>2019</v>
      </c>
      <c r="O25" s="8" t="s">
        <v>32</v>
      </c>
      <c r="P25" s="8" t="s">
        <v>70</v>
      </c>
      <c r="Q25" s="20" t="s">
        <v>70</v>
      </c>
      <c r="R25" s="8" t="str">
        <f>VLOOKUP(C25,'[1]Familles d''Achats'!A$2:B$26,2,TRUE)</f>
        <v>Valérie Jouhaud</v>
      </c>
      <c r="S25" s="22" t="s">
        <v>78</v>
      </c>
      <c r="T25" s="8" t="s">
        <v>35</v>
      </c>
      <c r="U25" s="8" t="s">
        <v>36</v>
      </c>
    </row>
    <row r="26" spans="1:21" s="7" customFormat="1" ht="15" customHeight="1" x14ac:dyDescent="0.25">
      <c r="A26" s="8" t="s">
        <v>72</v>
      </c>
      <c r="B26" s="8" t="s">
        <v>30</v>
      </c>
      <c r="C26" s="15" t="s">
        <v>23</v>
      </c>
      <c r="D26" s="16" t="s">
        <v>76</v>
      </c>
      <c r="E26" s="9" t="str">
        <f t="shared" si="0"/>
        <v>Oui</v>
      </c>
      <c r="F26" s="9"/>
      <c r="G26" s="9" t="s">
        <v>25</v>
      </c>
      <c r="H26" s="17">
        <v>1</v>
      </c>
      <c r="I26" s="17">
        <v>2</v>
      </c>
      <c r="J26" s="17">
        <v>1</v>
      </c>
      <c r="K26" s="17">
        <v>3</v>
      </c>
      <c r="L26" s="10">
        <f>AVERAGE(H26:K26)</f>
        <v>1.75</v>
      </c>
      <c r="M26" s="11"/>
      <c r="N26" s="8">
        <v>2019</v>
      </c>
      <c r="O26" s="8" t="s">
        <v>37</v>
      </c>
      <c r="P26" s="8" t="s">
        <v>70</v>
      </c>
      <c r="Q26" s="20" t="s">
        <v>70</v>
      </c>
      <c r="R26" s="8" t="str">
        <f>VLOOKUP(C26,'[1]Familles d''Achats'!A$2:B$26,2,TRUE)</f>
        <v>Valérie Jouhaud</v>
      </c>
      <c r="S26" s="22" t="s">
        <v>77</v>
      </c>
      <c r="T26" s="8" t="s">
        <v>35</v>
      </c>
      <c r="U26" s="8" t="s">
        <v>36</v>
      </c>
    </row>
    <row r="27" spans="1:21" s="7" customFormat="1" ht="15" customHeight="1" x14ac:dyDescent="0.25">
      <c r="A27" s="8" t="s">
        <v>79</v>
      </c>
      <c r="B27" s="8" t="s">
        <v>22</v>
      </c>
      <c r="C27" s="15" t="s">
        <v>80</v>
      </c>
      <c r="D27" s="16" t="s">
        <v>81</v>
      </c>
      <c r="E27" s="9" t="str">
        <f t="shared" si="0"/>
        <v>Oui</v>
      </c>
      <c r="F27" s="9"/>
      <c r="G27" s="9" t="s">
        <v>25</v>
      </c>
      <c r="H27" s="18">
        <v>1.33</v>
      </c>
      <c r="I27" s="17"/>
      <c r="J27" s="17"/>
      <c r="K27" s="17"/>
      <c r="L27" s="10">
        <v>1.33</v>
      </c>
      <c r="M27" s="11">
        <v>43555</v>
      </c>
      <c r="N27" s="8">
        <v>2019</v>
      </c>
      <c r="O27" s="8" t="s">
        <v>26</v>
      </c>
      <c r="P27" s="8" t="s">
        <v>27</v>
      </c>
      <c r="Q27" s="20"/>
      <c r="R27" s="8" t="str">
        <f>VLOOKUP(C27,'[1]Familles d''Achats'!A$2:B$26,2,TRUE)</f>
        <v>Marie-Helene Denaux</v>
      </c>
      <c r="S27" s="22" t="s">
        <v>82</v>
      </c>
      <c r="T27" s="8" t="s">
        <v>28</v>
      </c>
      <c r="U27" s="8"/>
    </row>
    <row r="28" spans="1:21" s="7" customFormat="1" ht="15" customHeight="1" x14ac:dyDescent="0.25">
      <c r="A28" s="8" t="s">
        <v>79</v>
      </c>
      <c r="B28" s="8" t="s">
        <v>22</v>
      </c>
      <c r="C28" s="15" t="s">
        <v>80</v>
      </c>
      <c r="D28" s="16" t="s">
        <v>81</v>
      </c>
      <c r="E28" s="9" t="str">
        <f t="shared" si="0"/>
        <v>Oui</v>
      </c>
      <c r="F28" s="9"/>
      <c r="G28" s="9" t="s">
        <v>25</v>
      </c>
      <c r="H28" s="18">
        <v>1.33</v>
      </c>
      <c r="I28" s="17"/>
      <c r="J28" s="17"/>
      <c r="K28" s="17"/>
      <c r="L28" s="10">
        <v>1.33</v>
      </c>
      <c r="M28" s="11">
        <v>43646</v>
      </c>
      <c r="N28" s="8">
        <v>2019</v>
      </c>
      <c r="O28" s="8" t="s">
        <v>37</v>
      </c>
      <c r="P28" s="8" t="s">
        <v>27</v>
      </c>
      <c r="Q28" s="20"/>
      <c r="R28" s="8" t="str">
        <f>VLOOKUP(C28,'[1]Familles d''Achats'!A$2:B$26,2,TRUE)</f>
        <v>Marie-Helene Denaux</v>
      </c>
      <c r="S28" s="22" t="s">
        <v>82</v>
      </c>
      <c r="T28" s="8" t="s">
        <v>28</v>
      </c>
      <c r="U28" s="8"/>
    </row>
    <row r="29" spans="1:21" s="7" customFormat="1" ht="15" customHeight="1" x14ac:dyDescent="0.25">
      <c r="A29" s="8" t="s">
        <v>29</v>
      </c>
      <c r="B29" s="8" t="s">
        <v>30</v>
      </c>
      <c r="C29" s="15" t="s">
        <v>40</v>
      </c>
      <c r="D29" s="16" t="s">
        <v>83</v>
      </c>
      <c r="E29" s="9" t="str">
        <f t="shared" si="0"/>
        <v>Oui</v>
      </c>
      <c r="F29" s="9"/>
      <c r="G29" s="9" t="s">
        <v>42</v>
      </c>
      <c r="H29" s="17">
        <v>1</v>
      </c>
      <c r="I29" s="17">
        <v>1</v>
      </c>
      <c r="J29" s="17">
        <v>1</v>
      </c>
      <c r="K29" s="17">
        <v>1</v>
      </c>
      <c r="L29" s="10">
        <f>AVERAGE(H29:K29)</f>
        <v>1</v>
      </c>
      <c r="M29" s="11"/>
      <c r="N29" s="8">
        <v>2019</v>
      </c>
      <c r="O29" s="8" t="s">
        <v>37</v>
      </c>
      <c r="P29" s="8"/>
      <c r="Q29" s="20" t="s">
        <v>33</v>
      </c>
      <c r="R29" s="8" t="str">
        <f>VLOOKUP(C29,'[1]Familles d''Achats'!A$2:B$26,2,TRUE)</f>
        <v>Claire Martin</v>
      </c>
      <c r="S29" s="22" t="s">
        <v>47</v>
      </c>
      <c r="T29" s="8" t="s">
        <v>35</v>
      </c>
      <c r="U29" s="8" t="s">
        <v>36</v>
      </c>
    </row>
    <row r="30" spans="1:21" s="7" customFormat="1" ht="15" customHeight="1" x14ac:dyDescent="0.25">
      <c r="A30" s="8" t="s">
        <v>29</v>
      </c>
      <c r="B30" s="8" t="s">
        <v>30</v>
      </c>
      <c r="C30" s="15" t="s">
        <v>40</v>
      </c>
      <c r="D30" s="16" t="s">
        <v>83</v>
      </c>
      <c r="E30" s="9" t="str">
        <f t="shared" si="0"/>
        <v>Oui</v>
      </c>
      <c r="F30" s="9"/>
      <c r="G30" s="9" t="s">
        <v>42</v>
      </c>
      <c r="H30" s="17">
        <v>1</v>
      </c>
      <c r="I30" s="17">
        <v>1</v>
      </c>
      <c r="J30" s="17">
        <v>1</v>
      </c>
      <c r="K30" s="17">
        <v>1</v>
      </c>
      <c r="L30" s="10">
        <f>AVERAGE(H30:K30)</f>
        <v>1</v>
      </c>
      <c r="M30" s="11"/>
      <c r="N30" s="8">
        <v>2019</v>
      </c>
      <c r="O30" s="8" t="s">
        <v>26</v>
      </c>
      <c r="P30" s="8"/>
      <c r="Q30" s="20" t="s">
        <v>33</v>
      </c>
      <c r="R30" s="8" t="str">
        <f>VLOOKUP(C30,'[1]Familles d''Achats'!A$2:B$26,2,TRUE)</f>
        <v>Claire Martin</v>
      </c>
      <c r="S30" s="22" t="s">
        <v>47</v>
      </c>
      <c r="T30" s="8" t="s">
        <v>35</v>
      </c>
      <c r="U30" s="8" t="s">
        <v>36</v>
      </c>
    </row>
    <row r="31" spans="1:21" s="7" customFormat="1" ht="15" customHeight="1" x14ac:dyDescent="0.25">
      <c r="A31" s="8" t="s">
        <v>84</v>
      </c>
      <c r="B31" s="8" t="s">
        <v>52</v>
      </c>
      <c r="C31" s="15" t="s">
        <v>40</v>
      </c>
      <c r="D31" s="16" t="s">
        <v>83</v>
      </c>
      <c r="E31" s="9" t="str">
        <f t="shared" si="0"/>
        <v>Oui</v>
      </c>
      <c r="F31" s="9"/>
      <c r="G31" s="9" t="s">
        <v>42</v>
      </c>
      <c r="H31" s="17">
        <v>1</v>
      </c>
      <c r="I31" s="17">
        <v>1</v>
      </c>
      <c r="J31" s="17">
        <v>1</v>
      </c>
      <c r="K31" s="17">
        <v>1</v>
      </c>
      <c r="L31" s="10">
        <f>AVERAGE(H31:K31)</f>
        <v>1</v>
      </c>
      <c r="M31" s="11">
        <v>43775</v>
      </c>
      <c r="N31" s="8">
        <v>2019</v>
      </c>
      <c r="O31" s="8" t="s">
        <v>32</v>
      </c>
      <c r="P31" s="8" t="s">
        <v>85</v>
      </c>
      <c r="Q31" s="20" t="s">
        <v>86</v>
      </c>
      <c r="R31" s="8" t="str">
        <f>VLOOKUP(C31,'[1]Familles d''Achats'!A$2:B$26,2,TRUE)</f>
        <v>Claire Martin</v>
      </c>
      <c r="S31" s="22" t="s">
        <v>87</v>
      </c>
      <c r="T31" s="8" t="s">
        <v>35</v>
      </c>
      <c r="U31" s="8" t="s">
        <v>36</v>
      </c>
    </row>
    <row r="32" spans="1:21" s="7" customFormat="1" ht="15" customHeight="1" x14ac:dyDescent="0.25">
      <c r="A32" s="8" t="s">
        <v>88</v>
      </c>
      <c r="B32" s="8" t="s">
        <v>39</v>
      </c>
      <c r="C32" s="15" t="s">
        <v>64</v>
      </c>
      <c r="D32" s="16" t="s">
        <v>89</v>
      </c>
      <c r="E32" s="9" t="str">
        <f t="shared" si="0"/>
        <v>Oui</v>
      </c>
      <c r="F32" s="9"/>
      <c r="G32" s="9" t="s">
        <v>25</v>
      </c>
      <c r="H32" s="17">
        <v>1.33</v>
      </c>
      <c r="I32" s="17">
        <v>1.33</v>
      </c>
      <c r="J32" s="17">
        <v>1.33</v>
      </c>
      <c r="K32" s="17">
        <v>1.33</v>
      </c>
      <c r="L32" s="10">
        <v>1.33</v>
      </c>
      <c r="M32" s="11">
        <v>43555</v>
      </c>
      <c r="N32" s="8">
        <v>2019</v>
      </c>
      <c r="O32" s="8" t="s">
        <v>26</v>
      </c>
      <c r="P32" s="8" t="s">
        <v>90</v>
      </c>
      <c r="Q32" s="20"/>
      <c r="R32" s="8" t="str">
        <f>VLOOKUP(C32,'[1]Familles d''Achats'!A$2:B$26,2,TRUE)</f>
        <v>Valérie Jouhaud</v>
      </c>
      <c r="S32" s="22"/>
      <c r="T32" s="8" t="s">
        <v>28</v>
      </c>
      <c r="U32" s="8"/>
    </row>
    <row r="33" spans="1:21" s="7" customFormat="1" ht="15" customHeight="1" x14ac:dyDescent="0.25">
      <c r="A33" s="8" t="s">
        <v>88</v>
      </c>
      <c r="B33" s="8" t="s">
        <v>39</v>
      </c>
      <c r="C33" s="15" t="s">
        <v>64</v>
      </c>
      <c r="D33" s="16" t="s">
        <v>89</v>
      </c>
      <c r="E33" s="9" t="str">
        <f t="shared" si="0"/>
        <v>Oui</v>
      </c>
      <c r="F33" s="9"/>
      <c r="G33" s="9" t="s">
        <v>25</v>
      </c>
      <c r="H33" s="17">
        <v>1.33</v>
      </c>
      <c r="I33" s="17">
        <v>1.33</v>
      </c>
      <c r="J33" s="17">
        <v>1.33</v>
      </c>
      <c r="K33" s="17">
        <v>1.33</v>
      </c>
      <c r="L33" s="10">
        <v>1.33</v>
      </c>
      <c r="M33" s="11">
        <v>43646</v>
      </c>
      <c r="N33" s="8">
        <v>2019</v>
      </c>
      <c r="O33" s="8" t="s">
        <v>37</v>
      </c>
      <c r="P33" s="8" t="s">
        <v>90</v>
      </c>
      <c r="Q33" s="20"/>
      <c r="R33" s="8" t="str">
        <f>VLOOKUP(C33,'[1]Familles d''Achats'!A$2:B$26,2,TRUE)</f>
        <v>Valérie Jouhaud</v>
      </c>
      <c r="S33" s="22"/>
      <c r="T33" s="8" t="s">
        <v>28</v>
      </c>
      <c r="U33" s="8"/>
    </row>
    <row r="34" spans="1:21" s="7" customFormat="1" ht="15" customHeight="1" x14ac:dyDescent="0.25">
      <c r="A34" s="8" t="s">
        <v>91</v>
      </c>
      <c r="B34" s="8" t="s">
        <v>30</v>
      </c>
      <c r="C34" s="15" t="s">
        <v>92</v>
      </c>
      <c r="D34" s="16" t="s">
        <v>93</v>
      </c>
      <c r="E34" s="9" t="str">
        <f t="shared" si="0"/>
        <v>Oui</v>
      </c>
      <c r="F34" s="9"/>
      <c r="G34" s="9" t="s">
        <v>42</v>
      </c>
      <c r="H34" s="17">
        <v>1</v>
      </c>
      <c r="I34" s="17">
        <v>2</v>
      </c>
      <c r="J34" s="17">
        <v>2</v>
      </c>
      <c r="K34" s="17">
        <v>2</v>
      </c>
      <c r="L34" s="10">
        <f>AVERAGE(H34:K34)</f>
        <v>1.75</v>
      </c>
      <c r="M34" s="11">
        <v>43781</v>
      </c>
      <c r="N34" s="8">
        <v>2019</v>
      </c>
      <c r="O34" s="8" t="s">
        <v>32</v>
      </c>
      <c r="P34" s="8" t="s">
        <v>94</v>
      </c>
      <c r="Q34" s="20" t="s">
        <v>94</v>
      </c>
      <c r="R34" s="8" t="str">
        <f>VLOOKUP(C34,'[1]Familles d''Achats'!A$2:B$26,2,TRUE)</f>
        <v>Claire Martin</v>
      </c>
      <c r="S34" s="22" t="s">
        <v>95</v>
      </c>
      <c r="T34" s="8" t="s">
        <v>35</v>
      </c>
      <c r="U34" s="8" t="s">
        <v>36</v>
      </c>
    </row>
    <row r="35" spans="1:21" s="7" customFormat="1" ht="15" customHeight="1" x14ac:dyDescent="0.25">
      <c r="A35" s="8" t="s">
        <v>88</v>
      </c>
      <c r="B35" s="8" t="s">
        <v>39</v>
      </c>
      <c r="C35" s="14" t="s">
        <v>73</v>
      </c>
      <c r="D35" s="16" t="s">
        <v>96</v>
      </c>
      <c r="E35" s="9" t="str">
        <f t="shared" si="0"/>
        <v>Oui</v>
      </c>
      <c r="F35" s="9"/>
      <c r="G35" s="9" t="s">
        <v>25</v>
      </c>
      <c r="H35" s="17">
        <v>1.33</v>
      </c>
      <c r="I35" s="17">
        <v>1.33</v>
      </c>
      <c r="J35" s="17">
        <v>1.33</v>
      </c>
      <c r="K35" s="17">
        <v>1.33</v>
      </c>
      <c r="L35" s="10">
        <v>1.33</v>
      </c>
      <c r="M35" s="11">
        <v>43555</v>
      </c>
      <c r="N35" s="8">
        <v>2019</v>
      </c>
      <c r="O35" s="8" t="s">
        <v>26</v>
      </c>
      <c r="P35" s="8" t="s">
        <v>90</v>
      </c>
      <c r="Q35" s="20"/>
      <c r="R35" s="8" t="str">
        <f>VLOOKUP(C35,'[1]Familles d''Achats'!A$2:B$26,2,TRUE)</f>
        <v>Valérie Jouhaud</v>
      </c>
      <c r="S35" s="22"/>
      <c r="T35" s="8" t="s">
        <v>28</v>
      </c>
      <c r="U35" s="8"/>
    </row>
    <row r="36" spans="1:21" s="7" customFormat="1" ht="15" customHeight="1" x14ac:dyDescent="0.25">
      <c r="A36" s="8" t="s">
        <v>88</v>
      </c>
      <c r="B36" s="8" t="s">
        <v>39</v>
      </c>
      <c r="C36" s="14" t="s">
        <v>73</v>
      </c>
      <c r="D36" s="16" t="s">
        <v>96</v>
      </c>
      <c r="E36" s="9" t="str">
        <f t="shared" si="0"/>
        <v>Oui</v>
      </c>
      <c r="F36" s="9"/>
      <c r="G36" s="9" t="s">
        <v>25</v>
      </c>
      <c r="H36" s="17">
        <v>1.33</v>
      </c>
      <c r="I36" s="17">
        <v>1.33</v>
      </c>
      <c r="J36" s="17">
        <v>1.33</v>
      </c>
      <c r="K36" s="17">
        <v>1.33</v>
      </c>
      <c r="L36" s="10">
        <v>1.33</v>
      </c>
      <c r="M36" s="11">
        <v>43646</v>
      </c>
      <c r="N36" s="8">
        <v>2019</v>
      </c>
      <c r="O36" s="8" t="s">
        <v>37</v>
      </c>
      <c r="P36" s="8" t="s">
        <v>90</v>
      </c>
      <c r="Q36" s="20"/>
      <c r="R36" s="8" t="str">
        <f>VLOOKUP(C36,'[1]Familles d''Achats'!A$2:B$26,2,TRUE)</f>
        <v>Valérie Jouhaud</v>
      </c>
      <c r="S36" s="22"/>
      <c r="T36" s="8" t="s">
        <v>28</v>
      </c>
      <c r="U36" s="8"/>
    </row>
    <row r="37" spans="1:21" s="7" customFormat="1" ht="15" customHeight="1" x14ac:dyDescent="0.25">
      <c r="A37" s="8" t="s">
        <v>97</v>
      </c>
      <c r="B37" s="8" t="s">
        <v>30</v>
      </c>
      <c r="C37" s="15" t="s">
        <v>73</v>
      </c>
      <c r="D37" s="16" t="s">
        <v>96</v>
      </c>
      <c r="E37" s="9" t="str">
        <f t="shared" si="0"/>
        <v>Oui</v>
      </c>
      <c r="F37" s="9"/>
      <c r="G37" s="9" t="s">
        <v>25</v>
      </c>
      <c r="H37" s="17">
        <v>1.33</v>
      </c>
      <c r="I37" s="17">
        <v>1.33</v>
      </c>
      <c r="J37" s="17">
        <v>1.33</v>
      </c>
      <c r="K37" s="17">
        <v>1.33</v>
      </c>
      <c r="L37" s="10">
        <v>1.33</v>
      </c>
      <c r="M37" s="11">
        <v>43555</v>
      </c>
      <c r="N37" s="8">
        <v>2019</v>
      </c>
      <c r="O37" s="8" t="s">
        <v>26</v>
      </c>
      <c r="P37" s="8" t="s">
        <v>98</v>
      </c>
      <c r="Q37" s="20"/>
      <c r="R37" s="8" t="str">
        <f>VLOOKUP(C37,'[1]Familles d''Achats'!A$2:B$26,2,TRUE)</f>
        <v>Valérie Jouhaud</v>
      </c>
      <c r="S37" s="22"/>
      <c r="T37" s="8" t="s">
        <v>28</v>
      </c>
      <c r="U37" s="8"/>
    </row>
    <row r="38" spans="1:21" s="7" customFormat="1" ht="15" customHeight="1" x14ac:dyDescent="0.25">
      <c r="A38" s="8" t="s">
        <v>97</v>
      </c>
      <c r="B38" s="8" t="s">
        <v>30</v>
      </c>
      <c r="C38" s="15" t="s">
        <v>73</v>
      </c>
      <c r="D38" s="16" t="s">
        <v>96</v>
      </c>
      <c r="E38" s="9" t="str">
        <f t="shared" si="0"/>
        <v>Oui</v>
      </c>
      <c r="F38" s="9"/>
      <c r="G38" s="9" t="s">
        <v>25</v>
      </c>
      <c r="H38" s="17">
        <v>1.33</v>
      </c>
      <c r="I38" s="17">
        <v>1.33</v>
      </c>
      <c r="J38" s="17">
        <v>1.33</v>
      </c>
      <c r="K38" s="17">
        <v>1.33</v>
      </c>
      <c r="L38" s="10">
        <v>1.33</v>
      </c>
      <c r="M38" s="11">
        <v>43646</v>
      </c>
      <c r="N38" s="8">
        <v>2019</v>
      </c>
      <c r="O38" s="8" t="s">
        <v>37</v>
      </c>
      <c r="P38" s="8" t="s">
        <v>98</v>
      </c>
      <c r="Q38" s="20"/>
      <c r="R38" s="8" t="str">
        <f>VLOOKUP(C38,'[1]Familles d''Achats'!A$2:B$26,2,TRUE)</f>
        <v>Valérie Jouhaud</v>
      </c>
      <c r="S38" s="22"/>
      <c r="T38" s="8" t="s">
        <v>28</v>
      </c>
      <c r="U38" s="8"/>
    </row>
    <row r="39" spans="1:21" s="7" customFormat="1" ht="15" customHeight="1" x14ac:dyDescent="0.25">
      <c r="A39" s="8" t="s">
        <v>79</v>
      </c>
      <c r="B39" s="8" t="s">
        <v>22</v>
      </c>
      <c r="C39" s="14" t="s">
        <v>80</v>
      </c>
      <c r="D39" s="16" t="s">
        <v>99</v>
      </c>
      <c r="E39" s="9" t="str">
        <f t="shared" si="0"/>
        <v>Oui</v>
      </c>
      <c r="F39" s="9"/>
      <c r="G39" s="9" t="s">
        <v>42</v>
      </c>
      <c r="H39" s="17">
        <v>1.33</v>
      </c>
      <c r="I39" s="17">
        <v>1.33</v>
      </c>
      <c r="J39" s="17">
        <v>1.33</v>
      </c>
      <c r="K39" s="17">
        <v>1.33</v>
      </c>
      <c r="L39" s="10">
        <v>1.33</v>
      </c>
      <c r="M39" s="11">
        <v>43555</v>
      </c>
      <c r="N39" s="8">
        <v>2019</v>
      </c>
      <c r="O39" s="8" t="s">
        <v>26</v>
      </c>
      <c r="P39" s="8" t="s">
        <v>100</v>
      </c>
      <c r="Q39" s="20"/>
      <c r="R39" s="8" t="str">
        <f>VLOOKUP(C39,'[1]Familles d''Achats'!A$2:B$26,2,TRUE)</f>
        <v>Marie-Helene Denaux</v>
      </c>
      <c r="S39" s="22"/>
      <c r="T39" s="8" t="s">
        <v>28</v>
      </c>
      <c r="U39" s="8"/>
    </row>
    <row r="40" spans="1:21" s="7" customFormat="1" ht="15" customHeight="1" x14ac:dyDescent="0.25">
      <c r="A40" s="8" t="s">
        <v>79</v>
      </c>
      <c r="B40" s="8" t="s">
        <v>22</v>
      </c>
      <c r="C40" s="14" t="s">
        <v>80</v>
      </c>
      <c r="D40" s="16" t="s">
        <v>99</v>
      </c>
      <c r="E40" s="9" t="str">
        <f t="shared" si="0"/>
        <v>Oui</v>
      </c>
      <c r="F40" s="9"/>
      <c r="G40" s="9" t="s">
        <v>42</v>
      </c>
      <c r="H40" s="17">
        <v>1.33</v>
      </c>
      <c r="I40" s="17">
        <v>1.33</v>
      </c>
      <c r="J40" s="17">
        <v>1.33</v>
      </c>
      <c r="K40" s="17">
        <v>1.33</v>
      </c>
      <c r="L40" s="10">
        <v>1.33</v>
      </c>
      <c r="M40" s="11">
        <v>43646</v>
      </c>
      <c r="N40" s="8">
        <v>2019</v>
      </c>
      <c r="O40" s="8" t="s">
        <v>37</v>
      </c>
      <c r="P40" s="8" t="s">
        <v>100</v>
      </c>
      <c r="Q40" s="20"/>
      <c r="R40" s="8" t="str">
        <f>VLOOKUP(C40,'[1]Familles d''Achats'!A$2:B$26,2,TRUE)</f>
        <v>Marie-Helene Denaux</v>
      </c>
      <c r="S40" s="22"/>
      <c r="T40" s="8" t="s">
        <v>28</v>
      </c>
      <c r="U40" s="8"/>
    </row>
    <row r="41" spans="1:21" s="7" customFormat="1" ht="15" customHeight="1" x14ac:dyDescent="0.25">
      <c r="A41" s="8" t="s">
        <v>54</v>
      </c>
      <c r="B41" s="8" t="s">
        <v>22</v>
      </c>
      <c r="C41" s="15" t="s">
        <v>80</v>
      </c>
      <c r="D41" s="16" t="s">
        <v>99</v>
      </c>
      <c r="E41" s="9" t="str">
        <f t="shared" si="0"/>
        <v>Oui</v>
      </c>
      <c r="F41" s="9"/>
      <c r="G41" s="9" t="s">
        <v>42</v>
      </c>
      <c r="H41" s="19">
        <v>1</v>
      </c>
      <c r="I41" s="19">
        <v>1</v>
      </c>
      <c r="J41" s="19">
        <v>1</v>
      </c>
      <c r="K41" s="19">
        <v>1</v>
      </c>
      <c r="L41" s="13">
        <v>1</v>
      </c>
      <c r="M41" s="11">
        <v>43727</v>
      </c>
      <c r="N41" s="8">
        <v>2019</v>
      </c>
      <c r="O41" s="8" t="s">
        <v>32</v>
      </c>
      <c r="P41" s="8" t="s">
        <v>27</v>
      </c>
      <c r="Q41" s="20"/>
      <c r="R41" s="8" t="str">
        <f>VLOOKUP(C41,'[1]Familles d''Achats'!A$2:B$26,2,TRUE)</f>
        <v>Marie-Helene Denaux</v>
      </c>
      <c r="S41" s="22" t="s">
        <v>101</v>
      </c>
      <c r="T41" s="8" t="s">
        <v>35</v>
      </c>
      <c r="U41" s="8" t="s">
        <v>36</v>
      </c>
    </row>
    <row r="42" spans="1:21" s="7" customFormat="1" ht="15" customHeight="1" x14ac:dyDescent="0.25">
      <c r="A42" s="8" t="s">
        <v>21</v>
      </c>
      <c r="B42" s="8" t="s">
        <v>22</v>
      </c>
      <c r="C42" s="15" t="s">
        <v>80</v>
      </c>
      <c r="D42" s="16" t="s">
        <v>99</v>
      </c>
      <c r="E42" s="9" t="str">
        <f t="shared" si="0"/>
        <v>Oui</v>
      </c>
      <c r="F42" s="9"/>
      <c r="G42" s="9" t="s">
        <v>42</v>
      </c>
      <c r="H42" s="17">
        <v>1.33</v>
      </c>
      <c r="I42" s="17">
        <v>1.33</v>
      </c>
      <c r="J42" s="17">
        <v>1.33</v>
      </c>
      <c r="K42" s="17">
        <v>1.33</v>
      </c>
      <c r="L42" s="10">
        <v>1.33</v>
      </c>
      <c r="M42" s="11">
        <v>43555</v>
      </c>
      <c r="N42" s="8">
        <v>2019</v>
      </c>
      <c r="O42" s="8" t="s">
        <v>26</v>
      </c>
      <c r="P42" s="8" t="s">
        <v>27</v>
      </c>
      <c r="Q42" s="20"/>
      <c r="R42" s="8" t="str">
        <f>VLOOKUP(C42,'[1]Familles d''Achats'!A$2:B$26,2,TRUE)</f>
        <v>Marie-Helene Denaux</v>
      </c>
      <c r="S42" s="22"/>
      <c r="T42" s="8" t="s">
        <v>28</v>
      </c>
      <c r="U42" s="8"/>
    </row>
    <row r="43" spans="1:21" s="7" customFormat="1" ht="15" customHeight="1" x14ac:dyDescent="0.25">
      <c r="A43" s="8" t="s">
        <v>21</v>
      </c>
      <c r="B43" s="8" t="s">
        <v>22</v>
      </c>
      <c r="C43" s="15" t="s">
        <v>80</v>
      </c>
      <c r="D43" s="16" t="s">
        <v>99</v>
      </c>
      <c r="E43" s="9" t="str">
        <f t="shared" si="0"/>
        <v>Oui</v>
      </c>
      <c r="F43" s="9"/>
      <c r="G43" s="9" t="s">
        <v>42</v>
      </c>
      <c r="H43" s="17">
        <v>1.33</v>
      </c>
      <c r="I43" s="17">
        <v>1.33</v>
      </c>
      <c r="J43" s="17">
        <v>1.33</v>
      </c>
      <c r="K43" s="17">
        <v>1.33</v>
      </c>
      <c r="L43" s="10">
        <v>1.33</v>
      </c>
      <c r="M43" s="11">
        <v>43646</v>
      </c>
      <c r="N43" s="8">
        <v>2019</v>
      </c>
      <c r="O43" s="8" t="s">
        <v>37</v>
      </c>
      <c r="P43" s="8" t="s">
        <v>27</v>
      </c>
      <c r="Q43" s="20"/>
      <c r="R43" s="8" t="str">
        <f>VLOOKUP(C43,'[1]Familles d''Achats'!A$2:B$26,2,TRUE)</f>
        <v>Marie-Helene Denaux</v>
      </c>
      <c r="S43" s="22"/>
      <c r="T43" s="8" t="s">
        <v>28</v>
      </c>
      <c r="U43" s="8"/>
    </row>
    <row r="44" spans="1:21" s="7" customFormat="1" ht="15" customHeight="1" x14ac:dyDescent="0.25">
      <c r="A44" s="8" t="s">
        <v>97</v>
      </c>
      <c r="B44" s="8" t="s">
        <v>30</v>
      </c>
      <c r="C44" s="15" t="s">
        <v>80</v>
      </c>
      <c r="D44" s="16" t="s">
        <v>99</v>
      </c>
      <c r="E44" s="9" t="str">
        <f t="shared" si="0"/>
        <v>Oui</v>
      </c>
      <c r="F44" s="9"/>
      <c r="G44" s="9" t="s">
        <v>42</v>
      </c>
      <c r="H44" s="17">
        <v>1.33</v>
      </c>
      <c r="I44" s="17">
        <v>1.33</v>
      </c>
      <c r="J44" s="17">
        <v>2.67</v>
      </c>
      <c r="K44" s="17"/>
      <c r="L44" s="10">
        <f>AVERAGE(H44:K44)</f>
        <v>1.7766666666666666</v>
      </c>
      <c r="M44" s="11">
        <v>43555</v>
      </c>
      <c r="N44" s="8">
        <v>2019</v>
      </c>
      <c r="O44" s="8" t="s">
        <v>26</v>
      </c>
      <c r="P44" s="8" t="s">
        <v>27</v>
      </c>
      <c r="Q44" s="20"/>
      <c r="R44" s="8" t="str">
        <f>VLOOKUP(C44,'[1]Familles d''Achats'!A$2:B$26,2,TRUE)</f>
        <v>Marie-Helene Denaux</v>
      </c>
      <c r="S44" s="22"/>
      <c r="T44" s="8" t="s">
        <v>28</v>
      </c>
      <c r="U44" s="8"/>
    </row>
    <row r="45" spans="1:21" s="7" customFormat="1" ht="15" customHeight="1" x14ac:dyDescent="0.25">
      <c r="A45" s="8" t="s">
        <v>97</v>
      </c>
      <c r="B45" s="8" t="s">
        <v>30</v>
      </c>
      <c r="C45" s="15" t="s">
        <v>80</v>
      </c>
      <c r="D45" s="16" t="s">
        <v>99</v>
      </c>
      <c r="E45" s="9" t="str">
        <f t="shared" si="0"/>
        <v>Oui</v>
      </c>
      <c r="F45" s="9"/>
      <c r="G45" s="9" t="s">
        <v>42</v>
      </c>
      <c r="H45" s="17">
        <v>1.33</v>
      </c>
      <c r="I45" s="17">
        <v>1.33</v>
      </c>
      <c r="J45" s="17">
        <v>2.67</v>
      </c>
      <c r="K45" s="17"/>
      <c r="L45" s="10">
        <f>AVERAGE(H45:K45)</f>
        <v>1.7766666666666666</v>
      </c>
      <c r="M45" s="11">
        <v>43646</v>
      </c>
      <c r="N45" s="8">
        <v>2019</v>
      </c>
      <c r="O45" s="8" t="s">
        <v>37</v>
      </c>
      <c r="P45" s="8" t="s">
        <v>27</v>
      </c>
      <c r="Q45" s="20"/>
      <c r="R45" s="8" t="str">
        <f>VLOOKUP(C45,'[1]Familles d''Achats'!A$2:B$26,2,TRUE)</f>
        <v>Marie-Helene Denaux</v>
      </c>
      <c r="S45" s="22"/>
      <c r="T45" s="8" t="s">
        <v>28</v>
      </c>
      <c r="U45" s="8"/>
    </row>
    <row r="46" spans="1:21" s="7" customFormat="1" ht="15" customHeight="1" x14ac:dyDescent="0.25">
      <c r="A46" s="8" t="s">
        <v>49</v>
      </c>
      <c r="B46" s="8" t="s">
        <v>39</v>
      </c>
      <c r="C46" s="15" t="s">
        <v>80</v>
      </c>
      <c r="D46" s="16" t="s">
        <v>99</v>
      </c>
      <c r="E46" s="9" t="str">
        <f t="shared" si="0"/>
        <v>Oui</v>
      </c>
      <c r="F46" s="9"/>
      <c r="G46" s="9" t="s">
        <v>42</v>
      </c>
      <c r="H46" s="17">
        <v>1</v>
      </c>
      <c r="I46" s="17">
        <v>1</v>
      </c>
      <c r="J46" s="17">
        <v>1</v>
      </c>
      <c r="K46" s="17">
        <v>3</v>
      </c>
      <c r="L46" s="10">
        <v>1.5</v>
      </c>
      <c r="M46" s="11">
        <v>43732</v>
      </c>
      <c r="N46" s="8" t="s">
        <v>43</v>
      </c>
      <c r="O46" s="8" t="s">
        <v>32</v>
      </c>
      <c r="P46" s="8" t="s">
        <v>50</v>
      </c>
      <c r="Q46" s="20"/>
      <c r="R46" s="8" t="str">
        <f>VLOOKUP(C46,'[1]Familles d''Achats'!A$2:B$26,2,TRUE)</f>
        <v>Marie-Helene Denaux</v>
      </c>
      <c r="S46" s="22"/>
      <c r="T46" s="8" t="s">
        <v>35</v>
      </c>
      <c r="U46" s="8" t="s">
        <v>36</v>
      </c>
    </row>
    <row r="47" spans="1:21" s="7" customFormat="1" ht="15" customHeight="1" x14ac:dyDescent="0.25">
      <c r="A47" s="8" t="s">
        <v>102</v>
      </c>
      <c r="B47" s="8" t="s">
        <v>39</v>
      </c>
      <c r="C47" s="15" t="s">
        <v>80</v>
      </c>
      <c r="D47" s="16" t="s">
        <v>99</v>
      </c>
      <c r="E47" s="9" t="str">
        <f t="shared" si="0"/>
        <v>Oui</v>
      </c>
      <c r="F47" s="9"/>
      <c r="G47" s="9" t="s">
        <v>42</v>
      </c>
      <c r="H47" s="17">
        <v>1</v>
      </c>
      <c r="I47" s="17">
        <v>1</v>
      </c>
      <c r="J47" s="17">
        <v>1</v>
      </c>
      <c r="K47" s="17">
        <v>1</v>
      </c>
      <c r="L47" s="10">
        <v>1</v>
      </c>
      <c r="M47" s="11">
        <v>43728</v>
      </c>
      <c r="N47" s="8">
        <v>2019</v>
      </c>
      <c r="O47" s="8" t="s">
        <v>26</v>
      </c>
      <c r="P47" s="8" t="s">
        <v>103</v>
      </c>
      <c r="Q47" s="20"/>
      <c r="R47" s="8" t="str">
        <f>VLOOKUP(C47,'[1]Familles d''Achats'!A$2:B$26,2,TRUE)</f>
        <v>Marie-Helene Denaux</v>
      </c>
      <c r="S47" s="22" t="s">
        <v>104</v>
      </c>
      <c r="T47" s="8" t="s">
        <v>35</v>
      </c>
      <c r="U47" s="8" t="s">
        <v>36</v>
      </c>
    </row>
    <row r="48" spans="1:21" s="7" customFormat="1" ht="15" customHeight="1" x14ac:dyDescent="0.25">
      <c r="A48" s="8" t="s">
        <v>102</v>
      </c>
      <c r="B48" s="8" t="s">
        <v>39</v>
      </c>
      <c r="C48" s="15" t="s">
        <v>80</v>
      </c>
      <c r="D48" s="16" t="s">
        <v>99</v>
      </c>
      <c r="E48" s="9" t="str">
        <f t="shared" si="0"/>
        <v>Oui</v>
      </c>
      <c r="F48" s="9"/>
      <c r="G48" s="9" t="s">
        <v>42</v>
      </c>
      <c r="H48" s="17">
        <v>1</v>
      </c>
      <c r="I48" s="17">
        <v>1</v>
      </c>
      <c r="J48" s="17">
        <v>1</v>
      </c>
      <c r="K48" s="17">
        <v>1</v>
      </c>
      <c r="L48" s="10">
        <v>1</v>
      </c>
      <c r="M48" s="11">
        <v>43728</v>
      </c>
      <c r="N48" s="8">
        <v>2019</v>
      </c>
      <c r="O48" s="8" t="s">
        <v>37</v>
      </c>
      <c r="P48" s="8" t="s">
        <v>103</v>
      </c>
      <c r="Q48" s="21" t="s">
        <v>105</v>
      </c>
      <c r="R48" s="8" t="str">
        <f>VLOOKUP(C48,'[1]Familles d''Achats'!A$2:B$26,2,TRUE)</f>
        <v>Marie-Helene Denaux</v>
      </c>
      <c r="S48" s="22" t="s">
        <v>104</v>
      </c>
      <c r="T48" s="8" t="s">
        <v>35</v>
      </c>
      <c r="U48" s="8" t="s">
        <v>36</v>
      </c>
    </row>
    <row r="49" spans="1:21" s="7" customFormat="1" ht="15" customHeight="1" x14ac:dyDescent="0.25">
      <c r="A49" s="8" t="s">
        <v>63</v>
      </c>
      <c r="B49" s="8" t="s">
        <v>39</v>
      </c>
      <c r="C49" s="15" t="s">
        <v>80</v>
      </c>
      <c r="D49" s="16" t="s">
        <v>99</v>
      </c>
      <c r="E49" s="9" t="str">
        <f t="shared" si="0"/>
        <v>Oui</v>
      </c>
      <c r="F49" s="9"/>
      <c r="G49" s="9" t="s">
        <v>42</v>
      </c>
      <c r="H49" s="17">
        <v>1</v>
      </c>
      <c r="I49" s="17">
        <v>1</v>
      </c>
      <c r="J49" s="17">
        <v>1</v>
      </c>
      <c r="K49" s="17">
        <v>3</v>
      </c>
      <c r="L49" s="10">
        <v>1.5</v>
      </c>
      <c r="M49" s="11">
        <v>43754</v>
      </c>
      <c r="N49" s="8">
        <v>2019</v>
      </c>
      <c r="O49" s="8" t="s">
        <v>32</v>
      </c>
      <c r="P49" s="8" t="s">
        <v>106</v>
      </c>
      <c r="Q49" s="20"/>
      <c r="R49" s="8" t="str">
        <f>VLOOKUP(C49,'[1]Familles d''Achats'!A$2:B$26,2,TRUE)</f>
        <v>Marie-Helene Denaux</v>
      </c>
      <c r="S49" s="22" t="s">
        <v>107</v>
      </c>
      <c r="T49" s="8" t="s">
        <v>35</v>
      </c>
      <c r="U49" s="8" t="s">
        <v>36</v>
      </c>
    </row>
    <row r="50" spans="1:21" s="7" customFormat="1" ht="15" customHeight="1" x14ac:dyDescent="0.25">
      <c r="A50" s="8" t="s">
        <v>54</v>
      </c>
      <c r="B50" s="8" t="s">
        <v>22</v>
      </c>
      <c r="C50" s="15" t="s">
        <v>80</v>
      </c>
      <c r="D50" s="16" t="s">
        <v>99</v>
      </c>
      <c r="E50" s="9" t="str">
        <f t="shared" si="0"/>
        <v>Oui</v>
      </c>
      <c r="F50" s="9"/>
      <c r="G50" s="9" t="s">
        <v>42</v>
      </c>
      <c r="H50" s="17">
        <v>1</v>
      </c>
      <c r="I50" s="17">
        <v>1</v>
      </c>
      <c r="J50" s="17">
        <v>1</v>
      </c>
      <c r="K50" s="17">
        <v>1</v>
      </c>
      <c r="L50" s="10">
        <f>AVERAGE(H50:K50)</f>
        <v>1</v>
      </c>
      <c r="M50" s="11"/>
      <c r="N50" s="8">
        <v>2019</v>
      </c>
      <c r="O50" s="8" t="s">
        <v>32</v>
      </c>
      <c r="P50" s="8" t="s">
        <v>55</v>
      </c>
      <c r="Q50" s="20" t="s">
        <v>56</v>
      </c>
      <c r="R50" s="8" t="str">
        <f>VLOOKUP(C50,'[1]Familles d''Achats'!A$2:B$26,2,TRUE)</f>
        <v>Marie-Helene Denaux</v>
      </c>
      <c r="S50" s="22" t="s">
        <v>101</v>
      </c>
      <c r="T50" s="8" t="s">
        <v>35</v>
      </c>
      <c r="U50" s="8" t="s">
        <v>36</v>
      </c>
    </row>
    <row r="51" spans="1:21" s="7" customFormat="1" ht="15" customHeight="1" x14ac:dyDescent="0.25">
      <c r="A51" s="8" t="s">
        <v>72</v>
      </c>
      <c r="B51" s="8" t="s">
        <v>30</v>
      </c>
      <c r="C51" s="15" t="s">
        <v>80</v>
      </c>
      <c r="D51" s="16" t="s">
        <v>99</v>
      </c>
      <c r="E51" s="9" t="str">
        <f t="shared" si="0"/>
        <v>Oui</v>
      </c>
      <c r="F51" s="9"/>
      <c r="G51" s="9" t="s">
        <v>42</v>
      </c>
      <c r="H51" s="17">
        <v>1</v>
      </c>
      <c r="I51" s="17">
        <v>1</v>
      </c>
      <c r="J51" s="17">
        <v>1</v>
      </c>
      <c r="K51" s="17">
        <v>2</v>
      </c>
      <c r="L51" s="10">
        <f>AVERAGE(H51:K51)</f>
        <v>1.25</v>
      </c>
      <c r="M51" s="11">
        <v>43767</v>
      </c>
      <c r="N51" s="8">
        <v>2019</v>
      </c>
      <c r="O51" s="8" t="s">
        <v>32</v>
      </c>
      <c r="P51" s="8" t="s">
        <v>70</v>
      </c>
      <c r="Q51" s="20" t="s">
        <v>70</v>
      </c>
      <c r="R51" s="8" t="str">
        <f>VLOOKUP(C51,'[1]Familles d''Achats'!A$2:B$26,2,TRUE)</f>
        <v>Marie-Helene Denaux</v>
      </c>
      <c r="S51" s="22" t="s">
        <v>108</v>
      </c>
      <c r="T51" s="8" t="s">
        <v>35</v>
      </c>
      <c r="U51" s="8" t="s">
        <v>36</v>
      </c>
    </row>
    <row r="52" spans="1:21" s="7" customFormat="1" ht="15" customHeight="1" x14ac:dyDescent="0.25">
      <c r="A52" s="8" t="s">
        <v>54</v>
      </c>
      <c r="B52" s="8" t="s">
        <v>22</v>
      </c>
      <c r="C52" s="15" t="s">
        <v>80</v>
      </c>
      <c r="D52" s="16" t="s">
        <v>99</v>
      </c>
      <c r="E52" s="9" t="str">
        <f t="shared" si="0"/>
        <v>Oui</v>
      </c>
      <c r="F52" s="9"/>
      <c r="G52" s="9" t="s">
        <v>42</v>
      </c>
      <c r="H52" s="17">
        <v>1</v>
      </c>
      <c r="I52" s="17">
        <v>1</v>
      </c>
      <c r="J52" s="17">
        <v>1</v>
      </c>
      <c r="K52" s="17">
        <v>1</v>
      </c>
      <c r="L52" s="10">
        <f>AVERAGE(H52:K52)</f>
        <v>1</v>
      </c>
      <c r="M52" s="11"/>
      <c r="N52" s="8">
        <v>2019</v>
      </c>
      <c r="O52" s="8" t="s">
        <v>37</v>
      </c>
      <c r="P52" s="8" t="s">
        <v>55</v>
      </c>
      <c r="Q52" s="20" t="s">
        <v>56</v>
      </c>
      <c r="R52" s="8" t="str">
        <f>VLOOKUP(C52,'[1]Familles d''Achats'!A$2:B$26,2,TRUE)</f>
        <v>Marie-Helene Denaux</v>
      </c>
      <c r="S52" s="22" t="s">
        <v>101</v>
      </c>
      <c r="T52" s="8" t="s">
        <v>35</v>
      </c>
      <c r="U52" s="8" t="s">
        <v>36</v>
      </c>
    </row>
    <row r="53" spans="1:21" s="7" customFormat="1" ht="15" customHeight="1" x14ac:dyDescent="0.25">
      <c r="A53" s="8" t="s">
        <v>109</v>
      </c>
      <c r="B53" s="8" t="s">
        <v>39</v>
      </c>
      <c r="C53" s="15" t="s">
        <v>80</v>
      </c>
      <c r="D53" s="16" t="s">
        <v>99</v>
      </c>
      <c r="E53" s="9" t="str">
        <f t="shared" si="0"/>
        <v>Oui</v>
      </c>
      <c r="F53" s="9"/>
      <c r="G53" s="9" t="s">
        <v>42</v>
      </c>
      <c r="H53" s="17">
        <v>1</v>
      </c>
      <c r="I53" s="17"/>
      <c r="J53" s="17"/>
      <c r="K53" s="17"/>
      <c r="L53" s="10">
        <f>AVERAGE(H53:K53)</f>
        <v>1</v>
      </c>
      <c r="M53" s="11">
        <v>43773</v>
      </c>
      <c r="N53" s="8">
        <v>2019</v>
      </c>
      <c r="O53" s="8" t="s">
        <v>32</v>
      </c>
      <c r="P53" s="8" t="s">
        <v>110</v>
      </c>
      <c r="Q53" s="20" t="s">
        <v>111</v>
      </c>
      <c r="R53" s="8" t="str">
        <f>VLOOKUP(C53,'[1]Familles d''Achats'!A$2:B$26,2,TRUE)</f>
        <v>Marie-Helene Denaux</v>
      </c>
      <c r="S53" s="22" t="s">
        <v>112</v>
      </c>
      <c r="T53" s="8" t="s">
        <v>35</v>
      </c>
      <c r="U53" s="8" t="s">
        <v>36</v>
      </c>
    </row>
    <row r="54" spans="1:21" s="7" customFormat="1" ht="15" customHeight="1" x14ac:dyDescent="0.25">
      <c r="A54" s="8" t="s">
        <v>54</v>
      </c>
      <c r="B54" s="8" t="s">
        <v>22</v>
      </c>
      <c r="C54" s="15" t="s">
        <v>80</v>
      </c>
      <c r="D54" s="16" t="s">
        <v>99</v>
      </c>
      <c r="E54" s="9" t="str">
        <f t="shared" si="0"/>
        <v>Oui</v>
      </c>
      <c r="F54" s="9"/>
      <c r="G54" s="9" t="s">
        <v>42</v>
      </c>
      <c r="H54" s="17">
        <v>1</v>
      </c>
      <c r="I54" s="17">
        <v>1</v>
      </c>
      <c r="J54" s="17">
        <v>1</v>
      </c>
      <c r="K54" s="17">
        <v>1</v>
      </c>
      <c r="L54" s="10">
        <f>AVERAGE(H54:K54)</f>
        <v>1</v>
      </c>
      <c r="M54" s="11"/>
      <c r="N54" s="8">
        <v>2019</v>
      </c>
      <c r="O54" s="8" t="s">
        <v>26</v>
      </c>
      <c r="P54" s="8" t="s">
        <v>55</v>
      </c>
      <c r="Q54" s="20" t="s">
        <v>56</v>
      </c>
      <c r="R54" s="8" t="str">
        <f>VLOOKUP(C54,'[1]Familles d''Achats'!A$2:B$26,2,TRUE)</f>
        <v>Marie-Helene Denaux</v>
      </c>
      <c r="S54" s="22" t="s">
        <v>101</v>
      </c>
      <c r="T54" s="8" t="s">
        <v>35</v>
      </c>
      <c r="U54" s="8" t="s">
        <v>36</v>
      </c>
    </row>
    <row r="55" spans="1:21" s="7" customFormat="1" ht="15" customHeight="1" x14ac:dyDescent="0.25">
      <c r="A55" s="8" t="s">
        <v>49</v>
      </c>
      <c r="B55" s="8" t="s">
        <v>39</v>
      </c>
      <c r="C55" s="15" t="s">
        <v>113</v>
      </c>
      <c r="D55" s="16" t="s">
        <v>114</v>
      </c>
      <c r="E55" s="9" t="str">
        <f t="shared" si="0"/>
        <v>Oui</v>
      </c>
      <c r="F55" s="9"/>
      <c r="G55" s="9" t="s">
        <v>25</v>
      </c>
      <c r="H55" s="17">
        <v>1</v>
      </c>
      <c r="I55" s="17">
        <v>1</v>
      </c>
      <c r="J55" s="17">
        <v>1</v>
      </c>
      <c r="K55" s="17">
        <v>1</v>
      </c>
      <c r="L55" s="10">
        <v>1</v>
      </c>
      <c r="M55" s="11">
        <v>43732</v>
      </c>
      <c r="N55" s="8" t="s">
        <v>43</v>
      </c>
      <c r="O55" s="8" t="s">
        <v>32</v>
      </c>
      <c r="P55" s="8" t="s">
        <v>50</v>
      </c>
      <c r="Q55" s="20"/>
      <c r="R55" s="8" t="str">
        <f>VLOOKUP(C55,'[1]Familles d''Achats'!A$2:B$26,2,TRUE)</f>
        <v>Valérie Jouhaud</v>
      </c>
      <c r="S55" s="22"/>
      <c r="T55" s="8" t="s">
        <v>35</v>
      </c>
      <c r="U55" s="8" t="s">
        <v>36</v>
      </c>
    </row>
    <row r="56" spans="1:21" s="7" customFormat="1" ht="15" customHeight="1" x14ac:dyDescent="0.25">
      <c r="A56" s="8" t="s">
        <v>115</v>
      </c>
      <c r="B56" s="8" t="s">
        <v>52</v>
      </c>
      <c r="C56" s="14" t="s">
        <v>73</v>
      </c>
      <c r="D56" s="16" t="s">
        <v>116</v>
      </c>
      <c r="E56" s="9" t="str">
        <f t="shared" si="0"/>
        <v>Oui</v>
      </c>
      <c r="F56" s="9"/>
      <c r="G56" s="9" t="s">
        <v>42</v>
      </c>
      <c r="H56" s="17">
        <v>1.33</v>
      </c>
      <c r="I56" s="17">
        <v>1.33</v>
      </c>
      <c r="J56" s="17">
        <v>1.33</v>
      </c>
      <c r="K56" s="17">
        <v>1.33</v>
      </c>
      <c r="L56" s="10">
        <v>1.33</v>
      </c>
      <c r="M56" s="11">
        <v>43555</v>
      </c>
      <c r="N56" s="8">
        <v>2019</v>
      </c>
      <c r="O56" s="8" t="s">
        <v>26</v>
      </c>
      <c r="P56" s="8"/>
      <c r="Q56" s="20"/>
      <c r="R56" s="8" t="str">
        <f>VLOOKUP(C56,'[1]Familles d''Achats'!A$2:B$26,2,TRUE)</f>
        <v>Valérie Jouhaud</v>
      </c>
      <c r="S56" s="22"/>
      <c r="T56" s="8" t="s">
        <v>28</v>
      </c>
      <c r="U56" s="8"/>
    </row>
    <row r="57" spans="1:21" s="7" customFormat="1" ht="15" customHeight="1" x14ac:dyDescent="0.25">
      <c r="A57" s="8" t="s">
        <v>38</v>
      </c>
      <c r="B57" s="8" t="s">
        <v>30</v>
      </c>
      <c r="C57" s="15" t="s">
        <v>73</v>
      </c>
      <c r="D57" s="16" t="s">
        <v>116</v>
      </c>
      <c r="E57" s="9" t="str">
        <f t="shared" si="0"/>
        <v>Oui</v>
      </c>
      <c r="F57" s="9"/>
      <c r="G57" s="9" t="s">
        <v>42</v>
      </c>
      <c r="H57" s="17">
        <v>1.33</v>
      </c>
      <c r="I57" s="17">
        <v>1.33</v>
      </c>
      <c r="J57" s="17">
        <v>1.33</v>
      </c>
      <c r="K57" s="17">
        <f>2*4/3</f>
        <v>2.6666666666666665</v>
      </c>
      <c r="L57" s="10">
        <v>1.66</v>
      </c>
      <c r="M57" s="11">
        <v>43555</v>
      </c>
      <c r="N57" s="8">
        <v>2019</v>
      </c>
      <c r="O57" s="8" t="s">
        <v>26</v>
      </c>
      <c r="P57" s="8" t="s">
        <v>27</v>
      </c>
      <c r="Q57" s="20"/>
      <c r="R57" s="8" t="str">
        <f>VLOOKUP(C57,'[1]Familles d''Achats'!A$2:B$26,2,TRUE)</f>
        <v>Valérie Jouhaud</v>
      </c>
      <c r="S57" s="22" t="s">
        <v>117</v>
      </c>
      <c r="T57" s="8" t="s">
        <v>28</v>
      </c>
      <c r="U57" s="8"/>
    </row>
    <row r="58" spans="1:21" s="7" customFormat="1" ht="15" customHeight="1" x14ac:dyDescent="0.25">
      <c r="A58" s="8" t="s">
        <v>118</v>
      </c>
      <c r="B58" s="8" t="s">
        <v>39</v>
      </c>
      <c r="C58" s="15" t="s">
        <v>73</v>
      </c>
      <c r="D58" s="16" t="s">
        <v>116</v>
      </c>
      <c r="E58" s="9" t="str">
        <f t="shared" si="0"/>
        <v>Oui</v>
      </c>
      <c r="F58" s="9"/>
      <c r="G58" s="9" t="s">
        <v>42</v>
      </c>
      <c r="H58" s="17">
        <v>1</v>
      </c>
      <c r="I58" s="17">
        <v>1</v>
      </c>
      <c r="J58" s="17">
        <v>1</v>
      </c>
      <c r="K58" s="17">
        <v>1</v>
      </c>
      <c r="L58" s="10">
        <f>AVERAGE(H58:K58)</f>
        <v>1</v>
      </c>
      <c r="M58" s="11"/>
      <c r="N58" s="8">
        <v>2019</v>
      </c>
      <c r="O58" s="8" t="s">
        <v>32</v>
      </c>
      <c r="P58" s="8" t="s">
        <v>119</v>
      </c>
      <c r="Q58" s="20" t="s">
        <v>120</v>
      </c>
      <c r="R58" s="8" t="str">
        <f>VLOOKUP(C58,'[1]Familles d''Achats'!A$2:B$26,2,TRUE)</f>
        <v>Valérie Jouhaud</v>
      </c>
      <c r="S58" s="22" t="s">
        <v>121</v>
      </c>
      <c r="T58" s="8" t="s">
        <v>35</v>
      </c>
      <c r="U58" s="8" t="s">
        <v>36</v>
      </c>
    </row>
    <row r="59" spans="1:21" s="7" customFormat="1" ht="15" customHeight="1" x14ac:dyDescent="0.25">
      <c r="A59" s="8" t="s">
        <v>63</v>
      </c>
      <c r="B59" s="8" t="s">
        <v>22</v>
      </c>
      <c r="C59" s="15" t="s">
        <v>122</v>
      </c>
      <c r="D59" s="16" t="s">
        <v>123</v>
      </c>
      <c r="E59" s="9" t="str">
        <f t="shared" si="0"/>
        <v>Oui</v>
      </c>
      <c r="F59" s="9"/>
      <c r="G59" s="9" t="s">
        <v>25</v>
      </c>
      <c r="H59" s="17">
        <v>1.33</v>
      </c>
      <c r="I59" s="17">
        <v>1.33</v>
      </c>
      <c r="J59" s="17">
        <v>1.33</v>
      </c>
      <c r="K59" s="17">
        <v>1.33</v>
      </c>
      <c r="L59" s="10">
        <v>1.33</v>
      </c>
      <c r="M59" s="11">
        <v>43555</v>
      </c>
      <c r="N59" s="8">
        <v>2019</v>
      </c>
      <c r="O59" s="8" t="s">
        <v>26</v>
      </c>
      <c r="P59" s="8" t="s">
        <v>106</v>
      </c>
      <c r="Q59" s="20" t="s">
        <v>124</v>
      </c>
      <c r="R59" s="8" t="str">
        <f>VLOOKUP(C59,'[1]Familles d''Achats'!A$2:B$26,2,TRUE)</f>
        <v>Zohra Bridja</v>
      </c>
      <c r="S59" s="22"/>
      <c r="T59" s="8" t="s">
        <v>28</v>
      </c>
      <c r="U59" s="8"/>
    </row>
    <row r="60" spans="1:21" s="7" customFormat="1" ht="15" customHeight="1" x14ac:dyDescent="0.25">
      <c r="A60" s="8" t="s">
        <v>91</v>
      </c>
      <c r="B60" s="8" t="s">
        <v>30</v>
      </c>
      <c r="C60" s="14" t="s">
        <v>125</v>
      </c>
      <c r="D60" s="16" t="s">
        <v>126</v>
      </c>
      <c r="E60" s="9" t="str">
        <f t="shared" si="0"/>
        <v>Oui</v>
      </c>
      <c r="F60" s="9"/>
      <c r="G60" s="9" t="s">
        <v>42</v>
      </c>
      <c r="H60" s="17">
        <v>1.33</v>
      </c>
      <c r="I60" s="17"/>
      <c r="J60" s="17"/>
      <c r="K60" s="17">
        <v>1.33</v>
      </c>
      <c r="L60" s="10">
        <v>1.33</v>
      </c>
      <c r="M60" s="11">
        <v>43555</v>
      </c>
      <c r="N60" s="8">
        <v>2019</v>
      </c>
      <c r="O60" s="8" t="s">
        <v>26</v>
      </c>
      <c r="P60" s="8" t="s">
        <v>94</v>
      </c>
      <c r="Q60" s="20"/>
      <c r="R60" s="8" t="str">
        <f>VLOOKUP(C60,'[1]Familles d''Achats'!A$2:B$26,2,TRUE)</f>
        <v>Valérie Jouhaud</v>
      </c>
      <c r="S60" s="22"/>
      <c r="T60" s="8" t="s">
        <v>28</v>
      </c>
      <c r="U60" s="8"/>
    </row>
    <row r="61" spans="1:21" s="7" customFormat="1" ht="15" customHeight="1" x14ac:dyDescent="0.25">
      <c r="A61" s="8" t="s">
        <v>91</v>
      </c>
      <c r="B61" s="8" t="s">
        <v>30</v>
      </c>
      <c r="C61" s="14" t="s">
        <v>125</v>
      </c>
      <c r="D61" s="16" t="s">
        <v>126</v>
      </c>
      <c r="E61" s="9" t="str">
        <f t="shared" si="0"/>
        <v>Oui</v>
      </c>
      <c r="F61" s="9"/>
      <c r="G61" s="9" t="s">
        <v>42</v>
      </c>
      <c r="H61" s="17">
        <v>1.33</v>
      </c>
      <c r="I61" s="17"/>
      <c r="J61" s="17"/>
      <c r="K61" s="17">
        <v>1.33</v>
      </c>
      <c r="L61" s="10">
        <v>1.33</v>
      </c>
      <c r="M61" s="11">
        <v>43646</v>
      </c>
      <c r="N61" s="8">
        <v>2019</v>
      </c>
      <c r="O61" s="8" t="s">
        <v>37</v>
      </c>
      <c r="P61" s="8" t="s">
        <v>94</v>
      </c>
      <c r="Q61" s="20"/>
      <c r="R61" s="8" t="str">
        <f>VLOOKUP(C61,'[1]Familles d''Achats'!A$2:B$26,2,TRUE)</f>
        <v>Valérie Jouhaud</v>
      </c>
      <c r="S61" s="22" t="s">
        <v>127</v>
      </c>
      <c r="T61" s="8" t="s">
        <v>28</v>
      </c>
      <c r="U61" s="8"/>
    </row>
    <row r="62" spans="1:21" s="7" customFormat="1" ht="15" customHeight="1" x14ac:dyDescent="0.25">
      <c r="A62" s="8" t="s">
        <v>29</v>
      </c>
      <c r="B62" s="8" t="s">
        <v>30</v>
      </c>
      <c r="C62" s="15" t="s">
        <v>125</v>
      </c>
      <c r="D62" s="16" t="s">
        <v>126</v>
      </c>
      <c r="E62" s="9" t="str">
        <f t="shared" si="0"/>
        <v>Oui</v>
      </c>
      <c r="F62" s="9"/>
      <c r="G62" s="9" t="s">
        <v>42</v>
      </c>
      <c r="H62" s="17">
        <v>1</v>
      </c>
      <c r="I62" s="17">
        <v>1</v>
      </c>
      <c r="J62" s="17">
        <v>1</v>
      </c>
      <c r="K62" s="17">
        <v>1</v>
      </c>
      <c r="L62" s="10">
        <f>AVERAGE(H62:K62)</f>
        <v>1</v>
      </c>
      <c r="M62" s="11"/>
      <c r="N62" s="8">
        <v>2019</v>
      </c>
      <c r="O62" s="8" t="s">
        <v>37</v>
      </c>
      <c r="P62" s="8"/>
      <c r="Q62" s="20" t="s">
        <v>33</v>
      </c>
      <c r="R62" s="8" t="str">
        <f>VLOOKUP(C62,'[1]Familles d''Achats'!A$2:B$26,2,TRUE)</f>
        <v>Valérie Jouhaud</v>
      </c>
      <c r="S62" s="22" t="s">
        <v>128</v>
      </c>
      <c r="T62" s="8" t="s">
        <v>35</v>
      </c>
      <c r="U62" s="8" t="s">
        <v>36</v>
      </c>
    </row>
    <row r="63" spans="1:21" s="7" customFormat="1" ht="15" customHeight="1" x14ac:dyDescent="0.25">
      <c r="A63" s="8" t="s">
        <v>29</v>
      </c>
      <c r="B63" s="8" t="s">
        <v>30</v>
      </c>
      <c r="C63" s="15" t="s">
        <v>125</v>
      </c>
      <c r="D63" s="16" t="s">
        <v>126</v>
      </c>
      <c r="E63" s="9" t="str">
        <f t="shared" si="0"/>
        <v>Oui</v>
      </c>
      <c r="F63" s="9"/>
      <c r="G63" s="9" t="s">
        <v>42</v>
      </c>
      <c r="H63" s="17">
        <v>1</v>
      </c>
      <c r="I63" s="17">
        <v>1</v>
      </c>
      <c r="J63" s="17">
        <v>1</v>
      </c>
      <c r="K63" s="17">
        <v>1</v>
      </c>
      <c r="L63" s="10">
        <f>AVERAGE(H63:K63)</f>
        <v>1</v>
      </c>
      <c r="M63" s="11"/>
      <c r="N63" s="8">
        <v>2019</v>
      </c>
      <c r="O63" s="8" t="s">
        <v>26</v>
      </c>
      <c r="P63" s="8"/>
      <c r="Q63" s="20" t="s">
        <v>33</v>
      </c>
      <c r="R63" s="8" t="str">
        <f>VLOOKUP(C63,'[1]Familles d''Achats'!A$2:B$26,2,TRUE)</f>
        <v>Valérie Jouhaud</v>
      </c>
      <c r="S63" s="22" t="s">
        <v>128</v>
      </c>
      <c r="T63" s="8" t="s">
        <v>35</v>
      </c>
      <c r="U63" s="8" t="s">
        <v>36</v>
      </c>
    </row>
    <row r="64" spans="1:21" s="7" customFormat="1" ht="15" customHeight="1" x14ac:dyDescent="0.25">
      <c r="A64" s="8" t="s">
        <v>129</v>
      </c>
      <c r="B64" s="8" t="s">
        <v>22</v>
      </c>
      <c r="C64" s="15" t="s">
        <v>80</v>
      </c>
      <c r="D64" s="16" t="s">
        <v>130</v>
      </c>
      <c r="E64" s="9" t="str">
        <f t="shared" si="0"/>
        <v>Oui</v>
      </c>
      <c r="F64" s="9"/>
      <c r="G64" s="9" t="s">
        <v>42</v>
      </c>
      <c r="H64" s="17">
        <v>1.33</v>
      </c>
      <c r="I64" s="17">
        <f>2*4/3</f>
        <v>2.6666666666666665</v>
      </c>
      <c r="J64" s="17">
        <v>1.33</v>
      </c>
      <c r="K64" s="17">
        <v>1.33</v>
      </c>
      <c r="L64" s="10">
        <f>AVERAGE(H64:K64)</f>
        <v>1.6641666666666666</v>
      </c>
      <c r="M64" s="11">
        <v>43555</v>
      </c>
      <c r="N64" s="8">
        <v>2019</v>
      </c>
      <c r="O64" s="8" t="s">
        <v>26</v>
      </c>
      <c r="P64" s="8"/>
      <c r="Q64" s="20"/>
      <c r="R64" s="8" t="str">
        <f>VLOOKUP(C64,'[1]Familles d''Achats'!A$2:B$26,2,TRUE)</f>
        <v>Marie-Helene Denaux</v>
      </c>
      <c r="S64" s="22" t="s">
        <v>131</v>
      </c>
      <c r="T64" s="8" t="s">
        <v>28</v>
      </c>
      <c r="U64" s="8"/>
    </row>
    <row r="65" spans="1:21" s="7" customFormat="1" ht="15" customHeight="1" x14ac:dyDescent="0.25">
      <c r="A65" s="8" t="s">
        <v>129</v>
      </c>
      <c r="B65" s="8" t="s">
        <v>22</v>
      </c>
      <c r="C65" s="15" t="s">
        <v>80</v>
      </c>
      <c r="D65" s="16" t="s">
        <v>130</v>
      </c>
      <c r="E65" s="9" t="str">
        <f t="shared" si="0"/>
        <v>Oui</v>
      </c>
      <c r="F65" s="9"/>
      <c r="G65" s="9" t="s">
        <v>42</v>
      </c>
      <c r="H65" s="17">
        <v>1</v>
      </c>
      <c r="I65" s="17">
        <v>2</v>
      </c>
      <c r="J65" s="17">
        <v>1</v>
      </c>
      <c r="K65" s="17">
        <v>3</v>
      </c>
      <c r="L65" s="10">
        <f>AVERAGE(H65:K65)</f>
        <v>1.75</v>
      </c>
      <c r="M65" s="11">
        <v>43774</v>
      </c>
      <c r="N65" s="8">
        <v>2019</v>
      </c>
      <c r="O65" s="8" t="s">
        <v>32</v>
      </c>
      <c r="P65" s="8" t="s">
        <v>132</v>
      </c>
      <c r="Q65" s="20" t="s">
        <v>133</v>
      </c>
      <c r="R65" s="8" t="str">
        <f>VLOOKUP(C65,'[1]Familles d''Achats'!A$2:B$26,2,TRUE)</f>
        <v>Marie-Helene Denaux</v>
      </c>
      <c r="S65" s="22" t="s">
        <v>134</v>
      </c>
      <c r="T65" s="8" t="s">
        <v>35</v>
      </c>
      <c r="U65" s="8" t="s">
        <v>36</v>
      </c>
    </row>
    <row r="66" spans="1:21" s="7" customFormat="1" ht="15" customHeight="1" x14ac:dyDescent="0.25">
      <c r="A66" s="8" t="s">
        <v>49</v>
      </c>
      <c r="B66" s="8" t="s">
        <v>39</v>
      </c>
      <c r="C66" s="15" t="s">
        <v>135</v>
      </c>
      <c r="D66" s="16" t="s">
        <v>136</v>
      </c>
      <c r="E66" s="9" t="str">
        <f t="shared" ref="E66:E99" si="1">IF(OR(COUNTIF(C66,"*Contrôles Règlementaires*"),COUNTIF(C66,"*Emballage - Carton*"),COUNTIF(C66,"*Emballage - Etiquettes*"),COUNTIF(C66,"*Emballage - Film*"),COUNTIF(C66,"*Emballage - Generaliste*"),COUNTIF(C66,"*Emballage - Palettes*"),COUNTIF(C66,"*Energies*"),COUNTIF(C66,"*EPI - Equipement Protection Individuelle*"),COUNTIF(C66,"*Formation*"),COUNTIF(C66,"*Fournitures Bureau*"),COUNTIF(C66,"*Gardiennage*"),COUNTIF(C66,"*Gaz chariots*"),COUNTIF(C66,"*Interim*"),COUNTIF(C66,"*Location de Voiture*"),COUNTIF(C66,"*Maintenance Imprimantes*"),COUNTIF(C66,"*Maintenance Imprimantes*"),COUNTIF(C66,"*Maintenance RF*"),COUNTIF(C66,"*Manutention*"),COUNTIF(C66,"*Nettoyage*"),COUNTIF(C66,"*Opérateurs téléphoniques - Fixe*"),COUNTIF(C66,"*Opérateurs téléphoniques - Mobile*"),COUNTIF(C66,"*Racks*"),COUNTIF(C66,"*Sécurité Incendie*"),COUNTIF(C66,"*Services Généraux*"),COUNTIF(C66,"*Signalétique / Management visuel*"),COUNTIF(C66,"*Traitement des Déchets*"),COUNTIF(C66,"*Vêtement de Travail*"),COUNTIF(C66,"*Multi Functionnal Print*")),"Oui","Non")</f>
        <v>Oui</v>
      </c>
      <c r="F66" s="9"/>
      <c r="G66" s="9" t="s">
        <v>42</v>
      </c>
      <c r="H66" s="17">
        <v>1</v>
      </c>
      <c r="I66" s="17">
        <v>1</v>
      </c>
      <c r="J66" s="17">
        <v>1</v>
      </c>
      <c r="K66" s="17">
        <v>1</v>
      </c>
      <c r="L66" s="10">
        <v>1</v>
      </c>
      <c r="M66" s="11">
        <v>43732</v>
      </c>
      <c r="N66" s="8" t="s">
        <v>43</v>
      </c>
      <c r="O66" s="8" t="s">
        <v>32</v>
      </c>
      <c r="P66" s="8" t="s">
        <v>50</v>
      </c>
      <c r="Q66" s="20"/>
      <c r="R66" s="8" t="str">
        <f>VLOOKUP(C66,'[1]Familles d''Achats'!A$2:B$26,2,TRUE)</f>
        <v>Marie-Helene Denaux</v>
      </c>
      <c r="S66" s="22"/>
      <c r="T66" s="8" t="s">
        <v>35</v>
      </c>
      <c r="U66" s="8" t="s">
        <v>36</v>
      </c>
    </row>
    <row r="67" spans="1:21" s="7" customFormat="1" ht="15" customHeight="1" x14ac:dyDescent="0.25">
      <c r="A67" s="8" t="s">
        <v>97</v>
      </c>
      <c r="B67" s="8" t="s">
        <v>30</v>
      </c>
      <c r="C67" s="15" t="s">
        <v>135</v>
      </c>
      <c r="D67" s="16" t="s">
        <v>137</v>
      </c>
      <c r="E67" s="9" t="str">
        <f t="shared" si="1"/>
        <v>Oui</v>
      </c>
      <c r="F67" s="9"/>
      <c r="G67" s="9" t="s">
        <v>42</v>
      </c>
      <c r="H67" s="17">
        <v>1.33</v>
      </c>
      <c r="I67" s="17">
        <v>1.33</v>
      </c>
      <c r="J67" s="17">
        <v>1.33</v>
      </c>
      <c r="K67" s="17">
        <v>1.33</v>
      </c>
      <c r="L67" s="10">
        <v>1.33</v>
      </c>
      <c r="M67" s="11">
        <v>43608</v>
      </c>
      <c r="N67" s="8">
        <v>2019</v>
      </c>
      <c r="O67" s="8" t="s">
        <v>37</v>
      </c>
      <c r="P67" s="8" t="s">
        <v>98</v>
      </c>
      <c r="Q67" s="20"/>
      <c r="R67" s="8" t="str">
        <f>VLOOKUP(C67,'[1]Familles d''Achats'!A$2:B$26,2,TRUE)</f>
        <v>Marie-Helene Denaux</v>
      </c>
      <c r="S67" s="22"/>
      <c r="T67" s="8" t="s">
        <v>28</v>
      </c>
      <c r="U67" s="8"/>
    </row>
    <row r="68" spans="1:21" s="7" customFormat="1" ht="15" customHeight="1" x14ac:dyDescent="0.25">
      <c r="A68" s="8" t="s">
        <v>21</v>
      </c>
      <c r="B68" s="8" t="s">
        <v>22</v>
      </c>
      <c r="C68" s="15" t="s">
        <v>135</v>
      </c>
      <c r="D68" s="16" t="s">
        <v>137</v>
      </c>
      <c r="E68" s="9" t="str">
        <f t="shared" si="1"/>
        <v>Oui</v>
      </c>
      <c r="F68" s="9"/>
      <c r="G68" s="9" t="s">
        <v>42</v>
      </c>
      <c r="H68" s="17">
        <v>1.33</v>
      </c>
      <c r="I68" s="17">
        <v>1.33</v>
      </c>
      <c r="J68" s="17">
        <v>1.33</v>
      </c>
      <c r="K68" s="17">
        <v>1.33</v>
      </c>
      <c r="L68" s="10">
        <v>1.33</v>
      </c>
      <c r="M68" s="11">
        <v>43555</v>
      </c>
      <c r="N68" s="8">
        <v>2019</v>
      </c>
      <c r="O68" s="8" t="s">
        <v>26</v>
      </c>
      <c r="P68" s="8" t="s">
        <v>27</v>
      </c>
      <c r="Q68" s="20"/>
      <c r="R68" s="8" t="str">
        <f>VLOOKUP(C68,'[1]Familles d''Achats'!A$2:B$26,2,TRUE)</f>
        <v>Marie-Helene Denaux</v>
      </c>
      <c r="S68" s="22"/>
      <c r="T68" s="8" t="s">
        <v>28</v>
      </c>
      <c r="U68" s="8"/>
    </row>
    <row r="69" spans="1:21" s="7" customFormat="1" ht="15" customHeight="1" x14ac:dyDescent="0.25">
      <c r="A69" s="8" t="s">
        <v>21</v>
      </c>
      <c r="B69" s="8" t="s">
        <v>22</v>
      </c>
      <c r="C69" s="15" t="s">
        <v>135</v>
      </c>
      <c r="D69" s="16" t="s">
        <v>137</v>
      </c>
      <c r="E69" s="9" t="str">
        <f t="shared" si="1"/>
        <v>Oui</v>
      </c>
      <c r="F69" s="9"/>
      <c r="G69" s="9" t="s">
        <v>42</v>
      </c>
      <c r="H69" s="17">
        <v>1.33</v>
      </c>
      <c r="I69" s="17">
        <v>1.33</v>
      </c>
      <c r="J69" s="17">
        <v>1.33</v>
      </c>
      <c r="K69" s="17">
        <v>1.33</v>
      </c>
      <c r="L69" s="10">
        <v>1.33</v>
      </c>
      <c r="M69" s="11">
        <v>43646</v>
      </c>
      <c r="N69" s="8">
        <v>2019</v>
      </c>
      <c r="O69" s="8" t="s">
        <v>37</v>
      </c>
      <c r="P69" s="8" t="s">
        <v>27</v>
      </c>
      <c r="Q69" s="20"/>
      <c r="R69" s="8" t="str">
        <f>VLOOKUP(C69,'[1]Familles d''Achats'!A$2:B$26,2,TRUE)</f>
        <v>Marie-Helene Denaux</v>
      </c>
      <c r="S69" s="22"/>
      <c r="T69" s="8" t="s">
        <v>28</v>
      </c>
      <c r="U69" s="8"/>
    </row>
    <row r="70" spans="1:21" s="7" customFormat="1" ht="15" customHeight="1" x14ac:dyDescent="0.25">
      <c r="A70" s="8" t="s">
        <v>138</v>
      </c>
      <c r="B70" s="8" t="s">
        <v>39</v>
      </c>
      <c r="C70" s="15" t="s">
        <v>139</v>
      </c>
      <c r="D70" s="16" t="s">
        <v>140</v>
      </c>
      <c r="E70" s="9" t="str">
        <f t="shared" si="1"/>
        <v>Oui</v>
      </c>
      <c r="F70" s="9"/>
      <c r="G70" s="9" t="s">
        <v>42</v>
      </c>
      <c r="H70" s="17">
        <v>3</v>
      </c>
      <c r="I70" s="17">
        <v>3</v>
      </c>
      <c r="J70" s="17">
        <v>1</v>
      </c>
      <c r="K70" s="17"/>
      <c r="L70" s="10">
        <v>1.75</v>
      </c>
      <c r="M70" s="11">
        <v>43733</v>
      </c>
      <c r="N70" s="8">
        <v>2019</v>
      </c>
      <c r="O70" s="8" t="s">
        <v>32</v>
      </c>
      <c r="P70" s="8" t="s">
        <v>100</v>
      </c>
      <c r="Q70" s="20"/>
      <c r="R70" s="8" t="str">
        <f>VLOOKUP(C70,'[1]Familles d''Achats'!A$2:B$26,2,TRUE)</f>
        <v>Claire Martin</v>
      </c>
      <c r="S70" s="22" t="s">
        <v>141</v>
      </c>
      <c r="T70" s="8" t="s">
        <v>35</v>
      </c>
      <c r="U70" s="8" t="s">
        <v>36</v>
      </c>
    </row>
    <row r="71" spans="1:21" s="7" customFormat="1" ht="15" customHeight="1" x14ac:dyDescent="0.25">
      <c r="A71" s="8" t="s">
        <v>29</v>
      </c>
      <c r="B71" s="8" t="s">
        <v>30</v>
      </c>
      <c r="C71" s="15" t="s">
        <v>40</v>
      </c>
      <c r="D71" s="16" t="s">
        <v>142</v>
      </c>
      <c r="E71" s="9" t="str">
        <f t="shared" si="1"/>
        <v>Oui</v>
      </c>
      <c r="F71" s="9"/>
      <c r="G71" s="9" t="s">
        <v>42</v>
      </c>
      <c r="H71" s="17">
        <v>1</v>
      </c>
      <c r="I71" s="17">
        <v>1</v>
      </c>
      <c r="J71" s="17">
        <v>1</v>
      </c>
      <c r="K71" s="17">
        <v>1</v>
      </c>
      <c r="L71" s="10">
        <f>AVERAGE(H71:K71)</f>
        <v>1</v>
      </c>
      <c r="M71" s="11"/>
      <c r="N71" s="8">
        <v>2019</v>
      </c>
      <c r="O71" s="8" t="s">
        <v>32</v>
      </c>
      <c r="P71" s="8"/>
      <c r="Q71" s="20" t="s">
        <v>33</v>
      </c>
      <c r="R71" s="8" t="str">
        <f>VLOOKUP(C71,'[1]Familles d''Achats'!A$2:B$26,2,TRUE)</f>
        <v>Claire Martin</v>
      </c>
      <c r="S71" s="22" t="s">
        <v>143</v>
      </c>
      <c r="T71" s="8" t="s">
        <v>35</v>
      </c>
      <c r="U71" s="8" t="s">
        <v>36</v>
      </c>
    </row>
    <row r="72" spans="1:21" s="7" customFormat="1" ht="15" customHeight="1" x14ac:dyDescent="0.25">
      <c r="A72" s="8" t="s">
        <v>38</v>
      </c>
      <c r="B72" s="8" t="s">
        <v>30</v>
      </c>
      <c r="C72" s="15" t="s">
        <v>23</v>
      </c>
      <c r="D72" s="16" t="s">
        <v>144</v>
      </c>
      <c r="E72" s="9" t="str">
        <f t="shared" si="1"/>
        <v>Oui</v>
      </c>
      <c r="F72" s="9"/>
      <c r="G72" s="9" t="s">
        <v>25</v>
      </c>
      <c r="H72" s="17">
        <v>1.33</v>
      </c>
      <c r="I72" s="17">
        <v>2.67</v>
      </c>
      <c r="J72" s="17">
        <v>1.33</v>
      </c>
      <c r="K72" s="17"/>
      <c r="L72" s="10">
        <f>AVERAGE(H72:K72)</f>
        <v>1.7766666666666666</v>
      </c>
      <c r="M72" s="11">
        <v>43555</v>
      </c>
      <c r="N72" s="8">
        <v>2019</v>
      </c>
      <c r="O72" s="8" t="s">
        <v>26</v>
      </c>
      <c r="P72" s="8" t="s">
        <v>27</v>
      </c>
      <c r="Q72" s="20"/>
      <c r="R72" s="8" t="str">
        <f>VLOOKUP(C72,'[1]Familles d''Achats'!A$2:B$26,2,TRUE)</f>
        <v>Valérie Jouhaud</v>
      </c>
      <c r="S72" s="22" t="s">
        <v>145</v>
      </c>
      <c r="T72" s="8" t="s">
        <v>28</v>
      </c>
      <c r="U72" s="8"/>
    </row>
    <row r="73" spans="1:21" s="7" customFormat="1" ht="15" customHeight="1" x14ac:dyDescent="0.25">
      <c r="A73" s="8" t="s">
        <v>88</v>
      </c>
      <c r="B73" s="8" t="s">
        <v>39</v>
      </c>
      <c r="C73" s="14" t="s">
        <v>23</v>
      </c>
      <c r="D73" s="16" t="s">
        <v>146</v>
      </c>
      <c r="E73" s="9" t="str">
        <f t="shared" si="1"/>
        <v>Oui</v>
      </c>
      <c r="F73" s="9"/>
      <c r="G73" s="9" t="s">
        <v>25</v>
      </c>
      <c r="H73" s="17">
        <v>1.33</v>
      </c>
      <c r="I73" s="17">
        <v>1.33</v>
      </c>
      <c r="J73" s="17">
        <v>1.33</v>
      </c>
      <c r="K73" s="17">
        <v>1.33</v>
      </c>
      <c r="L73" s="10">
        <v>1.33</v>
      </c>
      <c r="M73" s="11">
        <v>43555</v>
      </c>
      <c r="N73" s="8">
        <v>2019</v>
      </c>
      <c r="O73" s="8" t="s">
        <v>26</v>
      </c>
      <c r="P73" s="8" t="s">
        <v>90</v>
      </c>
      <c r="Q73" s="20"/>
      <c r="R73" s="8" t="str">
        <f>VLOOKUP(C73,'[1]Familles d''Achats'!A$2:B$26,2,TRUE)</f>
        <v>Valérie Jouhaud</v>
      </c>
      <c r="S73" s="22"/>
      <c r="T73" s="8" t="s">
        <v>28</v>
      </c>
      <c r="U73" s="8"/>
    </row>
    <row r="74" spans="1:21" s="7" customFormat="1" ht="15" customHeight="1" x14ac:dyDescent="0.25">
      <c r="A74" s="8" t="s">
        <v>88</v>
      </c>
      <c r="B74" s="8" t="s">
        <v>39</v>
      </c>
      <c r="C74" s="14" t="s">
        <v>23</v>
      </c>
      <c r="D74" s="16" t="s">
        <v>146</v>
      </c>
      <c r="E74" s="9" t="str">
        <f t="shared" si="1"/>
        <v>Oui</v>
      </c>
      <c r="F74" s="9"/>
      <c r="G74" s="9" t="s">
        <v>25</v>
      </c>
      <c r="H74" s="17">
        <v>1.33</v>
      </c>
      <c r="I74" s="17">
        <v>1.33</v>
      </c>
      <c r="J74" s="17">
        <v>1.33</v>
      </c>
      <c r="K74" s="17">
        <v>1.33</v>
      </c>
      <c r="L74" s="10">
        <v>1.33</v>
      </c>
      <c r="M74" s="11">
        <v>43608</v>
      </c>
      <c r="N74" s="8">
        <v>2019</v>
      </c>
      <c r="O74" s="8" t="s">
        <v>37</v>
      </c>
      <c r="P74" s="8" t="s">
        <v>90</v>
      </c>
      <c r="Q74" s="20"/>
      <c r="R74" s="8" t="str">
        <f>VLOOKUP(C74,'[1]Familles d''Achats'!A$2:B$26,2,TRUE)</f>
        <v>Valérie Jouhaud</v>
      </c>
      <c r="S74" s="22"/>
      <c r="T74" s="8" t="s">
        <v>28</v>
      </c>
      <c r="U74" s="8"/>
    </row>
    <row r="75" spans="1:21" s="7" customFormat="1" ht="15" customHeight="1" x14ac:dyDescent="0.25">
      <c r="A75" s="8" t="s">
        <v>147</v>
      </c>
      <c r="B75" s="8" t="s">
        <v>22</v>
      </c>
      <c r="C75" s="15" t="s">
        <v>73</v>
      </c>
      <c r="D75" s="16" t="s">
        <v>148</v>
      </c>
      <c r="E75" s="9" t="str">
        <f t="shared" si="1"/>
        <v>Oui</v>
      </c>
      <c r="F75" s="9"/>
      <c r="G75" s="9" t="s">
        <v>42</v>
      </c>
      <c r="H75" s="17"/>
      <c r="I75" s="17"/>
      <c r="J75" s="17"/>
      <c r="K75" s="17"/>
      <c r="L75" s="10">
        <v>1.33</v>
      </c>
      <c r="M75" s="11">
        <v>43646</v>
      </c>
      <c r="N75" s="8">
        <v>2019</v>
      </c>
      <c r="O75" s="8" t="s">
        <v>37</v>
      </c>
      <c r="P75" s="8" t="s">
        <v>27</v>
      </c>
      <c r="Q75" s="20"/>
      <c r="R75" s="8" t="str">
        <f>VLOOKUP(C75,'[1]Familles d''Achats'!A$2:B$26,2,TRUE)</f>
        <v>Valérie Jouhaud</v>
      </c>
      <c r="S75" s="22" t="s">
        <v>149</v>
      </c>
      <c r="T75" s="8" t="s">
        <v>28</v>
      </c>
      <c r="U75" s="8"/>
    </row>
    <row r="76" spans="1:21" s="7" customFormat="1" ht="15" customHeight="1" x14ac:dyDescent="0.25">
      <c r="A76" s="8" t="s">
        <v>150</v>
      </c>
      <c r="B76" s="8" t="s">
        <v>39</v>
      </c>
      <c r="C76" s="15" t="s">
        <v>73</v>
      </c>
      <c r="D76" s="16" t="s">
        <v>148</v>
      </c>
      <c r="E76" s="9" t="str">
        <f t="shared" si="1"/>
        <v>Oui</v>
      </c>
      <c r="F76" s="9"/>
      <c r="G76" s="9" t="s">
        <v>42</v>
      </c>
      <c r="H76" s="17">
        <v>1.33</v>
      </c>
      <c r="I76" s="17">
        <f>3/4*3</f>
        <v>2.25</v>
      </c>
      <c r="J76" s="17">
        <v>1.33</v>
      </c>
      <c r="K76" s="17">
        <v>1.33</v>
      </c>
      <c r="L76" s="10">
        <v>1.56</v>
      </c>
      <c r="M76" s="11">
        <v>43555</v>
      </c>
      <c r="N76" s="8">
        <v>2019</v>
      </c>
      <c r="O76" s="8" t="s">
        <v>26</v>
      </c>
      <c r="P76" s="8"/>
      <c r="Q76" s="20"/>
      <c r="R76" s="8" t="str">
        <f>VLOOKUP(C76,'[1]Familles d''Achats'!A$2:B$26,2,TRUE)</f>
        <v>Valérie Jouhaud</v>
      </c>
      <c r="S76" s="22"/>
      <c r="T76" s="8" t="s">
        <v>28</v>
      </c>
      <c r="U76" s="8"/>
    </row>
    <row r="77" spans="1:21" s="7" customFormat="1" ht="15" customHeight="1" x14ac:dyDescent="0.25">
      <c r="A77" s="8" t="s">
        <v>102</v>
      </c>
      <c r="B77" s="8" t="s">
        <v>39</v>
      </c>
      <c r="C77" s="15" t="s">
        <v>151</v>
      </c>
      <c r="D77" s="16" t="s">
        <v>152</v>
      </c>
      <c r="E77" s="9" t="str">
        <f t="shared" si="1"/>
        <v>Oui</v>
      </c>
      <c r="F77" s="9"/>
      <c r="G77" s="9" t="s">
        <v>42</v>
      </c>
      <c r="H77" s="17">
        <v>1</v>
      </c>
      <c r="I77" s="17">
        <v>1</v>
      </c>
      <c r="J77" s="17">
        <v>1</v>
      </c>
      <c r="K77" s="17">
        <v>3</v>
      </c>
      <c r="L77" s="10">
        <v>1.5</v>
      </c>
      <c r="M77" s="11">
        <v>43728</v>
      </c>
      <c r="N77" s="8">
        <v>2019</v>
      </c>
      <c r="O77" s="8" t="s">
        <v>26</v>
      </c>
      <c r="P77" s="8" t="s">
        <v>103</v>
      </c>
      <c r="Q77" s="20"/>
      <c r="R77" s="8" t="str">
        <f>VLOOKUP(C77,'[1]Familles d''Achats'!A$2:B$26,2,TRUE)</f>
        <v>Zohra Bridja</v>
      </c>
      <c r="S77" s="22"/>
      <c r="T77" s="8" t="s">
        <v>35</v>
      </c>
      <c r="U77" s="8" t="s">
        <v>36</v>
      </c>
    </row>
    <row r="78" spans="1:21" s="7" customFormat="1" ht="15" customHeight="1" x14ac:dyDescent="0.25">
      <c r="A78" s="8" t="s">
        <v>102</v>
      </c>
      <c r="B78" s="8" t="s">
        <v>39</v>
      </c>
      <c r="C78" s="15" t="s">
        <v>151</v>
      </c>
      <c r="D78" s="16" t="s">
        <v>152</v>
      </c>
      <c r="E78" s="9" t="str">
        <f t="shared" si="1"/>
        <v>Oui</v>
      </c>
      <c r="F78" s="9"/>
      <c r="G78" s="9" t="s">
        <v>42</v>
      </c>
      <c r="H78" s="17">
        <v>1</v>
      </c>
      <c r="I78" s="17">
        <v>1</v>
      </c>
      <c r="J78" s="17">
        <v>1</v>
      </c>
      <c r="K78" s="17">
        <v>3</v>
      </c>
      <c r="L78" s="10">
        <v>1.5</v>
      </c>
      <c r="M78" s="11">
        <v>43728</v>
      </c>
      <c r="N78" s="8">
        <v>2019</v>
      </c>
      <c r="O78" s="8" t="s">
        <v>37</v>
      </c>
      <c r="P78" s="8" t="s">
        <v>103</v>
      </c>
      <c r="Q78" s="21" t="s">
        <v>105</v>
      </c>
      <c r="R78" s="8" t="str">
        <f>VLOOKUP(C78,'[1]Familles d''Achats'!A$2:B$26,2,TRUE)</f>
        <v>Zohra Bridja</v>
      </c>
      <c r="S78" s="22"/>
      <c r="T78" s="8" t="s">
        <v>35</v>
      </c>
      <c r="U78" s="8" t="s">
        <v>36</v>
      </c>
    </row>
    <row r="79" spans="1:21" s="7" customFormat="1" ht="15" customHeight="1" x14ac:dyDescent="0.25">
      <c r="A79" s="8" t="s">
        <v>153</v>
      </c>
      <c r="B79" s="8" t="s">
        <v>30</v>
      </c>
      <c r="C79" s="15" t="s">
        <v>151</v>
      </c>
      <c r="D79" s="16" t="s">
        <v>152</v>
      </c>
      <c r="E79" s="9" t="str">
        <f t="shared" si="1"/>
        <v>Oui</v>
      </c>
      <c r="F79" s="9"/>
      <c r="G79" s="9" t="s">
        <v>42</v>
      </c>
      <c r="H79" s="17"/>
      <c r="I79" s="17">
        <v>1</v>
      </c>
      <c r="J79" s="17">
        <v>3</v>
      </c>
      <c r="K79" s="17"/>
      <c r="L79" s="10">
        <v>1</v>
      </c>
      <c r="M79" s="11">
        <v>43741</v>
      </c>
      <c r="N79" s="8">
        <v>2019</v>
      </c>
      <c r="O79" s="8" t="s">
        <v>32</v>
      </c>
      <c r="P79" s="8" t="s">
        <v>154</v>
      </c>
      <c r="Q79" s="20"/>
      <c r="R79" s="8" t="str">
        <f>VLOOKUP(C79,'[1]Familles d''Achats'!A$2:B$26,2,TRUE)</f>
        <v>Zohra Bridja</v>
      </c>
      <c r="S79" s="22" t="s">
        <v>155</v>
      </c>
      <c r="T79" s="8" t="s">
        <v>35</v>
      </c>
      <c r="U79" s="8" t="s">
        <v>36</v>
      </c>
    </row>
    <row r="80" spans="1:21" s="7" customFormat="1" ht="15" customHeight="1" x14ac:dyDescent="0.25">
      <c r="A80" s="8" t="s">
        <v>38</v>
      </c>
      <c r="B80" s="8" t="s">
        <v>39</v>
      </c>
      <c r="C80" s="15" t="s">
        <v>40</v>
      </c>
      <c r="D80" s="16" t="s">
        <v>156</v>
      </c>
      <c r="E80" s="9" t="str">
        <f t="shared" si="1"/>
        <v>Oui</v>
      </c>
      <c r="F80" s="9"/>
      <c r="G80" s="9" t="s">
        <v>42</v>
      </c>
      <c r="H80" s="18">
        <v>3</v>
      </c>
      <c r="I80" s="18">
        <v>2</v>
      </c>
      <c r="J80" s="18">
        <v>1</v>
      </c>
      <c r="K80" s="17"/>
      <c r="L80" s="10">
        <v>1.5</v>
      </c>
      <c r="M80" s="11">
        <v>43752</v>
      </c>
      <c r="N80" s="8">
        <v>2019</v>
      </c>
      <c r="O80" s="8" t="s">
        <v>32</v>
      </c>
      <c r="P80" s="8" t="s">
        <v>44</v>
      </c>
      <c r="Q80" s="20"/>
      <c r="R80" s="8" t="str">
        <f>VLOOKUP(C80,'[1]Familles d''Achats'!A$2:B$26,2,TRUE)</f>
        <v>Claire Martin</v>
      </c>
      <c r="S80" s="22" t="s">
        <v>157</v>
      </c>
      <c r="T80" s="8" t="s">
        <v>35</v>
      </c>
      <c r="U80" s="8" t="s">
        <v>36</v>
      </c>
    </row>
    <row r="81" spans="1:21" s="7" customFormat="1" ht="15" customHeight="1" x14ac:dyDescent="0.25">
      <c r="A81" s="8" t="s">
        <v>49</v>
      </c>
      <c r="B81" s="8" t="s">
        <v>39</v>
      </c>
      <c r="C81" s="15" t="s">
        <v>40</v>
      </c>
      <c r="D81" s="16" t="s">
        <v>156</v>
      </c>
      <c r="E81" s="9" t="str">
        <f t="shared" si="1"/>
        <v>Oui</v>
      </c>
      <c r="F81" s="9"/>
      <c r="G81" s="9" t="s">
        <v>42</v>
      </c>
      <c r="H81" s="17">
        <v>1</v>
      </c>
      <c r="I81" s="17">
        <v>1</v>
      </c>
      <c r="J81" s="17">
        <v>1</v>
      </c>
      <c r="K81" s="17">
        <v>2</v>
      </c>
      <c r="L81" s="10">
        <v>1.25</v>
      </c>
      <c r="M81" s="11">
        <v>43732</v>
      </c>
      <c r="N81" s="8" t="s">
        <v>43</v>
      </c>
      <c r="O81" s="8" t="s">
        <v>32</v>
      </c>
      <c r="P81" s="8" t="s">
        <v>50</v>
      </c>
      <c r="Q81" s="20"/>
      <c r="R81" s="8" t="str">
        <f>VLOOKUP(C81,'[1]Familles d''Achats'!A$2:B$26,2,TRUE)</f>
        <v>Claire Martin</v>
      </c>
      <c r="S81" s="22"/>
      <c r="T81" s="8" t="s">
        <v>35</v>
      </c>
      <c r="U81" s="8" t="s">
        <v>36</v>
      </c>
    </row>
    <row r="82" spans="1:21" s="7" customFormat="1" ht="15" customHeight="1" x14ac:dyDescent="0.25">
      <c r="A82" s="8" t="s">
        <v>88</v>
      </c>
      <c r="B82" s="8" t="s">
        <v>39</v>
      </c>
      <c r="C82" s="14" t="s">
        <v>158</v>
      </c>
      <c r="D82" s="16" t="s">
        <v>159</v>
      </c>
      <c r="E82" s="9" t="str">
        <f t="shared" si="1"/>
        <v>Oui</v>
      </c>
      <c r="F82" s="9"/>
      <c r="G82" s="9" t="s">
        <v>25</v>
      </c>
      <c r="H82" s="17">
        <v>1.33</v>
      </c>
      <c r="I82" s="17">
        <v>1.33</v>
      </c>
      <c r="J82" s="17">
        <v>1.33</v>
      </c>
      <c r="K82" s="17">
        <v>1.33</v>
      </c>
      <c r="L82" s="10">
        <v>1.33</v>
      </c>
      <c r="M82" s="11">
        <v>43555</v>
      </c>
      <c r="N82" s="8">
        <v>2019</v>
      </c>
      <c r="O82" s="8" t="s">
        <v>26</v>
      </c>
      <c r="P82" s="8" t="s">
        <v>90</v>
      </c>
      <c r="Q82" s="20"/>
      <c r="R82" s="8" t="str">
        <f>VLOOKUP(C82,'[1]Familles d''Achats'!A$2:B$26,2,TRUE)</f>
        <v>Valérie Jouhaud</v>
      </c>
      <c r="S82" s="22"/>
      <c r="T82" s="8" t="s">
        <v>28</v>
      </c>
      <c r="U82" s="8"/>
    </row>
    <row r="83" spans="1:21" s="7" customFormat="1" ht="15" customHeight="1" x14ac:dyDescent="0.25">
      <c r="A83" s="8" t="s">
        <v>88</v>
      </c>
      <c r="B83" s="8" t="s">
        <v>39</v>
      </c>
      <c r="C83" s="14" t="s">
        <v>158</v>
      </c>
      <c r="D83" s="16" t="s">
        <v>159</v>
      </c>
      <c r="E83" s="9" t="str">
        <f t="shared" si="1"/>
        <v>Oui</v>
      </c>
      <c r="F83" s="9"/>
      <c r="G83" s="9" t="s">
        <v>25</v>
      </c>
      <c r="H83" s="17">
        <v>1.33</v>
      </c>
      <c r="I83" s="17">
        <v>1.33</v>
      </c>
      <c r="J83" s="17">
        <v>1.33</v>
      </c>
      <c r="K83" s="17">
        <v>1.33</v>
      </c>
      <c r="L83" s="10">
        <v>1.33</v>
      </c>
      <c r="M83" s="11">
        <v>43608</v>
      </c>
      <c r="N83" s="8">
        <v>2019</v>
      </c>
      <c r="O83" s="8" t="s">
        <v>37</v>
      </c>
      <c r="P83" s="8" t="s">
        <v>90</v>
      </c>
      <c r="Q83" s="20"/>
      <c r="R83" s="8" t="str">
        <f>VLOOKUP(C83,'[1]Familles d''Achats'!A$2:B$26,2,TRUE)</f>
        <v>Valérie Jouhaud</v>
      </c>
      <c r="S83" s="22"/>
      <c r="T83" s="8" t="s">
        <v>28</v>
      </c>
      <c r="U83" s="8"/>
    </row>
    <row r="84" spans="1:21" s="7" customFormat="1" ht="15" customHeight="1" x14ac:dyDescent="0.25">
      <c r="A84" s="8" t="s">
        <v>97</v>
      </c>
      <c r="B84" s="8" t="s">
        <v>30</v>
      </c>
      <c r="C84" s="14" t="s">
        <v>158</v>
      </c>
      <c r="D84" s="16" t="s">
        <v>159</v>
      </c>
      <c r="E84" s="9" t="str">
        <f t="shared" si="1"/>
        <v>Oui</v>
      </c>
      <c r="F84" s="9"/>
      <c r="G84" s="9" t="s">
        <v>25</v>
      </c>
      <c r="H84" s="17">
        <v>1.33</v>
      </c>
      <c r="I84" s="17">
        <v>1.33</v>
      </c>
      <c r="J84" s="17">
        <v>1.33</v>
      </c>
      <c r="K84" s="17">
        <v>1.33</v>
      </c>
      <c r="L84" s="10">
        <v>1.33</v>
      </c>
      <c r="M84" s="11">
        <v>43555</v>
      </c>
      <c r="N84" s="8">
        <v>2019</v>
      </c>
      <c r="O84" s="8" t="s">
        <v>26</v>
      </c>
      <c r="P84" s="8" t="s">
        <v>98</v>
      </c>
      <c r="Q84" s="20"/>
      <c r="R84" s="8" t="str">
        <f>VLOOKUP(C84,'[1]Familles d''Achats'!A$2:B$26,2,TRUE)</f>
        <v>Valérie Jouhaud</v>
      </c>
      <c r="S84" s="22"/>
      <c r="T84" s="8" t="s">
        <v>28</v>
      </c>
      <c r="U84" s="8"/>
    </row>
    <row r="85" spans="1:21" s="7" customFormat="1" ht="15" customHeight="1" x14ac:dyDescent="0.25">
      <c r="A85" s="8" t="s">
        <v>97</v>
      </c>
      <c r="B85" s="8" t="s">
        <v>30</v>
      </c>
      <c r="C85" s="15" t="s">
        <v>158</v>
      </c>
      <c r="D85" s="16" t="s">
        <v>159</v>
      </c>
      <c r="E85" s="9" t="str">
        <f t="shared" si="1"/>
        <v>Oui</v>
      </c>
      <c r="F85" s="9"/>
      <c r="G85" s="9" t="s">
        <v>25</v>
      </c>
      <c r="H85" s="17">
        <v>1.33</v>
      </c>
      <c r="I85" s="17">
        <v>1.33</v>
      </c>
      <c r="J85" s="17">
        <v>1.33</v>
      </c>
      <c r="K85" s="17">
        <v>1.33</v>
      </c>
      <c r="L85" s="10">
        <v>1.33</v>
      </c>
      <c r="M85" s="11">
        <v>43608</v>
      </c>
      <c r="N85" s="8">
        <v>2019</v>
      </c>
      <c r="O85" s="8" t="s">
        <v>37</v>
      </c>
      <c r="P85" s="8" t="s">
        <v>98</v>
      </c>
      <c r="Q85" s="20"/>
      <c r="R85" s="8" t="str">
        <f>VLOOKUP(C85,'[1]Familles d''Achats'!A$2:B$26,2,TRUE)</f>
        <v>Valérie Jouhaud</v>
      </c>
      <c r="S85" s="22"/>
      <c r="T85" s="8" t="s">
        <v>28</v>
      </c>
      <c r="U85" s="8"/>
    </row>
    <row r="86" spans="1:21" s="7" customFormat="1" ht="15" customHeight="1" x14ac:dyDescent="0.25">
      <c r="A86" s="8" t="s">
        <v>72</v>
      </c>
      <c r="B86" s="8" t="s">
        <v>30</v>
      </c>
      <c r="C86" s="15" t="s">
        <v>158</v>
      </c>
      <c r="D86" s="16" t="s">
        <v>159</v>
      </c>
      <c r="E86" s="9" t="str">
        <f t="shared" si="1"/>
        <v>Oui</v>
      </c>
      <c r="F86" s="9"/>
      <c r="G86" s="9" t="s">
        <v>25</v>
      </c>
      <c r="H86" s="17">
        <v>1</v>
      </c>
      <c r="I86" s="17">
        <v>2</v>
      </c>
      <c r="J86" s="17">
        <v>1</v>
      </c>
      <c r="K86" s="17">
        <v>3</v>
      </c>
      <c r="L86" s="10">
        <f>AVERAGE(H86:K86)</f>
        <v>1.75</v>
      </c>
      <c r="M86" s="11">
        <v>43767</v>
      </c>
      <c r="N86" s="8">
        <v>2019</v>
      </c>
      <c r="O86" s="8" t="s">
        <v>32</v>
      </c>
      <c r="P86" s="8" t="s">
        <v>70</v>
      </c>
      <c r="Q86" s="20" t="s">
        <v>70</v>
      </c>
      <c r="R86" s="8" t="str">
        <f>VLOOKUP(C86,'[1]Familles d''Achats'!A$2:B$26,2,TRUE)</f>
        <v>Valérie Jouhaud</v>
      </c>
      <c r="S86" s="22" t="s">
        <v>160</v>
      </c>
      <c r="T86" s="8" t="s">
        <v>35</v>
      </c>
      <c r="U86" s="8" t="s">
        <v>36</v>
      </c>
    </row>
    <row r="87" spans="1:21" s="7" customFormat="1" ht="15" customHeight="1" x14ac:dyDescent="0.25">
      <c r="A87" s="8" t="s">
        <v>97</v>
      </c>
      <c r="B87" s="8" t="s">
        <v>30</v>
      </c>
      <c r="C87" s="15" t="s">
        <v>64</v>
      </c>
      <c r="D87" s="16" t="s">
        <v>161</v>
      </c>
      <c r="E87" s="9" t="str">
        <f t="shared" si="1"/>
        <v>Oui</v>
      </c>
      <c r="F87" s="9"/>
      <c r="G87" s="9" t="s">
        <v>25</v>
      </c>
      <c r="H87" s="17"/>
      <c r="I87" s="17"/>
      <c r="J87" s="17"/>
      <c r="K87" s="17"/>
      <c r="L87" s="10">
        <v>1.33</v>
      </c>
      <c r="M87" s="11">
        <v>43555</v>
      </c>
      <c r="N87" s="8">
        <v>2019</v>
      </c>
      <c r="O87" s="8" t="s">
        <v>26</v>
      </c>
      <c r="P87" s="8" t="s">
        <v>27</v>
      </c>
      <c r="Q87" s="20"/>
      <c r="R87" s="8" t="str">
        <f>VLOOKUP(C87,'[1]Familles d''Achats'!A$2:B$26,2,TRUE)</f>
        <v>Valérie Jouhaud</v>
      </c>
      <c r="S87" s="22"/>
      <c r="T87" s="8" t="s">
        <v>28</v>
      </c>
      <c r="U87" s="8"/>
    </row>
    <row r="88" spans="1:21" s="7" customFormat="1" ht="15" customHeight="1" x14ac:dyDescent="0.25">
      <c r="A88" s="8" t="s">
        <v>97</v>
      </c>
      <c r="B88" s="8" t="s">
        <v>30</v>
      </c>
      <c r="C88" s="15" t="s">
        <v>64</v>
      </c>
      <c r="D88" s="16" t="s">
        <v>161</v>
      </c>
      <c r="E88" s="9" t="str">
        <f t="shared" si="1"/>
        <v>Oui</v>
      </c>
      <c r="F88" s="9"/>
      <c r="G88" s="9" t="s">
        <v>25</v>
      </c>
      <c r="H88" s="17"/>
      <c r="I88" s="17"/>
      <c r="J88" s="17"/>
      <c r="K88" s="17"/>
      <c r="L88" s="10">
        <v>1.33</v>
      </c>
      <c r="M88" s="11">
        <v>43608</v>
      </c>
      <c r="N88" s="8">
        <v>2019</v>
      </c>
      <c r="O88" s="8" t="s">
        <v>37</v>
      </c>
      <c r="P88" s="8" t="s">
        <v>27</v>
      </c>
      <c r="Q88" s="20"/>
      <c r="R88" s="8" t="str">
        <f>VLOOKUP(C88,'[1]Familles d''Achats'!A$2:B$26,2,TRUE)</f>
        <v>Valérie Jouhaud</v>
      </c>
      <c r="S88" s="22"/>
      <c r="T88" s="8" t="s">
        <v>28</v>
      </c>
      <c r="U88" s="8"/>
    </row>
    <row r="89" spans="1:21" s="7" customFormat="1" ht="15" customHeight="1" x14ac:dyDescent="0.25">
      <c r="A89" s="8" t="s">
        <v>21</v>
      </c>
      <c r="B89" s="8" t="s">
        <v>22</v>
      </c>
      <c r="C89" s="15" t="s">
        <v>40</v>
      </c>
      <c r="D89" s="16" t="s">
        <v>162</v>
      </c>
      <c r="E89" s="9" t="str">
        <f t="shared" si="1"/>
        <v>Oui</v>
      </c>
      <c r="F89" s="9"/>
      <c r="G89" s="9" t="s">
        <v>42</v>
      </c>
      <c r="H89" s="17">
        <v>1.33</v>
      </c>
      <c r="I89" s="17">
        <v>1.33</v>
      </c>
      <c r="J89" s="17">
        <v>1.33</v>
      </c>
      <c r="K89" s="17">
        <v>1.33</v>
      </c>
      <c r="L89" s="10">
        <v>1.33</v>
      </c>
      <c r="M89" s="11">
        <v>43646</v>
      </c>
      <c r="N89" s="8">
        <v>2019</v>
      </c>
      <c r="O89" s="8" t="s">
        <v>37</v>
      </c>
      <c r="P89" s="8" t="s">
        <v>27</v>
      </c>
      <c r="Q89" s="20"/>
      <c r="R89" s="8" t="str">
        <f>VLOOKUP(C89,'[1]Familles d''Achats'!A$2:B$26,2,TRUE)</f>
        <v>Claire Martin</v>
      </c>
      <c r="S89" s="22"/>
      <c r="T89" s="8" t="s">
        <v>28</v>
      </c>
      <c r="U89" s="8"/>
    </row>
    <row r="90" spans="1:21" s="7" customFormat="1" ht="15" customHeight="1" x14ac:dyDescent="0.25">
      <c r="A90" s="8" t="s">
        <v>21</v>
      </c>
      <c r="B90" s="8" t="s">
        <v>22</v>
      </c>
      <c r="C90" s="15" t="s">
        <v>40</v>
      </c>
      <c r="D90" s="16" t="s">
        <v>162</v>
      </c>
      <c r="E90" s="9" t="str">
        <f t="shared" si="1"/>
        <v>Oui</v>
      </c>
      <c r="F90" s="9"/>
      <c r="G90" s="9" t="s">
        <v>42</v>
      </c>
      <c r="H90" s="17">
        <v>1.33</v>
      </c>
      <c r="I90" s="17">
        <v>1.33</v>
      </c>
      <c r="J90" s="17">
        <v>1.33</v>
      </c>
      <c r="K90" s="17">
        <v>1.33</v>
      </c>
      <c r="L90" s="10">
        <v>1.33</v>
      </c>
      <c r="M90" s="11">
        <v>43555</v>
      </c>
      <c r="N90" s="8">
        <v>2019</v>
      </c>
      <c r="O90" s="8" t="s">
        <v>26</v>
      </c>
      <c r="P90" s="8" t="s">
        <v>27</v>
      </c>
      <c r="Q90" s="20"/>
      <c r="R90" s="8" t="str">
        <f>VLOOKUP(C90,'[1]Familles d''Achats'!A$2:B$26,2,TRUE)</f>
        <v>Claire Martin</v>
      </c>
      <c r="S90" s="22"/>
      <c r="T90" s="8" t="s">
        <v>28</v>
      </c>
      <c r="U90" s="8"/>
    </row>
    <row r="91" spans="1:21" s="7" customFormat="1" ht="15" customHeight="1" x14ac:dyDescent="0.25">
      <c r="A91" s="8" t="s">
        <v>102</v>
      </c>
      <c r="B91" s="8" t="s">
        <v>39</v>
      </c>
      <c r="C91" s="15" t="s">
        <v>40</v>
      </c>
      <c r="D91" s="16" t="s">
        <v>162</v>
      </c>
      <c r="E91" s="9" t="str">
        <f t="shared" si="1"/>
        <v>Oui</v>
      </c>
      <c r="F91" s="9"/>
      <c r="G91" s="9" t="s">
        <v>42</v>
      </c>
      <c r="H91" s="17">
        <v>1</v>
      </c>
      <c r="I91" s="17">
        <v>1</v>
      </c>
      <c r="J91" s="17">
        <v>1</v>
      </c>
      <c r="K91" s="17">
        <v>3</v>
      </c>
      <c r="L91" s="10">
        <v>1.5</v>
      </c>
      <c r="M91" s="11">
        <v>43728</v>
      </c>
      <c r="N91" s="8">
        <v>2019</v>
      </c>
      <c r="O91" s="8" t="s">
        <v>26</v>
      </c>
      <c r="P91" s="8" t="s">
        <v>103</v>
      </c>
      <c r="Q91" s="20"/>
      <c r="R91" s="8" t="str">
        <f>VLOOKUP(C91,'[1]Familles d''Achats'!A$2:B$26,2,TRUE)</f>
        <v>Claire Martin</v>
      </c>
      <c r="S91" s="22" t="s">
        <v>163</v>
      </c>
      <c r="T91" s="8" t="s">
        <v>35</v>
      </c>
      <c r="U91" s="8" t="s">
        <v>36</v>
      </c>
    </row>
    <row r="92" spans="1:21" s="7" customFormat="1" ht="15" customHeight="1" x14ac:dyDescent="0.25">
      <c r="A92" s="8" t="s">
        <v>102</v>
      </c>
      <c r="B92" s="8" t="s">
        <v>39</v>
      </c>
      <c r="C92" s="15" t="s">
        <v>40</v>
      </c>
      <c r="D92" s="16" t="s">
        <v>162</v>
      </c>
      <c r="E92" s="9" t="str">
        <f t="shared" si="1"/>
        <v>Oui</v>
      </c>
      <c r="F92" s="9"/>
      <c r="G92" s="9" t="s">
        <v>42</v>
      </c>
      <c r="H92" s="17">
        <v>1</v>
      </c>
      <c r="I92" s="17">
        <v>1</v>
      </c>
      <c r="J92" s="17">
        <v>1</v>
      </c>
      <c r="K92" s="17">
        <v>3</v>
      </c>
      <c r="L92" s="10">
        <v>1.5</v>
      </c>
      <c r="M92" s="11">
        <v>43728</v>
      </c>
      <c r="N92" s="8">
        <v>2019</v>
      </c>
      <c r="O92" s="8" t="s">
        <v>37</v>
      </c>
      <c r="P92" s="8" t="s">
        <v>103</v>
      </c>
      <c r="Q92" s="21" t="s">
        <v>105</v>
      </c>
      <c r="R92" s="8" t="str">
        <f>VLOOKUP(C92,'[1]Familles d''Achats'!A$2:B$26,2,TRUE)</f>
        <v>Claire Martin</v>
      </c>
      <c r="S92" s="22" t="s">
        <v>163</v>
      </c>
      <c r="T92" s="8" t="s">
        <v>35</v>
      </c>
      <c r="U92" s="8" t="s">
        <v>36</v>
      </c>
    </row>
    <row r="93" spans="1:21" s="7" customFormat="1" ht="15" customHeight="1" x14ac:dyDescent="0.25">
      <c r="A93" s="8" t="s">
        <v>54</v>
      </c>
      <c r="B93" s="8" t="s">
        <v>22</v>
      </c>
      <c r="C93" s="15" t="s">
        <v>40</v>
      </c>
      <c r="D93" s="16" t="s">
        <v>162</v>
      </c>
      <c r="E93" s="9" t="str">
        <f t="shared" si="1"/>
        <v>Oui</v>
      </c>
      <c r="F93" s="9"/>
      <c r="G93" s="9" t="s">
        <v>42</v>
      </c>
      <c r="H93" s="17">
        <v>2</v>
      </c>
      <c r="I93" s="17">
        <v>2</v>
      </c>
      <c r="J93" s="17">
        <v>1</v>
      </c>
      <c r="K93" s="17">
        <v>2</v>
      </c>
      <c r="L93" s="10">
        <f>AVERAGE(H93:K93)</f>
        <v>1.75</v>
      </c>
      <c r="M93" s="11"/>
      <c r="N93" s="8">
        <v>2019</v>
      </c>
      <c r="O93" s="8" t="s">
        <v>32</v>
      </c>
      <c r="P93" s="8" t="s">
        <v>55</v>
      </c>
      <c r="Q93" s="20" t="s">
        <v>56</v>
      </c>
      <c r="R93" s="8" t="str">
        <f>VLOOKUP(C93,'[1]Familles d''Achats'!A$2:B$26,2,TRUE)</f>
        <v>Claire Martin</v>
      </c>
      <c r="S93" s="22" t="s">
        <v>57</v>
      </c>
      <c r="T93" s="8" t="s">
        <v>35</v>
      </c>
      <c r="U93" s="8" t="s">
        <v>36</v>
      </c>
    </row>
    <row r="94" spans="1:21" s="7" customFormat="1" ht="15" customHeight="1" x14ac:dyDescent="0.25">
      <c r="A94" s="8" t="s">
        <v>54</v>
      </c>
      <c r="B94" s="8" t="s">
        <v>22</v>
      </c>
      <c r="C94" s="15" t="s">
        <v>40</v>
      </c>
      <c r="D94" s="16" t="s">
        <v>162</v>
      </c>
      <c r="E94" s="9" t="str">
        <f t="shared" si="1"/>
        <v>Oui</v>
      </c>
      <c r="F94" s="9"/>
      <c r="G94" s="9" t="s">
        <v>42</v>
      </c>
      <c r="H94" s="17">
        <v>2</v>
      </c>
      <c r="I94" s="17">
        <v>2</v>
      </c>
      <c r="J94" s="17">
        <v>1</v>
      </c>
      <c r="K94" s="17">
        <v>2</v>
      </c>
      <c r="L94" s="10">
        <f>AVERAGE(H94:K94)</f>
        <v>1.75</v>
      </c>
      <c r="M94" s="11"/>
      <c r="N94" s="8">
        <v>2019</v>
      </c>
      <c r="O94" s="8" t="s">
        <v>37</v>
      </c>
      <c r="P94" s="8" t="s">
        <v>55</v>
      </c>
      <c r="Q94" s="20" t="s">
        <v>56</v>
      </c>
      <c r="R94" s="8" t="str">
        <f>VLOOKUP(C94,'[1]Familles d''Achats'!A$2:B$26,2,TRUE)</f>
        <v>Claire Martin</v>
      </c>
      <c r="S94" s="22" t="s">
        <v>57</v>
      </c>
      <c r="T94" s="8" t="s">
        <v>35</v>
      </c>
      <c r="U94" s="8" t="s">
        <v>36</v>
      </c>
    </row>
    <row r="95" spans="1:21" s="7" customFormat="1" ht="15" customHeight="1" x14ac:dyDescent="0.25">
      <c r="A95" s="8" t="s">
        <v>54</v>
      </c>
      <c r="B95" s="8" t="s">
        <v>22</v>
      </c>
      <c r="C95" s="15" t="s">
        <v>40</v>
      </c>
      <c r="D95" s="16" t="s">
        <v>162</v>
      </c>
      <c r="E95" s="9" t="str">
        <f t="shared" si="1"/>
        <v>Oui</v>
      </c>
      <c r="F95" s="9"/>
      <c r="G95" s="9" t="s">
        <v>42</v>
      </c>
      <c r="H95" s="17">
        <v>2</v>
      </c>
      <c r="I95" s="17">
        <v>2</v>
      </c>
      <c r="J95" s="17">
        <v>1</v>
      </c>
      <c r="K95" s="17">
        <v>2</v>
      </c>
      <c r="L95" s="10">
        <f>AVERAGE(H95:K95)</f>
        <v>1.75</v>
      </c>
      <c r="M95" s="11"/>
      <c r="N95" s="8">
        <v>2019</v>
      </c>
      <c r="O95" s="8" t="s">
        <v>26</v>
      </c>
      <c r="P95" s="8" t="s">
        <v>55</v>
      </c>
      <c r="Q95" s="20" t="s">
        <v>56</v>
      </c>
      <c r="R95" s="8" t="str">
        <f>VLOOKUP(C95,'[1]Familles d''Achats'!A$2:B$26,2,TRUE)</f>
        <v>Claire Martin</v>
      </c>
      <c r="S95" s="22" t="s">
        <v>57</v>
      </c>
      <c r="T95" s="8" t="s">
        <v>35</v>
      </c>
      <c r="U95" s="8" t="s">
        <v>36</v>
      </c>
    </row>
    <row r="96" spans="1:21" s="7" customFormat="1" ht="15" customHeight="1" x14ac:dyDescent="0.25">
      <c r="A96" s="8" t="s">
        <v>164</v>
      </c>
      <c r="B96" s="8" t="s">
        <v>22</v>
      </c>
      <c r="C96" s="14" t="s">
        <v>73</v>
      </c>
      <c r="D96" s="16" t="s">
        <v>165</v>
      </c>
      <c r="E96" s="9" t="str">
        <f t="shared" si="1"/>
        <v>Oui</v>
      </c>
      <c r="F96" s="9"/>
      <c r="G96" s="9" t="s">
        <v>25</v>
      </c>
      <c r="H96" s="17">
        <v>1.33</v>
      </c>
      <c r="I96" s="17">
        <v>1.33</v>
      </c>
      <c r="J96" s="17">
        <v>1.33</v>
      </c>
      <c r="K96" s="17">
        <v>1.33</v>
      </c>
      <c r="L96" s="10">
        <v>1.33</v>
      </c>
      <c r="M96" s="11">
        <v>43724</v>
      </c>
      <c r="N96" s="8">
        <v>2019</v>
      </c>
      <c r="O96" s="8" t="s">
        <v>26</v>
      </c>
      <c r="P96" s="8" t="s">
        <v>98</v>
      </c>
      <c r="Q96" s="20"/>
      <c r="R96" s="8" t="str">
        <f>VLOOKUP(C96,'[1]Familles d''Achats'!A$2:B$26,2,TRUE)</f>
        <v>Valérie Jouhaud</v>
      </c>
      <c r="S96" s="22" t="s">
        <v>166</v>
      </c>
      <c r="T96" s="8" t="s">
        <v>35</v>
      </c>
      <c r="U96" s="8" t="s">
        <v>36</v>
      </c>
    </row>
    <row r="97" spans="1:21" s="7" customFormat="1" ht="15" customHeight="1" x14ac:dyDescent="0.25">
      <c r="A97" s="8" t="s">
        <v>164</v>
      </c>
      <c r="B97" s="8" t="s">
        <v>22</v>
      </c>
      <c r="C97" s="15" t="s">
        <v>73</v>
      </c>
      <c r="D97" s="16" t="s">
        <v>167</v>
      </c>
      <c r="E97" s="9" t="str">
        <f t="shared" si="1"/>
        <v>Oui</v>
      </c>
      <c r="F97" s="9"/>
      <c r="G97" s="9" t="s">
        <v>25</v>
      </c>
      <c r="H97" s="17">
        <v>1</v>
      </c>
      <c r="I97" s="17">
        <v>1</v>
      </c>
      <c r="J97" s="17">
        <v>1</v>
      </c>
      <c r="K97" s="17">
        <v>1</v>
      </c>
      <c r="L97" s="10">
        <v>1</v>
      </c>
      <c r="M97" s="11">
        <v>43717</v>
      </c>
      <c r="N97" s="8">
        <v>2019</v>
      </c>
      <c r="O97" s="8" t="s">
        <v>32</v>
      </c>
      <c r="P97" s="8" t="s">
        <v>98</v>
      </c>
      <c r="Q97" s="20"/>
      <c r="R97" s="8" t="str">
        <f>VLOOKUP(C97,'[1]Familles d''Achats'!A$2:B$26,2,TRUE)</f>
        <v>Valérie Jouhaud</v>
      </c>
      <c r="S97" s="22"/>
      <c r="T97" s="8" t="s">
        <v>35</v>
      </c>
      <c r="U97" s="8" t="s">
        <v>36</v>
      </c>
    </row>
    <row r="98" spans="1:21" s="7" customFormat="1" ht="15" customHeight="1" x14ac:dyDescent="0.25">
      <c r="A98" s="8" t="s">
        <v>38</v>
      </c>
      <c r="B98" s="8" t="s">
        <v>39</v>
      </c>
      <c r="C98" s="15" t="s">
        <v>40</v>
      </c>
      <c r="D98" s="16" t="s">
        <v>168</v>
      </c>
      <c r="E98" s="9" t="str">
        <f t="shared" si="1"/>
        <v>Oui</v>
      </c>
      <c r="F98" s="9"/>
      <c r="G98" s="9" t="s">
        <v>25</v>
      </c>
      <c r="H98" s="18">
        <v>3</v>
      </c>
      <c r="I98" s="18">
        <v>2</v>
      </c>
      <c r="J98" s="18">
        <v>2</v>
      </c>
      <c r="K98" s="17"/>
      <c r="L98" s="10">
        <v>1.75</v>
      </c>
      <c r="M98" s="11">
        <v>43752</v>
      </c>
      <c r="N98" s="8" t="s">
        <v>43</v>
      </c>
      <c r="O98" s="8" t="s">
        <v>32</v>
      </c>
      <c r="P98" s="8" t="s">
        <v>44</v>
      </c>
      <c r="Q98" s="20"/>
      <c r="R98" s="8" t="str">
        <f>VLOOKUP(C98,'[1]Familles d''Achats'!A$2:B$26,2,TRUE)</f>
        <v>Claire Martin</v>
      </c>
      <c r="S98" s="22" t="s">
        <v>169</v>
      </c>
      <c r="T98" s="8" t="s">
        <v>35</v>
      </c>
      <c r="U98" s="8" t="s">
        <v>36</v>
      </c>
    </row>
    <row r="99" spans="1:21" s="7" customFormat="1" ht="15" customHeight="1" x14ac:dyDescent="0.25">
      <c r="A99" s="8" t="s">
        <v>21</v>
      </c>
      <c r="B99" s="8" t="s">
        <v>22</v>
      </c>
      <c r="C99" s="15" t="s">
        <v>158</v>
      </c>
      <c r="D99" s="16" t="s">
        <v>170</v>
      </c>
      <c r="E99" s="9" t="str">
        <f t="shared" si="1"/>
        <v>Oui</v>
      </c>
      <c r="F99" s="9"/>
      <c r="G99" s="9" t="s">
        <v>42</v>
      </c>
      <c r="H99" s="17">
        <v>1.33</v>
      </c>
      <c r="I99" s="17">
        <v>1.33</v>
      </c>
      <c r="J99" s="17">
        <v>1.33</v>
      </c>
      <c r="K99" s="17">
        <v>1.33</v>
      </c>
      <c r="L99" s="10">
        <v>1.33</v>
      </c>
      <c r="M99" s="11">
        <v>43555</v>
      </c>
      <c r="N99" s="8">
        <v>2019</v>
      </c>
      <c r="O99" s="8" t="s">
        <v>26</v>
      </c>
      <c r="P99" s="8" t="s">
        <v>27</v>
      </c>
      <c r="Q99" s="20"/>
      <c r="R99" s="8" t="str">
        <f>VLOOKUP(C99,'[1]Familles d''Achats'!A$2:B$26,2,TRUE)</f>
        <v>Valérie Jouhaud</v>
      </c>
      <c r="S99" s="22"/>
      <c r="T99" s="8" t="s">
        <v>28</v>
      </c>
      <c r="U99" s="8"/>
    </row>
  </sheetData>
  <conditionalFormatting sqref="L1:L99">
    <cfRule type="cellIs" dxfId="3" priority="1" operator="between">
      <formula>2.5</formula>
      <formula>3.49</formula>
    </cfRule>
    <cfRule type="cellIs" dxfId="2" priority="2" operator="between">
      <formula>3.5</formula>
      <formula>4</formula>
    </cfRule>
    <cfRule type="cellIs" dxfId="1" priority="3" operator="between">
      <formula>1.9</formula>
      <formula>2.49</formula>
    </cfRule>
    <cfRule type="cellIs" dxfId="0" priority="4" operator="between">
      <formula>1</formula>
      <formula>1.89</formula>
    </cfRule>
  </conditionalFormatting>
  <dataValidations count="1">
    <dataValidation type="list" allowBlank="1" showInputMessage="1" showErrorMessage="1" sqref="C1">
      <formula1>#REF!</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'C:\Users\hselamnia\Desktop\[Copie-Compilation retour évaluations fournisseurs 2019V4.xlsx]Familles d''Achats'!#REF!</xm:f>
          </x14:formula1>
          <xm:sqref>C2:C99</xm:sqref>
        </x14:dataValidation>
        <x14:dataValidation type="list" allowBlank="1" showInputMessage="1" showErrorMessage="1">
          <x14:formula1>
            <xm:f>'C:\Users\hselamnia\Desktop\[Copie-Compilation retour évaluations fournisseurs 2019V4.xlsx]Feuil4'!#REF!</xm:f>
          </x14:formula1>
          <xm:sqref>E2:E99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XPO Logistics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Hassia Selamnia</dc:creator>
  <cp:lastModifiedBy>Hassia Selamnia</cp:lastModifiedBy>
  <dcterms:created xsi:type="dcterms:W3CDTF">2020-01-06T15:53:46Z</dcterms:created>
  <dcterms:modified xsi:type="dcterms:W3CDTF">2020-01-07T17:08:08Z</dcterms:modified>
</cp:coreProperties>
</file>