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D:\Users\zerife.touraine\Documents\AXI Asteralis Safe\"/>
    </mc:Choice>
  </mc:AlternateContent>
  <bookViews>
    <workbookView xWindow="0" yWindow="0" windowWidth="20490" windowHeight="6555" tabRatio="707" firstSheet="2" activeTab="4"/>
  </bookViews>
  <sheets>
    <sheet name="Base" sheetId="17" r:id="rId1"/>
    <sheet name="REF" sheetId="4" r:id="rId2"/>
    <sheet name="Modele Horaire" sheetId="2" r:id="rId3"/>
    <sheet name="Modele Forfait jour" sheetId="16" r:id="rId4"/>
    <sheet name="ImportDV" sheetId="23" r:id="rId5"/>
    <sheet name="Liste des onglets" sheetId="3" r:id="rId6"/>
    <sheet name="COUDE SAMI" sheetId="18" r:id="rId7"/>
    <sheet name="DA SILVA MARC" sheetId="19" r:id="rId8"/>
    <sheet name="MARTINS NATHALIE" sheetId="20" r:id="rId9"/>
    <sheet name="LAFET GILLE" sheetId="21" r:id="rId10"/>
    <sheet name="LEFEBVRE PHILIPPE" sheetId="22" r:id="rId11"/>
  </sheets>
  <functionGroups builtInGroupCount="18"/>
  <externalReferences>
    <externalReference r:id="rId12"/>
  </externalReferences>
  <definedNames>
    <definedName name="_xlnm._FilterDatabase" localSheetId="0" hidden="1">Base!$A$1:$N$147</definedName>
    <definedName name="feries" localSheetId="6">'COUDE SAMI'!$A$51:$A$60</definedName>
    <definedName name="feries" localSheetId="7">'DA SILVA MARC'!$A$51:$A$60</definedName>
    <definedName name="feries" localSheetId="9">'LAFET GILLE'!$A$51:$A$60</definedName>
    <definedName name="feries" localSheetId="10">'LEFEBVRE PHILIPPE'!$A$51:$A$60</definedName>
    <definedName name="feries" localSheetId="8">'MARTINS NATHALIE'!$A$51:$A$60</definedName>
    <definedName name="feries" localSheetId="3">'Modele Forfait jour'!$A$51:$A$60</definedName>
    <definedName name="feries">'Modele Horaire'!$A$51:$A$60</definedName>
    <definedName name="_xlnm.Print_Area" localSheetId="6">'COUDE SAMI'!$A$1:$AP$47</definedName>
    <definedName name="_xlnm.Print_Area" localSheetId="7">'DA SILVA MARC'!$A$1:$AP$47</definedName>
    <definedName name="_xlnm.Print_Area" localSheetId="8">'MARTINS NATHALIE'!$A$1:$AP$47</definedName>
    <definedName name="_xlnm.Print_Area" localSheetId="2">'Modele Horaire'!$A$1:$AP$47</definedName>
  </definedNames>
  <calcPr calcId="152511"/>
</workbook>
</file>

<file path=xl/calcChain.xml><?xml version="1.0" encoding="utf-8"?>
<calcChain xmlns="http://schemas.openxmlformats.org/spreadsheetml/2006/main">
  <c r="C111" i="23" l="1"/>
  <c r="C110" i="23"/>
  <c r="C109" i="23"/>
  <c r="C84" i="23"/>
  <c r="C83" i="23"/>
  <c r="C82" i="23"/>
  <c r="C81" i="23"/>
  <c r="C80" i="23"/>
  <c r="C79" i="23"/>
  <c r="C78" i="23"/>
  <c r="C77" i="23"/>
  <c r="C76" i="23"/>
  <c r="C75" i="23"/>
  <c r="C74" i="23"/>
  <c r="C73" i="23"/>
  <c r="C72" i="23"/>
  <c r="C71" i="23"/>
  <c r="C70" i="23"/>
  <c r="C69" i="23"/>
  <c r="C68" i="23"/>
  <c r="C67" i="23"/>
  <c r="C66" i="23"/>
  <c r="C65" i="23"/>
  <c r="C64" i="23"/>
  <c r="C63" i="23"/>
  <c r="C62" i="23"/>
  <c r="C61" i="23"/>
  <c r="C60" i="23"/>
  <c r="C59" i="23"/>
  <c r="C58" i="23"/>
  <c r="C57" i="23"/>
  <c r="C56" i="23"/>
  <c r="C55" i="23"/>
  <c r="C54" i="23"/>
  <c r="C53" i="23"/>
  <c r="C52" i="23"/>
  <c r="C51" i="23"/>
  <c r="C50" i="23"/>
  <c r="C49" i="23"/>
  <c r="C48" i="23"/>
  <c r="C47" i="23"/>
  <c r="C46" i="23"/>
  <c r="C45" i="23"/>
  <c r="C44" i="23"/>
  <c r="C43" i="23"/>
  <c r="C42" i="23"/>
  <c r="C41" i="23"/>
  <c r="C40" i="23"/>
  <c r="C39" i="23"/>
  <c r="C38" i="23"/>
  <c r="C37" i="23"/>
  <c r="C36" i="23"/>
  <c r="C35" i="23"/>
  <c r="C34" i="23"/>
  <c r="C33" i="23"/>
  <c r="C32" i="23"/>
  <c r="C31" i="23"/>
  <c r="C30" i="23"/>
  <c r="C29" i="23"/>
  <c r="C28" i="23"/>
  <c r="C27" i="23"/>
  <c r="C26" i="23"/>
  <c r="C25" i="23"/>
  <c r="C24" i="23"/>
  <c r="C23" i="23"/>
  <c r="C22" i="23"/>
  <c r="C21" i="23"/>
  <c r="C20" i="23"/>
  <c r="C19" i="23"/>
  <c r="C18" i="23"/>
  <c r="C17" i="23"/>
  <c r="C16" i="23"/>
  <c r="C15" i="23"/>
  <c r="C14" i="23"/>
  <c r="C13" i="23"/>
  <c r="C12" i="23"/>
  <c r="C11" i="23"/>
  <c r="C10" i="23"/>
  <c r="C9" i="23"/>
  <c r="C8" i="23"/>
  <c r="C7" i="23"/>
  <c r="C6" i="23"/>
  <c r="C5" i="23"/>
  <c r="C4" i="23"/>
  <c r="C3" i="23"/>
  <c r="C2" i="23"/>
  <c r="C1" i="23"/>
  <c r="J40" i="22"/>
  <c r="I40" i="22"/>
  <c r="H40" i="22"/>
  <c r="G40" i="22"/>
  <c r="F40" i="22"/>
  <c r="E40" i="22"/>
  <c r="B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BB11" i="22"/>
  <c r="BA11" i="22"/>
  <c r="D11" i="22"/>
  <c r="BB10" i="22"/>
  <c r="BA10" i="22"/>
  <c r="D10" i="22"/>
  <c r="BB9" i="22"/>
  <c r="BA9" i="22"/>
  <c r="D9" i="22"/>
  <c r="D40" i="22" s="1"/>
  <c r="A9" i="22"/>
  <c r="A10" i="22" s="1"/>
  <c r="A11" i="22" s="1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35" i="22" s="1"/>
  <c r="A36" i="22" s="1"/>
  <c r="A37" i="22" s="1"/>
  <c r="A38" i="22" s="1"/>
  <c r="A39" i="22" s="1"/>
  <c r="B3" i="22"/>
  <c r="AZ11" i="22" s="1"/>
  <c r="J40" i="21"/>
  <c r="I40" i="21"/>
  <c r="H40" i="21"/>
  <c r="G40" i="21"/>
  <c r="F40" i="21"/>
  <c r="E40" i="21"/>
  <c r="B40" i="21"/>
  <c r="D39" i="21"/>
  <c r="D38" i="21"/>
  <c r="D37" i="21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6" i="21"/>
  <c r="D15" i="21"/>
  <c r="D14" i="21"/>
  <c r="D13" i="21"/>
  <c r="D12" i="21"/>
  <c r="BB11" i="21"/>
  <c r="BA11" i="21"/>
  <c r="D11" i="21"/>
  <c r="BB10" i="21"/>
  <c r="BA10" i="21"/>
  <c r="D10" i="21"/>
  <c r="BB9" i="21"/>
  <c r="BA9" i="21"/>
  <c r="D9" i="21"/>
  <c r="D40" i="21" s="1"/>
  <c r="A9" i="2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34" i="21" s="1"/>
  <c r="A35" i="21" s="1"/>
  <c r="A36" i="21" s="1"/>
  <c r="A37" i="21" s="1"/>
  <c r="A38" i="21" s="1"/>
  <c r="A39" i="21" s="1"/>
  <c r="B3" i="21"/>
  <c r="AZ10" i="21" s="1"/>
  <c r="AP40" i="20"/>
  <c r="AO40" i="20"/>
  <c r="AN40" i="20"/>
  <c r="AM40" i="20"/>
  <c r="AL40" i="20"/>
  <c r="AK40" i="20" s="1"/>
  <c r="AH40" i="20"/>
  <c r="AD40" i="20"/>
  <c r="Y40" i="20"/>
  <c r="X40" i="20"/>
  <c r="G40" i="20"/>
  <c r="F40" i="20"/>
  <c r="B40" i="20"/>
  <c r="U39" i="20"/>
  <c r="W39" i="20" s="1"/>
  <c r="R39" i="20"/>
  <c r="Q39" i="20"/>
  <c r="U38" i="20"/>
  <c r="W38" i="20" s="1"/>
  <c r="R38" i="20"/>
  <c r="Q38" i="20"/>
  <c r="U37" i="20"/>
  <c r="W37" i="20" s="1"/>
  <c r="R37" i="20"/>
  <c r="Q37" i="20"/>
  <c r="V36" i="20"/>
  <c r="U36" i="20"/>
  <c r="W36" i="20" s="1"/>
  <c r="R36" i="20"/>
  <c r="Q36" i="20"/>
  <c r="BB35" i="20"/>
  <c r="BA35" i="20"/>
  <c r="W35" i="20"/>
  <c r="U35" i="20"/>
  <c r="V35" i="20" s="1"/>
  <c r="R35" i="20"/>
  <c r="Q35" i="20"/>
  <c r="BB34" i="20"/>
  <c r="BA34" i="20"/>
  <c r="W34" i="20"/>
  <c r="V34" i="20"/>
  <c r="U34" i="20"/>
  <c r="R34" i="20"/>
  <c r="Q34" i="20"/>
  <c r="BB33" i="20"/>
  <c r="BA33" i="20"/>
  <c r="U33" i="20"/>
  <c r="R33" i="20"/>
  <c r="Q33" i="20"/>
  <c r="BB32" i="20"/>
  <c r="BA32" i="20"/>
  <c r="W32" i="20"/>
  <c r="U32" i="20"/>
  <c r="V32" i="20" s="1"/>
  <c r="R32" i="20"/>
  <c r="Q32" i="20"/>
  <c r="BB31" i="20"/>
  <c r="BA31" i="20"/>
  <c r="W31" i="20"/>
  <c r="V31" i="20"/>
  <c r="U31" i="20"/>
  <c r="R31" i="20"/>
  <c r="Q31" i="20"/>
  <c r="BB30" i="20"/>
  <c r="BA30" i="20"/>
  <c r="U30" i="20"/>
  <c r="R30" i="20"/>
  <c r="Q30" i="20"/>
  <c r="BB29" i="20"/>
  <c r="BA29" i="20"/>
  <c r="W29" i="20"/>
  <c r="U29" i="20"/>
  <c r="V29" i="20" s="1"/>
  <c r="R29" i="20"/>
  <c r="Q29" i="20"/>
  <c r="BB28" i="20"/>
  <c r="BA28" i="20"/>
  <c r="V28" i="20"/>
  <c r="U28" i="20"/>
  <c r="W28" i="20" s="1"/>
  <c r="R28" i="20"/>
  <c r="Q28" i="20"/>
  <c r="BB27" i="20"/>
  <c r="BA27" i="20"/>
  <c r="U27" i="20"/>
  <c r="V27" i="20" s="1"/>
  <c r="R27" i="20"/>
  <c r="Q27" i="20"/>
  <c r="BB26" i="20"/>
  <c r="BA26" i="20"/>
  <c r="W26" i="20"/>
  <c r="V26" i="20"/>
  <c r="U26" i="20"/>
  <c r="R26" i="20"/>
  <c r="Q26" i="20"/>
  <c r="BB25" i="20"/>
  <c r="BA25" i="20"/>
  <c r="U25" i="20"/>
  <c r="R25" i="20"/>
  <c r="Q25" i="20"/>
  <c r="BB24" i="20"/>
  <c r="BA24" i="20"/>
  <c r="W24" i="20"/>
  <c r="U24" i="20"/>
  <c r="V24" i="20" s="1"/>
  <c r="R24" i="20"/>
  <c r="Q24" i="20"/>
  <c r="BB23" i="20"/>
  <c r="BA23" i="20"/>
  <c r="W23" i="20"/>
  <c r="V23" i="20"/>
  <c r="U23" i="20"/>
  <c r="R23" i="20"/>
  <c r="Q23" i="20"/>
  <c r="BB22" i="20"/>
  <c r="BA22" i="20"/>
  <c r="V22" i="20"/>
  <c r="U22" i="20"/>
  <c r="W22" i="20" s="1"/>
  <c r="R22" i="20"/>
  <c r="Q22" i="20"/>
  <c r="BB21" i="20"/>
  <c r="BA21" i="20"/>
  <c r="U21" i="20"/>
  <c r="V21" i="20" s="1"/>
  <c r="R21" i="20"/>
  <c r="Q21" i="20"/>
  <c r="BB20" i="20"/>
  <c r="BA20" i="20"/>
  <c r="V20" i="20"/>
  <c r="U20" i="20"/>
  <c r="W20" i="20" s="1"/>
  <c r="R20" i="20"/>
  <c r="Q20" i="20"/>
  <c r="BB19" i="20"/>
  <c r="BA19" i="20"/>
  <c r="W19" i="20"/>
  <c r="U19" i="20"/>
  <c r="V19" i="20" s="1"/>
  <c r="R19" i="20"/>
  <c r="Q19" i="20"/>
  <c r="BB18" i="20"/>
  <c r="BA18" i="20"/>
  <c r="W18" i="20"/>
  <c r="V18" i="20"/>
  <c r="U18" i="20"/>
  <c r="R18" i="20"/>
  <c r="Q18" i="20"/>
  <c r="BB17" i="20"/>
  <c r="BA17" i="20"/>
  <c r="U17" i="20"/>
  <c r="R17" i="20"/>
  <c r="Q17" i="20"/>
  <c r="BB16" i="20"/>
  <c r="BA16" i="20"/>
  <c r="W16" i="20"/>
  <c r="U16" i="20"/>
  <c r="V16" i="20" s="1"/>
  <c r="R16" i="20"/>
  <c r="Q16" i="20"/>
  <c r="BB15" i="20"/>
  <c r="BA15" i="20"/>
  <c r="W15" i="20"/>
  <c r="V15" i="20"/>
  <c r="U15" i="20"/>
  <c r="R15" i="20"/>
  <c r="Q15" i="20"/>
  <c r="BB14" i="20"/>
  <c r="BA14" i="20"/>
  <c r="U14" i="20"/>
  <c r="W14" i="20" s="1"/>
  <c r="R14" i="20"/>
  <c r="Q14" i="20"/>
  <c r="BB13" i="20"/>
  <c r="BA13" i="20"/>
  <c r="W13" i="20"/>
  <c r="U13" i="20"/>
  <c r="V13" i="20" s="1"/>
  <c r="R13" i="20"/>
  <c r="Q13" i="20"/>
  <c r="BB12" i="20"/>
  <c r="BA12" i="20"/>
  <c r="V12" i="20"/>
  <c r="U12" i="20"/>
  <c r="W12" i="20" s="1"/>
  <c r="R12" i="20"/>
  <c r="Q12" i="20"/>
  <c r="BB11" i="20"/>
  <c r="BA11" i="20"/>
  <c r="U11" i="20"/>
  <c r="V11" i="20" s="1"/>
  <c r="R11" i="20"/>
  <c r="Q11" i="20"/>
  <c r="BB10" i="20"/>
  <c r="BA10" i="20"/>
  <c r="W10" i="20"/>
  <c r="V10" i="20"/>
  <c r="U10" i="20"/>
  <c r="R10" i="20"/>
  <c r="R40" i="20" s="1"/>
  <c r="Q10" i="20"/>
  <c r="BB9" i="20"/>
  <c r="BA9" i="20"/>
  <c r="U9" i="20"/>
  <c r="R9" i="20"/>
  <c r="Q9" i="20"/>
  <c r="P9" i="20"/>
  <c r="M9" i="20"/>
  <c r="A9" i="20"/>
  <c r="B3" i="20"/>
  <c r="AZ29" i="20" s="1"/>
  <c r="AP40" i="19"/>
  <c r="AO40" i="19"/>
  <c r="AN40" i="19"/>
  <c r="AM40" i="19"/>
  <c r="AL40" i="19"/>
  <c r="AH40" i="19"/>
  <c r="AD40" i="19"/>
  <c r="Y40" i="19"/>
  <c r="X40" i="19"/>
  <c r="G40" i="19"/>
  <c r="F40" i="19"/>
  <c r="B40" i="19"/>
  <c r="V39" i="19"/>
  <c r="U39" i="19"/>
  <c r="W39" i="19" s="1"/>
  <c r="R39" i="19"/>
  <c r="Q39" i="19"/>
  <c r="W38" i="19"/>
  <c r="V38" i="19"/>
  <c r="U38" i="19"/>
  <c r="R38" i="19"/>
  <c r="Q38" i="19"/>
  <c r="W37" i="19"/>
  <c r="U37" i="19"/>
  <c r="V37" i="19" s="1"/>
  <c r="R37" i="19"/>
  <c r="Q37" i="19"/>
  <c r="U36" i="19"/>
  <c r="W36" i="19" s="1"/>
  <c r="R36" i="19"/>
  <c r="Q36" i="19"/>
  <c r="BB35" i="19"/>
  <c r="BA35" i="19"/>
  <c r="W35" i="19"/>
  <c r="V35" i="19"/>
  <c r="U35" i="19"/>
  <c r="R35" i="19"/>
  <c r="Q35" i="19"/>
  <c r="BB34" i="19"/>
  <c r="BA34" i="19"/>
  <c r="U34" i="19"/>
  <c r="V34" i="19" s="1"/>
  <c r="R34" i="19"/>
  <c r="Q34" i="19"/>
  <c r="BB33" i="19"/>
  <c r="BA33" i="19"/>
  <c r="W33" i="19"/>
  <c r="U33" i="19"/>
  <c r="V33" i="19" s="1"/>
  <c r="R33" i="19"/>
  <c r="Q33" i="19"/>
  <c r="BB32" i="19"/>
  <c r="BA32" i="19"/>
  <c r="W32" i="19"/>
  <c r="V32" i="19"/>
  <c r="U32" i="19"/>
  <c r="R32" i="19"/>
  <c r="Q32" i="19"/>
  <c r="BB31" i="19"/>
  <c r="BA31" i="19"/>
  <c r="W31" i="19"/>
  <c r="U31" i="19"/>
  <c r="V31" i="19" s="1"/>
  <c r="R31" i="19"/>
  <c r="Q31" i="19"/>
  <c r="BB30" i="19"/>
  <c r="BA30" i="19"/>
  <c r="W30" i="19"/>
  <c r="V30" i="19"/>
  <c r="U30" i="19"/>
  <c r="R30" i="19"/>
  <c r="Q30" i="19"/>
  <c r="BB29" i="19"/>
  <c r="BA29" i="19"/>
  <c r="U29" i="19"/>
  <c r="W29" i="19" s="1"/>
  <c r="R29" i="19"/>
  <c r="Q29" i="19"/>
  <c r="BB28" i="19"/>
  <c r="BA28" i="19"/>
  <c r="U28" i="19"/>
  <c r="R28" i="19"/>
  <c r="Q28" i="19"/>
  <c r="BB27" i="19"/>
  <c r="BA27" i="19"/>
  <c r="W27" i="19"/>
  <c r="V27" i="19"/>
  <c r="U27" i="19"/>
  <c r="R27" i="19"/>
  <c r="Q27" i="19"/>
  <c r="BB26" i="19"/>
  <c r="BA26" i="19"/>
  <c r="U26" i="19"/>
  <c r="V26" i="19" s="1"/>
  <c r="R26" i="19"/>
  <c r="Q26" i="19"/>
  <c r="BB25" i="19"/>
  <c r="BA25" i="19"/>
  <c r="W25" i="19"/>
  <c r="U25" i="19"/>
  <c r="V25" i="19" s="1"/>
  <c r="R25" i="19"/>
  <c r="Q25" i="19"/>
  <c r="BB24" i="19"/>
  <c r="BA24" i="19"/>
  <c r="W24" i="19"/>
  <c r="V24" i="19"/>
  <c r="U24" i="19"/>
  <c r="R24" i="19"/>
  <c r="Q24" i="19"/>
  <c r="BB23" i="19"/>
  <c r="BA23" i="19"/>
  <c r="U23" i="19"/>
  <c r="V23" i="19" s="1"/>
  <c r="R23" i="19"/>
  <c r="Q23" i="19"/>
  <c r="BB22" i="19"/>
  <c r="BA22" i="19"/>
  <c r="W22" i="19"/>
  <c r="V22" i="19"/>
  <c r="U22" i="19"/>
  <c r="R22" i="19"/>
  <c r="Q22" i="19"/>
  <c r="BB21" i="19"/>
  <c r="BA21" i="19"/>
  <c r="U21" i="19"/>
  <c r="W21" i="19" s="1"/>
  <c r="R21" i="19"/>
  <c r="Q21" i="19"/>
  <c r="BB20" i="19"/>
  <c r="BA20" i="19"/>
  <c r="U20" i="19"/>
  <c r="R20" i="19"/>
  <c r="Q20" i="19"/>
  <c r="BB19" i="19"/>
  <c r="BA19" i="19"/>
  <c r="W19" i="19"/>
  <c r="V19" i="19"/>
  <c r="U19" i="19"/>
  <c r="R19" i="19"/>
  <c r="Q19" i="19"/>
  <c r="BB18" i="19"/>
  <c r="BA18" i="19"/>
  <c r="U18" i="19"/>
  <c r="V18" i="19" s="1"/>
  <c r="R18" i="19"/>
  <c r="Q18" i="19"/>
  <c r="BB17" i="19"/>
  <c r="BA17" i="19"/>
  <c r="W17" i="19"/>
  <c r="U17" i="19"/>
  <c r="V17" i="19" s="1"/>
  <c r="R17" i="19"/>
  <c r="Q17" i="19"/>
  <c r="BB16" i="19"/>
  <c r="BA16" i="19"/>
  <c r="AZ16" i="19"/>
  <c r="W16" i="19"/>
  <c r="V16" i="19"/>
  <c r="U16" i="19"/>
  <c r="R16" i="19"/>
  <c r="Q16" i="19"/>
  <c r="BB15" i="19"/>
  <c r="BA15" i="19"/>
  <c r="U15" i="19"/>
  <c r="V15" i="19" s="1"/>
  <c r="R15" i="19"/>
  <c r="Q15" i="19"/>
  <c r="BB14" i="19"/>
  <c r="BA14" i="19"/>
  <c r="W14" i="19"/>
  <c r="V14" i="19"/>
  <c r="U14" i="19"/>
  <c r="R14" i="19"/>
  <c r="Q14" i="19"/>
  <c r="BB13" i="19"/>
  <c r="BA13" i="19"/>
  <c r="U13" i="19"/>
  <c r="W13" i="19" s="1"/>
  <c r="R13" i="19"/>
  <c r="Q13" i="19"/>
  <c r="BB12" i="19"/>
  <c r="BA12" i="19"/>
  <c r="W12" i="19"/>
  <c r="U12" i="19"/>
  <c r="V12" i="19" s="1"/>
  <c r="R12" i="19"/>
  <c r="Q12" i="19"/>
  <c r="BB11" i="19"/>
  <c r="BA11" i="19"/>
  <c r="W11" i="19"/>
  <c r="V11" i="19"/>
  <c r="U11" i="19"/>
  <c r="R11" i="19"/>
  <c r="Q11" i="19"/>
  <c r="BB10" i="19"/>
  <c r="BA10" i="19"/>
  <c r="U10" i="19"/>
  <c r="R10" i="19"/>
  <c r="Q10" i="19"/>
  <c r="M10" i="19"/>
  <c r="A10" i="19"/>
  <c r="J10" i="19" s="1"/>
  <c r="BB9" i="19"/>
  <c r="BA9" i="19"/>
  <c r="W9" i="19"/>
  <c r="U9" i="19"/>
  <c r="U40" i="19" s="1"/>
  <c r="T9" i="19"/>
  <c r="R9" i="19"/>
  <c r="Q9" i="19"/>
  <c r="O9" i="19"/>
  <c r="M9" i="19"/>
  <c r="L9" i="19"/>
  <c r="J9" i="19"/>
  <c r="I9" i="19"/>
  <c r="E9" i="19"/>
  <c r="A9" i="19"/>
  <c r="S9" i="19" s="1"/>
  <c r="B3" i="19"/>
  <c r="AZ10" i="19" s="1"/>
  <c r="AP40" i="18"/>
  <c r="AO40" i="18"/>
  <c r="AN40" i="18"/>
  <c r="AM40" i="18"/>
  <c r="AL40" i="18"/>
  <c r="AK40" i="18" s="1"/>
  <c r="AH40" i="18"/>
  <c r="AD40" i="18"/>
  <c r="Y40" i="18"/>
  <c r="X40" i="18"/>
  <c r="G40" i="18"/>
  <c r="F40" i="18"/>
  <c r="B40" i="18"/>
  <c r="U39" i="18"/>
  <c r="W39" i="18" s="1"/>
  <c r="R39" i="18"/>
  <c r="Q39" i="18"/>
  <c r="U38" i="18"/>
  <c r="W38" i="18" s="1"/>
  <c r="R38" i="18"/>
  <c r="Q38" i="18"/>
  <c r="U37" i="18"/>
  <c r="W37" i="18" s="1"/>
  <c r="R37" i="18"/>
  <c r="Q37" i="18"/>
  <c r="W36" i="18"/>
  <c r="V36" i="18"/>
  <c r="U36" i="18"/>
  <c r="R36" i="18"/>
  <c r="Q36" i="18"/>
  <c r="BB35" i="18"/>
  <c r="BA35" i="18"/>
  <c r="U35" i="18"/>
  <c r="W35" i="18" s="1"/>
  <c r="R35" i="18"/>
  <c r="Q35" i="18"/>
  <c r="BB34" i="18"/>
  <c r="BA34" i="18"/>
  <c r="U34" i="18"/>
  <c r="V34" i="18" s="1"/>
  <c r="R34" i="18"/>
  <c r="Q34" i="18"/>
  <c r="BB33" i="18"/>
  <c r="BA33" i="18"/>
  <c r="W33" i="18"/>
  <c r="U33" i="18"/>
  <c r="V33" i="18" s="1"/>
  <c r="R33" i="18"/>
  <c r="Q33" i="18"/>
  <c r="BB32" i="18"/>
  <c r="BA32" i="18"/>
  <c r="W32" i="18"/>
  <c r="V32" i="18"/>
  <c r="U32" i="18"/>
  <c r="R32" i="18"/>
  <c r="Q32" i="18"/>
  <c r="BB31" i="18"/>
  <c r="BA31" i="18"/>
  <c r="V31" i="18"/>
  <c r="U31" i="18"/>
  <c r="W31" i="18" s="1"/>
  <c r="R31" i="18"/>
  <c r="Q31" i="18"/>
  <c r="BB30" i="18"/>
  <c r="BA30" i="18"/>
  <c r="U30" i="18"/>
  <c r="W30" i="18" s="1"/>
  <c r="R30" i="18"/>
  <c r="Q30" i="18"/>
  <c r="BB29" i="18"/>
  <c r="BA29" i="18"/>
  <c r="W29" i="18"/>
  <c r="U29" i="18"/>
  <c r="V29" i="18" s="1"/>
  <c r="R29" i="18"/>
  <c r="Q29" i="18"/>
  <c r="BB28" i="18"/>
  <c r="BA28" i="18"/>
  <c r="W28" i="18"/>
  <c r="V28" i="18"/>
  <c r="U28" i="18"/>
  <c r="R28" i="18"/>
  <c r="Q28" i="18"/>
  <c r="BB27" i="18"/>
  <c r="BA27" i="18"/>
  <c r="V27" i="18"/>
  <c r="U27" i="18"/>
  <c r="W27" i="18" s="1"/>
  <c r="R27" i="18"/>
  <c r="Q27" i="18"/>
  <c r="BB26" i="18"/>
  <c r="BA26" i="18"/>
  <c r="U26" i="18"/>
  <c r="R26" i="18"/>
  <c r="Q26" i="18"/>
  <c r="BB25" i="18"/>
  <c r="BA25" i="18"/>
  <c r="W25" i="18"/>
  <c r="U25" i="18"/>
  <c r="V25" i="18" s="1"/>
  <c r="R25" i="18"/>
  <c r="Q25" i="18"/>
  <c r="BB24" i="18"/>
  <c r="BA24" i="18"/>
  <c r="W24" i="18"/>
  <c r="V24" i="18"/>
  <c r="U24" i="18"/>
  <c r="R24" i="18"/>
  <c r="Q24" i="18"/>
  <c r="BB23" i="18"/>
  <c r="BA23" i="18"/>
  <c r="V23" i="18"/>
  <c r="U23" i="18"/>
  <c r="W23" i="18" s="1"/>
  <c r="R23" i="18"/>
  <c r="Q23" i="18"/>
  <c r="BB22" i="18"/>
  <c r="BA22" i="18"/>
  <c r="U22" i="18"/>
  <c r="R22" i="18"/>
  <c r="Q22" i="18"/>
  <c r="BB21" i="18"/>
  <c r="BA21" i="18"/>
  <c r="W21" i="18"/>
  <c r="U21" i="18"/>
  <c r="V21" i="18" s="1"/>
  <c r="R21" i="18"/>
  <c r="Q21" i="18"/>
  <c r="BB20" i="18"/>
  <c r="BA20" i="18"/>
  <c r="W20" i="18"/>
  <c r="V20" i="18"/>
  <c r="U20" i="18"/>
  <c r="R20" i="18"/>
  <c r="Q20" i="18"/>
  <c r="BB19" i="18"/>
  <c r="BA19" i="18"/>
  <c r="V19" i="18"/>
  <c r="U19" i="18"/>
  <c r="W19" i="18" s="1"/>
  <c r="R19" i="18"/>
  <c r="Q19" i="18"/>
  <c r="BB18" i="18"/>
  <c r="BA18" i="18"/>
  <c r="U18" i="18"/>
  <c r="W18" i="18" s="1"/>
  <c r="R18" i="18"/>
  <c r="Q18" i="18"/>
  <c r="BB17" i="18"/>
  <c r="BA17" i="18"/>
  <c r="U17" i="18"/>
  <c r="V17" i="18" s="1"/>
  <c r="R17" i="18"/>
  <c r="Q17" i="18"/>
  <c r="BB16" i="18"/>
  <c r="BA16" i="18"/>
  <c r="W16" i="18"/>
  <c r="V16" i="18"/>
  <c r="U16" i="18"/>
  <c r="R16" i="18"/>
  <c r="Q16" i="18"/>
  <c r="BB15" i="18"/>
  <c r="BA15" i="18"/>
  <c r="V15" i="18"/>
  <c r="U15" i="18"/>
  <c r="W15" i="18" s="1"/>
  <c r="R15" i="18"/>
  <c r="Q15" i="18"/>
  <c r="BB14" i="18"/>
  <c r="BA14" i="18"/>
  <c r="U14" i="18"/>
  <c r="W14" i="18" s="1"/>
  <c r="R14" i="18"/>
  <c r="Q14" i="18"/>
  <c r="BB13" i="18"/>
  <c r="BA13" i="18"/>
  <c r="U13" i="18"/>
  <c r="V13" i="18" s="1"/>
  <c r="R13" i="18"/>
  <c r="Q13" i="18"/>
  <c r="BB12" i="18"/>
  <c r="BA12" i="18"/>
  <c r="W12" i="18"/>
  <c r="V12" i="18"/>
  <c r="U12" i="18"/>
  <c r="R12" i="18"/>
  <c r="Q12" i="18"/>
  <c r="BB11" i="18"/>
  <c r="BA11" i="18"/>
  <c r="V11" i="18"/>
  <c r="U11" i="18"/>
  <c r="W11" i="18" s="1"/>
  <c r="R11" i="18"/>
  <c r="Q11" i="18"/>
  <c r="BB10" i="18"/>
  <c r="BA10" i="18"/>
  <c r="U10" i="18"/>
  <c r="W10" i="18" s="1"/>
  <c r="R10" i="18"/>
  <c r="Q10" i="18"/>
  <c r="J10" i="18"/>
  <c r="A10" i="18"/>
  <c r="N10" i="18" s="1"/>
  <c r="BB9" i="18"/>
  <c r="BA9" i="18"/>
  <c r="U9" i="18"/>
  <c r="S9" i="18"/>
  <c r="R9" i="18"/>
  <c r="Q9" i="18"/>
  <c r="O9" i="18"/>
  <c r="L9" i="18"/>
  <c r="I9" i="18"/>
  <c r="E9" i="18"/>
  <c r="A9" i="18"/>
  <c r="B3" i="18"/>
  <c r="D81" i="23"/>
  <c r="D79" i="23"/>
  <c r="D77" i="23"/>
  <c r="D75" i="23"/>
  <c r="D73" i="23"/>
  <c r="D71" i="23"/>
  <c r="D69" i="23"/>
  <c r="D67" i="23"/>
  <c r="D65" i="23"/>
  <c r="D63" i="23"/>
  <c r="D61" i="23"/>
  <c r="D59" i="23"/>
  <c r="D57" i="23"/>
  <c r="D55" i="23"/>
  <c r="D53" i="23"/>
  <c r="D51" i="23"/>
  <c r="D49" i="23"/>
  <c r="D47" i="23"/>
  <c r="D45" i="23"/>
  <c r="D43" i="23"/>
  <c r="D41" i="23"/>
  <c r="D39" i="23"/>
  <c r="D37" i="23"/>
  <c r="D35" i="23"/>
  <c r="D33" i="23"/>
  <c r="D31" i="23"/>
  <c r="D29" i="23"/>
  <c r="D27" i="23"/>
  <c r="D25" i="23"/>
  <c r="D23" i="23"/>
  <c r="D21" i="23"/>
  <c r="D19" i="23"/>
  <c r="D17" i="23"/>
  <c r="D15" i="23"/>
  <c r="D13" i="23"/>
  <c r="D11" i="23"/>
  <c r="D9" i="23"/>
  <c r="D7" i="23"/>
  <c r="D5" i="23"/>
  <c r="D3" i="23"/>
  <c r="D1" i="23"/>
  <c r="D111" i="23"/>
  <c r="D110" i="23"/>
  <c r="D78" i="23"/>
  <c r="D70" i="23"/>
  <c r="D62" i="23"/>
  <c r="D54" i="23"/>
  <c r="D46" i="23"/>
  <c r="D38" i="23"/>
  <c r="D30" i="23"/>
  <c r="D22" i="23"/>
  <c r="D14" i="23"/>
  <c r="D6" i="23"/>
  <c r="D109" i="23"/>
  <c r="D42" i="23"/>
  <c r="D84" i="23"/>
  <c r="D76" i="23"/>
  <c r="D68" i="23"/>
  <c r="D60" i="23"/>
  <c r="D52" i="23"/>
  <c r="D44" i="23"/>
  <c r="D36" i="23"/>
  <c r="D28" i="23"/>
  <c r="D20" i="23"/>
  <c r="D12" i="23"/>
  <c r="D4" i="23"/>
  <c r="D50" i="23"/>
  <c r="D83" i="23"/>
  <c r="D58" i="23"/>
  <c r="D82" i="23"/>
  <c r="D74" i="23"/>
  <c r="D66" i="23"/>
  <c r="D34" i="23"/>
  <c r="D26" i="23"/>
  <c r="D18" i="23"/>
  <c r="D10" i="23"/>
  <c r="D2" i="23"/>
  <c r="D80" i="23"/>
  <c r="D72" i="23"/>
  <c r="D64" i="23"/>
  <c r="D56" i="23"/>
  <c r="D48" i="23"/>
  <c r="D40" i="23"/>
  <c r="D32" i="23"/>
  <c r="D24" i="23"/>
  <c r="D16" i="23"/>
  <c r="D8" i="23"/>
  <c r="BC9" i="22"/>
  <c r="BC11" i="22"/>
  <c r="BC10" i="22"/>
  <c r="BC9" i="21"/>
  <c r="BC11" i="21"/>
  <c r="BC10" i="21"/>
  <c r="BC33" i="20"/>
  <c r="BC30" i="20"/>
  <c r="BC22" i="20"/>
  <c r="BC23" i="20"/>
  <c r="BC28" i="20"/>
  <c r="BC27" i="20"/>
  <c r="BC18" i="20"/>
  <c r="BC35" i="20"/>
  <c r="BC24" i="20"/>
  <c r="BC20" i="20"/>
  <c r="BC19" i="20"/>
  <c r="BC16" i="20"/>
  <c r="BC32" i="20"/>
  <c r="BC17" i="20"/>
  <c r="BC31" i="20"/>
  <c r="BC15" i="20"/>
  <c r="BC25" i="20"/>
  <c r="BC28" i="19"/>
  <c r="BC31" i="19"/>
  <c r="BC20" i="19"/>
  <c r="BC23" i="19"/>
  <c r="BC15" i="19"/>
  <c r="BC29" i="19"/>
  <c r="BC19" i="19"/>
  <c r="BC21" i="19"/>
  <c r="BC17" i="19"/>
  <c r="BC35" i="19"/>
  <c r="BC34" i="19"/>
  <c r="BC30" i="19"/>
  <c r="BC24" i="19"/>
  <c r="BC32" i="19"/>
  <c r="BC22" i="19"/>
  <c r="BC16" i="19"/>
  <c r="BC18" i="19"/>
  <c r="BC26" i="19"/>
  <c r="BC27" i="19"/>
  <c r="BC33" i="18"/>
  <c r="BC29" i="18"/>
  <c r="BC18" i="18"/>
  <c r="BC30" i="18"/>
  <c r="BC25" i="18"/>
  <c r="BC21" i="18"/>
  <c r="BC17" i="18"/>
  <c r="BC35" i="18"/>
  <c r="BC32" i="18"/>
  <c r="BC31" i="18"/>
  <c r="BC26" i="18"/>
  <c r="BC22" i="18"/>
  <c r="BC16" i="18"/>
  <c r="BC34" i="18"/>
  <c r="BC27" i="18"/>
  <c r="BC23" i="18"/>
  <c r="BC15" i="18"/>
  <c r="BC28" i="18"/>
  <c r="BC24" i="18"/>
  <c r="BC20" i="18"/>
  <c r="AZ9" i="22" l="1"/>
  <c r="AZ10" i="22"/>
  <c r="AZ9" i="21"/>
  <c r="AZ11" i="21"/>
  <c r="AZ11" i="20"/>
  <c r="AZ22" i="20"/>
  <c r="AZ16" i="20"/>
  <c r="AZ32" i="20"/>
  <c r="AZ9" i="20"/>
  <c r="AZ14" i="20"/>
  <c r="AZ30" i="20"/>
  <c r="AZ20" i="20"/>
  <c r="AZ25" i="20"/>
  <c r="AZ19" i="20"/>
  <c r="AZ24" i="20"/>
  <c r="AZ12" i="20"/>
  <c r="AZ17" i="20"/>
  <c r="AZ28" i="20"/>
  <c r="AZ33" i="20"/>
  <c r="U40" i="20"/>
  <c r="W9" i="20"/>
  <c r="V9" i="20"/>
  <c r="A10" i="20"/>
  <c r="T9" i="20"/>
  <c r="L9" i="20"/>
  <c r="J9" i="20"/>
  <c r="O9" i="20"/>
  <c r="E9" i="20"/>
  <c r="N9" i="20"/>
  <c r="D9" i="20"/>
  <c r="V14" i="20"/>
  <c r="I9" i="20"/>
  <c r="S9" i="20"/>
  <c r="H9" i="20"/>
  <c r="W27" i="20"/>
  <c r="K9" i="20"/>
  <c r="W17" i="20"/>
  <c r="V17" i="20"/>
  <c r="W30" i="20"/>
  <c r="V30" i="20"/>
  <c r="W11" i="20"/>
  <c r="W25" i="20"/>
  <c r="V25" i="20"/>
  <c r="Q40" i="20"/>
  <c r="W21" i="20"/>
  <c r="W33" i="20"/>
  <c r="V33" i="20"/>
  <c r="AZ27" i="20"/>
  <c r="AZ35" i="20"/>
  <c r="V37" i="20"/>
  <c r="AZ10" i="20"/>
  <c r="AZ18" i="20"/>
  <c r="AZ26" i="20"/>
  <c r="AZ34" i="20"/>
  <c r="AJ40" i="20"/>
  <c r="V38" i="20"/>
  <c r="AZ15" i="20"/>
  <c r="AZ23" i="20"/>
  <c r="AZ31" i="20"/>
  <c r="AZ13" i="20"/>
  <c r="AZ21" i="20"/>
  <c r="V39" i="20"/>
  <c r="AZ23" i="19"/>
  <c r="AZ32" i="19"/>
  <c r="S10" i="19"/>
  <c r="Q40" i="19"/>
  <c r="AZ24" i="19"/>
  <c r="R40" i="19"/>
  <c r="W15" i="19"/>
  <c r="V29" i="19"/>
  <c r="N10" i="19"/>
  <c r="D10" i="19"/>
  <c r="A11" i="19"/>
  <c r="T10" i="19"/>
  <c r="L10" i="19"/>
  <c r="I10" i="19"/>
  <c r="O10" i="19"/>
  <c r="E10" i="19"/>
  <c r="AZ28" i="19"/>
  <c r="AZ20" i="19"/>
  <c r="AZ12" i="19"/>
  <c r="AZ29" i="19"/>
  <c r="AZ30" i="19"/>
  <c r="AZ22" i="19"/>
  <c r="AZ14" i="19"/>
  <c r="AZ33" i="19"/>
  <c r="AZ25" i="19"/>
  <c r="AZ17" i="19"/>
  <c r="AZ9" i="19"/>
  <c r="AZ34" i="19"/>
  <c r="AZ35" i="19"/>
  <c r="AZ27" i="19"/>
  <c r="AZ19" i="19"/>
  <c r="AZ11" i="19"/>
  <c r="AZ21" i="19"/>
  <c r="H10" i="19"/>
  <c r="V10" i="19"/>
  <c r="W10" i="19"/>
  <c r="W40" i="19" s="1"/>
  <c r="V21" i="19"/>
  <c r="K10" i="19"/>
  <c r="AZ15" i="19"/>
  <c r="W23" i="19"/>
  <c r="AZ18" i="19"/>
  <c r="AK40" i="19"/>
  <c r="AJ40" i="19"/>
  <c r="P10" i="19"/>
  <c r="V13" i="19"/>
  <c r="V20" i="19"/>
  <c r="W20" i="19"/>
  <c r="AZ31" i="19"/>
  <c r="AZ13" i="19"/>
  <c r="AZ26" i="19"/>
  <c r="W28" i="19"/>
  <c r="V28" i="19"/>
  <c r="D9" i="19"/>
  <c r="N9" i="19"/>
  <c r="V9" i="19"/>
  <c r="W18" i="19"/>
  <c r="W26" i="19"/>
  <c r="W34" i="19"/>
  <c r="H9" i="19"/>
  <c r="P9" i="19"/>
  <c r="K9" i="19"/>
  <c r="V36" i="19"/>
  <c r="AZ28" i="18"/>
  <c r="AZ31" i="18"/>
  <c r="AZ23" i="18"/>
  <c r="AZ15" i="18"/>
  <c r="AZ24" i="18"/>
  <c r="AZ32" i="18"/>
  <c r="AZ33" i="18"/>
  <c r="AZ34" i="18"/>
  <c r="AZ35" i="18"/>
  <c r="AZ27" i="18"/>
  <c r="AZ19" i="18"/>
  <c r="AZ11" i="18"/>
  <c r="AZ20" i="18"/>
  <c r="J9" i="18"/>
  <c r="N9" i="18"/>
  <c r="D9" i="18"/>
  <c r="P9" i="18"/>
  <c r="L10" i="18"/>
  <c r="V10" i="18"/>
  <c r="W13" i="18"/>
  <c r="AZ16" i="18"/>
  <c r="W22" i="18"/>
  <c r="V22" i="18"/>
  <c r="V26" i="18"/>
  <c r="W26" i="18"/>
  <c r="AZ9" i="18"/>
  <c r="Q40" i="18"/>
  <c r="M10" i="18"/>
  <c r="AZ10" i="18"/>
  <c r="AZ13" i="18"/>
  <c r="AZ22" i="18"/>
  <c r="AZ26" i="18"/>
  <c r="AZ29" i="18"/>
  <c r="H9" i="18"/>
  <c r="R40" i="18"/>
  <c r="V14" i="18"/>
  <c r="W17" i="18"/>
  <c r="S10" i="18"/>
  <c r="K10" i="18"/>
  <c r="O10" i="18"/>
  <c r="E10" i="18"/>
  <c r="AZ14" i="18"/>
  <c r="AZ17" i="18"/>
  <c r="AZ21" i="18"/>
  <c r="AZ25" i="18"/>
  <c r="K9" i="18"/>
  <c r="T9" i="18"/>
  <c r="D10" i="18"/>
  <c r="A11" i="18"/>
  <c r="V18" i="18"/>
  <c r="AZ30" i="18"/>
  <c r="H10" i="18"/>
  <c r="AZ18" i="18"/>
  <c r="P10" i="18"/>
  <c r="U40" i="18"/>
  <c r="V9" i="18"/>
  <c r="M9" i="18"/>
  <c r="W9" i="18"/>
  <c r="I10" i="18"/>
  <c r="T10" i="18"/>
  <c r="AZ12" i="18"/>
  <c r="W34" i="18"/>
  <c r="V37" i="18"/>
  <c r="AJ40" i="18"/>
  <c r="V30" i="18"/>
  <c r="V38" i="18"/>
  <c r="V35" i="18"/>
  <c r="V39" i="18"/>
  <c r="BB18" i="2"/>
  <c r="BC29" i="20"/>
  <c r="BC34" i="20"/>
  <c r="BC21" i="20"/>
  <c r="BC26" i="20"/>
  <c r="BC33" i="19"/>
  <c r="BC25" i="19"/>
  <c r="BC19" i="18"/>
  <c r="M10" i="20" l="1"/>
  <c r="S10" i="20"/>
  <c r="K10" i="20"/>
  <c r="P10" i="20"/>
  <c r="H10" i="20"/>
  <c r="O10" i="20"/>
  <c r="E10" i="20"/>
  <c r="D10" i="20"/>
  <c r="T10" i="20"/>
  <c r="A11" i="20"/>
  <c r="L10" i="20"/>
  <c r="I10" i="20"/>
  <c r="N10" i="20"/>
  <c r="J10" i="20"/>
  <c r="V40" i="20"/>
  <c r="W40" i="20"/>
  <c r="E11" i="19"/>
  <c r="H11" i="19"/>
  <c r="N11" i="19" s="1"/>
  <c r="I11" i="19"/>
  <c r="T11" i="19"/>
  <c r="D11" i="19"/>
  <c r="J11" i="19" s="1"/>
  <c r="A12" i="19"/>
  <c r="S11" i="19"/>
  <c r="V40" i="19"/>
  <c r="V40" i="18"/>
  <c r="W40" i="18"/>
  <c r="A12" i="18"/>
  <c r="T11" i="18"/>
  <c r="E11" i="18"/>
  <c r="I11" i="18" s="1"/>
  <c r="D11" i="18"/>
  <c r="S11" i="18"/>
  <c r="BB11" i="16"/>
  <c r="BB10" i="16"/>
  <c r="BB9" i="16"/>
  <c r="BA11" i="16"/>
  <c r="AZ11" i="16"/>
  <c r="BA10" i="16"/>
  <c r="AZ10" i="16"/>
  <c r="BA9" i="16"/>
  <c r="AZ9" i="16"/>
  <c r="BB15" i="2"/>
  <c r="BB10" i="2"/>
  <c r="BB27" i="2"/>
  <c r="BB17" i="2"/>
  <c r="BB14" i="2"/>
  <c r="BB11" i="2"/>
  <c r="BB35" i="2"/>
  <c r="BB34" i="2"/>
  <c r="BB33" i="2"/>
  <c r="BB32" i="2"/>
  <c r="BB31" i="2"/>
  <c r="BB30" i="2"/>
  <c r="BB29" i="2"/>
  <c r="BB28" i="2"/>
  <c r="BB26" i="2"/>
  <c r="BB25" i="2"/>
  <c r="BB24" i="2"/>
  <c r="BB23" i="2"/>
  <c r="BB22" i="2"/>
  <c r="BB21" i="2"/>
  <c r="BB20" i="2"/>
  <c r="BB19" i="2"/>
  <c r="BB16" i="2"/>
  <c r="BB13" i="2"/>
  <c r="BB12" i="2"/>
  <c r="BB9" i="2"/>
  <c r="AZ10" i="2"/>
  <c r="BA10" i="2"/>
  <c r="AZ11" i="2"/>
  <c r="BA11" i="2"/>
  <c r="AZ12" i="2"/>
  <c r="BA12" i="2"/>
  <c r="AZ13" i="2"/>
  <c r="BA13" i="2"/>
  <c r="AZ14" i="2"/>
  <c r="BA14" i="2"/>
  <c r="AZ15" i="2"/>
  <c r="BA15" i="2"/>
  <c r="AZ16" i="2"/>
  <c r="BA16" i="2"/>
  <c r="AZ17" i="2"/>
  <c r="BA17" i="2"/>
  <c r="AZ18" i="2"/>
  <c r="BA18" i="2"/>
  <c r="AZ19" i="2"/>
  <c r="BA19" i="2"/>
  <c r="AZ20" i="2"/>
  <c r="BA20" i="2"/>
  <c r="AZ21" i="2"/>
  <c r="BA21" i="2"/>
  <c r="AZ22" i="2"/>
  <c r="BA22" i="2"/>
  <c r="AZ23" i="2"/>
  <c r="BA23" i="2"/>
  <c r="AZ24" i="2"/>
  <c r="BA24" i="2"/>
  <c r="AZ25" i="2"/>
  <c r="BA25" i="2"/>
  <c r="AZ26" i="2"/>
  <c r="BA26" i="2"/>
  <c r="AZ27" i="2"/>
  <c r="BA27" i="2"/>
  <c r="AZ28" i="2"/>
  <c r="BA28" i="2"/>
  <c r="AZ29" i="2"/>
  <c r="BA29" i="2"/>
  <c r="AZ30" i="2"/>
  <c r="BA30" i="2"/>
  <c r="AZ31" i="2"/>
  <c r="BA31" i="2"/>
  <c r="AZ32" i="2"/>
  <c r="BA32" i="2"/>
  <c r="AZ33" i="2"/>
  <c r="BA33" i="2"/>
  <c r="AZ34" i="2"/>
  <c r="BA34" i="2"/>
  <c r="AZ35" i="2"/>
  <c r="BA35" i="2"/>
  <c r="AZ9" i="2"/>
  <c r="BA9" i="2"/>
  <c r="B3" i="2"/>
  <c r="BC16" i="2"/>
  <c r="BC17" i="2"/>
  <c r="BC15" i="2"/>
  <c r="BC31" i="2"/>
  <c r="BC28" i="2"/>
  <c r="BC33" i="2"/>
  <c r="BC24" i="2"/>
  <c r="BC26" i="2"/>
  <c r="BC9" i="2"/>
  <c r="BC27" i="2"/>
  <c r="BC9" i="16"/>
  <c r="BC11" i="16"/>
  <c r="BC34" i="2"/>
  <c r="BC29" i="2"/>
  <c r="BC14" i="2"/>
  <c r="BC20" i="2"/>
  <c r="BC13" i="2"/>
  <c r="BC32" i="2"/>
  <c r="BC35" i="2"/>
  <c r="BC18" i="2"/>
  <c r="BC30" i="2"/>
  <c r="BC23" i="2"/>
  <c r="BC19" i="2"/>
  <c r="BC21" i="2"/>
  <c r="BC25" i="2"/>
  <c r="BC12" i="2"/>
  <c r="BC10" i="2"/>
  <c r="BC10" i="16"/>
  <c r="BC22" i="2"/>
  <c r="BC11" i="2"/>
  <c r="D11" i="20" l="1"/>
  <c r="H11" i="20" s="1"/>
  <c r="A12" i="20"/>
  <c r="T11" i="20"/>
  <c r="S11" i="20"/>
  <c r="E11" i="20"/>
  <c r="I11" i="20" s="1"/>
  <c r="K11" i="19"/>
  <c r="P12" i="19"/>
  <c r="H12" i="19"/>
  <c r="N12" i="19"/>
  <c r="D12" i="19"/>
  <c r="S12" i="19"/>
  <c r="K12" i="19"/>
  <c r="I12" i="19"/>
  <c r="J12" i="19"/>
  <c r="E12" i="19"/>
  <c r="T12" i="19"/>
  <c r="M12" i="19"/>
  <c r="L12" i="19"/>
  <c r="A13" i="19"/>
  <c r="O12" i="19"/>
  <c r="J11" i="18"/>
  <c r="H11" i="18"/>
  <c r="M12" i="18"/>
  <c r="I12" i="18"/>
  <c r="E12" i="18"/>
  <c r="P12" i="18"/>
  <c r="D12" i="18"/>
  <c r="O12" i="18"/>
  <c r="N12" i="18"/>
  <c r="L12" i="18"/>
  <c r="A13" i="18"/>
  <c r="T12" i="18"/>
  <c r="K12" i="18"/>
  <c r="S12" i="18"/>
  <c r="J12" i="18"/>
  <c r="H12" i="18"/>
  <c r="AP40" i="2"/>
  <c r="AO40" i="2"/>
  <c r="AN40" i="2"/>
  <c r="AM40" i="2"/>
  <c r="AL40" i="2"/>
  <c r="AK40" i="2" s="1"/>
  <c r="AJ40" i="2"/>
  <c r="AH40" i="2"/>
  <c r="AD40" i="2"/>
  <c r="Y40" i="2"/>
  <c r="X40" i="2"/>
  <c r="G40" i="2"/>
  <c r="F40" i="2"/>
  <c r="B40" i="2"/>
  <c r="W39" i="2"/>
  <c r="V39" i="2"/>
  <c r="U39" i="2"/>
  <c r="R39" i="2"/>
  <c r="Q39" i="2"/>
  <c r="W38" i="2"/>
  <c r="V38" i="2"/>
  <c r="U38" i="2"/>
  <c r="R38" i="2"/>
  <c r="Q38" i="2"/>
  <c r="W37" i="2"/>
  <c r="V37" i="2"/>
  <c r="U37" i="2"/>
  <c r="R37" i="2"/>
  <c r="Q37" i="2"/>
  <c r="U36" i="2"/>
  <c r="W36" i="2" s="1"/>
  <c r="R36" i="2"/>
  <c r="Q36" i="2"/>
  <c r="W35" i="2"/>
  <c r="U35" i="2"/>
  <c r="V35" i="2" s="1"/>
  <c r="R35" i="2"/>
  <c r="Q35" i="2"/>
  <c r="W34" i="2"/>
  <c r="U34" i="2"/>
  <c r="V34" i="2" s="1"/>
  <c r="R34" i="2"/>
  <c r="Q34" i="2"/>
  <c r="U33" i="2"/>
  <c r="R33" i="2"/>
  <c r="Q33" i="2"/>
  <c r="U32" i="2"/>
  <c r="W32" i="2" s="1"/>
  <c r="R32" i="2"/>
  <c r="Q32" i="2"/>
  <c r="W31" i="2"/>
  <c r="V31" i="2"/>
  <c r="U31" i="2"/>
  <c r="R31" i="2"/>
  <c r="Q31" i="2"/>
  <c r="W30" i="2"/>
  <c r="V30" i="2"/>
  <c r="U30" i="2"/>
  <c r="R30" i="2"/>
  <c r="Q30" i="2"/>
  <c r="W29" i="2"/>
  <c r="V29" i="2"/>
  <c r="U29" i="2"/>
  <c r="R29" i="2"/>
  <c r="Q29" i="2"/>
  <c r="U28" i="2"/>
  <c r="W28" i="2" s="1"/>
  <c r="R28" i="2"/>
  <c r="Q28" i="2"/>
  <c r="U27" i="2"/>
  <c r="V27" i="2" s="1"/>
  <c r="R27" i="2"/>
  <c r="Q27" i="2"/>
  <c r="W26" i="2"/>
  <c r="U26" i="2"/>
  <c r="V26" i="2" s="1"/>
  <c r="R26" i="2"/>
  <c r="Q26" i="2"/>
  <c r="U25" i="2"/>
  <c r="R25" i="2"/>
  <c r="Q25" i="2"/>
  <c r="V24" i="2"/>
  <c r="U24" i="2"/>
  <c r="W24" i="2" s="1"/>
  <c r="R24" i="2"/>
  <c r="Q24" i="2"/>
  <c r="W23" i="2"/>
  <c r="V23" i="2"/>
  <c r="U23" i="2"/>
  <c r="R23" i="2"/>
  <c r="Q23" i="2"/>
  <c r="W22" i="2"/>
  <c r="V22" i="2"/>
  <c r="U22" i="2"/>
  <c r="R22" i="2"/>
  <c r="Q22" i="2"/>
  <c r="W21" i="2"/>
  <c r="V21" i="2"/>
  <c r="U21" i="2"/>
  <c r="R21" i="2"/>
  <c r="Q21" i="2"/>
  <c r="W20" i="2"/>
  <c r="U20" i="2"/>
  <c r="V20" i="2" s="1"/>
  <c r="R20" i="2"/>
  <c r="Q20" i="2"/>
  <c r="U19" i="2"/>
  <c r="V19" i="2" s="1"/>
  <c r="R19" i="2"/>
  <c r="Q19" i="2"/>
  <c r="U18" i="2"/>
  <c r="W18" i="2" s="1"/>
  <c r="R18" i="2"/>
  <c r="Q18" i="2"/>
  <c r="U17" i="2"/>
  <c r="R17" i="2"/>
  <c r="Q17" i="2"/>
  <c r="V16" i="2"/>
  <c r="U16" i="2"/>
  <c r="W16" i="2" s="1"/>
  <c r="R16" i="2"/>
  <c r="Q16" i="2"/>
  <c r="W15" i="2"/>
  <c r="V15" i="2"/>
  <c r="U15" i="2"/>
  <c r="R15" i="2"/>
  <c r="Q15" i="2"/>
  <c r="W14" i="2"/>
  <c r="V14" i="2"/>
  <c r="U14" i="2"/>
  <c r="R14" i="2"/>
  <c r="Q14" i="2"/>
  <c r="U13" i="2"/>
  <c r="R13" i="2"/>
  <c r="Q13" i="2"/>
  <c r="U12" i="2"/>
  <c r="V12" i="2" s="1"/>
  <c r="R12" i="2"/>
  <c r="Q12" i="2"/>
  <c r="U11" i="2"/>
  <c r="V11" i="2" s="1"/>
  <c r="R11" i="2"/>
  <c r="Q11" i="2"/>
  <c r="W10" i="2"/>
  <c r="U10" i="2"/>
  <c r="V10" i="2" s="1"/>
  <c r="R10" i="2"/>
  <c r="Q10" i="2"/>
  <c r="N10" i="2"/>
  <c r="A10" i="2"/>
  <c r="P10" i="2" s="1"/>
  <c r="V9" i="2"/>
  <c r="U9" i="2"/>
  <c r="R9" i="2"/>
  <c r="Q9" i="2"/>
  <c r="N9" i="2"/>
  <c r="M9" i="2"/>
  <c r="K9" i="2"/>
  <c r="A9" i="2"/>
  <c r="N11" i="20" l="1"/>
  <c r="K11" i="20"/>
  <c r="J11" i="20"/>
  <c r="O12" i="20"/>
  <c r="E12" i="20"/>
  <c r="M12" i="20"/>
  <c r="J12" i="20"/>
  <c r="I12" i="20"/>
  <c r="N12" i="20"/>
  <c r="L12" i="20"/>
  <c r="T12" i="20"/>
  <c r="H12" i="20"/>
  <c r="A13" i="20"/>
  <c r="S12" i="20"/>
  <c r="D12" i="20"/>
  <c r="P12" i="20"/>
  <c r="K12" i="20"/>
  <c r="L11" i="19"/>
  <c r="I13" i="19"/>
  <c r="O13" i="19"/>
  <c r="E13" i="19"/>
  <c r="A14" i="19"/>
  <c r="T13" i="19"/>
  <c r="L13" i="19"/>
  <c r="J13" i="19"/>
  <c r="N13" i="19"/>
  <c r="H13" i="19"/>
  <c r="M13" i="19"/>
  <c r="K13" i="19"/>
  <c r="S13" i="19"/>
  <c r="D13" i="19"/>
  <c r="P13" i="19"/>
  <c r="N13" i="18"/>
  <c r="D13" i="18"/>
  <c r="J13" i="18"/>
  <c r="T13" i="18"/>
  <c r="K13" i="18"/>
  <c r="A14" i="18"/>
  <c r="S13" i="18"/>
  <c r="I13" i="18"/>
  <c r="H13" i="18"/>
  <c r="E13" i="18"/>
  <c r="P13" i="18"/>
  <c r="O13" i="18"/>
  <c r="L13" i="18"/>
  <c r="M13" i="18"/>
  <c r="N11" i="18"/>
  <c r="K11" i="18"/>
  <c r="O10" i="2"/>
  <c r="V18" i="2"/>
  <c r="V13" i="2"/>
  <c r="W13" i="2"/>
  <c r="W25" i="2"/>
  <c r="V25" i="2"/>
  <c r="T10" i="2"/>
  <c r="L10" i="2"/>
  <c r="I10" i="2"/>
  <c r="M10" i="2"/>
  <c r="J10" i="2"/>
  <c r="E10" i="2"/>
  <c r="K10" i="2"/>
  <c r="S10" i="2"/>
  <c r="H10" i="2"/>
  <c r="D10" i="2"/>
  <c r="A11" i="2"/>
  <c r="O9" i="2"/>
  <c r="E9" i="2"/>
  <c r="T9" i="2"/>
  <c r="L9" i="2"/>
  <c r="Q40" i="2"/>
  <c r="R40" i="2"/>
  <c r="W12" i="2"/>
  <c r="W17" i="2"/>
  <c r="V17" i="2"/>
  <c r="W27" i="2"/>
  <c r="V32" i="2"/>
  <c r="W33" i="2"/>
  <c r="V33" i="2"/>
  <c r="V40" i="2" s="1"/>
  <c r="I9" i="2"/>
  <c r="S9" i="2"/>
  <c r="P9" i="2"/>
  <c r="D9" i="2"/>
  <c r="H9" i="2"/>
  <c r="J9" i="2"/>
  <c r="W9" i="2"/>
  <c r="W40" i="2" s="1"/>
  <c r="U40" i="2"/>
  <c r="W11" i="2"/>
  <c r="W19" i="2"/>
  <c r="V28" i="2"/>
  <c r="V36" i="2"/>
  <c r="P13" i="20" l="1"/>
  <c r="H13" i="20"/>
  <c r="N13" i="20"/>
  <c r="D13" i="20"/>
  <c r="S13" i="20"/>
  <c r="K13" i="20"/>
  <c r="J13" i="20"/>
  <c r="M13" i="20"/>
  <c r="L13" i="20"/>
  <c r="I13" i="20"/>
  <c r="E13" i="20"/>
  <c r="O13" i="20"/>
  <c r="T13" i="20"/>
  <c r="A14" i="20"/>
  <c r="L11" i="20"/>
  <c r="M11" i="20"/>
  <c r="P11" i="20" s="1"/>
  <c r="O11" i="19"/>
  <c r="M11" i="19"/>
  <c r="J14" i="19"/>
  <c r="P14" i="19"/>
  <c r="H14" i="19"/>
  <c r="M14" i="19"/>
  <c r="S14" i="19"/>
  <c r="K14" i="19"/>
  <c r="O14" i="19"/>
  <c r="N14" i="19"/>
  <c r="L14" i="19"/>
  <c r="I14" i="19"/>
  <c r="E14" i="19"/>
  <c r="A15" i="19"/>
  <c r="T14" i="19"/>
  <c r="D14" i="19"/>
  <c r="O14" i="18"/>
  <c r="E14" i="18"/>
  <c r="S14" i="18"/>
  <c r="K14" i="18"/>
  <c r="H14" i="18"/>
  <c r="A15" i="18"/>
  <c r="D14" i="18"/>
  <c r="P14" i="18"/>
  <c r="N14" i="18"/>
  <c r="M14" i="18"/>
  <c r="L14" i="18"/>
  <c r="J14" i="18"/>
  <c r="T14" i="18"/>
  <c r="I14" i="18"/>
  <c r="L11" i="18"/>
  <c r="M11" i="18" s="1"/>
  <c r="I11" i="2"/>
  <c r="D11" i="2"/>
  <c r="S11" i="2"/>
  <c r="J11" i="2"/>
  <c r="H11" i="2"/>
  <c r="T11" i="2"/>
  <c r="A12" i="2"/>
  <c r="E11" i="2"/>
  <c r="O11" i="20" l="1"/>
  <c r="I14" i="20"/>
  <c r="O14" i="20"/>
  <c r="E14" i="20"/>
  <c r="A15" i="20"/>
  <c r="T14" i="20"/>
  <c r="L14" i="20"/>
  <c r="S14" i="20"/>
  <c r="K14" i="20"/>
  <c r="P14" i="20"/>
  <c r="M14" i="20"/>
  <c r="N14" i="20"/>
  <c r="J14" i="20"/>
  <c r="H14" i="20"/>
  <c r="D14" i="20"/>
  <c r="S15" i="19"/>
  <c r="K15" i="19"/>
  <c r="I15" i="19"/>
  <c r="N15" i="19"/>
  <c r="D15" i="19"/>
  <c r="A16" i="19"/>
  <c r="T15" i="19"/>
  <c r="L15" i="19"/>
  <c r="P15" i="19"/>
  <c r="M15" i="19"/>
  <c r="O15" i="19"/>
  <c r="J15" i="19"/>
  <c r="E15" i="19"/>
  <c r="H15" i="19"/>
  <c r="P11" i="19"/>
  <c r="P11" i="18"/>
  <c r="O11" i="18"/>
  <c r="P15" i="18"/>
  <c r="H15" i="18"/>
  <c r="A16" i="18"/>
  <c r="T15" i="18"/>
  <c r="L15" i="18"/>
  <c r="O15" i="18"/>
  <c r="N15" i="18"/>
  <c r="M15" i="18"/>
  <c r="K15" i="18"/>
  <c r="J15" i="18"/>
  <c r="S15" i="18"/>
  <c r="I15" i="18"/>
  <c r="D15" i="18"/>
  <c r="E15" i="18"/>
  <c r="K11" i="2"/>
  <c r="N12" i="2"/>
  <c r="D12" i="2"/>
  <c r="S12" i="2"/>
  <c r="K12" i="2"/>
  <c r="O12" i="2"/>
  <c r="A13" i="2"/>
  <c r="L12" i="2"/>
  <c r="J12" i="2"/>
  <c r="I12" i="2"/>
  <c r="M12" i="2"/>
  <c r="T12" i="2"/>
  <c r="E12" i="2"/>
  <c r="P12" i="2"/>
  <c r="H12" i="2"/>
  <c r="N11" i="2"/>
  <c r="J15" i="20" l="1"/>
  <c r="P15" i="20"/>
  <c r="H15" i="20"/>
  <c r="M15" i="20"/>
  <c r="A16" i="20"/>
  <c r="L15" i="20"/>
  <c r="T15" i="20"/>
  <c r="I15" i="20"/>
  <c r="E15" i="20"/>
  <c r="S15" i="20"/>
  <c r="D15" i="20"/>
  <c r="K15" i="20"/>
  <c r="O15" i="20"/>
  <c r="N15" i="20"/>
  <c r="A17" i="19"/>
  <c r="T16" i="19"/>
  <c r="L16" i="19"/>
  <c r="S16" i="19"/>
  <c r="K16" i="19"/>
  <c r="J16" i="19"/>
  <c r="O16" i="19"/>
  <c r="E16" i="19"/>
  <c r="M16" i="19"/>
  <c r="H16" i="19"/>
  <c r="D16" i="19"/>
  <c r="I16" i="19"/>
  <c r="P16" i="19"/>
  <c r="N16" i="19"/>
  <c r="I16" i="18"/>
  <c r="M16" i="18"/>
  <c r="N16" i="18"/>
  <c r="L16" i="18"/>
  <c r="A17" i="18"/>
  <c r="T16" i="18"/>
  <c r="K16" i="18"/>
  <c r="S16" i="18"/>
  <c r="J16" i="18"/>
  <c r="H16" i="18"/>
  <c r="E16" i="18"/>
  <c r="P16" i="18"/>
  <c r="D16" i="18"/>
  <c r="O16" i="18"/>
  <c r="M11" i="2"/>
  <c r="L11" i="2"/>
  <c r="S13" i="2"/>
  <c r="K13" i="2"/>
  <c r="A14" i="2"/>
  <c r="P13" i="2"/>
  <c r="H13" i="2"/>
  <c r="D13" i="2"/>
  <c r="N13" i="2"/>
  <c r="M13" i="2"/>
  <c r="L13" i="2"/>
  <c r="O13" i="2"/>
  <c r="J13" i="2"/>
  <c r="I13" i="2"/>
  <c r="E13" i="2"/>
  <c r="T13" i="2"/>
  <c r="S16" i="20" l="1"/>
  <c r="K16" i="20"/>
  <c r="I16" i="20"/>
  <c r="N16" i="20"/>
  <c r="D16" i="20"/>
  <c r="M16" i="20"/>
  <c r="J16" i="20"/>
  <c r="H16" i="20"/>
  <c r="T16" i="20"/>
  <c r="O16" i="20"/>
  <c r="A17" i="20"/>
  <c r="L16" i="20"/>
  <c r="P16" i="20"/>
  <c r="E16" i="20"/>
  <c r="M17" i="19"/>
  <c r="L17" i="19"/>
  <c r="A18" i="19"/>
  <c r="T17" i="19"/>
  <c r="S17" i="19"/>
  <c r="K17" i="19"/>
  <c r="P17" i="19"/>
  <c r="H17" i="19"/>
  <c r="N17" i="19"/>
  <c r="D17" i="19"/>
  <c r="I17" i="19"/>
  <c r="O17" i="19"/>
  <c r="J17" i="19"/>
  <c r="E17" i="19"/>
  <c r="J17" i="18"/>
  <c r="N17" i="18"/>
  <c r="D17" i="18"/>
  <c r="H17" i="18"/>
  <c r="E17" i="18"/>
  <c r="P17" i="18"/>
  <c r="O17" i="18"/>
  <c r="M17" i="18"/>
  <c r="L17" i="18"/>
  <c r="T17" i="18"/>
  <c r="K17" i="18"/>
  <c r="A18" i="18"/>
  <c r="S17" i="18"/>
  <c r="I17" i="18"/>
  <c r="O11" i="2"/>
  <c r="P11" i="2"/>
  <c r="A15" i="2"/>
  <c r="P14" i="2"/>
  <c r="H14" i="2"/>
  <c r="M14" i="2"/>
  <c r="S14" i="2"/>
  <c r="I14" i="2"/>
  <c r="E14" i="2"/>
  <c r="O14" i="2"/>
  <c r="N14" i="2"/>
  <c r="D14" i="2"/>
  <c r="L14" i="2"/>
  <c r="K14" i="2"/>
  <c r="J14" i="2"/>
  <c r="T14" i="2"/>
  <c r="A18" i="20" l="1"/>
  <c r="T17" i="20"/>
  <c r="L17" i="20"/>
  <c r="J17" i="20"/>
  <c r="O17" i="20"/>
  <c r="E17" i="20"/>
  <c r="N17" i="20"/>
  <c r="D17" i="20"/>
  <c r="M17" i="20"/>
  <c r="K17" i="20"/>
  <c r="H17" i="20"/>
  <c r="P17" i="20"/>
  <c r="I17" i="20"/>
  <c r="S17" i="20"/>
  <c r="D18" i="19"/>
  <c r="A19" i="19"/>
  <c r="T18" i="19"/>
  <c r="E18" i="19"/>
  <c r="I18" i="19" s="1"/>
  <c r="J18" i="19"/>
  <c r="H18" i="19"/>
  <c r="K18" i="19" s="1"/>
  <c r="S18" i="19"/>
  <c r="S18" i="18"/>
  <c r="E18" i="18"/>
  <c r="I18" i="18" s="1"/>
  <c r="T18" i="18"/>
  <c r="A19" i="18"/>
  <c r="D18" i="18"/>
  <c r="J18" i="18" s="1"/>
  <c r="M15" i="2"/>
  <c r="J15" i="2"/>
  <c r="S15" i="2"/>
  <c r="I15" i="2"/>
  <c r="E15" i="2"/>
  <c r="P15" i="2"/>
  <c r="H15" i="2"/>
  <c r="A16" i="2"/>
  <c r="D15" i="2"/>
  <c r="O15" i="2"/>
  <c r="N15" i="2"/>
  <c r="L15" i="2"/>
  <c r="K15" i="2"/>
  <c r="T15" i="2"/>
  <c r="S18" i="20" l="1"/>
  <c r="H18" i="20"/>
  <c r="K18" i="20" s="1"/>
  <c r="E18" i="20"/>
  <c r="I18" i="20" s="1"/>
  <c r="A19" i="20"/>
  <c r="D18" i="20"/>
  <c r="T18" i="20"/>
  <c r="J18" i="20"/>
  <c r="L18" i="19"/>
  <c r="O18" i="19" s="1"/>
  <c r="M18" i="19"/>
  <c r="P18" i="19"/>
  <c r="O19" i="19"/>
  <c r="E19" i="19"/>
  <c r="N19" i="19"/>
  <c r="D19" i="19"/>
  <c r="M19" i="19"/>
  <c r="J19" i="19"/>
  <c r="P19" i="19"/>
  <c r="H19" i="19"/>
  <c r="T19" i="19"/>
  <c r="A20" i="19"/>
  <c r="S19" i="19"/>
  <c r="L19" i="19"/>
  <c r="K19" i="19"/>
  <c r="I19" i="19"/>
  <c r="N18" i="19"/>
  <c r="A20" i="18"/>
  <c r="T19" i="18"/>
  <c r="L19" i="18"/>
  <c r="S19" i="18"/>
  <c r="K19" i="18"/>
  <c r="P19" i="18"/>
  <c r="H19" i="18"/>
  <c r="N19" i="18"/>
  <c r="M19" i="18"/>
  <c r="J19" i="18"/>
  <c r="I19" i="18"/>
  <c r="E19" i="18"/>
  <c r="D19" i="18"/>
  <c r="O19" i="18"/>
  <c r="H18" i="18"/>
  <c r="J16" i="2"/>
  <c r="O16" i="2"/>
  <c r="E16" i="2"/>
  <c r="S16" i="2"/>
  <c r="I16" i="2"/>
  <c r="P16" i="2"/>
  <c r="A17" i="2"/>
  <c r="N16" i="2"/>
  <c r="H16" i="2"/>
  <c r="D16" i="2"/>
  <c r="L16" i="2"/>
  <c r="K16" i="2"/>
  <c r="T16" i="2"/>
  <c r="M16" i="2"/>
  <c r="L18" i="20" l="1"/>
  <c r="O18" i="20" s="1"/>
  <c r="N19" i="20"/>
  <c r="D19" i="20"/>
  <c r="A20" i="20"/>
  <c r="T19" i="20"/>
  <c r="L19" i="20"/>
  <c r="I19" i="20"/>
  <c r="P19" i="20"/>
  <c r="H19" i="20"/>
  <c r="E19" i="20"/>
  <c r="S19" i="20"/>
  <c r="O19" i="20"/>
  <c r="J19" i="20"/>
  <c r="M19" i="20"/>
  <c r="K19" i="20"/>
  <c r="N18" i="20"/>
  <c r="P20" i="19"/>
  <c r="H20" i="19"/>
  <c r="E20" i="19"/>
  <c r="O20" i="19"/>
  <c r="N20" i="19"/>
  <c r="D20" i="19"/>
  <c r="S20" i="19"/>
  <c r="K20" i="19"/>
  <c r="I20" i="19"/>
  <c r="J20" i="19"/>
  <c r="T20" i="19"/>
  <c r="M20" i="19"/>
  <c r="A21" i="19"/>
  <c r="L20" i="19"/>
  <c r="P20" i="18"/>
  <c r="M20" i="18"/>
  <c r="A21" i="18"/>
  <c r="L20" i="18"/>
  <c r="T20" i="18"/>
  <c r="I20" i="18"/>
  <c r="D20" i="18"/>
  <c r="O20" i="18"/>
  <c r="N20" i="18"/>
  <c r="K20" i="18"/>
  <c r="J20" i="18"/>
  <c r="H20" i="18"/>
  <c r="S20" i="18"/>
  <c r="E20" i="18"/>
  <c r="K18" i="18"/>
  <c r="N18" i="18"/>
  <c r="O17" i="2"/>
  <c r="E17" i="2"/>
  <c r="D17" i="2"/>
  <c r="N17" i="2"/>
  <c r="T17" i="2"/>
  <c r="L17" i="2"/>
  <c r="K17" i="2"/>
  <c r="I17" i="2"/>
  <c r="S17" i="2"/>
  <c r="H17" i="2"/>
  <c r="A18" i="2"/>
  <c r="J17" i="2"/>
  <c r="P17" i="2"/>
  <c r="M17" i="2"/>
  <c r="O20" i="20" l="1"/>
  <c r="E20" i="20"/>
  <c r="M20" i="20"/>
  <c r="J20" i="20"/>
  <c r="I20" i="20"/>
  <c r="K20" i="20"/>
  <c r="T20" i="20"/>
  <c r="H20" i="20"/>
  <c r="A21" i="20"/>
  <c r="S20" i="20"/>
  <c r="D20" i="20"/>
  <c r="P20" i="20"/>
  <c r="N20" i="20"/>
  <c r="L20" i="20"/>
  <c r="M18" i="20"/>
  <c r="P18" i="20" s="1"/>
  <c r="I21" i="19"/>
  <c r="H21" i="19"/>
  <c r="P21" i="19"/>
  <c r="O21" i="19"/>
  <c r="E21" i="19"/>
  <c r="A22" i="19"/>
  <c r="T21" i="19"/>
  <c r="L21" i="19"/>
  <c r="J21" i="19"/>
  <c r="S21" i="19"/>
  <c r="N21" i="19"/>
  <c r="M21" i="19"/>
  <c r="K21" i="19"/>
  <c r="D21" i="19"/>
  <c r="L18" i="18"/>
  <c r="O18" i="18" s="1"/>
  <c r="M18" i="18"/>
  <c r="P18" i="18" s="1"/>
  <c r="N21" i="18"/>
  <c r="D21" i="18"/>
  <c r="M21" i="18"/>
  <c r="J21" i="18"/>
  <c r="I21" i="18"/>
  <c r="P21" i="18"/>
  <c r="O21" i="18"/>
  <c r="L21" i="18"/>
  <c r="K21" i="18"/>
  <c r="T21" i="18"/>
  <c r="H21" i="18"/>
  <c r="A22" i="18"/>
  <c r="S21" i="18"/>
  <c r="E21" i="18"/>
  <c r="T18" i="2"/>
  <c r="S18" i="2"/>
  <c r="D18" i="2"/>
  <c r="J18" i="2" s="1"/>
  <c r="A19" i="2"/>
  <c r="E18" i="2"/>
  <c r="I18" i="2" s="1"/>
  <c r="P21" i="20" l="1"/>
  <c r="H21" i="20"/>
  <c r="N21" i="20"/>
  <c r="D21" i="20"/>
  <c r="S21" i="20"/>
  <c r="K21" i="20"/>
  <c r="J21" i="20"/>
  <c r="I21" i="20"/>
  <c r="E21" i="20"/>
  <c r="O21" i="20"/>
  <c r="L21" i="20"/>
  <c r="A22" i="20"/>
  <c r="M21" i="20"/>
  <c r="T21" i="20"/>
  <c r="J22" i="19"/>
  <c r="I22" i="19"/>
  <c r="P22" i="19"/>
  <c r="H22" i="19"/>
  <c r="M22" i="19"/>
  <c r="S22" i="19"/>
  <c r="K22" i="19"/>
  <c r="L22" i="19"/>
  <c r="E22" i="19"/>
  <c r="D22" i="19"/>
  <c r="T22" i="19"/>
  <c r="O22" i="19"/>
  <c r="A23" i="19"/>
  <c r="N22" i="19"/>
  <c r="O22" i="18"/>
  <c r="E22" i="18"/>
  <c r="D22" i="18"/>
  <c r="N22" i="18"/>
  <c r="S22" i="18"/>
  <c r="K22" i="18"/>
  <c r="J22" i="18"/>
  <c r="A23" i="18"/>
  <c r="P22" i="18"/>
  <c r="M22" i="18"/>
  <c r="L22" i="18"/>
  <c r="I22" i="18"/>
  <c r="H22" i="18"/>
  <c r="T22" i="18"/>
  <c r="S19" i="2"/>
  <c r="I19" i="2"/>
  <c r="P19" i="2"/>
  <c r="H19" i="2"/>
  <c r="A20" i="2"/>
  <c r="N19" i="2"/>
  <c r="D19" i="2"/>
  <c r="K19" i="2"/>
  <c r="J19" i="2"/>
  <c r="T19" i="2"/>
  <c r="E19" i="2"/>
  <c r="O19" i="2"/>
  <c r="M19" i="2"/>
  <c r="L19" i="2"/>
  <c r="H18" i="2"/>
  <c r="I22" i="20" l="1"/>
  <c r="O22" i="20"/>
  <c r="E22" i="20"/>
  <c r="A23" i="20"/>
  <c r="T22" i="20"/>
  <c r="L22" i="20"/>
  <c r="S22" i="20"/>
  <c r="K22" i="20"/>
  <c r="J22" i="20"/>
  <c r="N22" i="20"/>
  <c r="M22" i="20"/>
  <c r="H22" i="20"/>
  <c r="D22" i="20"/>
  <c r="P22" i="20"/>
  <c r="S23" i="19"/>
  <c r="K23" i="19"/>
  <c r="J23" i="19"/>
  <c r="I23" i="19"/>
  <c r="N23" i="19"/>
  <c r="D23" i="19"/>
  <c r="A24" i="19"/>
  <c r="T23" i="19"/>
  <c r="L23" i="19"/>
  <c r="P23" i="19"/>
  <c r="O23" i="19"/>
  <c r="M23" i="19"/>
  <c r="H23" i="19"/>
  <c r="E23" i="19"/>
  <c r="K23" i="18"/>
  <c r="P23" i="18"/>
  <c r="H23" i="18"/>
  <c r="E23" i="18"/>
  <c r="O23" i="18"/>
  <c r="A24" i="18"/>
  <c r="T23" i="18"/>
  <c r="L23" i="18"/>
  <c r="S23" i="18"/>
  <c r="I23" i="18"/>
  <c r="D23" i="18"/>
  <c r="N23" i="18"/>
  <c r="M23" i="18"/>
  <c r="J23" i="18"/>
  <c r="N18" i="2"/>
  <c r="K18" i="2"/>
  <c r="A21" i="2"/>
  <c r="P20" i="2"/>
  <c r="H20" i="2"/>
  <c r="N20" i="2"/>
  <c r="D20" i="2"/>
  <c r="M20" i="2"/>
  <c r="S20" i="2"/>
  <c r="K20" i="2"/>
  <c r="T20" i="2"/>
  <c r="O20" i="2"/>
  <c r="L20" i="2"/>
  <c r="J20" i="2"/>
  <c r="I20" i="2"/>
  <c r="E20" i="2"/>
  <c r="J23" i="20" l="1"/>
  <c r="P23" i="20"/>
  <c r="H23" i="20"/>
  <c r="M23" i="20"/>
  <c r="A24" i="20"/>
  <c r="T23" i="20"/>
  <c r="L23" i="20"/>
  <c r="O23" i="20"/>
  <c r="N23" i="20"/>
  <c r="D23" i="20"/>
  <c r="K23" i="20"/>
  <c r="E23" i="20"/>
  <c r="S23" i="20"/>
  <c r="I23" i="20"/>
  <c r="A25" i="19"/>
  <c r="T24" i="19"/>
  <c r="L24" i="19"/>
  <c r="S24" i="19"/>
  <c r="J24" i="19"/>
  <c r="O24" i="19"/>
  <c r="E24" i="19"/>
  <c r="M24" i="19"/>
  <c r="K24" i="19"/>
  <c r="D24" i="19"/>
  <c r="P24" i="19"/>
  <c r="N24" i="19"/>
  <c r="H24" i="19"/>
  <c r="I24" i="19"/>
  <c r="I24" i="18"/>
  <c r="P24" i="18"/>
  <c r="H24" i="18"/>
  <c r="M24" i="18"/>
  <c r="A25" i="18"/>
  <c r="T24" i="18"/>
  <c r="L24" i="18"/>
  <c r="O24" i="18"/>
  <c r="N24" i="18"/>
  <c r="K24" i="18"/>
  <c r="J24" i="18"/>
  <c r="E24" i="18"/>
  <c r="S24" i="18"/>
  <c r="D24" i="18"/>
  <c r="M21" i="2"/>
  <c r="T21" i="2"/>
  <c r="L21" i="2"/>
  <c r="S21" i="2"/>
  <c r="K21" i="2"/>
  <c r="J21" i="2"/>
  <c r="A22" i="2"/>
  <c r="P21" i="2"/>
  <c r="H21" i="2"/>
  <c r="N21" i="2"/>
  <c r="O21" i="2"/>
  <c r="I21" i="2"/>
  <c r="E21" i="2"/>
  <c r="D21" i="2"/>
  <c r="L18" i="2"/>
  <c r="O18" i="2" s="1"/>
  <c r="S24" i="20" l="1"/>
  <c r="K24" i="20"/>
  <c r="I24" i="20"/>
  <c r="N24" i="20"/>
  <c r="D24" i="20"/>
  <c r="M24" i="20"/>
  <c r="T24" i="20"/>
  <c r="E24" i="20"/>
  <c r="P24" i="20"/>
  <c r="L24" i="20"/>
  <c r="J24" i="20"/>
  <c r="O24" i="20"/>
  <c r="H24" i="20"/>
  <c r="A25" i="20"/>
  <c r="A26" i="19"/>
  <c r="T25" i="19"/>
  <c r="S25" i="19"/>
  <c r="K25" i="19"/>
  <c r="H25" i="19"/>
  <c r="N25" i="19" s="1"/>
  <c r="D25" i="19"/>
  <c r="J25" i="19" s="1"/>
  <c r="E25" i="19"/>
  <c r="I25" i="19" s="1"/>
  <c r="D25" i="18"/>
  <c r="J25" i="18" s="1"/>
  <c r="A26" i="18"/>
  <c r="T25" i="18"/>
  <c r="H25" i="18"/>
  <c r="K25" i="18" s="1"/>
  <c r="S25" i="18"/>
  <c r="E25" i="18"/>
  <c r="I25" i="18" s="1"/>
  <c r="M18" i="2"/>
  <c r="P18" i="2" s="1"/>
  <c r="J22" i="2"/>
  <c r="I22" i="2"/>
  <c r="A23" i="2"/>
  <c r="P22" i="2"/>
  <c r="H22" i="2"/>
  <c r="O22" i="2"/>
  <c r="E22" i="2"/>
  <c r="M22" i="2"/>
  <c r="N22" i="2"/>
  <c r="K22" i="2"/>
  <c r="D22" i="2"/>
  <c r="T22" i="2"/>
  <c r="L22" i="2"/>
  <c r="S22" i="2"/>
  <c r="A26" i="20" l="1"/>
  <c r="T25" i="20"/>
  <c r="E25" i="20"/>
  <c r="I25" i="20" s="1"/>
  <c r="D25" i="20"/>
  <c r="H25" i="20" s="1"/>
  <c r="S25" i="20"/>
  <c r="L25" i="19"/>
  <c r="O25" i="19" s="1"/>
  <c r="N26" i="19"/>
  <c r="D26" i="19"/>
  <c r="M26" i="19"/>
  <c r="A27" i="19"/>
  <c r="T26" i="19"/>
  <c r="L26" i="19"/>
  <c r="I26" i="19"/>
  <c r="O26" i="19"/>
  <c r="E26" i="19"/>
  <c r="J26" i="19"/>
  <c r="H26" i="19"/>
  <c r="S26" i="19"/>
  <c r="K26" i="19"/>
  <c r="P26" i="19"/>
  <c r="L25" i="18"/>
  <c r="O25" i="18" s="1"/>
  <c r="M25" i="18"/>
  <c r="P25" i="18"/>
  <c r="N26" i="18"/>
  <c r="S26" i="18"/>
  <c r="K26" i="18"/>
  <c r="J26" i="18"/>
  <c r="O26" i="18"/>
  <c r="E26" i="18"/>
  <c r="D26" i="18"/>
  <c r="A27" i="18"/>
  <c r="P26" i="18"/>
  <c r="M26" i="18"/>
  <c r="L26" i="18"/>
  <c r="I26" i="18"/>
  <c r="H26" i="18"/>
  <c r="T26" i="18"/>
  <c r="N25" i="18"/>
  <c r="O23" i="2"/>
  <c r="E23" i="2"/>
  <c r="N23" i="2"/>
  <c r="D23" i="2"/>
  <c r="M23" i="2"/>
  <c r="T23" i="2"/>
  <c r="L23" i="2"/>
  <c r="J23" i="2"/>
  <c r="H23" i="2"/>
  <c r="S23" i="2"/>
  <c r="P23" i="2"/>
  <c r="K23" i="2"/>
  <c r="A24" i="2"/>
  <c r="I23" i="2"/>
  <c r="K25" i="20" l="1"/>
  <c r="N25" i="20"/>
  <c r="J25" i="20"/>
  <c r="M26" i="20"/>
  <c r="S26" i="20"/>
  <c r="K26" i="20"/>
  <c r="P26" i="20"/>
  <c r="H26" i="20"/>
  <c r="O26" i="20"/>
  <c r="E26" i="20"/>
  <c r="N26" i="20"/>
  <c r="L26" i="20"/>
  <c r="J26" i="20"/>
  <c r="I26" i="20"/>
  <c r="T26" i="20"/>
  <c r="A27" i="20"/>
  <c r="D26" i="20"/>
  <c r="O27" i="19"/>
  <c r="E27" i="19"/>
  <c r="N27" i="19"/>
  <c r="D27" i="19"/>
  <c r="M27" i="19"/>
  <c r="J27" i="19"/>
  <c r="P27" i="19"/>
  <c r="H27" i="19"/>
  <c r="A28" i="19"/>
  <c r="S27" i="19"/>
  <c r="L27" i="19"/>
  <c r="K27" i="19"/>
  <c r="T27" i="19"/>
  <c r="I27" i="19"/>
  <c r="M25" i="19"/>
  <c r="P25" i="19" s="1"/>
  <c r="O27" i="18"/>
  <c r="A28" i="18"/>
  <c r="T27" i="18"/>
  <c r="L27" i="18"/>
  <c r="S27" i="18"/>
  <c r="K27" i="18"/>
  <c r="P27" i="18"/>
  <c r="H27" i="18"/>
  <c r="E27" i="18"/>
  <c r="J27" i="18"/>
  <c r="I27" i="18"/>
  <c r="D27" i="18"/>
  <c r="N27" i="18"/>
  <c r="M27" i="18"/>
  <c r="T24" i="2"/>
  <c r="L24" i="2"/>
  <c r="S24" i="2"/>
  <c r="K24" i="2"/>
  <c r="J24" i="2"/>
  <c r="I24" i="2"/>
  <c r="O24" i="2"/>
  <c r="E24" i="2"/>
  <c r="P24" i="2"/>
  <c r="N24" i="2"/>
  <c r="M24" i="2"/>
  <c r="A25" i="2"/>
  <c r="H24" i="2"/>
  <c r="D24" i="2"/>
  <c r="N27" i="20" l="1"/>
  <c r="D27" i="20"/>
  <c r="A28" i="20"/>
  <c r="T27" i="20"/>
  <c r="L27" i="20"/>
  <c r="I27" i="20"/>
  <c r="P27" i="20"/>
  <c r="H27" i="20"/>
  <c r="O27" i="20"/>
  <c r="M27" i="20"/>
  <c r="J27" i="20"/>
  <c r="E27" i="20"/>
  <c r="S27" i="20"/>
  <c r="K27" i="20"/>
  <c r="M25" i="20"/>
  <c r="P25" i="20" s="1"/>
  <c r="L25" i="20"/>
  <c r="O25" i="20" s="1"/>
  <c r="P28" i="19"/>
  <c r="H28" i="19"/>
  <c r="O28" i="19"/>
  <c r="E28" i="19"/>
  <c r="N28" i="19"/>
  <c r="D28" i="19"/>
  <c r="S28" i="19"/>
  <c r="K28" i="19"/>
  <c r="I28" i="19"/>
  <c r="T28" i="19"/>
  <c r="L28" i="19"/>
  <c r="M28" i="19"/>
  <c r="A29" i="19"/>
  <c r="J28" i="19"/>
  <c r="P28" i="18"/>
  <c r="H28" i="18"/>
  <c r="M28" i="18"/>
  <c r="A29" i="18"/>
  <c r="T28" i="18"/>
  <c r="L28" i="18"/>
  <c r="I28" i="18"/>
  <c r="O28" i="18"/>
  <c r="N28" i="18"/>
  <c r="K28" i="18"/>
  <c r="J28" i="18"/>
  <c r="E28" i="18"/>
  <c r="S28" i="18"/>
  <c r="D28" i="18"/>
  <c r="A26" i="2"/>
  <c r="H25" i="2"/>
  <c r="N25" i="2" s="1"/>
  <c r="E25" i="2"/>
  <c r="J25" i="2" s="1"/>
  <c r="D25" i="2"/>
  <c r="T25" i="2"/>
  <c r="K25" i="2"/>
  <c r="S25" i="2"/>
  <c r="O28" i="20" l="1"/>
  <c r="E28" i="20"/>
  <c r="M28" i="20"/>
  <c r="J28" i="20"/>
  <c r="I28" i="20"/>
  <c r="T28" i="20"/>
  <c r="H28" i="20"/>
  <c r="A29" i="20"/>
  <c r="S28" i="20"/>
  <c r="D28" i="20"/>
  <c r="L28" i="20"/>
  <c r="P28" i="20"/>
  <c r="K28" i="20"/>
  <c r="N28" i="20"/>
  <c r="I29" i="19"/>
  <c r="P29" i="19"/>
  <c r="H29" i="19"/>
  <c r="O29" i="19"/>
  <c r="E29" i="19"/>
  <c r="A30" i="19"/>
  <c r="T29" i="19"/>
  <c r="L29" i="19"/>
  <c r="J29" i="19"/>
  <c r="S29" i="19"/>
  <c r="N29" i="19"/>
  <c r="M29" i="19"/>
  <c r="K29" i="19"/>
  <c r="D29" i="19"/>
  <c r="N29" i="18"/>
  <c r="D29" i="18"/>
  <c r="M29" i="18"/>
  <c r="S29" i="18"/>
  <c r="K29" i="18"/>
  <c r="J29" i="18"/>
  <c r="I29" i="18"/>
  <c r="T29" i="18"/>
  <c r="A30" i="18"/>
  <c r="P29" i="18"/>
  <c r="O29" i="18"/>
  <c r="L29" i="18"/>
  <c r="H29" i="18"/>
  <c r="E29" i="18"/>
  <c r="N26" i="2"/>
  <c r="D26" i="2"/>
  <c r="M26" i="2"/>
  <c r="T26" i="2"/>
  <c r="L26" i="2"/>
  <c r="S26" i="2"/>
  <c r="K26" i="2"/>
  <c r="I26" i="2"/>
  <c r="P26" i="2"/>
  <c r="A27" i="2"/>
  <c r="O26" i="2"/>
  <c r="J26" i="2"/>
  <c r="H26" i="2"/>
  <c r="E26" i="2"/>
  <c r="I25" i="2"/>
  <c r="P29" i="20" l="1"/>
  <c r="H29" i="20"/>
  <c r="N29" i="20"/>
  <c r="D29" i="20"/>
  <c r="S29" i="20"/>
  <c r="K29" i="20"/>
  <c r="J29" i="20"/>
  <c r="I29" i="20"/>
  <c r="E29" i="20"/>
  <c r="T29" i="20"/>
  <c r="M29" i="20"/>
  <c r="A30" i="20"/>
  <c r="O29" i="20"/>
  <c r="L29" i="20"/>
  <c r="J30" i="19"/>
  <c r="I30" i="19"/>
  <c r="P30" i="19"/>
  <c r="H30" i="19"/>
  <c r="M30" i="19"/>
  <c r="S30" i="19"/>
  <c r="K30" i="19"/>
  <c r="L30" i="19"/>
  <c r="E30" i="19"/>
  <c r="D30" i="19"/>
  <c r="T30" i="19"/>
  <c r="A31" i="19"/>
  <c r="N30" i="19"/>
  <c r="O30" i="19"/>
  <c r="J30" i="18"/>
  <c r="O30" i="18"/>
  <c r="E30" i="18"/>
  <c r="N30" i="18"/>
  <c r="D30" i="18"/>
  <c r="A31" i="18"/>
  <c r="T30" i="18"/>
  <c r="L30" i="18"/>
  <c r="S30" i="18"/>
  <c r="K30" i="18"/>
  <c r="I30" i="18"/>
  <c r="H30" i="18"/>
  <c r="P30" i="18"/>
  <c r="M30" i="18"/>
  <c r="S27" i="2"/>
  <c r="K27" i="2"/>
  <c r="J27" i="2"/>
  <c r="I27" i="2"/>
  <c r="A28" i="2"/>
  <c r="P27" i="2"/>
  <c r="H27" i="2"/>
  <c r="N27" i="2"/>
  <c r="D27" i="2"/>
  <c r="M27" i="2"/>
  <c r="E27" i="2"/>
  <c r="L27" i="2"/>
  <c r="T27" i="2"/>
  <c r="O27" i="2"/>
  <c r="L25" i="2"/>
  <c r="M25" i="2" s="1"/>
  <c r="P25" i="2" s="1"/>
  <c r="I30" i="20" l="1"/>
  <c r="O30" i="20"/>
  <c r="E30" i="20"/>
  <c r="A31" i="20"/>
  <c r="T30" i="20"/>
  <c r="L30" i="20"/>
  <c r="S30" i="20"/>
  <c r="K30" i="20"/>
  <c r="N30" i="20"/>
  <c r="M30" i="20"/>
  <c r="J30" i="20"/>
  <c r="H30" i="20"/>
  <c r="D30" i="20"/>
  <c r="P30" i="20"/>
  <c r="S31" i="19"/>
  <c r="K31" i="19"/>
  <c r="J31" i="19"/>
  <c r="I31" i="19"/>
  <c r="N31" i="19"/>
  <c r="D31" i="19"/>
  <c r="A32" i="19"/>
  <c r="T31" i="19"/>
  <c r="L31" i="19"/>
  <c r="O31" i="19"/>
  <c r="M31" i="19"/>
  <c r="H31" i="19"/>
  <c r="E31" i="19"/>
  <c r="P31" i="19"/>
  <c r="S31" i="18"/>
  <c r="K31" i="18"/>
  <c r="J31" i="18"/>
  <c r="P31" i="18"/>
  <c r="H31" i="18"/>
  <c r="O31" i="18"/>
  <c r="E31" i="18"/>
  <c r="N31" i="18"/>
  <c r="D31" i="18"/>
  <c r="M31" i="18"/>
  <c r="A32" i="18"/>
  <c r="T31" i="18"/>
  <c r="L31" i="18"/>
  <c r="I31" i="18"/>
  <c r="A29" i="2"/>
  <c r="P28" i="2"/>
  <c r="H28" i="2"/>
  <c r="O28" i="2"/>
  <c r="E28" i="2"/>
  <c r="N28" i="2"/>
  <c r="D28" i="2"/>
  <c r="M28" i="2"/>
  <c r="S28" i="2"/>
  <c r="K28" i="2"/>
  <c r="J28" i="2"/>
  <c r="T28" i="2"/>
  <c r="I28" i="2"/>
  <c r="L28" i="2"/>
  <c r="O25" i="2"/>
  <c r="J31" i="20" l="1"/>
  <c r="P31" i="20"/>
  <c r="H31" i="20"/>
  <c r="O31" i="20"/>
  <c r="E31" i="20"/>
  <c r="M31" i="20"/>
  <c r="A32" i="20"/>
  <c r="T31" i="20"/>
  <c r="L31" i="20"/>
  <c r="D31" i="20"/>
  <c r="S31" i="20"/>
  <c r="I31" i="20"/>
  <c r="N31" i="20"/>
  <c r="K31" i="20"/>
  <c r="A33" i="19"/>
  <c r="T32" i="19"/>
  <c r="S32" i="19"/>
  <c r="E32" i="19"/>
  <c r="I32" i="19" s="1"/>
  <c r="D32" i="19"/>
  <c r="H32" i="19"/>
  <c r="A33" i="18"/>
  <c r="T32" i="18"/>
  <c r="S32" i="18"/>
  <c r="I32" i="18"/>
  <c r="H32" i="18"/>
  <c r="E32" i="18"/>
  <c r="D32" i="18"/>
  <c r="J32" i="18"/>
  <c r="M29" i="2"/>
  <c r="T29" i="2"/>
  <c r="L29" i="2"/>
  <c r="S29" i="2"/>
  <c r="K29" i="2"/>
  <c r="J29" i="2"/>
  <c r="A30" i="2"/>
  <c r="P29" i="2"/>
  <c r="H29" i="2"/>
  <c r="I29" i="2"/>
  <c r="D29" i="2"/>
  <c r="E29" i="2"/>
  <c r="O29" i="2"/>
  <c r="N29" i="2"/>
  <c r="S32" i="20" l="1"/>
  <c r="D32" i="20"/>
  <c r="J32" i="20" s="1"/>
  <c r="E32" i="20"/>
  <c r="I32" i="20" s="1"/>
  <c r="T32" i="20"/>
  <c r="A33" i="20"/>
  <c r="J32" i="19"/>
  <c r="K32" i="19"/>
  <c r="M33" i="19"/>
  <c r="A34" i="19"/>
  <c r="T33" i="19"/>
  <c r="L33" i="19"/>
  <c r="S33" i="19"/>
  <c r="K33" i="19"/>
  <c r="P33" i="19"/>
  <c r="H33" i="19"/>
  <c r="O33" i="19"/>
  <c r="E33" i="19"/>
  <c r="N33" i="19"/>
  <c r="D33" i="19"/>
  <c r="J33" i="19"/>
  <c r="I33" i="19"/>
  <c r="K32" i="18"/>
  <c r="M33" i="18"/>
  <c r="A34" i="18"/>
  <c r="T33" i="18"/>
  <c r="L33" i="18"/>
  <c r="S33" i="18"/>
  <c r="K33" i="18"/>
  <c r="J33" i="18"/>
  <c r="I33" i="18"/>
  <c r="P33" i="18"/>
  <c r="H33" i="18"/>
  <c r="O33" i="18"/>
  <c r="E33" i="18"/>
  <c r="N33" i="18"/>
  <c r="D33" i="18"/>
  <c r="J30" i="2"/>
  <c r="I30" i="2"/>
  <c r="A31" i="2"/>
  <c r="P30" i="2"/>
  <c r="H30" i="2"/>
  <c r="E30" i="2"/>
  <c r="O30" i="2"/>
  <c r="M30" i="2"/>
  <c r="D30" i="2"/>
  <c r="T30" i="2"/>
  <c r="S30" i="2"/>
  <c r="N30" i="2"/>
  <c r="L30" i="2"/>
  <c r="K30" i="2"/>
  <c r="H32" i="20" l="1"/>
  <c r="A34" i="20"/>
  <c r="T33" i="20"/>
  <c r="L33" i="20"/>
  <c r="S33" i="20"/>
  <c r="K33" i="20"/>
  <c r="J33" i="20"/>
  <c r="I33" i="20"/>
  <c r="O33" i="20"/>
  <c r="E33" i="20"/>
  <c r="N33" i="20"/>
  <c r="D33" i="20"/>
  <c r="P33" i="20"/>
  <c r="M33" i="20"/>
  <c r="H33" i="20"/>
  <c r="N34" i="19"/>
  <c r="D34" i="19"/>
  <c r="M34" i="19"/>
  <c r="A35" i="19"/>
  <c r="T34" i="19"/>
  <c r="L34" i="19"/>
  <c r="S34" i="19"/>
  <c r="I34" i="19"/>
  <c r="P34" i="19"/>
  <c r="H34" i="19"/>
  <c r="O34" i="19"/>
  <c r="E34" i="19"/>
  <c r="K34" i="19"/>
  <c r="J34" i="19"/>
  <c r="L32" i="19"/>
  <c r="O32" i="19" s="1"/>
  <c r="N32" i="19"/>
  <c r="N34" i="18"/>
  <c r="D34" i="18"/>
  <c r="M34" i="18"/>
  <c r="A35" i="18"/>
  <c r="T34" i="18"/>
  <c r="L34" i="18"/>
  <c r="S34" i="18"/>
  <c r="K34" i="18"/>
  <c r="J34" i="18"/>
  <c r="I34" i="18"/>
  <c r="P34" i="18"/>
  <c r="H34" i="18"/>
  <c r="O34" i="18"/>
  <c r="E34" i="18"/>
  <c r="L32" i="18"/>
  <c r="O32" i="18" s="1"/>
  <c r="N32" i="18"/>
  <c r="O31" i="2"/>
  <c r="E31" i="2"/>
  <c r="N31" i="2"/>
  <c r="D31" i="2"/>
  <c r="M31" i="2"/>
  <c r="T31" i="2"/>
  <c r="L31" i="2"/>
  <c r="J31" i="2"/>
  <c r="I31" i="2"/>
  <c r="P31" i="2"/>
  <c r="A32" i="2"/>
  <c r="K31" i="2"/>
  <c r="S31" i="2"/>
  <c r="H31" i="2"/>
  <c r="M34" i="20" l="1"/>
  <c r="L34" i="20"/>
  <c r="A35" i="20"/>
  <c r="T34" i="20"/>
  <c r="S34" i="20"/>
  <c r="K34" i="20"/>
  <c r="J34" i="20"/>
  <c r="P34" i="20"/>
  <c r="H34" i="20"/>
  <c r="O34" i="20"/>
  <c r="E34" i="20"/>
  <c r="N34" i="20"/>
  <c r="I34" i="20"/>
  <c r="D34" i="20"/>
  <c r="K32" i="20"/>
  <c r="N32" i="20"/>
  <c r="O35" i="19"/>
  <c r="E35" i="19"/>
  <c r="N35" i="19"/>
  <c r="D35" i="19"/>
  <c r="M35" i="19"/>
  <c r="A36" i="19"/>
  <c r="T35" i="19"/>
  <c r="L35" i="19"/>
  <c r="J35" i="19"/>
  <c r="I35" i="19"/>
  <c r="P35" i="19"/>
  <c r="H35" i="19"/>
  <c r="S35" i="19"/>
  <c r="K35" i="19"/>
  <c r="M32" i="19"/>
  <c r="P32" i="19" s="1"/>
  <c r="O35" i="18"/>
  <c r="E35" i="18"/>
  <c r="N35" i="18"/>
  <c r="D35" i="18"/>
  <c r="M35" i="18"/>
  <c r="A36" i="18"/>
  <c r="T35" i="18"/>
  <c r="L35" i="18"/>
  <c r="S35" i="18"/>
  <c r="K35" i="18"/>
  <c r="J35" i="18"/>
  <c r="I35" i="18"/>
  <c r="P35" i="18"/>
  <c r="H35" i="18"/>
  <c r="M32" i="18"/>
  <c r="P32" i="18" s="1"/>
  <c r="T32" i="2"/>
  <c r="S32" i="2"/>
  <c r="E32" i="2"/>
  <c r="A33" i="2"/>
  <c r="D32" i="2"/>
  <c r="I32" i="2" s="1"/>
  <c r="L32" i="20" l="1"/>
  <c r="O32" i="20" s="1"/>
  <c r="M32" i="20"/>
  <c r="P32" i="20" s="1"/>
  <c r="N35" i="20"/>
  <c r="D35" i="20"/>
  <c r="M35" i="20"/>
  <c r="A36" i="20"/>
  <c r="T35" i="20"/>
  <c r="L35" i="20"/>
  <c r="S35" i="20"/>
  <c r="K35" i="20"/>
  <c r="I35" i="20"/>
  <c r="P35" i="20"/>
  <c r="H35" i="20"/>
  <c r="O35" i="20"/>
  <c r="J35" i="20"/>
  <c r="E35" i="20"/>
  <c r="A37" i="19"/>
  <c r="P36" i="19"/>
  <c r="H36" i="19"/>
  <c r="O36" i="19"/>
  <c r="E36" i="19"/>
  <c r="N36" i="19"/>
  <c r="D36" i="19"/>
  <c r="M36" i="19"/>
  <c r="S36" i="19"/>
  <c r="K36" i="19"/>
  <c r="J36" i="19"/>
  <c r="I36" i="19"/>
  <c r="T36" i="19"/>
  <c r="L36" i="19"/>
  <c r="A37" i="18"/>
  <c r="P36" i="18"/>
  <c r="H36" i="18"/>
  <c r="O36" i="18"/>
  <c r="E36" i="18"/>
  <c r="N36" i="18"/>
  <c r="D36" i="18"/>
  <c r="M36" i="18"/>
  <c r="T36" i="18"/>
  <c r="L36" i="18"/>
  <c r="S36" i="18"/>
  <c r="K36" i="18"/>
  <c r="J36" i="18"/>
  <c r="I36" i="18"/>
  <c r="J32" i="2"/>
  <c r="H32" i="2"/>
  <c r="I33" i="2"/>
  <c r="A34" i="2"/>
  <c r="P33" i="2"/>
  <c r="H33" i="2"/>
  <c r="O33" i="2"/>
  <c r="E33" i="2"/>
  <c r="N33" i="2"/>
  <c r="D33" i="2"/>
  <c r="T33" i="2"/>
  <c r="L33" i="2"/>
  <c r="J33" i="2"/>
  <c r="S33" i="2"/>
  <c r="M33" i="2"/>
  <c r="K33" i="2"/>
  <c r="O36" i="20" l="1"/>
  <c r="E36" i="20"/>
  <c r="D36" i="20"/>
  <c r="N36" i="20"/>
  <c r="M36" i="20"/>
  <c r="T36" i="20"/>
  <c r="L36" i="20"/>
  <c r="S36" i="20"/>
  <c r="K36" i="20"/>
  <c r="J36" i="20"/>
  <c r="I36" i="20"/>
  <c r="P36" i="20"/>
  <c r="H36" i="20"/>
  <c r="A37" i="20"/>
  <c r="M37" i="19"/>
  <c r="T37" i="19"/>
  <c r="L37" i="19"/>
  <c r="S37" i="19"/>
  <c r="K37" i="19"/>
  <c r="J37" i="19"/>
  <c r="A38" i="19"/>
  <c r="P37" i="19"/>
  <c r="H37" i="19"/>
  <c r="O37" i="19"/>
  <c r="E37" i="19"/>
  <c r="N37" i="19"/>
  <c r="D37" i="19"/>
  <c r="I37" i="19"/>
  <c r="M37" i="18"/>
  <c r="T37" i="18"/>
  <c r="L37" i="18"/>
  <c r="S37" i="18"/>
  <c r="K37" i="18"/>
  <c r="J37" i="18"/>
  <c r="I37" i="18"/>
  <c r="A38" i="18"/>
  <c r="P37" i="18"/>
  <c r="H37" i="18"/>
  <c r="O37" i="18"/>
  <c r="E37" i="18"/>
  <c r="N37" i="18"/>
  <c r="D37" i="18"/>
  <c r="K32" i="2"/>
  <c r="N34" i="2"/>
  <c r="D34" i="2"/>
  <c r="M34" i="2"/>
  <c r="T34" i="2"/>
  <c r="L34" i="2"/>
  <c r="S34" i="2"/>
  <c r="K34" i="2"/>
  <c r="I34" i="2"/>
  <c r="A35" i="2"/>
  <c r="H34" i="2"/>
  <c r="E34" i="2"/>
  <c r="P34" i="2"/>
  <c r="O34" i="2"/>
  <c r="J34" i="2"/>
  <c r="M37" i="20" l="1"/>
  <c r="T37" i="20"/>
  <c r="L37" i="20"/>
  <c r="S37" i="20"/>
  <c r="K37" i="20"/>
  <c r="J37" i="20"/>
  <c r="I37" i="20"/>
  <c r="A38" i="20"/>
  <c r="P37" i="20"/>
  <c r="H37" i="20"/>
  <c r="O37" i="20"/>
  <c r="E37" i="20"/>
  <c r="N37" i="20"/>
  <c r="D37" i="20"/>
  <c r="J38" i="19"/>
  <c r="I38" i="19"/>
  <c r="A39" i="19"/>
  <c r="P38" i="19"/>
  <c r="H38" i="19"/>
  <c r="O38" i="19"/>
  <c r="E38" i="19"/>
  <c r="M38" i="19"/>
  <c r="T38" i="19"/>
  <c r="L38" i="19"/>
  <c r="S38" i="19"/>
  <c r="K38" i="19"/>
  <c r="N38" i="19"/>
  <c r="D38" i="19"/>
  <c r="J38" i="18"/>
  <c r="I38" i="18"/>
  <c r="A39" i="18"/>
  <c r="P38" i="18"/>
  <c r="H38" i="18"/>
  <c r="O38" i="18"/>
  <c r="E38" i="18"/>
  <c r="N38" i="18"/>
  <c r="D38" i="18"/>
  <c r="M38" i="18"/>
  <c r="T38" i="18"/>
  <c r="L38" i="18"/>
  <c r="S38" i="18"/>
  <c r="K38" i="18"/>
  <c r="L32" i="2"/>
  <c r="O32" i="2" s="1"/>
  <c r="S35" i="2"/>
  <c r="K35" i="2"/>
  <c r="J35" i="2"/>
  <c r="I35" i="2"/>
  <c r="A36" i="2"/>
  <c r="P35" i="2"/>
  <c r="H35" i="2"/>
  <c r="N35" i="2"/>
  <c r="D35" i="2"/>
  <c r="T35" i="2"/>
  <c r="O35" i="2"/>
  <c r="M35" i="2"/>
  <c r="L35" i="2"/>
  <c r="E35" i="2"/>
  <c r="N32" i="2"/>
  <c r="J38" i="20" l="1"/>
  <c r="I38" i="20"/>
  <c r="A39" i="20"/>
  <c r="P38" i="20"/>
  <c r="H38" i="20"/>
  <c r="O38" i="20"/>
  <c r="E38" i="20"/>
  <c r="N38" i="20"/>
  <c r="D38" i="20"/>
  <c r="M38" i="20"/>
  <c r="T38" i="20"/>
  <c r="L38" i="20"/>
  <c r="S38" i="20"/>
  <c r="K38" i="20"/>
  <c r="E39" i="19"/>
  <c r="E40" i="19" s="1"/>
  <c r="D39" i="19"/>
  <c r="D40" i="19" s="1"/>
  <c r="T39" i="19"/>
  <c r="T40" i="19" s="1"/>
  <c r="J39" i="19"/>
  <c r="J40" i="19" s="1"/>
  <c r="S39" i="19"/>
  <c r="S40" i="19" s="1"/>
  <c r="E39" i="18"/>
  <c r="E40" i="18" s="1"/>
  <c r="D39" i="18"/>
  <c r="D40" i="18" s="1"/>
  <c r="T39" i="18"/>
  <c r="T40" i="18" s="1"/>
  <c r="S39" i="18"/>
  <c r="S40" i="18" s="1"/>
  <c r="H39" i="18"/>
  <c r="H40" i="18" s="1"/>
  <c r="M32" i="2"/>
  <c r="P32" i="2" s="1"/>
  <c r="A37" i="2"/>
  <c r="P36" i="2"/>
  <c r="H36" i="2"/>
  <c r="O36" i="2"/>
  <c r="E36" i="2"/>
  <c r="N36" i="2"/>
  <c r="D36" i="2"/>
  <c r="M36" i="2"/>
  <c r="S36" i="2"/>
  <c r="K36" i="2"/>
  <c r="T36" i="2"/>
  <c r="L36" i="2"/>
  <c r="J36" i="2"/>
  <c r="I36" i="2"/>
  <c r="E39" i="20" l="1"/>
  <c r="E40" i="20" s="1"/>
  <c r="D39" i="20"/>
  <c r="D40" i="20" s="1"/>
  <c r="T39" i="20"/>
  <c r="T40" i="20" s="1"/>
  <c r="S39" i="20"/>
  <c r="S40" i="20" s="1"/>
  <c r="I39" i="20"/>
  <c r="I40" i="20" s="1"/>
  <c r="H39" i="20"/>
  <c r="H40" i="20" s="1"/>
  <c r="H39" i="19"/>
  <c r="I39" i="19"/>
  <c r="I39" i="18"/>
  <c r="N39" i="18"/>
  <c r="N40" i="18" s="1"/>
  <c r="J39" i="18"/>
  <c r="K39" i="18"/>
  <c r="M37" i="2"/>
  <c r="T37" i="2"/>
  <c r="L37" i="2"/>
  <c r="S37" i="2"/>
  <c r="K37" i="2"/>
  <c r="J37" i="2"/>
  <c r="A38" i="2"/>
  <c r="P37" i="2"/>
  <c r="H37" i="2"/>
  <c r="O37" i="2"/>
  <c r="I37" i="2"/>
  <c r="N37" i="2"/>
  <c r="E37" i="2"/>
  <c r="D37" i="2"/>
  <c r="BC12" i="18"/>
  <c r="N39" i="20" l="1"/>
  <c r="N40" i="20" s="1"/>
  <c r="J39" i="20"/>
  <c r="K39" i="20"/>
  <c r="I40" i="19"/>
  <c r="H40" i="19"/>
  <c r="K39" i="19"/>
  <c r="N39" i="19"/>
  <c r="N40" i="19" s="1"/>
  <c r="K40" i="18"/>
  <c r="L39" i="18"/>
  <c r="L40" i="18" s="1"/>
  <c r="M39" i="18"/>
  <c r="M40" i="18" s="1"/>
  <c r="J40" i="18"/>
  <c r="P39" i="18"/>
  <c r="P40" i="18" s="1"/>
  <c r="I40" i="18"/>
  <c r="O39" i="18"/>
  <c r="O40" i="18" s="1"/>
  <c r="J38" i="2"/>
  <c r="I38" i="2"/>
  <c r="A39" i="2"/>
  <c r="P38" i="2"/>
  <c r="H38" i="2"/>
  <c r="O38" i="2"/>
  <c r="E38" i="2"/>
  <c r="M38" i="2"/>
  <c r="S38" i="2"/>
  <c r="N38" i="2"/>
  <c r="L38" i="2"/>
  <c r="K38" i="2"/>
  <c r="D38" i="2"/>
  <c r="T38" i="2"/>
  <c r="BC12" i="20"/>
  <c r="BC12" i="19"/>
  <c r="BC9" i="18"/>
  <c r="BC11" i="18"/>
  <c r="BC13" i="18"/>
  <c r="BC10" i="18"/>
  <c r="BC14" i="18"/>
  <c r="K40" i="20" l="1"/>
  <c r="L39" i="20"/>
  <c r="J40" i="20"/>
  <c r="K40" i="19"/>
  <c r="L39" i="19"/>
  <c r="M39" i="19" s="1"/>
  <c r="E39" i="2"/>
  <c r="E40" i="2" s="1"/>
  <c r="D39" i="2"/>
  <c r="D40" i="2" s="1"/>
  <c r="T39" i="2"/>
  <c r="T40" i="2" s="1"/>
  <c r="I39" i="2"/>
  <c r="I40" i="2" s="1"/>
  <c r="S39" i="2"/>
  <c r="S40" i="2" s="1"/>
  <c r="BC9" i="20"/>
  <c r="BC9" i="19"/>
  <c r="L40" i="20" l="1"/>
  <c r="O39" i="20"/>
  <c r="O40" i="20" s="1"/>
  <c r="M39" i="20"/>
  <c r="M40" i="19"/>
  <c r="P39" i="19"/>
  <c r="P40" i="19" s="1"/>
  <c r="L40" i="19"/>
  <c r="O39" i="19"/>
  <c r="O40" i="19" s="1"/>
  <c r="J39" i="2"/>
  <c r="H39" i="2"/>
  <c r="BC10" i="20"/>
  <c r="BC13" i="20"/>
  <c r="BC11" i="19"/>
  <c r="BC14" i="19"/>
  <c r="BC10" i="19"/>
  <c r="BC13" i="19"/>
  <c r="M40" i="20" l="1"/>
  <c r="P39" i="20"/>
  <c r="P40" i="20" s="1"/>
  <c r="H40" i="2"/>
  <c r="K39" i="2"/>
  <c r="N39" i="2"/>
  <c r="N40" i="2" s="1"/>
  <c r="J40" i="2"/>
  <c r="BC11" i="20"/>
  <c r="BC14" i="20"/>
  <c r="K40" i="2" l="1"/>
  <c r="L39" i="2"/>
  <c r="L40" i="2" l="1"/>
  <c r="O39" i="2"/>
  <c r="O40" i="2" s="1"/>
  <c r="M39" i="2"/>
  <c r="M40" i="2" l="1"/>
  <c r="P39" i="2"/>
  <c r="P40" i="2" s="1"/>
  <c r="B3" i="16" l="1"/>
  <c r="J40" i="16"/>
  <c r="I40" i="16"/>
  <c r="A9" i="16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H40" i="16"/>
  <c r="G40" i="16"/>
  <c r="F40" i="16"/>
  <c r="E40" i="16"/>
  <c r="B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D10" i="16"/>
  <c r="D40" i="16" s="1"/>
  <c r="D9" i="16"/>
  <c r="A26" i="23"/>
  <c r="A10" i="23"/>
  <c r="A64" i="23"/>
  <c r="A27" i="23"/>
  <c r="A12" i="23"/>
  <c r="A4" i="23"/>
  <c r="A110" i="23"/>
  <c r="A28" i="23"/>
  <c r="A82" i="23"/>
  <c r="A15" i="23"/>
  <c r="A39" i="23"/>
  <c r="A65" i="23"/>
  <c r="A3" i="23"/>
  <c r="A35" i="23"/>
  <c r="A67" i="23"/>
  <c r="A76" i="23"/>
  <c r="A34" i="23"/>
  <c r="A48" i="23"/>
  <c r="A41" i="23"/>
  <c r="A22" i="23"/>
  <c r="A42" i="23"/>
  <c r="A11" i="23"/>
  <c r="A53" i="23"/>
  <c r="A31" i="23"/>
  <c r="A71" i="23"/>
  <c r="A57" i="23"/>
  <c r="A7" i="23"/>
  <c r="A68" i="23"/>
  <c r="A14" i="23"/>
  <c r="A21" i="23"/>
  <c r="A33" i="23"/>
  <c r="A13" i="23"/>
  <c r="A78" i="23"/>
  <c r="A36" i="23"/>
  <c r="A40" i="23"/>
  <c r="A23" i="23"/>
  <c r="A61" i="23"/>
  <c r="A74" i="23"/>
  <c r="A109" i="23"/>
  <c r="A47" i="23"/>
  <c r="A72" i="23"/>
  <c r="A5" i="23"/>
  <c r="A55" i="23"/>
  <c r="A18" i="23"/>
  <c r="A45" i="23"/>
  <c r="A111" i="23"/>
  <c r="A37" i="23"/>
  <c r="A81" i="23"/>
  <c r="A16" i="23"/>
  <c r="A80" i="23"/>
  <c r="A29" i="23"/>
  <c r="A24" i="23"/>
  <c r="A58" i="23"/>
  <c r="A20" i="23"/>
  <c r="A1" i="23"/>
  <c r="A62" i="23"/>
  <c r="A54" i="23"/>
  <c r="A77" i="23"/>
  <c r="A79" i="23"/>
  <c r="A38" i="23"/>
  <c r="A70" i="23"/>
  <c r="A60" i="23"/>
  <c r="A43" i="23"/>
  <c r="A66" i="23"/>
  <c r="A6" i="23"/>
  <c r="A25" i="23"/>
  <c r="A19" i="23"/>
  <c r="A75" i="23"/>
  <c r="A63" i="23"/>
  <c r="A9" i="23"/>
  <c r="A51" i="23"/>
  <c r="A84" i="23"/>
  <c r="A17" i="23"/>
  <c r="A46" i="23"/>
  <c r="A59" i="23"/>
  <c r="A30" i="23"/>
  <c r="A32" i="23"/>
  <c r="A50" i="23"/>
  <c r="A83" i="23"/>
  <c r="A73" i="23"/>
  <c r="A56" i="23"/>
  <c r="A49" i="23"/>
  <c r="A52" i="23"/>
  <c r="A44" i="23"/>
  <c r="A8" i="23"/>
  <c r="A69" i="23"/>
  <c r="A2" i="23"/>
  <c r="B1" i="23"/>
  <c r="B66" i="23"/>
  <c r="B48" i="23"/>
  <c r="B9" i="23"/>
  <c r="B29" i="23"/>
  <c r="B79" i="23"/>
  <c r="B5" i="23"/>
  <c r="B32" i="23"/>
  <c r="B15" i="23"/>
  <c r="B13" i="23"/>
  <c r="B41" i="23"/>
  <c r="B30" i="23"/>
  <c r="B27" i="23"/>
  <c r="B62" i="23"/>
  <c r="B18" i="23"/>
  <c r="B3" i="23"/>
  <c r="B77" i="23"/>
  <c r="B82" i="23"/>
  <c r="B28" i="23"/>
  <c r="B57" i="23"/>
  <c r="B53" i="23"/>
  <c r="B43" i="23"/>
  <c r="B11" i="23"/>
  <c r="B2" i="23"/>
  <c r="B64" i="23"/>
  <c r="B37" i="23"/>
  <c r="B10" i="23"/>
  <c r="B38" i="23"/>
  <c r="B23" i="23"/>
  <c r="B83" i="23"/>
  <c r="B54" i="23"/>
  <c r="B12" i="23"/>
  <c r="B34" i="23"/>
  <c r="B22" i="23"/>
  <c r="B49" i="23"/>
  <c r="B67" i="23"/>
  <c r="B76" i="23"/>
  <c r="B59" i="23"/>
  <c r="B52" i="23"/>
  <c r="B78" i="23"/>
  <c r="B51" i="23"/>
  <c r="B81" i="23"/>
  <c r="B8" i="23"/>
  <c r="B71" i="23"/>
  <c r="B14" i="23"/>
  <c r="B21" i="23"/>
  <c r="B109" i="23"/>
  <c r="B72" i="23"/>
  <c r="B16" i="23"/>
  <c r="B84" i="23"/>
  <c r="B26" i="23"/>
  <c r="B25" i="23"/>
  <c r="B75" i="23"/>
  <c r="B65" i="23"/>
  <c r="B60" i="23"/>
  <c r="B45" i="23"/>
  <c r="B36" i="23"/>
  <c r="B50" i="23"/>
  <c r="B69" i="23"/>
  <c r="B17" i="23"/>
  <c r="B6" i="23"/>
  <c r="B74" i="23"/>
  <c r="B111" i="23"/>
  <c r="B55" i="23"/>
  <c r="B44" i="23"/>
  <c r="B58" i="23"/>
  <c r="B24" i="23"/>
  <c r="B46" i="23"/>
  <c r="B70" i="23"/>
  <c r="B19" i="23"/>
  <c r="B73" i="23"/>
  <c r="B35" i="23"/>
  <c r="B7" i="23"/>
  <c r="B68" i="23"/>
  <c r="B33" i="23"/>
  <c r="B80" i="23"/>
  <c r="B110" i="23"/>
  <c r="B40" i="23"/>
  <c r="B56" i="23"/>
  <c r="B39" i="23"/>
  <c r="B42" i="23"/>
  <c r="B61" i="23"/>
  <c r="B20" i="23"/>
  <c r="B31" i="23"/>
  <c r="B63" i="23"/>
  <c r="B4" i="23"/>
  <c r="B47" i="23"/>
</calcChain>
</file>

<file path=xl/sharedStrings.xml><?xml version="1.0" encoding="utf-8"?>
<sst xmlns="http://schemas.openxmlformats.org/spreadsheetml/2006/main" count="1418" uniqueCount="501">
  <si>
    <t>MOIS :</t>
  </si>
  <si>
    <t>H Paie 125%</t>
  </si>
  <si>
    <t>H Paie 150%</t>
  </si>
  <si>
    <t>H Recup 125%</t>
  </si>
  <si>
    <t>H Recup 150%</t>
  </si>
  <si>
    <t>Major H.Nuit Hab 20%</t>
  </si>
  <si>
    <t>SERVICE :</t>
  </si>
  <si>
    <t>Major H.Nuit Exc 40%</t>
  </si>
  <si>
    <t>Majo Heures
Jour férié
exc 40%</t>
  </si>
  <si>
    <t>Ticket restaurant</t>
  </si>
  <si>
    <t>Panier Nuit</t>
  </si>
  <si>
    <t>Panier Jour</t>
  </si>
  <si>
    <t>Prime Astreinte
Jour</t>
  </si>
  <si>
    <t>Prime Astreinte
semaine</t>
  </si>
  <si>
    <t>champs à saisir par les opérationnels</t>
  </si>
  <si>
    <t>Prime Masque heure</t>
  </si>
  <si>
    <t>Prime Poste
jour</t>
  </si>
  <si>
    <t>Prime Fusion
jour</t>
  </si>
  <si>
    <t>Prime TQRP
mensuel</t>
  </si>
  <si>
    <t>Prime Assainissement
mensuel</t>
  </si>
  <si>
    <t>Prime Atelier
mensuel</t>
  </si>
  <si>
    <t>Prime Atelier Suppl.
jour</t>
  </si>
  <si>
    <t>Prime BRTT
mensuel</t>
  </si>
  <si>
    <t>JOUR</t>
  </si>
  <si>
    <t>Matin</t>
  </si>
  <si>
    <t>Congé payé</t>
  </si>
  <si>
    <t>Date</t>
  </si>
  <si>
    <t>Après-midi</t>
  </si>
  <si>
    <t>Congé ancienenté</t>
  </si>
  <si>
    <t>Nuit Habituelle</t>
  </si>
  <si>
    <t xml:space="preserve">Heures
réellement 
travaillées
</t>
  </si>
  <si>
    <t>RTT</t>
  </si>
  <si>
    <t>CYCLE</t>
  </si>
  <si>
    <t>Nuit Exceptionnelle</t>
  </si>
  <si>
    <t>Congé naissance</t>
  </si>
  <si>
    <t>Ronde</t>
  </si>
  <si>
    <t>Congé pour mariage d'un enfant</t>
  </si>
  <si>
    <t>Repos</t>
  </si>
  <si>
    <t>Congé mariage du salarié</t>
  </si>
  <si>
    <t>Repos Nuit</t>
  </si>
  <si>
    <t>PACS</t>
  </si>
  <si>
    <t>Pour ces rubriques pouvez-vous prendre une rubrique "heure de délégation" sans distionction &gt;&gt;&gt; mise en place des CSE obligatoire en janvier 2020</t>
  </si>
  <si>
    <t>Congés de + 59 ans</t>
  </si>
  <si>
    <t>Heures à récupérer</t>
  </si>
  <si>
    <t>Récup jour</t>
  </si>
  <si>
    <t>Majo Heures
dimanche
exc 40%</t>
  </si>
  <si>
    <t>Absences à qualifier</t>
  </si>
  <si>
    <t>Prime Perform.
Résultat
jour</t>
  </si>
  <si>
    <t>Prime Moyen déplacem.</t>
  </si>
  <si>
    <t>Absences</t>
  </si>
  <si>
    <t>Heures</t>
  </si>
  <si>
    <t>Nature</t>
  </si>
  <si>
    <t>Total :</t>
  </si>
  <si>
    <t>Dates et signature du Salarié</t>
  </si>
  <si>
    <t>Date et signature du responsable</t>
  </si>
  <si>
    <t>Commentaires</t>
  </si>
  <si>
    <t>LEFEBVRE PHILIPPE</t>
  </si>
  <si>
    <t>MARTINS NATHALIE</t>
  </si>
  <si>
    <t>Férié</t>
  </si>
  <si>
    <t>Jour</t>
  </si>
  <si>
    <t>Delegation CSE</t>
  </si>
  <si>
    <t>Congé sans solde</t>
  </si>
  <si>
    <t>Pont</t>
  </si>
  <si>
    <t>Evénement familiale</t>
  </si>
  <si>
    <t>Abs Autorisée Non Payée (J)</t>
  </si>
  <si>
    <t>Abs Autorisée Non Payée (H)</t>
  </si>
  <si>
    <t>Abs Autorisée Payée</t>
  </si>
  <si>
    <t>Abs Autorisée Payée (H)</t>
  </si>
  <si>
    <t>Abs Injustifiée (J)</t>
  </si>
  <si>
    <t>Abs Injustifiée (H)</t>
  </si>
  <si>
    <t>Accident de Travail</t>
  </si>
  <si>
    <t>Accident de Trajet</t>
  </si>
  <si>
    <t>Maladie</t>
  </si>
  <si>
    <t>Hospitalisation</t>
  </si>
  <si>
    <t>Congé Maternité</t>
  </si>
  <si>
    <t>Mi-temps thérapeutique</t>
  </si>
  <si>
    <t>Grosses Pathologique</t>
  </si>
  <si>
    <t>Congé Paternité</t>
  </si>
  <si>
    <t>Abs pour présence Parentale</t>
  </si>
  <si>
    <t>Formation externe</t>
  </si>
  <si>
    <t>Formation interne</t>
  </si>
  <si>
    <t>Examen Prénale</t>
  </si>
  <si>
    <t>1/2 heures Femme enceinte</t>
  </si>
  <si>
    <t>Prime Entrée Presse =&lt;6</t>
  </si>
  <si>
    <t>Prime Entrée Presse &gt;6</t>
  </si>
  <si>
    <t>Sub Ajouter_Feuilles()</t>
  </si>
  <si>
    <t>Dim J As Long</t>
  </si>
  <si>
    <t>Dim Ws As Worksheet</t>
  </si>
  <si>
    <t>Application.ScreenUpdating = False</t>
  </si>
  <si>
    <t>Set Ws = Sheets("Liste des salariés")</t>
  </si>
  <si>
    <t>For J = 1 To Ws.Range("A" &amp; Rows.Count).End(xlUp).Row</t>
  </si>
  <si>
    <t>If Not FeuilleExiste(Ws.Range("A" &amp; J).Value) Then</t>
  </si>
  <si>
    <t>Sheets("Model Horaire").Copy after:=Sheets(Sheets.Count)</t>
  </si>
  <si>
    <t>ActiveSheet.Name = Ws.Range("A" &amp; J)</t>
  </si>
  <si>
    <t>Range("B4") = ActiveSheet.Name ' Met le nom de la feuille dans la cellule</t>
  </si>
  <si>
    <t>End If</t>
  </si>
  <si>
    <t>Next J</t>
  </si>
  <si>
    <t>Ws.Select</t>
  </si>
  <si>
    <t>End Sub</t>
  </si>
  <si>
    <t>'Si l'onglet existe déjà, il n'est pas créé</t>
  </si>
  <si>
    <t>Function FeuilleExiste(Nom As String) As Boolean</t>
  </si>
  <si>
    <t>On Error Resume Next</t>
  </si>
  <si>
    <t>FeuilleExiste = Sheets(Nom).Name &lt;&gt; ""</t>
  </si>
  <si>
    <t>On Error GoTo 0</t>
  </si>
  <si>
    <t>End Function</t>
  </si>
  <si>
    <t>MACRO</t>
  </si>
  <si>
    <t>COUDE SAMI</t>
  </si>
  <si>
    <t>DA SILVA MARC</t>
  </si>
  <si>
    <t>LAFET GILLE</t>
  </si>
  <si>
    <t>WP964</t>
  </si>
  <si>
    <t>WP966</t>
  </si>
  <si>
    <t>BHP02</t>
  </si>
  <si>
    <t>BHP03</t>
  </si>
  <si>
    <t>BH020</t>
  </si>
  <si>
    <t>BH040</t>
  </si>
  <si>
    <t>BH041</t>
  </si>
  <si>
    <t>BH042</t>
  </si>
  <si>
    <t>BU490</t>
  </si>
  <si>
    <t>NW828</t>
  </si>
  <si>
    <t>BU494</t>
  </si>
  <si>
    <t>BU493</t>
  </si>
  <si>
    <t>BU495</t>
  </si>
  <si>
    <t>BU496</t>
  </si>
  <si>
    <t>BU492</t>
  </si>
  <si>
    <t>BU497</t>
  </si>
  <si>
    <t>BU498</t>
  </si>
  <si>
    <t>BU457</t>
  </si>
  <si>
    <t>BU451</t>
  </si>
  <si>
    <t>BU459</t>
  </si>
  <si>
    <t>BU461</t>
  </si>
  <si>
    <t>BU463</t>
  </si>
  <si>
    <t>BU453</t>
  </si>
  <si>
    <t>BU455</t>
  </si>
  <si>
    <t>H Paie tx Nr</t>
  </si>
  <si>
    <t>nb à payer</t>
  </si>
  <si>
    <t>Formation</t>
  </si>
  <si>
    <t>nb à récup</t>
  </si>
  <si>
    <t>H Tx Norm</t>
  </si>
  <si>
    <t>HS 
125%</t>
  </si>
  <si>
    <t>HS 
150%</t>
  </si>
  <si>
    <t>H Recup tx Nr</t>
  </si>
  <si>
    <t>Total HS auto</t>
  </si>
  <si>
    <t>Total saisies RH</t>
  </si>
  <si>
    <t>FEUILLE DE PRESENCE</t>
  </si>
  <si>
    <t>si pas de saisie Rh ; marche pas</t>
  </si>
  <si>
    <t>attribue en 1er les hs payée puis hs récup</t>
  </si>
  <si>
    <t>si saisie incohérent ; calculs faux</t>
  </si>
  <si>
    <t>si 35&gt;sur semaine tronquée ; calculs faux</t>
  </si>
  <si>
    <t>BHP01</t>
  </si>
  <si>
    <t>BTICK</t>
  </si>
  <si>
    <t>WP967</t>
  </si>
  <si>
    <t>2020 jour férié</t>
  </si>
  <si>
    <t>Matricule :</t>
  </si>
  <si>
    <t>NOM Prénom :</t>
  </si>
  <si>
    <t>GESTION HS</t>
  </si>
  <si>
    <t xml:space="preserve">JOUR réellement 
travaillés
</t>
  </si>
  <si>
    <t>jour</t>
  </si>
  <si>
    <t>Model Horaire</t>
  </si>
  <si>
    <t>Model Forfait jour</t>
  </si>
  <si>
    <t xml:space="preserve">Port du masque APVR
</t>
  </si>
  <si>
    <t>Matricule</t>
  </si>
  <si>
    <t>Nature contrat</t>
  </si>
  <si>
    <t>Affectation admin.</t>
  </si>
  <si>
    <t>Code OTT</t>
  </si>
  <si>
    <t>2005778</t>
  </si>
  <si>
    <t>CENTRACO AM FUS</t>
  </si>
  <si>
    <t>HORAIRE 151,67H SANS RTT</t>
  </si>
  <si>
    <t>2005843</t>
  </si>
  <si>
    <t>CENTRACO AP1401</t>
  </si>
  <si>
    <t>2005784</t>
  </si>
  <si>
    <t>CENTRACO IRM</t>
  </si>
  <si>
    <t>2005737</t>
  </si>
  <si>
    <t>CRETFA</t>
  </si>
  <si>
    <t>2005777</t>
  </si>
  <si>
    <t>2005786</t>
  </si>
  <si>
    <t>2005738</t>
  </si>
  <si>
    <t>POLE OPERATIONS</t>
  </si>
  <si>
    <t>FORFAIT 218 JOURS</t>
  </si>
  <si>
    <t>2005822</t>
  </si>
  <si>
    <t>2005835</t>
  </si>
  <si>
    <t>2005787</t>
  </si>
  <si>
    <t>2005721</t>
  </si>
  <si>
    <t>ACHATS ET MOYENS GENERAUX</t>
  </si>
  <si>
    <t>2005754</t>
  </si>
  <si>
    <t>CENTRACO LOG</t>
  </si>
  <si>
    <t>2005877</t>
  </si>
  <si>
    <t>2005864</t>
  </si>
  <si>
    <t>2005768</t>
  </si>
  <si>
    <t>SACLAY INB35</t>
  </si>
  <si>
    <t>2005837</t>
  </si>
  <si>
    <t>CIRES</t>
  </si>
  <si>
    <t>2005714</t>
  </si>
  <si>
    <t>2005878</t>
  </si>
  <si>
    <t>2005744</t>
  </si>
  <si>
    <t>2005827</t>
  </si>
  <si>
    <t>2005961</t>
  </si>
  <si>
    <t>CONTROLE DE GESTION</t>
  </si>
  <si>
    <t>2005711</t>
  </si>
  <si>
    <t>2005722</t>
  </si>
  <si>
    <t>DIR GEN VNS EUROPE</t>
  </si>
  <si>
    <t>2005808</t>
  </si>
  <si>
    <t>CENTRACO SITE</t>
  </si>
  <si>
    <t>2005736</t>
  </si>
  <si>
    <t>2005899</t>
  </si>
  <si>
    <t>QSE CABRI</t>
  </si>
  <si>
    <t>2005846</t>
  </si>
  <si>
    <t>2005700</t>
  </si>
  <si>
    <t>2005921</t>
  </si>
  <si>
    <t>CHARGES D’AFFAIRES</t>
  </si>
  <si>
    <t>2005756</t>
  </si>
  <si>
    <t>2005895</t>
  </si>
  <si>
    <t>ASSISTANCE DECHETS</t>
  </si>
  <si>
    <t>2005879</t>
  </si>
  <si>
    <t>2005720</t>
  </si>
  <si>
    <t>POLE MESURE ET CARACTERISATION</t>
  </si>
  <si>
    <t>2005765</t>
  </si>
  <si>
    <t>2005882</t>
  </si>
  <si>
    <t>2005870</t>
  </si>
  <si>
    <t>2005884</t>
  </si>
  <si>
    <t>CHANTIERS</t>
  </si>
  <si>
    <t>2005875</t>
  </si>
  <si>
    <t>2005883</t>
  </si>
  <si>
    <t>RH</t>
  </si>
  <si>
    <t>2005905</t>
  </si>
  <si>
    <t>2005841</t>
  </si>
  <si>
    <t>2005803</t>
  </si>
  <si>
    <t>2005752</t>
  </si>
  <si>
    <t>2005909</t>
  </si>
  <si>
    <t>SCE ETUDE</t>
  </si>
  <si>
    <t>2005743</t>
  </si>
  <si>
    <t>2005867</t>
  </si>
  <si>
    <t>2005727</t>
  </si>
  <si>
    <t>2005789</t>
  </si>
  <si>
    <t>2005914</t>
  </si>
  <si>
    <t>2005726</t>
  </si>
  <si>
    <t>LABORATOIRE</t>
  </si>
  <si>
    <t>2005755</t>
  </si>
  <si>
    <t>2005746</t>
  </si>
  <si>
    <t>2005840</t>
  </si>
  <si>
    <t>2005799</t>
  </si>
  <si>
    <t>2005917</t>
  </si>
  <si>
    <t>2005749</t>
  </si>
  <si>
    <t>2005907</t>
  </si>
  <si>
    <t>INNOVATION R&amp;D</t>
  </si>
  <si>
    <t>2005911</t>
  </si>
  <si>
    <t>2005871</t>
  </si>
  <si>
    <t>2005832</t>
  </si>
  <si>
    <t>RADIOPRO</t>
  </si>
  <si>
    <t>2005959</t>
  </si>
  <si>
    <t>2005779</t>
  </si>
  <si>
    <t>2005825</t>
  </si>
  <si>
    <t>2005757</t>
  </si>
  <si>
    <t>2005730</t>
  </si>
  <si>
    <t>2005828</t>
  </si>
  <si>
    <t>2005965</t>
  </si>
  <si>
    <t>2005750</t>
  </si>
  <si>
    <t>2005791</t>
  </si>
  <si>
    <t>CENTRACO GDC</t>
  </si>
  <si>
    <t>2005856</t>
  </si>
  <si>
    <t>SACLAY INB72</t>
  </si>
  <si>
    <t>2005712</t>
  </si>
  <si>
    <t>2005780</t>
  </si>
  <si>
    <t>2005912</t>
  </si>
  <si>
    <t>2005819</t>
  </si>
  <si>
    <t>2005771</t>
  </si>
  <si>
    <t>2005829</t>
  </si>
  <si>
    <t>2005742</t>
  </si>
  <si>
    <t>2005845</t>
  </si>
  <si>
    <t>2005831</t>
  </si>
  <si>
    <t>POLE GRANDS PROJETS</t>
  </si>
  <si>
    <t>2005838</t>
  </si>
  <si>
    <t>2005725</t>
  </si>
  <si>
    <t>2005702</t>
  </si>
  <si>
    <t>2005772</t>
  </si>
  <si>
    <t>2005817</t>
  </si>
  <si>
    <t>2005703</t>
  </si>
  <si>
    <t>2005869</t>
  </si>
  <si>
    <t>2005886</t>
  </si>
  <si>
    <t>2005773</t>
  </si>
  <si>
    <t>2005710</t>
  </si>
  <si>
    <t>2005758</t>
  </si>
  <si>
    <t>2005853</t>
  </si>
  <si>
    <t>2005783</t>
  </si>
  <si>
    <t>2005860</t>
  </si>
  <si>
    <t>2005865</t>
  </si>
  <si>
    <t>2005704</t>
  </si>
  <si>
    <t>HORAIRE 151,67 H AVEC 12 RTT</t>
  </si>
  <si>
    <t>2005705</t>
  </si>
  <si>
    <t>2005824</t>
  </si>
  <si>
    <t>DIR TECHN ET INNOVATION</t>
  </si>
  <si>
    <t>2005759</t>
  </si>
  <si>
    <t>2005820</t>
  </si>
  <si>
    <t>2005794</t>
  </si>
  <si>
    <t>2005761</t>
  </si>
  <si>
    <t>2005795</t>
  </si>
  <si>
    <t>2005807</t>
  </si>
  <si>
    <t>2005781</t>
  </si>
  <si>
    <t>2005897</t>
  </si>
  <si>
    <t>2005892</t>
  </si>
  <si>
    <t>2005713</t>
  </si>
  <si>
    <t>2005716</t>
  </si>
  <si>
    <t>VNS</t>
  </si>
  <si>
    <t>2005847</t>
  </si>
  <si>
    <t>2005729</t>
  </si>
  <si>
    <t>2005706</t>
  </si>
  <si>
    <t>2005880</t>
  </si>
  <si>
    <t>2005823</t>
  </si>
  <si>
    <t>2005775</t>
  </si>
  <si>
    <t>2005844</t>
  </si>
  <si>
    <t>2005910</t>
  </si>
  <si>
    <t>2005913</t>
  </si>
  <si>
    <t>2005805</t>
  </si>
  <si>
    <t>2005852</t>
  </si>
  <si>
    <t>2005796</t>
  </si>
  <si>
    <t>2005707</t>
  </si>
  <si>
    <t>2005741</t>
  </si>
  <si>
    <t>2005836</t>
  </si>
  <si>
    <t>2005797</t>
  </si>
  <si>
    <t>2005708</t>
  </si>
  <si>
    <t>2005774</t>
  </si>
  <si>
    <t>2005804</t>
  </si>
  <si>
    <t>2005763</t>
  </si>
  <si>
    <t>2005904</t>
  </si>
  <si>
    <t>QSE-SMI</t>
  </si>
  <si>
    <t>2005760</t>
  </si>
  <si>
    <t>2005770</t>
  </si>
  <si>
    <t>2005960</t>
  </si>
  <si>
    <t>2005885</t>
  </si>
  <si>
    <t>2005733</t>
  </si>
  <si>
    <t>2005916</t>
  </si>
  <si>
    <t>2005776</t>
  </si>
  <si>
    <t>2005731</t>
  </si>
  <si>
    <t>ADMINISTRATION DES VENTES</t>
  </si>
  <si>
    <t>2005732</t>
  </si>
  <si>
    <t>2005891</t>
  </si>
  <si>
    <t>2005718</t>
  </si>
  <si>
    <t>2005919</t>
  </si>
  <si>
    <t>2005762</t>
  </si>
  <si>
    <t>2005798</t>
  </si>
  <si>
    <t>2005842</t>
  </si>
  <si>
    <t>2005717</t>
  </si>
  <si>
    <t>SERVICE ETUDES ET RP</t>
  </si>
  <si>
    <t>2005906</t>
  </si>
  <si>
    <t>ABARKAN SMAIN</t>
  </si>
  <si>
    <t>AKTAOU ILYASS</t>
  </si>
  <si>
    <t>AMAMRA AKIM</t>
  </si>
  <si>
    <t>AMEZIAN MOHAMED</t>
  </si>
  <si>
    <t>AREDAR KARIM</t>
  </si>
  <si>
    <t>AREDAR NABIL</t>
  </si>
  <si>
    <t>ARMANI MARIE ANGE</t>
  </si>
  <si>
    <t>AUDRAN CYRIL</t>
  </si>
  <si>
    <t>AVELLANEDA ROMAIN</t>
  </si>
  <si>
    <t>AZROUMBAZE RACHID</t>
  </si>
  <si>
    <t>BAITA MARIE HELENE</t>
  </si>
  <si>
    <t>BEN SIALI ABDELHANINE</t>
  </si>
  <si>
    <t>BERKANE MALIK</t>
  </si>
  <si>
    <t>BERKANE SABRINA</t>
  </si>
  <si>
    <t>BERNARD CYRIL</t>
  </si>
  <si>
    <t>BORDEAUX CORENTIN</t>
  </si>
  <si>
    <t>BOULAIRE FREDERIC</t>
  </si>
  <si>
    <t>BOUTAIB NAJIM</t>
  </si>
  <si>
    <t>BOUTRIA MARK</t>
  </si>
  <si>
    <t>BOUVIER JULIE</t>
  </si>
  <si>
    <t>BUISSON CHRISTIAN</t>
  </si>
  <si>
    <t>CHAOU ALI</t>
  </si>
  <si>
    <t>CHAPEL CHRISTIAN</t>
  </si>
  <si>
    <t>CHAREYRON JESSICA</t>
  </si>
  <si>
    <t>CHERALDINI THIERRY</t>
  </si>
  <si>
    <t>COLANTONIO CHRISTELLE</t>
  </si>
  <si>
    <t>CORTES FERNANDEZ VICENTE</t>
  </si>
  <si>
    <t>COUDEREAU SAMUEL</t>
  </si>
  <si>
    <t>DABIN KELLY</t>
  </si>
  <si>
    <t>DALBOSCO STEPHANE</t>
  </si>
  <si>
    <t>DARJO PAUL ADRIEN</t>
  </si>
  <si>
    <t>DEBIAS FABIEN</t>
  </si>
  <si>
    <t>DEHBI NABIL</t>
  </si>
  <si>
    <t>DELARBRE JEAN LUC</t>
  </si>
  <si>
    <t>DELOGE DOMINIQUE</t>
  </si>
  <si>
    <t>DENIAU HELENE</t>
  </si>
  <si>
    <t>DESORMEAUX BENJAMIN</t>
  </si>
  <si>
    <t>DEULCEUX LAURIE</t>
  </si>
  <si>
    <t>DEVAUX LINA</t>
  </si>
  <si>
    <t>DJELLABI MEDHY</t>
  </si>
  <si>
    <t>DJIE AHOUE EDITH FLORENCE</t>
  </si>
  <si>
    <t>DOS REIS BARBEIRO STEVE</t>
  </si>
  <si>
    <t>DOUCERAIN SAMUEL</t>
  </si>
  <si>
    <t>DUBOUT CLAUDE</t>
  </si>
  <si>
    <t>DUGARD ALEXIS</t>
  </si>
  <si>
    <t>DUVAL SYLVAIN</t>
  </si>
  <si>
    <t>EL BARKANI SOULAIMANE</t>
  </si>
  <si>
    <t>EL GUROUAZI NOUR EDDINE</t>
  </si>
  <si>
    <t>EL HAIL RACHID</t>
  </si>
  <si>
    <t>EL YADARI FATIMA</t>
  </si>
  <si>
    <t>EUSTACHY CATHERINE</t>
  </si>
  <si>
    <t>EVRARD PASCAL</t>
  </si>
  <si>
    <t>FARRE LAURE</t>
  </si>
  <si>
    <t>FAVRE ERIC</t>
  </si>
  <si>
    <t>FERREIRA CELIA</t>
  </si>
  <si>
    <t>FEUILLARD JEREMY</t>
  </si>
  <si>
    <t>FEUILLET BORIS</t>
  </si>
  <si>
    <t>FLECHEUX FREDERIC</t>
  </si>
  <si>
    <t>FLIPPE PASCAL</t>
  </si>
  <si>
    <t>FOUILLAND MAXIME</t>
  </si>
  <si>
    <t>FRANCOIS FABIEN</t>
  </si>
  <si>
    <t>FROMENTIN THIBAUT</t>
  </si>
  <si>
    <t>GARCES MICKAEL</t>
  </si>
  <si>
    <t>GASQUET ESTELLON MIREILLE</t>
  </si>
  <si>
    <t>GASSE GERMAIN</t>
  </si>
  <si>
    <t>GIRAUD GUILLAUME</t>
  </si>
  <si>
    <t>GIRIBALDI VINCENT</t>
  </si>
  <si>
    <t>GOHIER WILFRIED</t>
  </si>
  <si>
    <t>GRATACOS GILLES</t>
  </si>
  <si>
    <t>GRILLARD CHARLOTTE</t>
  </si>
  <si>
    <t>GUERIN ALEXANDRE</t>
  </si>
  <si>
    <t>HENDA SEHAYL</t>
  </si>
  <si>
    <t>HERROUDI CHAOUKI</t>
  </si>
  <si>
    <t>HUMBERT CLEMENT</t>
  </si>
  <si>
    <t>IDRISSE RADOUANE</t>
  </si>
  <si>
    <t>JORY AURELIE</t>
  </si>
  <si>
    <t>JOUAN JEAN PIERRE</t>
  </si>
  <si>
    <t>KAMEL MEHDI</t>
  </si>
  <si>
    <t>KANAAN DANIEL</t>
  </si>
  <si>
    <t>KARL THOMAS</t>
  </si>
  <si>
    <t>KRAKALLAH SAMIA</t>
  </si>
  <si>
    <t>LADRET ALAIN</t>
  </si>
  <si>
    <t>LAGALICE STEEVE</t>
  </si>
  <si>
    <t>LARTILLIER ANTHONY</t>
  </si>
  <si>
    <t>LEMAIRE REMI</t>
  </si>
  <si>
    <t>LIGAS AUDREY</t>
  </si>
  <si>
    <t>LOMER NORBERT</t>
  </si>
  <si>
    <t>LOPES DE FREITAS VALERIE</t>
  </si>
  <si>
    <t>LOPRESTI NICOLE</t>
  </si>
  <si>
    <t>LOUIS DIDIER</t>
  </si>
  <si>
    <t>LOUKIA KAMAL</t>
  </si>
  <si>
    <t>LUVETA SEMA</t>
  </si>
  <si>
    <t>MARTEL ADRIEN</t>
  </si>
  <si>
    <t>MATHIS RAPHAEL</t>
  </si>
  <si>
    <t>MESSALIER MARC</t>
  </si>
  <si>
    <t>MESSIN MARIETTE</t>
  </si>
  <si>
    <t>MLADINOVIC SEBASTIEN</t>
  </si>
  <si>
    <t>MOYEUX REMI</t>
  </si>
  <si>
    <t>MUNNIER PIERRE</t>
  </si>
  <si>
    <t>NAJAR MICHEL</t>
  </si>
  <si>
    <t>NEANT EMILE</t>
  </si>
  <si>
    <t>NICOLE LAURENT</t>
  </si>
  <si>
    <t>OBRIER CELINE</t>
  </si>
  <si>
    <t>OPOUCKOU GAMBIO CHIMENE VICTOIRE</t>
  </si>
  <si>
    <t>OUDY SEBASTIEN</t>
  </si>
  <si>
    <t>PAROT FRANCOIS</t>
  </si>
  <si>
    <t>PAYEN LIONEL</t>
  </si>
  <si>
    <t>PEGAZ PAQUET FREDERIC</t>
  </si>
  <si>
    <t>PETIT PASCAL</t>
  </si>
  <si>
    <t>PEZIN JEAN PHILIPPE</t>
  </si>
  <si>
    <t>PHILIP FRANCIS</t>
  </si>
  <si>
    <t>PIROUX JEAN CHRISTOPHE</t>
  </si>
  <si>
    <t>PLANCHET PIERRE GEOFFROY</t>
  </si>
  <si>
    <t>PLEURDEAU PASCAL</t>
  </si>
  <si>
    <t>PRATO QUENTIN</t>
  </si>
  <si>
    <t>PRUGNOT JULIE</t>
  </si>
  <si>
    <t>RAULET SEBASTIEN</t>
  </si>
  <si>
    <t>REAU DYLAN</t>
  </si>
  <si>
    <t>RENARD VIRGINIE</t>
  </si>
  <si>
    <t>RIBEIRO FREIRE DA COSTA LAURENT</t>
  </si>
  <si>
    <t>RIOU SIMON</t>
  </si>
  <si>
    <t>ROGUIER PAULINE</t>
  </si>
  <si>
    <t>ROMAGNY JULIEN</t>
  </si>
  <si>
    <t>SAIDANI JEAN CHRISTOPHE</t>
  </si>
  <si>
    <t>SCHENCKBECHER PAUL</t>
  </si>
  <si>
    <t>SCHNEIDER CHRISTEL</t>
  </si>
  <si>
    <t>SIDJOGLOU YVAN</t>
  </si>
  <si>
    <t>STARECKI CEDRIC</t>
  </si>
  <si>
    <t>STEPHAN DAVID</t>
  </si>
  <si>
    <t>STRENTA JONATHAN</t>
  </si>
  <si>
    <t>SULTANEM NICOLAS</t>
  </si>
  <si>
    <t>SUPPLISSON DOMINIQUE</t>
  </si>
  <si>
    <t>TEPAHI PORUTU JUSTIN</t>
  </si>
  <si>
    <t>TOMASSETTI PHILIPPE</t>
  </si>
  <si>
    <t>TORSIELLO SPAY KARINE</t>
  </si>
  <si>
    <t>URBIN MICHEL</t>
  </si>
  <si>
    <t>VAMER FREDERIC</t>
  </si>
  <si>
    <t>VERONNEAU CYRILLE</t>
  </si>
  <si>
    <t>VICTOIRE KEVIN</t>
  </si>
  <si>
    <t>VINCENT ALEXANDRA</t>
  </si>
  <si>
    <t>WIRTZ FRANCK</t>
  </si>
  <si>
    <t>WOJDA MONIKA</t>
  </si>
  <si>
    <t>ZANETTA JEAN LAURENT</t>
  </si>
  <si>
    <t>ZIREM KHALED</t>
  </si>
  <si>
    <t>Split fichiers</t>
  </si>
  <si>
    <t>SUD GDC</t>
  </si>
  <si>
    <t>SUD Logisique</t>
  </si>
  <si>
    <t>SUD CREFTA</t>
  </si>
  <si>
    <t>NORD INB35</t>
  </si>
  <si>
    <t>NORD INB72</t>
  </si>
  <si>
    <t>SUD AMT Fusion</t>
  </si>
  <si>
    <t>SUD IRMIRD</t>
  </si>
  <si>
    <t>NOM PRENOM</t>
  </si>
  <si>
    <t>MATRICULE</t>
  </si>
  <si>
    <t>MODEL HORAIRE</t>
  </si>
  <si>
    <t>MODEL FORFAIT JOUR</t>
  </si>
  <si>
    <t>synthese salarié horaire</t>
  </si>
  <si>
    <t>synthese salarié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</si>
</sst>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&quot; &quot;yyyy"/>
    <numFmt numFmtId="165" formatCode="mmmm\ yyyy"/>
    <numFmt numFmtId="166" formatCode="dddd&quot; &quot;d&quot; &quot;mmmm&quot; &quot;yyyy"/>
    <numFmt numFmtId="167" formatCode="[$-F800]dddd\,\ mmmm\ dd\,\ yyyy"/>
  </numFmts>
  <fonts count="26">
    <font>
      <sz val="11"/>
      <color theme="1"/>
      <name val="Arial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b/>
      <u/>
      <sz val="12"/>
      <color rgb="FF000000"/>
      <name val="Arial"/>
      <family val="2"/>
    </font>
    <font>
      <sz val="11"/>
      <color rgb="FF000000"/>
      <name val="Comfortaa"/>
    </font>
    <font>
      <sz val="11"/>
      <color theme="1"/>
      <name val="Calibri"/>
      <family val="2"/>
    </font>
    <font>
      <sz val="11"/>
      <color rgb="FF000000"/>
      <name val="Arial"/>
      <family val="2"/>
    </font>
    <font>
      <sz val="11"/>
      <color rgb="FFCCCCCC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  <font>
      <b/>
      <sz val="11"/>
      <color rgb="FFD9D9D9"/>
      <name val="Arial"/>
      <family val="2"/>
    </font>
    <font>
      <sz val="11"/>
      <color rgb="FFD9D9D9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indexed="0"/>
      <name val="Arial"/>
      <family val="2"/>
    </font>
    <font>
      <sz val="10"/>
      <color indexed="0"/>
      <name val="Arial"/>
      <family val="2"/>
    </font>
    <font>
      <sz val="10"/>
      <color theme="1"/>
      <name val="Berlin Sans FB"/>
      <family val="2"/>
    </font>
    <font>
      <sz val="11"/>
      <color theme="1"/>
      <name val="Berlin Sans FB"/>
      <family val="2"/>
    </font>
  </fonts>
  <fills count="10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FFFF00"/>
        <bgColor rgb="FFFFFF00"/>
      </patternFill>
    </fill>
    <fill>
      <patternFill patternType="mediumGray">
        <fgColor rgb="FFC0C0C0"/>
        <bgColor rgb="FFC0C0C0"/>
      </patternFill>
    </fill>
    <fill>
      <patternFill patternType="mediumGray">
        <fgColor indexed="9"/>
        <bgColor indexed="9"/>
      </patternFill>
    </fill>
    <fill>
      <patternFill patternType="mediumGray">
        <fgColor rgb="FFC0C0C0"/>
        <bgColor rgb="FFFFFF00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0" fillId="0" borderId="6"/>
  </cellStyleXfs>
  <cellXfs count="171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/>
    <xf numFmtId="0" fontId="7" fillId="3" borderId="0" xfId="0" applyFont="1" applyFill="1"/>
    <xf numFmtId="0" fontId="3" fillId="3" borderId="0" xfId="0" applyFont="1" applyFill="1"/>
    <xf numFmtId="0" fontId="9" fillId="0" borderId="0" xfId="0" applyFont="1"/>
    <xf numFmtId="0" fontId="2" fillId="0" borderId="0" xfId="0" applyFont="1"/>
    <xf numFmtId="0" fontId="1" fillId="0" borderId="0" xfId="0" applyFont="1"/>
    <xf numFmtId="49" fontId="10" fillId="0" borderId="0" xfId="0" applyNumberFormat="1" applyFont="1" applyAlignment="1">
      <alignment wrapText="1"/>
    </xf>
    <xf numFmtId="165" fontId="8" fillId="0" borderId="0" xfId="0" applyNumberFormat="1" applyFont="1" applyAlignment="1">
      <alignment horizontal="right"/>
    </xf>
    <xf numFmtId="0" fontId="0" fillId="0" borderId="0" xfId="0" applyFont="1" applyAlignment="1"/>
    <xf numFmtId="14" fontId="0" fillId="0" borderId="0" xfId="0" applyNumberFormat="1" applyFont="1" applyAlignment="1">
      <alignment horizontal="right"/>
    </xf>
    <xf numFmtId="0" fontId="11" fillId="0" borderId="0" xfId="0" applyFont="1" applyAlignment="1"/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3" fillId="0" borderId="1" xfId="0" applyFont="1" applyBorder="1"/>
    <xf numFmtId="0" fontId="15" fillId="3" borderId="1" xfId="0" applyFont="1" applyFill="1" applyBorder="1" applyAlignment="1"/>
    <xf numFmtId="167" fontId="14" fillId="0" borderId="7" xfId="0" applyNumberFormat="1" applyFont="1" applyBorder="1" applyAlignment="1">
      <alignment horizontal="center"/>
    </xf>
    <xf numFmtId="167" fontId="14" fillId="0" borderId="8" xfId="0" applyNumberFormat="1" applyFont="1" applyBorder="1" applyAlignment="1">
      <alignment horizontal="center"/>
    </xf>
    <xf numFmtId="167" fontId="14" fillId="0" borderId="8" xfId="0" applyNumberFormat="1" applyFont="1" applyBorder="1" applyAlignment="1">
      <alignment horizontal="left"/>
    </xf>
    <xf numFmtId="167" fontId="14" fillId="0" borderId="8" xfId="0" applyNumberFormat="1" applyFont="1" applyBorder="1" applyAlignment="1">
      <alignment horizontal="center" wrapText="1"/>
    </xf>
    <xf numFmtId="0" fontId="14" fillId="0" borderId="8" xfId="0" applyFont="1" applyBorder="1" applyAlignment="1">
      <alignment horizontal="center" wrapText="1"/>
    </xf>
    <xf numFmtId="0" fontId="16" fillId="0" borderId="8" xfId="0" applyFont="1" applyBorder="1" applyAlignment="1">
      <alignment horizontal="left"/>
    </xf>
    <xf numFmtId="0" fontId="16" fillId="0" borderId="8" xfId="0" applyFont="1" applyBorder="1" applyAlignment="1">
      <alignment horizontal="center" wrapText="1"/>
    </xf>
    <xf numFmtId="167" fontId="14" fillId="0" borderId="10" xfId="0" applyNumberFormat="1" applyFont="1" applyBorder="1" applyAlignment="1">
      <alignment horizontal="center"/>
    </xf>
    <xf numFmtId="167" fontId="14" fillId="0" borderId="0" xfId="0" applyNumberFormat="1" applyFont="1" applyAlignment="1">
      <alignment horizontal="center"/>
    </xf>
    <xf numFmtId="167" fontId="14" fillId="0" borderId="0" xfId="0" applyNumberFormat="1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0" fontId="17" fillId="0" borderId="0" xfId="0" applyFont="1" applyAlignment="1"/>
    <xf numFmtId="14" fontId="18" fillId="0" borderId="0" xfId="0" applyNumberFormat="1" applyFont="1" applyAlignment="1">
      <alignment horizontal="right"/>
    </xf>
    <xf numFmtId="0" fontId="0" fillId="0" borderId="0" xfId="0" applyFont="1" applyAlignment="1"/>
    <xf numFmtId="0" fontId="4" fillId="2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5" fillId="0" borderId="0" xfId="0" applyFont="1" applyFill="1" applyAlignment="1"/>
    <xf numFmtId="0" fontId="0" fillId="0" borderId="0" xfId="0" applyFont="1" applyFill="1" applyAlignment="1"/>
    <xf numFmtId="0" fontId="19" fillId="0" borderId="0" xfId="0" applyFont="1" applyAlignment="1"/>
    <xf numFmtId="0" fontId="4" fillId="2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164" fontId="5" fillId="3" borderId="0" xfId="0" applyNumberFormat="1" applyFont="1" applyFill="1" applyAlignment="1"/>
    <xf numFmtId="0" fontId="4" fillId="0" borderId="7" xfId="0" applyFont="1" applyBorder="1" applyAlignment="1">
      <alignment horizontal="center" vertical="center" wrapText="1"/>
    </xf>
    <xf numFmtId="0" fontId="20" fillId="0" borderId="0" xfId="0" applyFont="1" applyAlignment="1"/>
    <xf numFmtId="0" fontId="2" fillId="0" borderId="0" xfId="0" applyFont="1" applyAlignment="1"/>
    <xf numFmtId="0" fontId="4" fillId="3" borderId="3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/>
    </xf>
    <xf numFmtId="4" fontId="3" fillId="0" borderId="15" xfId="0" applyNumberFormat="1" applyFont="1" applyBorder="1" applyAlignment="1">
      <alignment horizontal="center"/>
    </xf>
    <xf numFmtId="4" fontId="13" fillId="0" borderId="17" xfId="0" applyNumberFormat="1" applyFont="1" applyBorder="1"/>
    <xf numFmtId="4" fontId="13" fillId="0" borderId="18" xfId="0" applyNumberFormat="1" applyFont="1" applyBorder="1"/>
    <xf numFmtId="4" fontId="13" fillId="0" borderId="19" xfId="0" applyNumberFormat="1" applyFont="1" applyBorder="1"/>
    <xf numFmtId="0" fontId="4" fillId="0" borderId="20" xfId="0" applyFont="1" applyBorder="1" applyAlignment="1">
      <alignment horizontal="center" vertical="center" wrapText="1"/>
    </xf>
    <xf numFmtId="9" fontId="3" fillId="0" borderId="21" xfId="0" applyNumberFormat="1" applyFont="1" applyBorder="1" applyAlignment="1">
      <alignment vertical="center" wrapText="1"/>
    </xf>
    <xf numFmtId="9" fontId="3" fillId="0" borderId="22" xfId="0" applyNumberFormat="1" applyFont="1" applyBorder="1" applyAlignment="1">
      <alignment vertical="center" wrapText="1"/>
    </xf>
    <xf numFmtId="0" fontId="4" fillId="0" borderId="1" xfId="0" applyFont="1" applyFill="1" applyBorder="1" applyAlignment="1">
      <alignment horizontal="center"/>
    </xf>
    <xf numFmtId="4" fontId="3" fillId="0" borderId="17" xfId="0" applyNumberFormat="1" applyFont="1" applyBorder="1" applyAlignment="1">
      <alignment horizontal="center"/>
    </xf>
    <xf numFmtId="4" fontId="3" fillId="0" borderId="16" xfId="0" applyNumberFormat="1" applyFont="1" applyBorder="1" applyAlignment="1">
      <alignment horizontal="center"/>
    </xf>
    <xf numFmtId="4" fontId="3" fillId="0" borderId="18" xfId="0" applyNumberFormat="1" applyFont="1" applyBorder="1" applyAlignment="1">
      <alignment horizontal="center"/>
    </xf>
    <xf numFmtId="4" fontId="3" fillId="0" borderId="19" xfId="0" applyNumberFormat="1" applyFont="1" applyBorder="1" applyAlignment="1">
      <alignment horizontal="center"/>
    </xf>
    <xf numFmtId="4" fontId="3" fillId="0" borderId="4" xfId="0" applyNumberFormat="1" applyFont="1" applyBorder="1" applyAlignment="1">
      <alignment horizontal="center"/>
    </xf>
    <xf numFmtId="0" fontId="1" fillId="0" borderId="0" xfId="0" applyFont="1" applyFill="1"/>
    <xf numFmtId="14" fontId="0" fillId="0" borderId="0" xfId="0" applyNumberFormat="1" applyFont="1" applyAlignment="1"/>
    <xf numFmtId="0" fontId="21" fillId="0" borderId="0" xfId="0" applyFont="1" applyAlignment="1"/>
    <xf numFmtId="0" fontId="20" fillId="0" borderId="6" xfId="1" applyFont="1" applyAlignment="1"/>
    <xf numFmtId="0" fontId="4" fillId="0" borderId="6" xfId="1" applyFont="1"/>
    <xf numFmtId="0" fontId="1" fillId="0" borderId="6" xfId="1" applyFont="1"/>
    <xf numFmtId="0" fontId="7" fillId="3" borderId="6" xfId="1" applyFont="1" applyFill="1"/>
    <xf numFmtId="0" fontId="3" fillId="0" borderId="6" xfId="1" applyFont="1"/>
    <xf numFmtId="49" fontId="10" fillId="0" borderId="6" xfId="1" applyNumberFormat="1" applyFont="1" applyAlignment="1">
      <alignment wrapText="1"/>
    </xf>
    <xf numFmtId="0" fontId="4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/>
    </xf>
    <xf numFmtId="0" fontId="4" fillId="3" borderId="1" xfId="1" applyFont="1" applyFill="1" applyBorder="1" applyAlignment="1">
      <alignment horizontal="center"/>
    </xf>
    <xf numFmtId="0" fontId="13" fillId="0" borderId="1" xfId="1" applyFont="1" applyBorder="1" applyAlignment="1">
      <alignment horizontal="center"/>
    </xf>
    <xf numFmtId="0" fontId="13" fillId="3" borderId="1" xfId="1" applyFont="1" applyFill="1" applyBorder="1" applyAlignment="1">
      <alignment horizontal="center"/>
    </xf>
    <xf numFmtId="0" fontId="15" fillId="3" borderId="1" xfId="1" applyFont="1" applyFill="1" applyBorder="1" applyAlignment="1">
      <alignment horizontal="center"/>
    </xf>
    <xf numFmtId="0" fontId="15" fillId="0" borderId="1" xfId="1" applyFont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13" fillId="0" borderId="1" xfId="1" applyFont="1" applyBorder="1"/>
    <xf numFmtId="167" fontId="14" fillId="0" borderId="7" xfId="1" applyNumberFormat="1" applyFont="1" applyBorder="1" applyAlignment="1">
      <alignment horizontal="left"/>
    </xf>
    <xf numFmtId="167" fontId="14" fillId="0" borderId="8" xfId="1" applyNumberFormat="1" applyFont="1" applyBorder="1" applyAlignment="1">
      <alignment horizontal="center"/>
    </xf>
    <xf numFmtId="0" fontId="1" fillId="0" borderId="8" xfId="1" applyFont="1" applyBorder="1"/>
    <xf numFmtId="167" fontId="14" fillId="0" borderId="8" xfId="1" applyNumberFormat="1" applyFont="1" applyBorder="1" applyAlignment="1">
      <alignment horizontal="left"/>
    </xf>
    <xf numFmtId="0" fontId="1" fillId="0" borderId="8" xfId="1" applyFont="1" applyBorder="1" applyAlignment="1"/>
    <xf numFmtId="167" fontId="14" fillId="0" borderId="10" xfId="1" applyNumberFormat="1" applyFont="1" applyBorder="1" applyAlignment="1">
      <alignment horizontal="center"/>
    </xf>
    <xf numFmtId="167" fontId="14" fillId="0" borderId="6" xfId="1" applyNumberFormat="1" applyFont="1" applyAlignment="1">
      <alignment horizontal="center"/>
    </xf>
    <xf numFmtId="0" fontId="16" fillId="0" borderId="6" xfId="1" applyFont="1" applyAlignment="1">
      <alignment horizontal="center" wrapText="1"/>
    </xf>
    <xf numFmtId="0" fontId="1" fillId="0" borderId="6" xfId="1" applyFont="1" applyAlignment="1"/>
    <xf numFmtId="46" fontId="1" fillId="0" borderId="6" xfId="1" applyNumberFormat="1" applyFont="1" applyAlignment="1"/>
    <xf numFmtId="0" fontId="1" fillId="0" borderId="11" xfId="1" applyFont="1" applyBorder="1"/>
    <xf numFmtId="167" fontId="1" fillId="0" borderId="10" xfId="1" applyNumberFormat="1" applyFont="1" applyBorder="1"/>
    <xf numFmtId="2" fontId="1" fillId="0" borderId="6" xfId="1" applyNumberFormat="1" applyFont="1" applyAlignment="1"/>
    <xf numFmtId="0" fontId="1" fillId="0" borderId="10" xfId="1" applyFont="1" applyBorder="1" applyAlignment="1"/>
    <xf numFmtId="0" fontId="1" fillId="0" borderId="12" xfId="1" applyFont="1" applyBorder="1" applyAlignment="1"/>
    <xf numFmtId="2" fontId="1" fillId="0" borderId="13" xfId="1" applyNumberFormat="1" applyFont="1" applyBorder="1" applyAlignment="1"/>
    <xf numFmtId="0" fontId="1" fillId="0" borderId="13" xfId="1" applyFont="1" applyBorder="1" applyAlignment="1"/>
    <xf numFmtId="0" fontId="1" fillId="0" borderId="13" xfId="1" applyFont="1" applyBorder="1"/>
    <xf numFmtId="0" fontId="17" fillId="0" borderId="6" xfId="1" applyFont="1" applyAlignment="1"/>
    <xf numFmtId="14" fontId="18" fillId="0" borderId="6" xfId="1" applyNumberFormat="1" applyFont="1" applyAlignment="1">
      <alignment horizontal="right"/>
    </xf>
    <xf numFmtId="0" fontId="3" fillId="0" borderId="2" xfId="1" applyFont="1" applyBorder="1" applyAlignment="1">
      <alignment vertical="center"/>
    </xf>
    <xf numFmtId="0" fontId="4" fillId="0" borderId="2" xfId="1" applyFont="1" applyBorder="1" applyAlignment="1">
      <alignment vertical="center" wrapText="1"/>
    </xf>
    <xf numFmtId="0" fontId="4" fillId="2" borderId="2" xfId="1" applyFont="1" applyFill="1" applyBorder="1" applyAlignment="1">
      <alignment vertical="center" wrapText="1"/>
    </xf>
    <xf numFmtId="0" fontId="1" fillId="0" borderId="24" xfId="1" applyFont="1" applyBorder="1"/>
    <xf numFmtId="0" fontId="20" fillId="0" borderId="24" xfId="1" applyFont="1" applyBorder="1" applyAlignment="1"/>
    <xf numFmtId="0" fontId="16" fillId="0" borderId="23" xfId="1" applyFont="1" applyBorder="1" applyAlignment="1">
      <alignment horizontal="left"/>
    </xf>
    <xf numFmtId="0" fontId="1" fillId="0" borderId="6" xfId="1" applyFont="1" applyBorder="1"/>
    <xf numFmtId="0" fontId="20" fillId="0" borderId="6" xfId="1" applyFont="1" applyBorder="1" applyAlignment="1"/>
    <xf numFmtId="0" fontId="1" fillId="0" borderId="18" xfId="1" applyFont="1" applyBorder="1"/>
    <xf numFmtId="0" fontId="20" fillId="0" borderId="18" xfId="1" applyFont="1" applyBorder="1" applyAlignment="1"/>
    <xf numFmtId="0" fontId="1" fillId="0" borderId="25" xfId="1" applyFont="1" applyBorder="1"/>
    <xf numFmtId="0" fontId="20" fillId="0" borderId="26" xfId="1" applyFont="1" applyBorder="1" applyAlignment="1"/>
    <xf numFmtId="0" fontId="0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14" fillId="3" borderId="5" xfId="0" applyFont="1" applyFill="1" applyBorder="1" applyAlignment="1"/>
    <xf numFmtId="2" fontId="1" fillId="0" borderId="8" xfId="0" applyNumberFormat="1" applyFont="1" applyBorder="1" applyAlignment="1"/>
    <xf numFmtId="167" fontId="1" fillId="0" borderId="8" xfId="0" applyNumberFormat="1" applyFont="1" applyBorder="1"/>
    <xf numFmtId="0" fontId="1" fillId="0" borderId="8" xfId="0" applyFont="1" applyBorder="1" applyAlignment="1"/>
    <xf numFmtId="0" fontId="1" fillId="0" borderId="9" xfId="0" applyFont="1" applyBorder="1" applyAlignment="1"/>
    <xf numFmtId="46" fontId="1" fillId="0" borderId="0" xfId="0" applyNumberFormat="1" applyFont="1" applyAlignment="1"/>
    <xf numFmtId="46" fontId="1" fillId="0" borderId="11" xfId="0" applyNumberFormat="1" applyFont="1" applyBorder="1" applyAlignment="1"/>
    <xf numFmtId="167" fontId="1" fillId="0" borderId="10" xfId="0" applyNumberFormat="1" applyFont="1" applyBorder="1"/>
    <xf numFmtId="2" fontId="1" fillId="0" borderId="0" xfId="0" applyNumberFormat="1" applyFont="1" applyAlignment="1"/>
    <xf numFmtId="0" fontId="1" fillId="0" borderId="11" xfId="0" applyFont="1" applyBorder="1" applyAlignment="1"/>
    <xf numFmtId="0" fontId="1" fillId="0" borderId="10" xfId="0" applyFont="1" applyBorder="1" applyAlignment="1"/>
    <xf numFmtId="0" fontId="1" fillId="0" borderId="12" xfId="0" applyFont="1" applyBorder="1" applyAlignment="1"/>
    <xf numFmtId="2" fontId="1" fillId="0" borderId="13" xfId="0" applyNumberFormat="1" applyFont="1" applyBorder="1" applyAlignment="1"/>
    <xf numFmtId="0" fontId="1" fillId="0" borderId="13" xfId="0" applyFont="1" applyBorder="1" applyAlignment="1"/>
    <xf numFmtId="0" fontId="1" fillId="0" borderId="14" xfId="0" applyFont="1" applyBorder="1" applyAlignment="1"/>
    <xf numFmtId="49" fontId="22" fillId="5" borderId="27" xfId="0" applyNumberFormat="1" applyFont="1" applyFill="1" applyBorder="1" applyAlignment="1">
      <alignment horizontal="center" vertical="center" wrapText="1"/>
    </xf>
    <xf numFmtId="0" fontId="0" fillId="0" borderId="0" xfId="0"/>
    <xf numFmtId="49" fontId="23" fillId="6" borderId="27" xfId="0" applyNumberFormat="1" applyFont="1" applyFill="1" applyBorder="1" applyAlignment="1">
      <alignment horizontal="left" wrapText="1"/>
    </xf>
    <xf numFmtId="0" fontId="0" fillId="0" borderId="0" xfId="0" applyFont="1" applyAlignment="1"/>
    <xf numFmtId="0" fontId="20" fillId="0" borderId="6" xfId="1" applyFont="1" applyAlignment="1"/>
    <xf numFmtId="0" fontId="0" fillId="0" borderId="6" xfId="0" applyBorder="1" applyAlignment="1"/>
    <xf numFmtId="49" fontId="22" fillId="5" borderId="27" xfId="0" applyNumberFormat="1" applyFont="1" applyFill="1" applyBorder="1" applyAlignment="1">
      <alignment horizontal="center" vertical="center"/>
    </xf>
    <xf numFmtId="0" fontId="23" fillId="6" borderId="27" xfId="0" applyNumberFormat="1" applyFont="1" applyFill="1" applyBorder="1" applyAlignment="1">
      <alignment horizontal="left"/>
    </xf>
    <xf numFmtId="0" fontId="0" fillId="0" borderId="0" xfId="0" applyAlignment="1"/>
    <xf numFmtId="49" fontId="23" fillId="6" borderId="27" xfId="0" applyNumberFormat="1" applyFont="1" applyFill="1" applyBorder="1" applyAlignment="1">
      <alignment horizontal="left"/>
    </xf>
    <xf numFmtId="49" fontId="22" fillId="7" borderId="6" xfId="0" applyNumberFormat="1" applyFont="1" applyFill="1" applyBorder="1" applyAlignment="1">
      <alignment horizontal="center" vertical="center"/>
    </xf>
    <xf numFmtId="0" fontId="24" fillId="8" borderId="0" xfId="0" applyFont="1" applyFill="1" applyAlignment="1"/>
    <xf numFmtId="0" fontId="25" fillId="0" borderId="0" xfId="0" applyFont="1" applyAlignment="1"/>
    <xf numFmtId="0" fontId="25" fillId="8" borderId="0" xfId="0" applyFont="1" applyFill="1" applyAlignment="1"/>
    <xf numFmtId="0" fontId="0" fillId="9" borderId="0" xfId="0" applyFont="1" applyFill="1" applyAlignment="1"/>
    <xf numFmtId="49" fontId="20" fillId="9" borderId="0" xfId="0" applyNumberFormat="1" applyFont="1" applyFill="1" applyAlignment="1"/>
    <xf numFmtId="0" fontId="0" fillId="9" borderId="0" xfId="0" applyNumberFormat="1" applyFont="1" applyFill="1" applyAlignment="1"/>
    <xf numFmtId="0" fontId="0" fillId="0" borderId="0" xfId="0" applyNumberFormat="1" applyFont="1" applyAlignment="1"/>
    <xf numFmtId="0" fontId="0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20" fillId="0" borderId="6" xfId="1" applyFont="1" applyAlignment="1"/>
    <xf numFmtId="0" fontId="3" fillId="4" borderId="3" xfId="0" applyFont="1" applyFill="1" applyBorder="1" applyAlignment="1">
      <alignment horizontal="center"/>
    </xf>
    <xf numFmtId="0" fontId="12" fillId="0" borderId="4" xfId="0" applyFont="1" applyBorder="1"/>
    <xf numFmtId="0" fontId="6" fillId="3" borderId="0" xfId="0" applyFont="1" applyFill="1" applyAlignment="1"/>
    <xf numFmtId="0" fontId="0" fillId="0" borderId="0" xfId="0" applyFont="1" applyAlignment="1"/>
    <xf numFmtId="0" fontId="3" fillId="0" borderId="2" xfId="0" applyFont="1" applyBorder="1" applyAlignment="1">
      <alignment horizontal="center" vertical="center"/>
    </xf>
    <xf numFmtId="0" fontId="12" fillId="0" borderId="5" xfId="0" applyFont="1" applyBorder="1"/>
    <xf numFmtId="0" fontId="4" fillId="0" borderId="2" xfId="0" applyFont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/>
    </xf>
    <xf numFmtId="0" fontId="12" fillId="0" borderId="4" xfId="1" applyFont="1" applyBorder="1"/>
    <xf numFmtId="0" fontId="6" fillId="3" borderId="6" xfId="1" applyFont="1" applyFill="1" applyAlignment="1"/>
    <xf numFmtId="0" fontId="20" fillId="0" borderId="6" xfId="1" applyFont="1" applyAlignment="1"/>
  </cellXfs>
  <cellStyles count="2">
    <cellStyle name="Normal" xfId="0" builtinId="0"/>
    <cellStyle name="Normal 2" xfId="1"/>
  </cellStyles>
  <dxfs count="35"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19</xdr:row>
      <xdr:rowOff>0</xdr:rowOff>
    </xdr:from>
    <xdr:to>
      <xdr:col>14</xdr:col>
      <xdr:colOff>294396</xdr:colOff>
      <xdr:row>41</xdr:row>
      <xdr:rowOff>151831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82200" y="3733800"/>
          <a:ext cx="7028571" cy="45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1057275</xdr:colOff>
      <xdr:row>14</xdr:row>
      <xdr:rowOff>133350</xdr:rowOff>
    </xdr:from>
    <xdr:to>
      <xdr:col>11</xdr:col>
      <xdr:colOff>951883</xdr:colOff>
      <xdr:row>17</xdr:row>
      <xdr:rowOff>199942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848850" y="2867025"/>
          <a:ext cx="4933333" cy="6666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erife.touraine/Desktop/V3%20Feuille%20de%20presence%20avec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 PAIE"/>
      <sheetName val="ImportDV"/>
      <sheetName val="Liste des salariés"/>
      <sheetName val="Model Horaire"/>
      <sheetName val="Model Forfait jour"/>
      <sheetName val="REF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50"/>
  <sheetViews>
    <sheetView workbookViewId="0">
      <selection activeCell="A21" sqref="A21"/>
    </sheetView>
  </sheetViews>
  <sheetFormatPr baseColWidth="10" defaultColWidth="11" defaultRowHeight="14.25"/>
  <cols>
    <col min="1" max="1" width="33.5" style="147" bestFit="1" customWidth="1"/>
    <col min="2" max="2" width="12.25" style="140" customWidth="1"/>
    <col min="3" max="3" width="34.125" style="140" customWidth="1"/>
    <col min="4" max="4" width="31.125" style="144" bestFit="1" customWidth="1"/>
    <col min="5" max="5" width="20.125" style="144" customWidth="1"/>
    <col min="6" max="16384" width="11" style="140"/>
  </cols>
  <sheetData>
    <row r="1" spans="1:5">
      <c r="A1" s="145" t="s">
        <v>161</v>
      </c>
      <c r="B1" s="139" t="s">
        <v>160</v>
      </c>
      <c r="C1" s="139" t="s">
        <v>163</v>
      </c>
      <c r="D1" s="145" t="s">
        <v>162</v>
      </c>
      <c r="E1" s="149" t="s">
        <v>487</v>
      </c>
    </row>
    <row r="2" spans="1:5">
      <c r="A2" s="146" t="s">
        <v>343</v>
      </c>
      <c r="B2" s="141" t="s">
        <v>164</v>
      </c>
      <c r="C2" s="141" t="s">
        <v>166</v>
      </c>
      <c r="D2" s="148" t="s">
        <v>165</v>
      </c>
      <c r="E2" s="140" t="s">
        <v>493</v>
      </c>
    </row>
    <row r="3" spans="1:5">
      <c r="A3" s="146" t="s">
        <v>344</v>
      </c>
      <c r="B3" s="141" t="s">
        <v>167</v>
      </c>
      <c r="C3" s="141" t="s">
        <v>166</v>
      </c>
      <c r="D3" s="148" t="s">
        <v>168</v>
      </c>
      <c r="E3" s="140"/>
    </row>
    <row r="4" spans="1:5">
      <c r="A4" s="146" t="s">
        <v>345</v>
      </c>
      <c r="B4" s="141" t="s">
        <v>169</v>
      </c>
      <c r="C4" s="141" t="s">
        <v>166</v>
      </c>
      <c r="D4" s="148" t="s">
        <v>170</v>
      </c>
      <c r="E4" s="140" t="s">
        <v>494</v>
      </c>
    </row>
    <row r="5" spans="1:5">
      <c r="A5" s="146" t="s">
        <v>346</v>
      </c>
      <c r="B5" s="141" t="s">
        <v>171</v>
      </c>
      <c r="C5" s="141" t="s">
        <v>166</v>
      </c>
      <c r="D5" s="148" t="s">
        <v>172</v>
      </c>
      <c r="E5" s="140" t="s">
        <v>490</v>
      </c>
    </row>
    <row r="6" spans="1:5">
      <c r="A6" s="146" t="s">
        <v>347</v>
      </c>
      <c r="B6" s="141" t="s">
        <v>173</v>
      </c>
      <c r="C6" s="141" t="s">
        <v>166</v>
      </c>
      <c r="D6" s="148" t="s">
        <v>168</v>
      </c>
      <c r="E6" s="140"/>
    </row>
    <row r="7" spans="1:5">
      <c r="A7" s="146" t="s">
        <v>348</v>
      </c>
      <c r="B7" s="141" t="s">
        <v>174</v>
      </c>
      <c r="C7" s="141" t="s">
        <v>166</v>
      </c>
      <c r="D7" s="148" t="s">
        <v>165</v>
      </c>
      <c r="E7" s="140" t="s">
        <v>493</v>
      </c>
    </row>
    <row r="8" spans="1:5">
      <c r="A8" s="146" t="s">
        <v>349</v>
      </c>
      <c r="B8" s="141" t="s">
        <v>175</v>
      </c>
      <c r="C8" s="141" t="s">
        <v>177</v>
      </c>
      <c r="D8" s="148" t="s">
        <v>176</v>
      </c>
      <c r="E8" s="140"/>
    </row>
    <row r="9" spans="1:5">
      <c r="A9" s="146" t="s">
        <v>350</v>
      </c>
      <c r="B9" s="141" t="s">
        <v>178</v>
      </c>
      <c r="C9" s="141" t="s">
        <v>166</v>
      </c>
      <c r="D9" s="148" t="s">
        <v>165</v>
      </c>
      <c r="E9" s="140" t="s">
        <v>493</v>
      </c>
    </row>
    <row r="10" spans="1:5">
      <c r="A10" s="146" t="s">
        <v>351</v>
      </c>
      <c r="B10" s="141" t="s">
        <v>179</v>
      </c>
      <c r="C10" s="141" t="s">
        <v>166</v>
      </c>
      <c r="D10" s="148" t="s">
        <v>165</v>
      </c>
      <c r="E10" s="140" t="s">
        <v>493</v>
      </c>
    </row>
    <row r="11" spans="1:5">
      <c r="A11" s="146" t="s">
        <v>352</v>
      </c>
      <c r="B11" s="141" t="s">
        <v>180</v>
      </c>
      <c r="C11" s="141" t="s">
        <v>166</v>
      </c>
      <c r="D11" s="148" t="s">
        <v>165</v>
      </c>
      <c r="E11" s="140" t="s">
        <v>493</v>
      </c>
    </row>
    <row r="12" spans="1:5">
      <c r="A12" s="146" t="s">
        <v>353</v>
      </c>
      <c r="B12" s="141" t="s">
        <v>181</v>
      </c>
      <c r="C12" s="141" t="s">
        <v>166</v>
      </c>
      <c r="D12" s="148" t="s">
        <v>182</v>
      </c>
      <c r="E12" s="140"/>
    </row>
    <row r="13" spans="1:5">
      <c r="A13" s="146" t="s">
        <v>354</v>
      </c>
      <c r="B13" s="141" t="s">
        <v>183</v>
      </c>
      <c r="C13" s="141" t="s">
        <v>166</v>
      </c>
      <c r="D13" s="148" t="s">
        <v>184</v>
      </c>
      <c r="E13" s="140" t="s">
        <v>489</v>
      </c>
    </row>
    <row r="14" spans="1:5">
      <c r="A14" s="146" t="s">
        <v>355</v>
      </c>
      <c r="B14" s="141" t="s">
        <v>185</v>
      </c>
      <c r="C14" s="141" t="s">
        <v>166</v>
      </c>
      <c r="D14" s="148" t="s">
        <v>168</v>
      </c>
      <c r="E14" s="140"/>
    </row>
    <row r="15" spans="1:5">
      <c r="A15" s="146" t="s">
        <v>356</v>
      </c>
      <c r="B15" s="141" t="s">
        <v>186</v>
      </c>
      <c r="C15" s="141" t="s">
        <v>166</v>
      </c>
      <c r="D15" s="148" t="s">
        <v>172</v>
      </c>
      <c r="E15" s="140" t="s">
        <v>490</v>
      </c>
    </row>
    <row r="16" spans="1:5">
      <c r="A16" s="146" t="s">
        <v>357</v>
      </c>
      <c r="B16" s="141" t="s">
        <v>187</v>
      </c>
      <c r="C16" s="141" t="s">
        <v>166</v>
      </c>
      <c r="D16" s="148" t="s">
        <v>188</v>
      </c>
      <c r="E16" s="140" t="s">
        <v>491</v>
      </c>
    </row>
    <row r="17" spans="1:5">
      <c r="A17" s="146" t="s">
        <v>358</v>
      </c>
      <c r="B17" s="141" t="s">
        <v>189</v>
      </c>
      <c r="C17" s="141" t="s">
        <v>166</v>
      </c>
      <c r="D17" s="148" t="s">
        <v>190</v>
      </c>
      <c r="E17" s="140" t="s">
        <v>190</v>
      </c>
    </row>
    <row r="18" spans="1:5">
      <c r="A18" s="146" t="s">
        <v>359</v>
      </c>
      <c r="B18" s="141" t="s">
        <v>191</v>
      </c>
      <c r="C18" s="141" t="s">
        <v>177</v>
      </c>
      <c r="D18" s="148" t="s">
        <v>188</v>
      </c>
      <c r="E18" s="140" t="s">
        <v>491</v>
      </c>
    </row>
    <row r="19" spans="1:5">
      <c r="A19" s="146" t="s">
        <v>360</v>
      </c>
      <c r="B19" s="141" t="s">
        <v>192</v>
      </c>
      <c r="C19" s="141" t="s">
        <v>166</v>
      </c>
      <c r="D19" s="148" t="s">
        <v>168</v>
      </c>
      <c r="E19" s="140"/>
    </row>
    <row r="20" spans="1:5">
      <c r="A20" s="146" t="s">
        <v>361</v>
      </c>
      <c r="B20" s="141" t="s">
        <v>193</v>
      </c>
      <c r="C20" s="141" t="s">
        <v>166</v>
      </c>
      <c r="D20" s="148" t="s">
        <v>188</v>
      </c>
      <c r="E20" s="140" t="s">
        <v>491</v>
      </c>
    </row>
    <row r="21" spans="1:5">
      <c r="A21" s="146" t="s">
        <v>362</v>
      </c>
      <c r="B21" s="141" t="s">
        <v>194</v>
      </c>
      <c r="C21" s="141" t="s">
        <v>166</v>
      </c>
      <c r="D21" s="148" t="s">
        <v>182</v>
      </c>
      <c r="E21" s="140"/>
    </row>
    <row r="22" spans="1:5">
      <c r="A22" s="146" t="s">
        <v>363</v>
      </c>
      <c r="B22" s="141" t="s">
        <v>195</v>
      </c>
      <c r="C22" s="141" t="s">
        <v>166</v>
      </c>
      <c r="D22" s="148" t="s">
        <v>196</v>
      </c>
      <c r="E22" s="140"/>
    </row>
    <row r="23" spans="1:5">
      <c r="A23" s="146" t="s">
        <v>364</v>
      </c>
      <c r="B23" s="141" t="s">
        <v>197</v>
      </c>
      <c r="C23" s="141" t="s">
        <v>177</v>
      </c>
      <c r="D23" s="148" t="s">
        <v>188</v>
      </c>
      <c r="E23" s="140" t="s">
        <v>491</v>
      </c>
    </row>
    <row r="24" spans="1:5">
      <c r="A24" s="146" t="s">
        <v>365</v>
      </c>
      <c r="B24" s="141" t="s">
        <v>198</v>
      </c>
      <c r="C24" s="141" t="s">
        <v>177</v>
      </c>
      <c r="D24" s="148" t="s">
        <v>199</v>
      </c>
      <c r="E24" s="140"/>
    </row>
    <row r="25" spans="1:5">
      <c r="A25" s="146" t="s">
        <v>366</v>
      </c>
      <c r="B25" s="141" t="s">
        <v>200</v>
      </c>
      <c r="C25" s="141" t="s">
        <v>166</v>
      </c>
      <c r="D25" s="148" t="s">
        <v>201</v>
      </c>
      <c r="E25" s="140"/>
    </row>
    <row r="26" spans="1:5">
      <c r="A26" s="146" t="s">
        <v>367</v>
      </c>
      <c r="B26" s="141" t="s">
        <v>202</v>
      </c>
      <c r="C26" s="141" t="s">
        <v>166</v>
      </c>
      <c r="D26" s="148" t="s">
        <v>188</v>
      </c>
      <c r="E26" s="140" t="s">
        <v>491</v>
      </c>
    </row>
    <row r="27" spans="1:5">
      <c r="A27" s="146" t="s">
        <v>368</v>
      </c>
      <c r="B27" s="141" t="s">
        <v>203</v>
      </c>
      <c r="C27" s="141" t="s">
        <v>166</v>
      </c>
      <c r="D27" s="148" t="s">
        <v>204</v>
      </c>
      <c r="E27" s="140"/>
    </row>
    <row r="28" spans="1:5">
      <c r="A28" s="146" t="s">
        <v>369</v>
      </c>
      <c r="B28" s="141" t="s">
        <v>205</v>
      </c>
      <c r="C28" s="141" t="s">
        <v>166</v>
      </c>
      <c r="D28" s="148" t="s">
        <v>168</v>
      </c>
      <c r="E28" s="140"/>
    </row>
    <row r="29" spans="1:5">
      <c r="A29" s="146" t="s">
        <v>370</v>
      </c>
      <c r="B29" s="141" t="s">
        <v>206</v>
      </c>
      <c r="C29" s="141" t="s">
        <v>166</v>
      </c>
      <c r="D29" s="148" t="s">
        <v>190</v>
      </c>
      <c r="E29" s="140" t="s">
        <v>190</v>
      </c>
    </row>
    <row r="30" spans="1:5">
      <c r="A30" s="146" t="s">
        <v>371</v>
      </c>
      <c r="B30" s="141" t="s">
        <v>207</v>
      </c>
      <c r="C30" s="141" t="s">
        <v>177</v>
      </c>
      <c r="D30" s="148" t="s">
        <v>208</v>
      </c>
      <c r="E30" s="140"/>
    </row>
    <row r="31" spans="1:5">
      <c r="A31" s="146" t="s">
        <v>372</v>
      </c>
      <c r="B31" s="141" t="s">
        <v>209</v>
      </c>
      <c r="C31" s="141" t="s">
        <v>166</v>
      </c>
      <c r="D31" s="148" t="s">
        <v>184</v>
      </c>
      <c r="E31" s="140" t="s">
        <v>489</v>
      </c>
    </row>
    <row r="32" spans="1:5">
      <c r="A32" s="146" t="s">
        <v>373</v>
      </c>
      <c r="B32" s="141" t="s">
        <v>210</v>
      </c>
      <c r="C32" s="141" t="s">
        <v>177</v>
      </c>
      <c r="D32" s="148" t="s">
        <v>211</v>
      </c>
      <c r="E32" s="140"/>
    </row>
    <row r="33" spans="1:5">
      <c r="A33" s="146" t="s">
        <v>374</v>
      </c>
      <c r="B33" s="141" t="s">
        <v>212</v>
      </c>
      <c r="C33" s="141" t="s">
        <v>177</v>
      </c>
      <c r="D33" s="148" t="s">
        <v>188</v>
      </c>
      <c r="E33" s="140" t="s">
        <v>491</v>
      </c>
    </row>
    <row r="34" spans="1:5">
      <c r="A34" s="146" t="s">
        <v>375</v>
      </c>
      <c r="B34" s="141" t="s">
        <v>213</v>
      </c>
      <c r="C34" s="141" t="s">
        <v>177</v>
      </c>
      <c r="D34" s="148" t="s">
        <v>214</v>
      </c>
      <c r="E34" s="140"/>
    </row>
    <row r="35" spans="1:5">
      <c r="A35" s="146" t="s">
        <v>376</v>
      </c>
      <c r="B35" s="141" t="s">
        <v>215</v>
      </c>
      <c r="C35" s="141" t="s">
        <v>177</v>
      </c>
      <c r="D35" s="148" t="s">
        <v>201</v>
      </c>
      <c r="E35" s="140"/>
    </row>
    <row r="36" spans="1:5">
      <c r="A36" s="146" t="s">
        <v>377</v>
      </c>
      <c r="B36" s="141" t="s">
        <v>216</v>
      </c>
      <c r="C36" s="141" t="s">
        <v>166</v>
      </c>
      <c r="D36" s="148" t="s">
        <v>201</v>
      </c>
      <c r="E36" s="140"/>
    </row>
    <row r="37" spans="1:5">
      <c r="A37" s="146" t="s">
        <v>378</v>
      </c>
      <c r="B37" s="141" t="s">
        <v>217</v>
      </c>
      <c r="C37" s="141" t="s">
        <v>177</v>
      </c>
      <c r="D37" s="148" t="s">
        <v>176</v>
      </c>
      <c r="E37" s="140"/>
    </row>
    <row r="38" spans="1:5">
      <c r="A38" s="146" t="s">
        <v>379</v>
      </c>
      <c r="B38" s="141" t="s">
        <v>218</v>
      </c>
      <c r="C38" s="141" t="s">
        <v>166</v>
      </c>
      <c r="D38" s="148" t="s">
        <v>219</v>
      </c>
      <c r="E38" s="140"/>
    </row>
    <row r="39" spans="1:5">
      <c r="A39" s="146" t="s">
        <v>380</v>
      </c>
      <c r="B39" s="141" t="s">
        <v>220</v>
      </c>
      <c r="C39" s="141" t="s">
        <v>166</v>
      </c>
      <c r="D39" s="148" t="s">
        <v>190</v>
      </c>
      <c r="E39" s="140" t="s">
        <v>190</v>
      </c>
    </row>
    <row r="40" spans="1:5">
      <c r="A40" s="146" t="s">
        <v>381</v>
      </c>
      <c r="B40" s="141" t="s">
        <v>221</v>
      </c>
      <c r="C40" s="141" t="s">
        <v>166</v>
      </c>
      <c r="D40" s="148" t="s">
        <v>222</v>
      </c>
      <c r="E40" s="140"/>
    </row>
    <row r="41" spans="1:5">
      <c r="A41" s="146" t="s">
        <v>382</v>
      </c>
      <c r="B41" s="141" t="s">
        <v>223</v>
      </c>
      <c r="C41" s="141" t="s">
        <v>166</v>
      </c>
      <c r="D41" s="148" t="s">
        <v>188</v>
      </c>
      <c r="E41" s="140" t="s">
        <v>491</v>
      </c>
    </row>
    <row r="42" spans="1:5">
      <c r="A42" s="146" t="s">
        <v>383</v>
      </c>
      <c r="B42" s="141" t="s">
        <v>224</v>
      </c>
      <c r="C42" s="141" t="s">
        <v>166</v>
      </c>
      <c r="D42" s="148" t="s">
        <v>188</v>
      </c>
      <c r="E42" s="140" t="s">
        <v>491</v>
      </c>
    </row>
    <row r="43" spans="1:5">
      <c r="A43" s="146" t="s">
        <v>384</v>
      </c>
      <c r="B43" s="141" t="s">
        <v>225</v>
      </c>
      <c r="C43" s="141" t="s">
        <v>166</v>
      </c>
      <c r="D43" s="148" t="s">
        <v>188</v>
      </c>
      <c r="E43" s="140" t="s">
        <v>491</v>
      </c>
    </row>
    <row r="44" spans="1:5">
      <c r="A44" s="146" t="s">
        <v>385</v>
      </c>
      <c r="B44" s="141" t="s">
        <v>226</v>
      </c>
      <c r="C44" s="141" t="s">
        <v>166</v>
      </c>
      <c r="D44" s="148" t="s">
        <v>188</v>
      </c>
      <c r="E44" s="140" t="s">
        <v>491</v>
      </c>
    </row>
    <row r="45" spans="1:5">
      <c r="A45" s="146" t="s">
        <v>386</v>
      </c>
      <c r="B45" s="141" t="s">
        <v>227</v>
      </c>
      <c r="C45" s="141" t="s">
        <v>177</v>
      </c>
      <c r="D45" s="148" t="s">
        <v>228</v>
      </c>
      <c r="E45" s="140"/>
    </row>
    <row r="46" spans="1:5">
      <c r="A46" s="146" t="s">
        <v>387</v>
      </c>
      <c r="B46" s="141" t="s">
        <v>229</v>
      </c>
      <c r="C46" s="141" t="s">
        <v>166</v>
      </c>
      <c r="D46" s="148" t="s">
        <v>219</v>
      </c>
      <c r="E46" s="140"/>
    </row>
    <row r="47" spans="1:5">
      <c r="A47" s="146" t="s">
        <v>388</v>
      </c>
      <c r="B47" s="141" t="s">
        <v>230</v>
      </c>
      <c r="C47" s="141" t="s">
        <v>166</v>
      </c>
      <c r="D47" s="148" t="s">
        <v>190</v>
      </c>
      <c r="E47" s="140" t="s">
        <v>190</v>
      </c>
    </row>
    <row r="48" spans="1:5">
      <c r="A48" s="146" t="s">
        <v>389</v>
      </c>
      <c r="B48" s="141" t="s">
        <v>231</v>
      </c>
      <c r="C48" s="141" t="s">
        <v>177</v>
      </c>
      <c r="D48" s="148" t="s">
        <v>208</v>
      </c>
      <c r="E48" s="140"/>
    </row>
    <row r="49" spans="1:5">
      <c r="A49" s="146" t="s">
        <v>390</v>
      </c>
      <c r="B49" s="141" t="s">
        <v>232</v>
      </c>
      <c r="C49" s="141" t="s">
        <v>166</v>
      </c>
      <c r="D49" s="148" t="s">
        <v>165</v>
      </c>
      <c r="E49" s="140" t="s">
        <v>493</v>
      </c>
    </row>
    <row r="50" spans="1:5">
      <c r="A50" s="146" t="s">
        <v>391</v>
      </c>
      <c r="B50" s="141" t="s">
        <v>233</v>
      </c>
      <c r="C50" s="141" t="s">
        <v>166</v>
      </c>
      <c r="D50" s="148" t="s">
        <v>165</v>
      </c>
      <c r="E50" s="140" t="s">
        <v>493</v>
      </c>
    </row>
    <row r="51" spans="1:5">
      <c r="A51" s="146" t="s">
        <v>392</v>
      </c>
      <c r="B51" s="141" t="s">
        <v>234</v>
      </c>
      <c r="C51" s="141" t="s">
        <v>177</v>
      </c>
      <c r="D51" s="148" t="s">
        <v>235</v>
      </c>
      <c r="E51" s="140"/>
    </row>
    <row r="52" spans="1:5">
      <c r="A52" s="146" t="s">
        <v>393</v>
      </c>
      <c r="B52" s="141" t="s">
        <v>236</v>
      </c>
      <c r="C52" s="141" t="s">
        <v>166</v>
      </c>
      <c r="D52" s="148" t="s">
        <v>184</v>
      </c>
      <c r="E52" s="140" t="s">
        <v>489</v>
      </c>
    </row>
    <row r="53" spans="1:5">
      <c r="A53" s="146" t="s">
        <v>394</v>
      </c>
      <c r="B53" s="141" t="s">
        <v>237</v>
      </c>
      <c r="C53" s="141" t="s">
        <v>177</v>
      </c>
      <c r="D53" s="148" t="s">
        <v>176</v>
      </c>
      <c r="E53" s="140"/>
    </row>
    <row r="54" spans="1:5">
      <c r="A54" s="146" t="s">
        <v>395</v>
      </c>
      <c r="B54" s="141" t="s">
        <v>238</v>
      </c>
      <c r="C54" s="141" t="s">
        <v>166</v>
      </c>
      <c r="D54" s="148" t="s">
        <v>190</v>
      </c>
      <c r="E54" s="140" t="s">
        <v>190</v>
      </c>
    </row>
    <row r="55" spans="1:5">
      <c r="A55" s="146" t="s">
        <v>396</v>
      </c>
      <c r="B55" s="141" t="s">
        <v>239</v>
      </c>
      <c r="C55" s="141" t="s">
        <v>166</v>
      </c>
      <c r="D55" s="148" t="s">
        <v>219</v>
      </c>
      <c r="E55" s="140"/>
    </row>
    <row r="56" spans="1:5">
      <c r="A56" s="146" t="s">
        <v>397</v>
      </c>
      <c r="B56" s="141" t="s">
        <v>240</v>
      </c>
      <c r="C56" s="141" t="s">
        <v>166</v>
      </c>
      <c r="D56" s="148" t="s">
        <v>182</v>
      </c>
      <c r="E56" s="140"/>
    </row>
    <row r="57" spans="1:5">
      <c r="A57" s="146" t="s">
        <v>398</v>
      </c>
      <c r="B57" s="141" t="s">
        <v>241</v>
      </c>
      <c r="C57" s="141" t="s">
        <v>166</v>
      </c>
      <c r="D57" s="148" t="s">
        <v>188</v>
      </c>
      <c r="E57" s="140" t="s">
        <v>491</v>
      </c>
    </row>
    <row r="58" spans="1:5">
      <c r="A58" s="146" t="s">
        <v>399</v>
      </c>
      <c r="B58" s="141" t="s">
        <v>242</v>
      </c>
      <c r="C58" s="141" t="s">
        <v>166</v>
      </c>
      <c r="D58" s="148" t="s">
        <v>243</v>
      </c>
      <c r="E58" s="140"/>
    </row>
    <row r="59" spans="1:5">
      <c r="A59" s="146" t="s">
        <v>400</v>
      </c>
      <c r="B59" s="141" t="s">
        <v>244</v>
      </c>
      <c r="C59" s="141" t="s">
        <v>166</v>
      </c>
      <c r="D59" s="148" t="s">
        <v>190</v>
      </c>
      <c r="E59" s="140" t="s">
        <v>190</v>
      </c>
    </row>
    <row r="60" spans="1:5">
      <c r="A60" s="146" t="s">
        <v>401</v>
      </c>
      <c r="B60" s="141" t="s">
        <v>245</v>
      </c>
      <c r="C60" s="141" t="s">
        <v>177</v>
      </c>
      <c r="D60" s="148" t="s">
        <v>176</v>
      </c>
      <c r="E60" s="140"/>
    </row>
    <row r="61" spans="1:5">
      <c r="A61" s="146" t="s">
        <v>402</v>
      </c>
      <c r="B61" s="141" t="s">
        <v>246</v>
      </c>
      <c r="C61" s="141" t="s">
        <v>166</v>
      </c>
      <c r="D61" s="148" t="s">
        <v>247</v>
      </c>
      <c r="E61" s="140"/>
    </row>
    <row r="62" spans="1:5">
      <c r="A62" s="146" t="s">
        <v>403</v>
      </c>
      <c r="B62" s="141" t="s">
        <v>248</v>
      </c>
      <c r="C62" s="141" t="s">
        <v>166</v>
      </c>
      <c r="D62" s="148" t="s">
        <v>190</v>
      </c>
      <c r="E62" s="140" t="s">
        <v>190</v>
      </c>
    </row>
    <row r="63" spans="1:5">
      <c r="A63" s="146" t="s">
        <v>404</v>
      </c>
      <c r="B63" s="141" t="s">
        <v>249</v>
      </c>
      <c r="C63" s="141" t="s">
        <v>166</v>
      </c>
      <c r="D63" s="148" t="s">
        <v>168</v>
      </c>
      <c r="E63" s="140"/>
    </row>
    <row r="64" spans="1:5">
      <c r="A64" s="146" t="s">
        <v>405</v>
      </c>
      <c r="B64" s="141" t="s">
        <v>250</v>
      </c>
      <c r="C64" s="141" t="s">
        <v>177</v>
      </c>
      <c r="D64" s="148" t="s">
        <v>208</v>
      </c>
      <c r="E64" s="140"/>
    </row>
    <row r="65" spans="1:5">
      <c r="A65" s="146" t="s">
        <v>406</v>
      </c>
      <c r="B65" s="141" t="s">
        <v>251</v>
      </c>
      <c r="C65" s="141" t="s">
        <v>166</v>
      </c>
      <c r="D65" s="148" t="s">
        <v>184</v>
      </c>
      <c r="E65" s="140" t="s">
        <v>489</v>
      </c>
    </row>
    <row r="66" spans="1:5">
      <c r="A66" s="146" t="s">
        <v>407</v>
      </c>
      <c r="B66" s="141" t="s">
        <v>252</v>
      </c>
      <c r="C66" s="141" t="s">
        <v>166</v>
      </c>
      <c r="D66" s="148" t="s">
        <v>235</v>
      </c>
      <c r="E66" s="140"/>
    </row>
    <row r="67" spans="1:5">
      <c r="A67" s="146" t="s">
        <v>408</v>
      </c>
      <c r="B67" s="141" t="s">
        <v>253</v>
      </c>
      <c r="C67" s="141" t="s">
        <v>166</v>
      </c>
      <c r="D67" s="148" t="s">
        <v>165</v>
      </c>
      <c r="E67" s="140" t="s">
        <v>493</v>
      </c>
    </row>
    <row r="68" spans="1:5">
      <c r="A68" s="146" t="s">
        <v>409</v>
      </c>
      <c r="B68" s="141" t="s">
        <v>254</v>
      </c>
      <c r="C68" s="141" t="s">
        <v>177</v>
      </c>
      <c r="D68" s="148" t="s">
        <v>214</v>
      </c>
      <c r="E68" s="140"/>
    </row>
    <row r="69" spans="1:5">
      <c r="A69" s="146" t="s">
        <v>410</v>
      </c>
      <c r="B69" s="141" t="s">
        <v>255</v>
      </c>
      <c r="C69" s="141" t="s">
        <v>166</v>
      </c>
      <c r="D69" s="148" t="s">
        <v>188</v>
      </c>
      <c r="E69" s="140" t="s">
        <v>491</v>
      </c>
    </row>
    <row r="70" spans="1:5">
      <c r="A70" s="146" t="s">
        <v>411</v>
      </c>
      <c r="B70" s="141" t="s">
        <v>256</v>
      </c>
      <c r="C70" s="141" t="s">
        <v>166</v>
      </c>
      <c r="D70" s="148" t="s">
        <v>257</v>
      </c>
      <c r="E70" s="140" t="s">
        <v>488</v>
      </c>
    </row>
    <row r="71" spans="1:5">
      <c r="A71" s="146" t="s">
        <v>412</v>
      </c>
      <c r="B71" s="141" t="s">
        <v>258</v>
      </c>
      <c r="C71" s="141" t="s">
        <v>177</v>
      </c>
      <c r="D71" s="148" t="s">
        <v>259</v>
      </c>
      <c r="E71" s="140" t="s">
        <v>492</v>
      </c>
    </row>
    <row r="72" spans="1:5">
      <c r="A72" s="146" t="s">
        <v>413</v>
      </c>
      <c r="B72" s="141" t="s">
        <v>260</v>
      </c>
      <c r="C72" s="141" t="s">
        <v>166</v>
      </c>
      <c r="D72" s="148" t="s">
        <v>188</v>
      </c>
      <c r="E72" s="140" t="s">
        <v>491</v>
      </c>
    </row>
    <row r="73" spans="1:5">
      <c r="A73" s="146" t="s">
        <v>414</v>
      </c>
      <c r="B73" s="141" t="s">
        <v>261</v>
      </c>
      <c r="C73" s="141" t="s">
        <v>166</v>
      </c>
      <c r="D73" s="148" t="s">
        <v>165</v>
      </c>
      <c r="E73" s="140" t="s">
        <v>493</v>
      </c>
    </row>
    <row r="74" spans="1:5">
      <c r="A74" s="146" t="s">
        <v>415</v>
      </c>
      <c r="B74" s="141" t="s">
        <v>262</v>
      </c>
      <c r="C74" s="141" t="s">
        <v>166</v>
      </c>
      <c r="D74" s="148" t="s">
        <v>165</v>
      </c>
      <c r="E74" s="140" t="s">
        <v>493</v>
      </c>
    </row>
    <row r="75" spans="1:5">
      <c r="A75" s="146" t="s">
        <v>416</v>
      </c>
      <c r="B75" s="141" t="s">
        <v>263</v>
      </c>
      <c r="C75" s="141" t="s">
        <v>166</v>
      </c>
      <c r="D75" s="148" t="s">
        <v>190</v>
      </c>
      <c r="E75" s="140" t="s">
        <v>190</v>
      </c>
    </row>
    <row r="76" spans="1:5">
      <c r="A76" s="146" t="s">
        <v>417</v>
      </c>
      <c r="B76" s="141" t="s">
        <v>264</v>
      </c>
      <c r="C76" s="141" t="s">
        <v>166</v>
      </c>
      <c r="D76" s="148" t="s">
        <v>184</v>
      </c>
      <c r="E76" s="140" t="s">
        <v>489</v>
      </c>
    </row>
    <row r="77" spans="1:5">
      <c r="A77" s="146" t="s">
        <v>418</v>
      </c>
      <c r="B77" s="141" t="s">
        <v>265</v>
      </c>
      <c r="C77" s="141" t="s">
        <v>177</v>
      </c>
      <c r="D77" s="148" t="s">
        <v>199</v>
      </c>
      <c r="E77" s="140"/>
    </row>
    <row r="78" spans="1:5">
      <c r="A78" s="146" t="s">
        <v>419</v>
      </c>
      <c r="B78" s="141" t="s">
        <v>266</v>
      </c>
      <c r="C78" s="141" t="s">
        <v>166</v>
      </c>
      <c r="D78" s="148" t="s">
        <v>188</v>
      </c>
      <c r="E78" s="140" t="s">
        <v>491</v>
      </c>
    </row>
    <row r="79" spans="1:5">
      <c r="A79" s="146" t="s">
        <v>420</v>
      </c>
      <c r="B79" s="141" t="s">
        <v>267</v>
      </c>
      <c r="C79" s="141" t="s">
        <v>166</v>
      </c>
      <c r="D79" s="148" t="s">
        <v>165</v>
      </c>
      <c r="E79" s="140" t="s">
        <v>493</v>
      </c>
    </row>
    <row r="80" spans="1:5">
      <c r="A80" s="146" t="s">
        <v>421</v>
      </c>
      <c r="B80" s="141" t="s">
        <v>268</v>
      </c>
      <c r="C80" s="141" t="s">
        <v>177</v>
      </c>
      <c r="D80" s="148" t="s">
        <v>269</v>
      </c>
      <c r="E80" s="140"/>
    </row>
    <row r="81" spans="1:5">
      <c r="A81" s="146" t="s">
        <v>422</v>
      </c>
      <c r="B81" s="141" t="s">
        <v>270</v>
      </c>
      <c r="C81" s="141" t="s">
        <v>166</v>
      </c>
      <c r="D81" s="148" t="s">
        <v>190</v>
      </c>
      <c r="E81" s="140" t="s">
        <v>190</v>
      </c>
    </row>
    <row r="82" spans="1:5">
      <c r="A82" s="146" t="s">
        <v>423</v>
      </c>
      <c r="B82" s="141" t="s">
        <v>271</v>
      </c>
      <c r="C82" s="141" t="s">
        <v>177</v>
      </c>
      <c r="D82" s="148" t="s">
        <v>199</v>
      </c>
      <c r="E82" s="140"/>
    </row>
    <row r="83" spans="1:5">
      <c r="A83" s="146" t="s">
        <v>424</v>
      </c>
      <c r="B83" s="141" t="s">
        <v>272</v>
      </c>
      <c r="C83" s="141" t="s">
        <v>166</v>
      </c>
      <c r="D83" s="148" t="s">
        <v>190</v>
      </c>
      <c r="E83" s="140" t="s">
        <v>190</v>
      </c>
    </row>
    <row r="84" spans="1:5">
      <c r="A84" s="146" t="s">
        <v>425</v>
      </c>
      <c r="B84" s="141" t="s">
        <v>273</v>
      </c>
      <c r="C84" s="141" t="s">
        <v>166</v>
      </c>
      <c r="D84" s="148" t="s">
        <v>184</v>
      </c>
      <c r="E84" s="140" t="s">
        <v>489</v>
      </c>
    </row>
    <row r="85" spans="1:5">
      <c r="A85" s="146" t="s">
        <v>426</v>
      </c>
      <c r="B85" s="141" t="s">
        <v>274</v>
      </c>
      <c r="C85" s="141" t="s">
        <v>166</v>
      </c>
      <c r="D85" s="148" t="s">
        <v>190</v>
      </c>
      <c r="E85" s="140" t="s">
        <v>190</v>
      </c>
    </row>
    <row r="86" spans="1:5">
      <c r="A86" s="146" t="s">
        <v>56</v>
      </c>
      <c r="B86" s="141" t="s">
        <v>275</v>
      </c>
      <c r="C86" s="141" t="s">
        <v>166</v>
      </c>
      <c r="D86" s="148" t="s">
        <v>190</v>
      </c>
      <c r="E86" s="140" t="s">
        <v>190</v>
      </c>
    </row>
    <row r="87" spans="1:5">
      <c r="A87" s="146" t="s">
        <v>427</v>
      </c>
      <c r="B87" s="141" t="s">
        <v>276</v>
      </c>
      <c r="C87" s="141" t="s">
        <v>177</v>
      </c>
      <c r="D87" s="148" t="s">
        <v>259</v>
      </c>
      <c r="E87" s="140" t="s">
        <v>492</v>
      </c>
    </row>
    <row r="88" spans="1:5">
      <c r="A88" s="146" t="s">
        <v>428</v>
      </c>
      <c r="B88" s="141" t="s">
        <v>277</v>
      </c>
      <c r="C88" s="141" t="s">
        <v>177</v>
      </c>
      <c r="D88" s="148" t="s">
        <v>199</v>
      </c>
      <c r="E88" s="140"/>
    </row>
    <row r="89" spans="1:5">
      <c r="A89" s="146" t="s">
        <v>429</v>
      </c>
      <c r="B89" s="141" t="s">
        <v>278</v>
      </c>
      <c r="C89" s="141" t="s">
        <v>166</v>
      </c>
      <c r="D89" s="148" t="s">
        <v>184</v>
      </c>
      <c r="E89" s="140" t="s">
        <v>489</v>
      </c>
    </row>
    <row r="90" spans="1:5">
      <c r="A90" s="146" t="s">
        <v>430</v>
      </c>
      <c r="B90" s="141" t="s">
        <v>279</v>
      </c>
      <c r="C90" s="141" t="s">
        <v>166</v>
      </c>
      <c r="D90" s="148" t="s">
        <v>190</v>
      </c>
      <c r="E90" s="140" t="s">
        <v>190</v>
      </c>
    </row>
    <row r="91" spans="1:5">
      <c r="A91" s="146" t="s">
        <v>431</v>
      </c>
      <c r="B91" s="141" t="s">
        <v>280</v>
      </c>
      <c r="C91" s="141" t="s">
        <v>166</v>
      </c>
      <c r="D91" s="148" t="s">
        <v>184</v>
      </c>
      <c r="E91" s="140" t="s">
        <v>489</v>
      </c>
    </row>
    <row r="92" spans="1:5">
      <c r="A92" s="146" t="s">
        <v>432</v>
      </c>
      <c r="B92" s="141" t="s">
        <v>281</v>
      </c>
      <c r="C92" s="141" t="s">
        <v>166</v>
      </c>
      <c r="D92" s="148" t="s">
        <v>190</v>
      </c>
      <c r="E92" s="140" t="s">
        <v>190</v>
      </c>
    </row>
    <row r="93" spans="1:5">
      <c r="A93" s="146" t="s">
        <v>433</v>
      </c>
      <c r="B93" s="141" t="s">
        <v>282</v>
      </c>
      <c r="C93" s="141" t="s">
        <v>166</v>
      </c>
      <c r="D93" s="148" t="s">
        <v>165</v>
      </c>
      <c r="E93" s="140" t="s">
        <v>493</v>
      </c>
    </row>
    <row r="94" spans="1:5">
      <c r="A94" s="146" t="s">
        <v>434</v>
      </c>
      <c r="B94" s="141" t="s">
        <v>283</v>
      </c>
      <c r="C94" s="141" t="s">
        <v>166</v>
      </c>
      <c r="D94" s="148" t="s">
        <v>259</v>
      </c>
      <c r="E94" s="140" t="s">
        <v>492</v>
      </c>
    </row>
    <row r="95" spans="1:5">
      <c r="A95" s="146" t="s">
        <v>435</v>
      </c>
      <c r="B95" s="141" t="s">
        <v>284</v>
      </c>
      <c r="C95" s="141" t="s">
        <v>166</v>
      </c>
      <c r="D95" s="148" t="s">
        <v>188</v>
      </c>
      <c r="E95" s="140" t="s">
        <v>491</v>
      </c>
    </row>
    <row r="96" spans="1:5">
      <c r="A96" s="146" t="s">
        <v>57</v>
      </c>
      <c r="B96" s="141" t="s">
        <v>285</v>
      </c>
      <c r="C96" s="141" t="s">
        <v>286</v>
      </c>
      <c r="D96" s="148" t="s">
        <v>190</v>
      </c>
      <c r="E96" s="140" t="s">
        <v>190</v>
      </c>
    </row>
    <row r="97" spans="1:5">
      <c r="A97" s="146" t="s">
        <v>436</v>
      </c>
      <c r="B97" s="141" t="s">
        <v>287</v>
      </c>
      <c r="C97" s="141" t="s">
        <v>166</v>
      </c>
      <c r="D97" s="148" t="s">
        <v>190</v>
      </c>
      <c r="E97" s="140" t="s">
        <v>190</v>
      </c>
    </row>
    <row r="98" spans="1:5">
      <c r="A98" s="146" t="s">
        <v>437</v>
      </c>
      <c r="B98" s="141" t="s">
        <v>288</v>
      </c>
      <c r="C98" s="141" t="s">
        <v>177</v>
      </c>
      <c r="D98" s="148" t="s">
        <v>289</v>
      </c>
      <c r="E98" s="140"/>
    </row>
    <row r="99" spans="1:5">
      <c r="A99" s="146" t="s">
        <v>438</v>
      </c>
      <c r="B99" s="141" t="s">
        <v>290</v>
      </c>
      <c r="C99" s="141" t="s">
        <v>166</v>
      </c>
      <c r="D99" s="148" t="s">
        <v>184</v>
      </c>
      <c r="E99" s="140" t="s">
        <v>489</v>
      </c>
    </row>
    <row r="100" spans="1:5">
      <c r="A100" s="146" t="s">
        <v>439</v>
      </c>
      <c r="B100" s="141" t="s">
        <v>291</v>
      </c>
      <c r="C100" s="141" t="s">
        <v>166</v>
      </c>
      <c r="D100" s="148" t="s">
        <v>190</v>
      </c>
      <c r="E100" s="140" t="s">
        <v>190</v>
      </c>
    </row>
    <row r="101" spans="1:5">
      <c r="A101" s="146" t="s">
        <v>440</v>
      </c>
      <c r="B101" s="141" t="s">
        <v>292</v>
      </c>
      <c r="C101" s="141" t="s">
        <v>166</v>
      </c>
      <c r="D101" s="148" t="s">
        <v>165</v>
      </c>
      <c r="E101" s="140" t="s">
        <v>493</v>
      </c>
    </row>
    <row r="102" spans="1:5">
      <c r="A102" s="146" t="s">
        <v>441</v>
      </c>
      <c r="B102" s="141" t="s">
        <v>293</v>
      </c>
      <c r="C102" s="141" t="s">
        <v>166</v>
      </c>
      <c r="D102" s="148" t="s">
        <v>190</v>
      </c>
      <c r="E102" s="140" t="s">
        <v>190</v>
      </c>
    </row>
    <row r="103" spans="1:5">
      <c r="A103" s="146" t="s">
        <v>442</v>
      </c>
      <c r="B103" s="141" t="s">
        <v>294</v>
      </c>
      <c r="C103" s="141" t="s">
        <v>166</v>
      </c>
      <c r="D103" s="148" t="s">
        <v>168</v>
      </c>
      <c r="E103" s="140"/>
    </row>
    <row r="104" spans="1:5">
      <c r="A104" s="146" t="s">
        <v>443</v>
      </c>
      <c r="B104" s="141" t="s">
        <v>295</v>
      </c>
      <c r="C104" s="141" t="s">
        <v>166</v>
      </c>
      <c r="D104" s="148" t="s">
        <v>190</v>
      </c>
      <c r="E104" s="140" t="s">
        <v>190</v>
      </c>
    </row>
    <row r="105" spans="1:5">
      <c r="A105" s="146" t="s">
        <v>444</v>
      </c>
      <c r="B105" s="141" t="s">
        <v>296</v>
      </c>
      <c r="C105" s="141" t="s">
        <v>166</v>
      </c>
      <c r="D105" s="148" t="s">
        <v>165</v>
      </c>
      <c r="E105" s="140" t="s">
        <v>493</v>
      </c>
    </row>
    <row r="106" spans="1:5">
      <c r="A106" s="146" t="s">
        <v>445</v>
      </c>
      <c r="B106" s="141" t="s">
        <v>297</v>
      </c>
      <c r="C106" s="141" t="s">
        <v>177</v>
      </c>
      <c r="D106" s="148" t="s">
        <v>208</v>
      </c>
      <c r="E106" s="140"/>
    </row>
    <row r="107" spans="1:5">
      <c r="A107" s="146" t="s">
        <v>446</v>
      </c>
      <c r="B107" s="141" t="s">
        <v>298</v>
      </c>
      <c r="C107" s="141" t="s">
        <v>166</v>
      </c>
      <c r="D107" s="148" t="s">
        <v>259</v>
      </c>
      <c r="E107" s="140" t="s">
        <v>492</v>
      </c>
    </row>
    <row r="108" spans="1:5">
      <c r="A108" s="146" t="s">
        <v>447</v>
      </c>
      <c r="B108" s="141" t="s">
        <v>299</v>
      </c>
      <c r="C108" s="141" t="s">
        <v>166</v>
      </c>
      <c r="D108" s="148" t="s">
        <v>188</v>
      </c>
      <c r="E108" s="140" t="s">
        <v>491</v>
      </c>
    </row>
    <row r="109" spans="1:5">
      <c r="A109" s="146" t="s">
        <v>448</v>
      </c>
      <c r="B109" s="141" t="s">
        <v>300</v>
      </c>
      <c r="C109" s="141" t="s">
        <v>177</v>
      </c>
      <c r="D109" s="148" t="s">
        <v>301</v>
      </c>
      <c r="E109" s="140"/>
    </row>
    <row r="110" spans="1:5">
      <c r="A110" s="146" t="s">
        <v>449</v>
      </c>
      <c r="B110" s="141" t="s">
        <v>302</v>
      </c>
      <c r="C110" s="141" t="s">
        <v>166</v>
      </c>
      <c r="D110" s="148" t="s">
        <v>165</v>
      </c>
      <c r="E110" s="140" t="s">
        <v>493</v>
      </c>
    </row>
    <row r="111" spans="1:5">
      <c r="A111" s="146" t="s">
        <v>450</v>
      </c>
      <c r="B111" s="141" t="s">
        <v>303</v>
      </c>
      <c r="C111" s="141" t="s">
        <v>177</v>
      </c>
      <c r="D111" s="148" t="s">
        <v>190</v>
      </c>
      <c r="E111" s="140" t="s">
        <v>190</v>
      </c>
    </row>
    <row r="112" spans="1:5">
      <c r="A112" s="146" t="s">
        <v>451</v>
      </c>
      <c r="B112" s="141" t="s">
        <v>304</v>
      </c>
      <c r="C112" s="141" t="s">
        <v>166</v>
      </c>
      <c r="D112" s="148" t="s">
        <v>190</v>
      </c>
      <c r="E112" s="140" t="s">
        <v>190</v>
      </c>
    </row>
    <row r="113" spans="1:5">
      <c r="A113" s="146" t="s">
        <v>452</v>
      </c>
      <c r="B113" s="141" t="s">
        <v>305</v>
      </c>
      <c r="C113" s="141" t="s">
        <v>166</v>
      </c>
      <c r="D113" s="148" t="s">
        <v>259</v>
      </c>
      <c r="E113" s="140" t="s">
        <v>492</v>
      </c>
    </row>
    <row r="114" spans="1:5">
      <c r="A114" s="146" t="s">
        <v>453</v>
      </c>
      <c r="B114" s="141" t="s">
        <v>306</v>
      </c>
      <c r="C114" s="141" t="s">
        <v>166</v>
      </c>
      <c r="D114" s="148" t="s">
        <v>170</v>
      </c>
      <c r="E114" s="140" t="s">
        <v>494</v>
      </c>
    </row>
    <row r="115" spans="1:5">
      <c r="A115" s="146" t="s">
        <v>454</v>
      </c>
      <c r="B115" s="141" t="s">
        <v>307</v>
      </c>
      <c r="C115" s="141" t="s">
        <v>177</v>
      </c>
      <c r="D115" s="148" t="s">
        <v>199</v>
      </c>
      <c r="E115" s="140"/>
    </row>
    <row r="116" spans="1:5">
      <c r="A116" s="146" t="s">
        <v>455</v>
      </c>
      <c r="B116" s="141" t="s">
        <v>308</v>
      </c>
      <c r="C116" s="141" t="s">
        <v>177</v>
      </c>
      <c r="D116" s="148" t="s">
        <v>219</v>
      </c>
      <c r="E116" s="140"/>
    </row>
    <row r="117" spans="1:5">
      <c r="A117" s="146" t="s">
        <v>456</v>
      </c>
      <c r="B117" s="141" t="s">
        <v>309</v>
      </c>
      <c r="C117" s="141" t="s">
        <v>177</v>
      </c>
      <c r="D117" s="148" t="s">
        <v>188</v>
      </c>
      <c r="E117" s="140" t="s">
        <v>491</v>
      </c>
    </row>
    <row r="118" spans="1:5">
      <c r="A118" s="146" t="s">
        <v>457</v>
      </c>
      <c r="B118" s="141" t="s">
        <v>310</v>
      </c>
      <c r="C118" s="141" t="s">
        <v>166</v>
      </c>
      <c r="D118" s="148" t="s">
        <v>165</v>
      </c>
      <c r="E118" s="140" t="s">
        <v>493</v>
      </c>
    </row>
    <row r="119" spans="1:5">
      <c r="A119" s="146" t="s">
        <v>458</v>
      </c>
      <c r="B119" s="141" t="s">
        <v>311</v>
      </c>
      <c r="C119" s="141" t="s">
        <v>166</v>
      </c>
      <c r="D119" s="148" t="s">
        <v>190</v>
      </c>
      <c r="E119" s="140" t="s">
        <v>190</v>
      </c>
    </row>
    <row r="120" spans="1:5">
      <c r="A120" s="146" t="s">
        <v>459</v>
      </c>
      <c r="B120" s="141" t="s">
        <v>312</v>
      </c>
      <c r="C120" s="141" t="s">
        <v>166</v>
      </c>
      <c r="D120" s="148" t="s">
        <v>188</v>
      </c>
      <c r="E120" s="140" t="s">
        <v>491</v>
      </c>
    </row>
    <row r="121" spans="1:5">
      <c r="A121" s="146" t="s">
        <v>460</v>
      </c>
      <c r="B121" s="141" t="s">
        <v>313</v>
      </c>
      <c r="C121" s="141" t="s">
        <v>166</v>
      </c>
      <c r="D121" s="148" t="s">
        <v>190</v>
      </c>
      <c r="E121" s="140" t="s">
        <v>190</v>
      </c>
    </row>
    <row r="122" spans="1:5">
      <c r="A122" s="146" t="s">
        <v>461</v>
      </c>
      <c r="B122" s="141" t="s">
        <v>314</v>
      </c>
      <c r="C122" s="141" t="s">
        <v>286</v>
      </c>
      <c r="D122" s="148" t="s">
        <v>190</v>
      </c>
      <c r="E122" s="140" t="s">
        <v>190</v>
      </c>
    </row>
    <row r="123" spans="1:5">
      <c r="A123" s="146" t="s">
        <v>462</v>
      </c>
      <c r="B123" s="141" t="s">
        <v>315</v>
      </c>
      <c r="C123" s="141" t="s">
        <v>166</v>
      </c>
      <c r="D123" s="148" t="s">
        <v>190</v>
      </c>
      <c r="E123" s="140" t="s">
        <v>190</v>
      </c>
    </row>
    <row r="124" spans="1:5">
      <c r="A124" s="146" t="s">
        <v>463</v>
      </c>
      <c r="B124" s="141" t="s">
        <v>316</v>
      </c>
      <c r="C124" s="141" t="s">
        <v>166</v>
      </c>
      <c r="D124" s="148" t="s">
        <v>188</v>
      </c>
      <c r="E124" s="140" t="s">
        <v>491</v>
      </c>
    </row>
    <row r="125" spans="1:5">
      <c r="A125" s="146" t="s">
        <v>464</v>
      </c>
      <c r="B125" s="141" t="s">
        <v>317</v>
      </c>
      <c r="C125" s="141" t="s">
        <v>177</v>
      </c>
      <c r="D125" s="148" t="s">
        <v>188</v>
      </c>
      <c r="E125" s="140" t="s">
        <v>491</v>
      </c>
    </row>
    <row r="126" spans="1:5">
      <c r="A126" s="146" t="s">
        <v>465</v>
      </c>
      <c r="B126" s="141" t="s">
        <v>318</v>
      </c>
      <c r="C126" s="141" t="s">
        <v>177</v>
      </c>
      <c r="D126" s="148" t="s">
        <v>190</v>
      </c>
      <c r="E126" s="140" t="s">
        <v>190</v>
      </c>
    </row>
    <row r="127" spans="1:5">
      <c r="A127" s="146" t="s">
        <v>466</v>
      </c>
      <c r="B127" s="141" t="s">
        <v>319</v>
      </c>
      <c r="C127" s="141" t="s">
        <v>177</v>
      </c>
      <c r="D127" s="148" t="s">
        <v>184</v>
      </c>
      <c r="E127" s="140" t="s">
        <v>489</v>
      </c>
    </row>
    <row r="128" spans="1:5">
      <c r="A128" s="146" t="s">
        <v>467</v>
      </c>
      <c r="B128" s="141" t="s">
        <v>320</v>
      </c>
      <c r="C128" s="141" t="s">
        <v>166</v>
      </c>
      <c r="D128" s="148" t="s">
        <v>235</v>
      </c>
      <c r="E128" s="140"/>
    </row>
    <row r="129" spans="1:5">
      <c r="A129" s="146" t="s">
        <v>468</v>
      </c>
      <c r="B129" s="141" t="s">
        <v>321</v>
      </c>
      <c r="C129" s="141" t="s">
        <v>166</v>
      </c>
      <c r="D129" s="148" t="s">
        <v>190</v>
      </c>
      <c r="E129" s="140" t="s">
        <v>190</v>
      </c>
    </row>
    <row r="130" spans="1:5">
      <c r="A130" s="146" t="s">
        <v>469</v>
      </c>
      <c r="B130" s="141" t="s">
        <v>322</v>
      </c>
      <c r="C130" s="141" t="s">
        <v>166</v>
      </c>
      <c r="D130" s="148" t="s">
        <v>323</v>
      </c>
      <c r="E130" s="140"/>
    </row>
    <row r="131" spans="1:5">
      <c r="A131" s="146" t="s">
        <v>470</v>
      </c>
      <c r="B131" s="141" t="s">
        <v>324</v>
      </c>
      <c r="C131" s="141" t="s">
        <v>166</v>
      </c>
      <c r="D131" s="148" t="s">
        <v>184</v>
      </c>
      <c r="E131" s="140" t="s">
        <v>489</v>
      </c>
    </row>
    <row r="132" spans="1:5">
      <c r="A132" s="146" t="s">
        <v>471</v>
      </c>
      <c r="B132" s="141" t="s">
        <v>325</v>
      </c>
      <c r="C132" s="141" t="s">
        <v>166</v>
      </c>
      <c r="D132" s="148" t="s">
        <v>259</v>
      </c>
      <c r="E132" s="140" t="s">
        <v>492</v>
      </c>
    </row>
    <row r="133" spans="1:5">
      <c r="A133" s="146" t="s">
        <v>472</v>
      </c>
      <c r="B133" s="141" t="s">
        <v>326</v>
      </c>
      <c r="C133" s="141" t="s">
        <v>166</v>
      </c>
      <c r="D133" s="148" t="s">
        <v>165</v>
      </c>
      <c r="E133" s="140" t="s">
        <v>493</v>
      </c>
    </row>
    <row r="134" spans="1:5">
      <c r="A134" s="146" t="s">
        <v>473</v>
      </c>
      <c r="B134" s="141" t="s">
        <v>327</v>
      </c>
      <c r="C134" s="141" t="s">
        <v>177</v>
      </c>
      <c r="D134" s="148" t="s">
        <v>208</v>
      </c>
      <c r="E134" s="140"/>
    </row>
    <row r="135" spans="1:5">
      <c r="A135" s="146" t="s">
        <v>474</v>
      </c>
      <c r="B135" s="141" t="s">
        <v>328</v>
      </c>
      <c r="C135" s="141" t="s">
        <v>177</v>
      </c>
      <c r="D135" s="148" t="s">
        <v>188</v>
      </c>
      <c r="E135" s="140" t="s">
        <v>491</v>
      </c>
    </row>
    <row r="136" spans="1:5">
      <c r="A136" s="146" t="s">
        <v>475</v>
      </c>
      <c r="B136" s="141" t="s">
        <v>329</v>
      </c>
      <c r="C136" s="141" t="s">
        <v>166</v>
      </c>
      <c r="D136" s="148" t="s">
        <v>165</v>
      </c>
      <c r="E136" s="140" t="s">
        <v>493</v>
      </c>
    </row>
    <row r="137" spans="1:5">
      <c r="A137" s="146" t="s">
        <v>476</v>
      </c>
      <c r="B137" s="141" t="s">
        <v>330</v>
      </c>
      <c r="C137" s="141" t="s">
        <v>166</v>
      </c>
      <c r="D137" s="148" t="s">
        <v>168</v>
      </c>
      <c r="E137" s="140"/>
    </row>
    <row r="138" spans="1:5">
      <c r="A138" s="146" t="s">
        <v>477</v>
      </c>
      <c r="B138" s="141" t="s">
        <v>331</v>
      </c>
      <c r="C138" s="141" t="s">
        <v>166</v>
      </c>
      <c r="D138" s="148" t="s">
        <v>332</v>
      </c>
      <c r="E138" s="140"/>
    </row>
    <row r="139" spans="1:5">
      <c r="A139" s="146" t="s">
        <v>478</v>
      </c>
      <c r="B139" s="141" t="s">
        <v>333</v>
      </c>
      <c r="C139" s="141" t="s">
        <v>177</v>
      </c>
      <c r="D139" s="148" t="s">
        <v>208</v>
      </c>
      <c r="E139" s="140"/>
    </row>
    <row r="140" spans="1:5">
      <c r="A140" s="146" t="s">
        <v>479</v>
      </c>
      <c r="B140" s="141" t="s">
        <v>334</v>
      </c>
      <c r="C140" s="141" t="s">
        <v>166</v>
      </c>
      <c r="D140" s="148" t="s">
        <v>188</v>
      </c>
      <c r="E140" s="140" t="s">
        <v>491</v>
      </c>
    </row>
    <row r="141" spans="1:5">
      <c r="A141" s="146" t="s">
        <v>480</v>
      </c>
      <c r="B141" s="141" t="s">
        <v>335</v>
      </c>
      <c r="C141" s="141" t="s">
        <v>177</v>
      </c>
      <c r="D141" s="148" t="s">
        <v>199</v>
      </c>
      <c r="E141" s="140"/>
    </row>
    <row r="142" spans="1:5">
      <c r="A142" s="146" t="s">
        <v>481</v>
      </c>
      <c r="B142" s="141" t="s">
        <v>336</v>
      </c>
      <c r="C142" s="141" t="s">
        <v>166</v>
      </c>
      <c r="D142" s="148" t="s">
        <v>259</v>
      </c>
      <c r="E142" s="140" t="s">
        <v>492</v>
      </c>
    </row>
    <row r="143" spans="1:5">
      <c r="A143" s="146" t="s">
        <v>482</v>
      </c>
      <c r="B143" s="141" t="s">
        <v>337</v>
      </c>
      <c r="C143" s="141" t="s">
        <v>166</v>
      </c>
      <c r="D143" s="148" t="s">
        <v>184</v>
      </c>
      <c r="E143" s="140" t="s">
        <v>489</v>
      </c>
    </row>
    <row r="144" spans="1:5">
      <c r="A144" s="146" t="s">
        <v>483</v>
      </c>
      <c r="B144" s="141" t="s">
        <v>338</v>
      </c>
      <c r="C144" s="141" t="s">
        <v>166</v>
      </c>
      <c r="D144" s="148" t="s">
        <v>190</v>
      </c>
      <c r="E144" s="140" t="s">
        <v>190</v>
      </c>
    </row>
    <row r="145" spans="1:5">
      <c r="A145" s="146" t="s">
        <v>484</v>
      </c>
      <c r="B145" s="141" t="s">
        <v>339</v>
      </c>
      <c r="C145" s="141" t="s">
        <v>166</v>
      </c>
      <c r="D145" s="148" t="s">
        <v>184</v>
      </c>
      <c r="E145" s="140" t="s">
        <v>489</v>
      </c>
    </row>
    <row r="146" spans="1:5">
      <c r="A146" s="146" t="s">
        <v>485</v>
      </c>
      <c r="B146" s="141" t="s">
        <v>340</v>
      </c>
      <c r="C146" s="141" t="s">
        <v>177</v>
      </c>
      <c r="D146" s="148" t="s">
        <v>341</v>
      </c>
      <c r="E146" s="140"/>
    </row>
    <row r="147" spans="1:5">
      <c r="A147" s="146" t="s">
        <v>486</v>
      </c>
      <c r="B147" s="141" t="s">
        <v>342</v>
      </c>
      <c r="C147" s="141" t="s">
        <v>166</v>
      </c>
      <c r="D147" s="148" t="s">
        <v>165</v>
      </c>
      <c r="E147" s="140" t="s">
        <v>493</v>
      </c>
    </row>
    <row r="148" spans="1:5">
      <c r="E148" s="140"/>
    </row>
    <row r="149" spans="1:5">
      <c r="E149" s="140"/>
    </row>
    <row r="150" spans="1:5">
      <c r="E150" s="140"/>
    </row>
  </sheetData>
  <autoFilter ref="A1:N14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outlinePr summaryBelow="0" summaryRight="0"/>
  </sheetPr>
  <dimension ref="A1:Z987"/>
  <sheetViews>
    <sheetView workbookViewId="0">
      <selection activeCell="D25" sqref="D25"/>
    </sheetView>
  </sheetViews>
  <sheetFormatPr baseColWidth="10" defaultColWidth="12.625" defaultRowHeight="15" customHeight="1"/>
  <cols>
    <col min="1" max="1" width="13.375" customWidth="1"/>
    <col min="2" max="2" width="19.25" customWidth="1"/>
    <col min="3" max="3" width="38.5" customWidth="1"/>
    <col min="4" max="4" width="19" customWidth="1"/>
    <col min="5" max="5" width="14.125" customWidth="1"/>
    <col min="6" max="6" width="11.125" customWidth="1"/>
    <col min="7" max="7" width="15.625" customWidth="1"/>
  </cols>
  <sheetData>
    <row r="1" spans="1:17">
      <c r="A1" s="9" t="s">
        <v>59</v>
      </c>
      <c r="B1" s="9"/>
      <c r="C1" s="9" t="s">
        <v>25</v>
      </c>
    </row>
    <row r="2" spans="1:17">
      <c r="A2" s="9" t="s">
        <v>58</v>
      </c>
      <c r="B2" s="9"/>
      <c r="C2" s="1" t="s">
        <v>28</v>
      </c>
      <c r="E2" s="11">
        <v>43831</v>
      </c>
      <c r="G2" s="12" t="s">
        <v>151</v>
      </c>
    </row>
    <row r="3" spans="1:17">
      <c r="A3" s="9" t="s">
        <v>24</v>
      </c>
      <c r="B3" s="9"/>
      <c r="C3" s="1" t="s">
        <v>31</v>
      </c>
      <c r="E3" s="11">
        <v>43862</v>
      </c>
      <c r="G3" s="13">
        <v>43831</v>
      </c>
    </row>
    <row r="4" spans="1:17">
      <c r="A4" s="9" t="s">
        <v>27</v>
      </c>
      <c r="B4" s="9"/>
      <c r="C4" s="1" t="s">
        <v>34</v>
      </c>
      <c r="E4" s="11">
        <v>43891</v>
      </c>
      <c r="G4" s="13">
        <v>43934</v>
      </c>
    </row>
    <row r="5" spans="1:17">
      <c r="A5" s="14" t="s">
        <v>29</v>
      </c>
      <c r="B5" s="9"/>
      <c r="C5" s="1" t="s">
        <v>36</v>
      </c>
      <c r="E5" s="11">
        <v>43922</v>
      </c>
      <c r="G5" s="13">
        <v>43952</v>
      </c>
    </row>
    <row r="6" spans="1:17">
      <c r="A6" s="14" t="s">
        <v>33</v>
      </c>
      <c r="B6" s="9"/>
      <c r="C6" s="1" t="s">
        <v>38</v>
      </c>
      <c r="E6" s="11">
        <v>43952</v>
      </c>
      <c r="G6" s="13">
        <v>43959</v>
      </c>
    </row>
    <row r="7" spans="1:17">
      <c r="A7" s="14" t="s">
        <v>35</v>
      </c>
      <c r="B7" s="9"/>
      <c r="C7" s="1" t="s">
        <v>40</v>
      </c>
      <c r="E7" s="11">
        <v>43983</v>
      </c>
      <c r="G7" s="13">
        <v>43972</v>
      </c>
    </row>
    <row r="8" spans="1:17" ht="15.75" customHeight="1">
      <c r="A8" s="9" t="s">
        <v>37</v>
      </c>
      <c r="B8" s="9"/>
      <c r="C8" s="1" t="s">
        <v>60</v>
      </c>
      <c r="E8" s="11">
        <v>44013</v>
      </c>
      <c r="G8" s="13">
        <v>44026</v>
      </c>
    </row>
    <row r="9" spans="1:17" ht="15.75" customHeight="1">
      <c r="A9" s="14" t="s">
        <v>39</v>
      </c>
      <c r="B9" s="9"/>
      <c r="C9" s="1" t="s">
        <v>61</v>
      </c>
      <c r="E9" s="11">
        <v>44044</v>
      </c>
      <c r="G9" s="13">
        <v>44058</v>
      </c>
      <c r="K9" s="1" t="s">
        <v>41</v>
      </c>
    </row>
    <row r="10" spans="1:17" ht="15.75" customHeight="1">
      <c r="A10" s="53" t="s">
        <v>135</v>
      </c>
      <c r="B10" s="9"/>
      <c r="C10" s="1" t="s">
        <v>62</v>
      </c>
      <c r="E10" s="11">
        <v>44075</v>
      </c>
      <c r="G10" s="71">
        <v>44136</v>
      </c>
    </row>
    <row r="11" spans="1:17" ht="15.75" customHeight="1">
      <c r="B11" s="9"/>
      <c r="C11" s="1" t="s">
        <v>63</v>
      </c>
      <c r="E11" s="11">
        <v>44105</v>
      </c>
      <c r="G11" s="13">
        <v>44146</v>
      </c>
    </row>
    <row r="12" spans="1:17" ht="15.75" customHeight="1">
      <c r="B12" s="9"/>
      <c r="C12" s="1" t="s">
        <v>42</v>
      </c>
      <c r="E12" s="11">
        <v>44136</v>
      </c>
      <c r="G12" s="13">
        <v>44190</v>
      </c>
    </row>
    <row r="13" spans="1:17" ht="15.75" customHeight="1">
      <c r="B13" s="9"/>
      <c r="C13" s="1" t="s">
        <v>43</v>
      </c>
      <c r="E13" s="11">
        <v>44166</v>
      </c>
    </row>
    <row r="14" spans="1:17" ht="15.75" customHeight="1">
      <c r="B14" s="9"/>
      <c r="C14" s="1" t="s">
        <v>44</v>
      </c>
      <c r="Q14" t="s">
        <v>105</v>
      </c>
    </row>
    <row r="15" spans="1:17" ht="15.75" customHeight="1">
      <c r="B15" s="9"/>
      <c r="C15" s="1" t="s">
        <v>46</v>
      </c>
    </row>
    <row r="16" spans="1:17" ht="15.75" customHeight="1">
      <c r="B16" s="9"/>
      <c r="C16" s="47" t="s">
        <v>64</v>
      </c>
      <c r="D16" s="72" t="s">
        <v>154</v>
      </c>
    </row>
    <row r="17" spans="1:26" ht="15.75" customHeight="1">
      <c r="B17" s="9"/>
      <c r="C17" s="47" t="s">
        <v>65</v>
      </c>
      <c r="D17" s="9" t="s">
        <v>144</v>
      </c>
      <c r="E17" s="16"/>
      <c r="F17" s="16"/>
      <c r="G17" s="16"/>
      <c r="H17" s="16"/>
      <c r="I17" s="15"/>
      <c r="J17" s="15"/>
      <c r="K17" s="16"/>
      <c r="L17" s="16"/>
      <c r="M17" s="16"/>
      <c r="N17" s="16"/>
      <c r="O17" s="16"/>
      <c r="P17" s="16"/>
      <c r="Q17" s="16" t="s">
        <v>85</v>
      </c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5.75" customHeight="1">
      <c r="A18" s="142"/>
      <c r="B18" s="9"/>
      <c r="C18" s="47" t="s">
        <v>66</v>
      </c>
      <c r="D18" s="9" t="s">
        <v>146</v>
      </c>
      <c r="Q18" t="s">
        <v>86</v>
      </c>
    </row>
    <row r="19" spans="1:26" ht="15.75" customHeight="1">
      <c r="A19" s="142"/>
      <c r="B19" s="9"/>
      <c r="C19" s="47" t="s">
        <v>67</v>
      </c>
      <c r="D19" s="70" t="s">
        <v>147</v>
      </c>
      <c r="Q19" t="s">
        <v>87</v>
      </c>
    </row>
    <row r="20" spans="1:26" ht="15.75" customHeight="1">
      <c r="A20" s="142"/>
      <c r="B20" s="9"/>
      <c r="C20" s="47" t="s">
        <v>68</v>
      </c>
      <c r="D20" s="70" t="s">
        <v>145</v>
      </c>
    </row>
    <row r="21" spans="1:26" ht="15.75" customHeight="1">
      <c r="A21" s="142"/>
      <c r="B21" s="9"/>
      <c r="C21" s="47" t="s">
        <v>69</v>
      </c>
      <c r="Q21" t="s">
        <v>88</v>
      </c>
    </row>
    <row r="22" spans="1:26" ht="15.75" customHeight="1">
      <c r="A22" s="142"/>
      <c r="B22" s="9"/>
      <c r="C22" s="47" t="s">
        <v>70</v>
      </c>
      <c r="Q22" t="s">
        <v>89</v>
      </c>
    </row>
    <row r="23" spans="1:26" ht="15.75" customHeight="1">
      <c r="A23" s="142"/>
      <c r="B23" s="9"/>
      <c r="C23" s="47" t="s">
        <v>71</v>
      </c>
      <c r="Q23" t="s">
        <v>90</v>
      </c>
    </row>
    <row r="24" spans="1:26" ht="15.75" customHeight="1">
      <c r="A24" s="142"/>
      <c r="B24" s="9"/>
      <c r="C24" s="47" t="s">
        <v>73</v>
      </c>
      <c r="Q24" t="s">
        <v>91</v>
      </c>
    </row>
    <row r="25" spans="1:26" ht="15.75" customHeight="1">
      <c r="A25" s="142"/>
      <c r="B25" s="9"/>
      <c r="C25" s="47" t="s">
        <v>72</v>
      </c>
      <c r="Q25" t="s">
        <v>92</v>
      </c>
    </row>
    <row r="26" spans="1:26" ht="15.75" customHeight="1">
      <c r="A26" s="142"/>
      <c r="C26" s="47" t="s">
        <v>74</v>
      </c>
      <c r="Q26" t="s">
        <v>93</v>
      </c>
    </row>
    <row r="27" spans="1:26" ht="15.75" customHeight="1">
      <c r="A27" s="142"/>
      <c r="C27" s="47" t="s">
        <v>75</v>
      </c>
      <c r="Q27" t="s">
        <v>94</v>
      </c>
    </row>
    <row r="28" spans="1:26" ht="15.75" customHeight="1">
      <c r="A28" s="142"/>
      <c r="C28" s="47" t="s">
        <v>76</v>
      </c>
      <c r="Q28" t="s">
        <v>95</v>
      </c>
    </row>
    <row r="29" spans="1:26" ht="15.75" customHeight="1">
      <c r="C29" s="47" t="s">
        <v>77</v>
      </c>
      <c r="Q29" t="s">
        <v>96</v>
      </c>
    </row>
    <row r="30" spans="1:26" ht="15.75" customHeight="1">
      <c r="C30" s="47" t="s">
        <v>78</v>
      </c>
      <c r="Q30" t="s">
        <v>97</v>
      </c>
    </row>
    <row r="31" spans="1:26" ht="15.75" customHeight="1">
      <c r="C31" s="47" t="s">
        <v>79</v>
      </c>
      <c r="Q31" t="s">
        <v>98</v>
      </c>
    </row>
    <row r="32" spans="1:26" ht="15.75" customHeight="1">
      <c r="C32" s="47" t="s">
        <v>80</v>
      </c>
    </row>
    <row r="33" spans="3:17" ht="15.75" customHeight="1">
      <c r="C33" s="47" t="s">
        <v>81</v>
      </c>
      <c r="Q33" t="s">
        <v>99</v>
      </c>
    </row>
    <row r="34" spans="3:17" ht="15.75" customHeight="1">
      <c r="C34" s="47" t="s">
        <v>82</v>
      </c>
      <c r="Q34" t="s">
        <v>100</v>
      </c>
    </row>
    <row r="35" spans="3:17" ht="15.75" customHeight="1">
      <c r="C35" s="1"/>
      <c r="Q35" t="s">
        <v>101</v>
      </c>
    </row>
    <row r="36" spans="3:17" ht="15.75" customHeight="1">
      <c r="C36" s="1"/>
      <c r="Q36" t="s">
        <v>102</v>
      </c>
    </row>
    <row r="37" spans="3:17" ht="15.75" customHeight="1">
      <c r="C37" s="1"/>
      <c r="Q37" t="s">
        <v>103</v>
      </c>
    </row>
    <row r="38" spans="3:17" ht="15.75" customHeight="1">
      <c r="Q38" t="s">
        <v>104</v>
      </c>
    </row>
    <row r="39" spans="3:17" ht="15.75" customHeight="1"/>
    <row r="40" spans="3:17" ht="15.75" customHeight="1"/>
    <row r="41" spans="3:17" ht="15.75" customHeight="1"/>
    <row r="42" spans="3:17" ht="15.75" customHeight="1"/>
    <row r="43" spans="3:17" ht="15.75" customHeight="1"/>
    <row r="44" spans="3:17" ht="15.75" customHeight="1"/>
    <row r="45" spans="3:17" ht="15.75" customHeight="1"/>
    <row r="46" spans="3:17" ht="15.75" customHeight="1"/>
    <row r="47" spans="3:17" ht="15.75" customHeight="1"/>
    <row r="48" spans="3:17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C1000"/>
  <sheetViews>
    <sheetView topLeftCell="AO1" workbookViewId="0">
      <pane ySplit="8" topLeftCell="A30" activePane="bottomLeft" state="frozen"/>
      <selection pane="bottomLeft" activeCell="AU6" sqref="AU6"/>
    </sheetView>
  </sheetViews>
  <sheetFormatPr baseColWidth="10" defaultColWidth="12.625" defaultRowHeight="15" customHeight="1" outlineLevelCol="1"/>
  <cols>
    <col min="1" max="1" width="23.625" style="121" customWidth="1"/>
    <col min="2" max="2" width="8.5" style="121" customWidth="1"/>
    <col min="3" max="3" width="18" style="121" customWidth="1"/>
    <col min="4" max="4" width="5.375" style="121" customWidth="1"/>
    <col min="5" max="5" width="5.375" style="121" hidden="1" customWidth="1" outlineLevel="1"/>
    <col min="6" max="6" width="5.5" style="121" customWidth="1" collapsed="1"/>
    <col min="7" max="7" width="6" style="121" customWidth="1"/>
    <col min="8" max="8" width="4.75" style="121" customWidth="1" outlineLevel="1"/>
    <col min="9" max="9" width="4.875" style="121" customWidth="1" outlineLevel="1"/>
    <col min="10" max="12" width="4.75" style="121" customWidth="1" outlineLevel="1"/>
    <col min="13" max="13" width="5.25" style="121" customWidth="1" outlineLevel="1"/>
    <col min="14" max="16" width="5.625" style="121" customWidth="1" outlineLevel="1"/>
    <col min="17" max="38" width="8.625" style="121" customWidth="1"/>
    <col min="39" max="39" width="6.5" style="121" customWidth="1"/>
    <col min="40" max="40" width="15.875" style="121" customWidth="1"/>
    <col min="41" max="41" width="6.5" style="121" customWidth="1"/>
    <col min="42" max="42" width="15.875" style="121" customWidth="1"/>
    <col min="43" max="50" width="9.375" style="121" customWidth="1"/>
    <col min="51" max="52" width="12.625" style="121"/>
    <col min="53" max="53" width="26.75" style="121" customWidth="1"/>
    <col min="54" max="54" width="12.625" style="156"/>
    <col min="55" max="16384" width="12.625" style="121"/>
  </cols>
  <sheetData>
    <row r="1" spans="1:55" ht="15.75">
      <c r="A1" s="3" t="s">
        <v>143</v>
      </c>
      <c r="B1" s="4" t="s">
        <v>0</v>
      </c>
      <c r="C1" s="50">
        <v>43952</v>
      </c>
      <c r="O1" s="4"/>
      <c r="P1" s="4"/>
      <c r="Q1" s="4" t="s">
        <v>6</v>
      </c>
      <c r="R1" s="162"/>
      <c r="S1" s="163"/>
      <c r="T1" s="163"/>
      <c r="U1" s="3"/>
      <c r="V1" s="3"/>
      <c r="W1" s="5" t="s">
        <v>14</v>
      </c>
      <c r="X1" s="6"/>
      <c r="Y1" s="6"/>
      <c r="Z1" s="3"/>
      <c r="AA1" s="3"/>
      <c r="AB1" s="9"/>
      <c r="AC1" s="9"/>
      <c r="AD1" s="9"/>
      <c r="AE1" s="9"/>
      <c r="AF1" s="9"/>
      <c r="AG1" s="9"/>
      <c r="AH1" s="9"/>
      <c r="AI1" s="9"/>
      <c r="AJ1" s="9"/>
      <c r="AK1" s="3"/>
      <c r="AL1" s="1"/>
      <c r="AN1" s="9"/>
      <c r="AP1" s="9"/>
      <c r="AQ1" s="9"/>
      <c r="AR1" s="9"/>
      <c r="AS1" s="9"/>
      <c r="AT1" s="9"/>
      <c r="AU1" s="9"/>
      <c r="AV1" s="9"/>
      <c r="AW1" s="9"/>
      <c r="AX1" s="9"/>
    </row>
    <row r="2" spans="1:55">
      <c r="A2" s="9"/>
      <c r="B2" s="9"/>
      <c r="C2" s="9"/>
      <c r="D2" s="9"/>
      <c r="E2" s="9"/>
      <c r="F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8"/>
      <c r="AC2" s="9"/>
      <c r="AD2" s="9"/>
      <c r="AE2" s="9"/>
      <c r="AF2" s="9"/>
      <c r="AG2" s="9"/>
      <c r="AH2" s="9"/>
      <c r="AI2" s="9"/>
      <c r="AJ2" s="9"/>
      <c r="AK2" s="9"/>
      <c r="AL2" s="1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spans="1:55">
      <c r="A3" s="7" t="s">
        <v>152</v>
      </c>
      <c r="B3" s="44" t="str">
        <f>IFERROR(VLOOKUP(B4,'Liste des onglets'!$A$2:$B$59,2,FALSE),"")</f>
        <v/>
      </c>
      <c r="C3" s="70"/>
      <c r="D3" s="70"/>
      <c r="E3" s="70"/>
      <c r="F3" s="7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1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spans="1:55" ht="15.75">
      <c r="A4" s="3" t="s">
        <v>153</v>
      </c>
      <c r="B4" s="45"/>
      <c r="C4" s="46"/>
      <c r="D4" s="46"/>
      <c r="E4" s="46"/>
      <c r="F4" s="46"/>
      <c r="H4" s="3"/>
      <c r="I4" s="9"/>
      <c r="J4" s="9"/>
      <c r="K4" s="9"/>
      <c r="L4" s="9"/>
      <c r="M4" s="9"/>
      <c r="N4" s="3"/>
      <c r="O4" s="3"/>
      <c r="P4" s="3"/>
      <c r="Q4" s="3"/>
      <c r="R4" s="3"/>
      <c r="U4" s="3"/>
      <c r="V4" s="3"/>
      <c r="W4" s="3"/>
      <c r="X4" s="3"/>
      <c r="Y4" s="3"/>
      <c r="Z4" s="3"/>
      <c r="AA4" s="3"/>
      <c r="AB4" s="9"/>
      <c r="AC4" s="9"/>
      <c r="AD4" s="9"/>
      <c r="AE4" s="9"/>
      <c r="AF4" s="9"/>
      <c r="AG4" s="9"/>
      <c r="AH4" s="9"/>
      <c r="AI4" s="9"/>
      <c r="AJ4" s="9"/>
      <c r="AL4" s="1"/>
      <c r="AM4" s="3"/>
      <c r="AN4" s="9"/>
      <c r="AO4" s="3"/>
      <c r="AP4" s="9"/>
      <c r="AQ4" s="9"/>
      <c r="AR4" s="9"/>
      <c r="AS4" s="9"/>
      <c r="AT4" s="9"/>
      <c r="AU4" s="9"/>
      <c r="AV4" s="9"/>
      <c r="AW4" s="9"/>
      <c r="AX4" s="9"/>
    </row>
    <row r="5" spans="1:5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1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spans="1:55" ht="28.5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5" ht="15" customHeight="1">
      <c r="A7" s="164" t="s">
        <v>26</v>
      </c>
      <c r="B7" s="166" t="s">
        <v>30</v>
      </c>
      <c r="C7" s="10"/>
      <c r="D7" s="10"/>
      <c r="E7" s="10"/>
      <c r="F7" s="10"/>
      <c r="G7" s="10"/>
      <c r="H7" s="10"/>
      <c r="I7" s="10"/>
      <c r="J7" s="10"/>
      <c r="K7" s="10" t="s">
        <v>148</v>
      </c>
      <c r="L7" s="10" t="s">
        <v>111</v>
      </c>
      <c r="M7" s="10" t="s">
        <v>112</v>
      </c>
      <c r="N7" s="10" t="s">
        <v>150</v>
      </c>
      <c r="O7" s="10" t="s">
        <v>109</v>
      </c>
      <c r="P7" s="10" t="s">
        <v>110</v>
      </c>
      <c r="Q7" s="10" t="s">
        <v>113</v>
      </c>
      <c r="R7" s="10" t="s">
        <v>114</v>
      </c>
      <c r="S7" s="10" t="s">
        <v>115</v>
      </c>
      <c r="T7" s="10" t="s">
        <v>116</v>
      </c>
      <c r="U7" s="10" t="s">
        <v>149</v>
      </c>
      <c r="V7" s="10" t="s">
        <v>117</v>
      </c>
      <c r="W7" s="10" t="s">
        <v>118</v>
      </c>
      <c r="X7" s="10" t="s">
        <v>119</v>
      </c>
      <c r="Y7" s="10" t="s">
        <v>120</v>
      </c>
      <c r="Z7" s="10" t="s">
        <v>121</v>
      </c>
      <c r="AA7" s="10" t="s">
        <v>122</v>
      </c>
      <c r="AB7" s="10" t="s">
        <v>123</v>
      </c>
      <c r="AC7" s="10" t="s">
        <v>124</v>
      </c>
      <c r="AD7" s="10" t="s">
        <v>125</v>
      </c>
      <c r="AE7" s="10" t="s">
        <v>126</v>
      </c>
      <c r="AF7" s="10" t="s">
        <v>127</v>
      </c>
      <c r="AG7" s="10" t="s">
        <v>128</v>
      </c>
      <c r="AH7" s="10" t="s">
        <v>129</v>
      </c>
      <c r="AI7" s="10" t="s">
        <v>130</v>
      </c>
      <c r="AJ7" s="10" t="s">
        <v>131</v>
      </c>
      <c r="AK7" s="10" t="s">
        <v>132</v>
      </c>
      <c r="AL7" s="10"/>
      <c r="AM7" s="160" t="s">
        <v>49</v>
      </c>
      <c r="AN7" s="161"/>
      <c r="AO7" s="160" t="s">
        <v>49</v>
      </c>
      <c r="AP7" s="161"/>
      <c r="AQ7" s="9"/>
      <c r="AR7" s="9"/>
      <c r="AS7" s="9"/>
      <c r="AT7" s="9"/>
      <c r="AU7" s="9"/>
      <c r="AV7" s="9"/>
      <c r="AW7" s="9"/>
      <c r="AX7" s="9"/>
    </row>
    <row r="8" spans="1:55" ht="60.75" customHeight="1">
      <c r="A8" s="165"/>
      <c r="B8" s="165"/>
      <c r="C8" s="122" t="s">
        <v>32</v>
      </c>
      <c r="D8" s="122" t="s">
        <v>141</v>
      </c>
      <c r="E8" s="122" t="s">
        <v>142</v>
      </c>
      <c r="F8" s="122" t="s">
        <v>134</v>
      </c>
      <c r="G8" s="51" t="s">
        <v>136</v>
      </c>
      <c r="H8" s="61" t="s">
        <v>137</v>
      </c>
      <c r="I8" s="62" t="s">
        <v>138</v>
      </c>
      <c r="J8" s="63" t="s">
        <v>139</v>
      </c>
      <c r="K8" s="55" t="s">
        <v>133</v>
      </c>
      <c r="L8" s="43" t="s">
        <v>1</v>
      </c>
      <c r="M8" s="43" t="s">
        <v>2</v>
      </c>
      <c r="N8" s="43" t="s">
        <v>140</v>
      </c>
      <c r="O8" s="43" t="s">
        <v>3</v>
      </c>
      <c r="P8" s="43" t="s">
        <v>4</v>
      </c>
      <c r="Q8" s="48" t="s">
        <v>5</v>
      </c>
      <c r="R8" s="48" t="s">
        <v>7</v>
      </c>
      <c r="S8" s="48" t="s">
        <v>45</v>
      </c>
      <c r="T8" s="48" t="s">
        <v>8</v>
      </c>
      <c r="U8" s="48" t="s">
        <v>9</v>
      </c>
      <c r="V8" s="48" t="s">
        <v>10</v>
      </c>
      <c r="W8" s="48" t="s">
        <v>11</v>
      </c>
      <c r="X8" s="48" t="s">
        <v>12</v>
      </c>
      <c r="Y8" s="48" t="s">
        <v>13</v>
      </c>
      <c r="Z8" s="48" t="s">
        <v>15</v>
      </c>
      <c r="AA8" s="48" t="s">
        <v>47</v>
      </c>
      <c r="AB8" s="48" t="s">
        <v>16</v>
      </c>
      <c r="AC8" s="48" t="s">
        <v>17</v>
      </c>
      <c r="AD8" s="48" t="s">
        <v>48</v>
      </c>
      <c r="AE8" s="48" t="s">
        <v>18</v>
      </c>
      <c r="AF8" s="48" t="s">
        <v>19</v>
      </c>
      <c r="AG8" s="48" t="s">
        <v>20</v>
      </c>
      <c r="AH8" s="48" t="s">
        <v>21</v>
      </c>
      <c r="AI8" s="48" t="s">
        <v>22</v>
      </c>
      <c r="AJ8" s="49" t="s">
        <v>83</v>
      </c>
      <c r="AK8" s="49" t="s">
        <v>84</v>
      </c>
      <c r="AL8" s="123" t="s">
        <v>159</v>
      </c>
      <c r="AM8" s="17" t="s">
        <v>50</v>
      </c>
      <c r="AN8" s="17" t="s">
        <v>51</v>
      </c>
      <c r="AO8" s="17" t="s">
        <v>50</v>
      </c>
      <c r="AP8" s="17" t="s">
        <v>51</v>
      </c>
      <c r="AQ8" s="9"/>
      <c r="AR8" s="9"/>
      <c r="AS8" s="9"/>
      <c r="AT8" s="9"/>
      <c r="AU8" s="9"/>
      <c r="AV8" s="9"/>
      <c r="AW8" s="9"/>
      <c r="AX8" s="9"/>
      <c r="AZ8" s="52" t="s">
        <v>499</v>
      </c>
    </row>
    <row r="9" spans="1:55">
      <c r="A9" s="18">
        <f>C1</f>
        <v>43952</v>
      </c>
      <c r="B9" s="19">
        <v>0</v>
      </c>
      <c r="C9" s="19" t="s">
        <v>33</v>
      </c>
      <c r="D9" s="64" t="str">
        <f>IF(WEEKDAY(A9,1)=1,IF(SUM(B9)-35&lt;0,0,SUM(B9)-35),"")</f>
        <v/>
      </c>
      <c r="E9" s="64">
        <f>IF(WEEKDAY(A9,1)=1,SUM(F9:G9),0)</f>
        <v>0</v>
      </c>
      <c r="F9" s="19"/>
      <c r="G9" s="54"/>
      <c r="H9" s="57" t="str">
        <f>IF(WEEKDAY(A9,1)=1,IF(SUM(F9:G9)&lt;D9,0,SUM(F9:G9)-D9),"")</f>
        <v/>
      </c>
      <c r="I9" s="56" t="str">
        <f t="shared" ref="I9:I36" si="0">IF(WEEKDAY(A9,1)=1,IF(AND(E9&lt;&gt;"",E9&gt;=D9),IF(D9&gt;8,8,D9),0),"")</f>
        <v/>
      </c>
      <c r="J9" s="66" t="str">
        <f>IF(WEEKDAY(A9,1)=1,IF(AND(D9&gt;8,E9&gt;8),D9-8,0),"")</f>
        <v/>
      </c>
      <c r="K9" s="69" t="str">
        <f>IF(WEEKDAY(A9,1)=1,IF(SUM(F9)&gt;H9,H9,0),"")</f>
        <v/>
      </c>
      <c r="L9" s="21" t="str">
        <f>IF(WEEKDAY(A9,1)=1,IF(SUM(F9)-K9&gt;I9,I9,SUM(F9)-K9),"")</f>
        <v/>
      </c>
      <c r="M9" s="21" t="str">
        <f>IF(WEEKDAY(A9,1)=1,IF(SUM(F9)-K9-L9&gt;J9,J9,SUM(F9)-K9-L9),"")</f>
        <v/>
      </c>
      <c r="N9" s="20" t="str">
        <f>IF(WEEKDAY(A9,1)=1,IF(SUM(G9)&gt;H9,H9-K9,""),"")</f>
        <v/>
      </c>
      <c r="O9" s="21" t="str">
        <f>IF(WEEKDAY(A9,1)=1,IF(SUM(G9)&gt;I9,I9-L9,IF(I9&gt;L9,MIN(SUM(G9),I9-L9),0)),"")</f>
        <v/>
      </c>
      <c r="P9" s="21" t="str">
        <f>IF(WEEKDAY(A9,1)=1,IF(SUM(G9)&gt;=J9-M9,J9-M9,""),"")</f>
        <v/>
      </c>
      <c r="Q9" s="21">
        <f t="shared" ref="Q9:Q39" si="1">IF(C9="nuit habituelle",B9,0)</f>
        <v>0</v>
      </c>
      <c r="R9" s="21">
        <f t="shared" ref="R9:R39" si="2">IF(C9="nuit exceptionnelle",B9,0)</f>
        <v>0</v>
      </c>
      <c r="S9" s="21">
        <f t="shared" ref="S9:S39" si="3">IF(WEEKDAY(A9)=1,B9,0)</f>
        <v>0</v>
      </c>
      <c r="T9" s="21">
        <f t="shared" ref="T9:T39" si="4">IF(COUNTIF($A$51:$A$60,A9)&gt;0,B9,0)</f>
        <v>0</v>
      </c>
      <c r="U9" s="22">
        <f t="shared" ref="U9:U39" si="5">IF(B9&gt;4,IF(C9="jour",1,0),0)</f>
        <v>0</v>
      </c>
      <c r="V9" s="21">
        <f t="shared" ref="V9:V39" si="6">IF(AND(U9=0,B9&gt;0),IF(OR(C9="Nuit exceptionnelle",C9="Nuit Habituelle"),1,0),0)</f>
        <v>0</v>
      </c>
      <c r="W9" s="21">
        <f t="shared" ref="W9:W39" si="7">IF(AND(U9=0,B9&gt;4),IF(OR(C9="Après-midi",C9="Matin",C9="jour"),1,0),0)</f>
        <v>0</v>
      </c>
      <c r="X9" s="23"/>
      <c r="Y9" s="22"/>
      <c r="Z9" s="22"/>
      <c r="AA9" s="22"/>
      <c r="AB9" s="22"/>
      <c r="AC9" s="22"/>
      <c r="AD9" s="23"/>
      <c r="AE9" s="22"/>
      <c r="AF9" s="22"/>
      <c r="AG9" s="22"/>
      <c r="AH9" s="23"/>
      <c r="AI9" s="22"/>
      <c r="AJ9" s="22"/>
      <c r="AK9" s="22"/>
      <c r="AL9" s="124"/>
      <c r="AM9" s="23"/>
      <c r="AN9" s="23"/>
      <c r="AO9" s="23"/>
      <c r="AP9" s="23"/>
      <c r="AQ9" s="9"/>
      <c r="AR9" s="9"/>
      <c r="AS9" s="9"/>
      <c r="AT9" s="9"/>
      <c r="AU9" s="9"/>
      <c r="AV9" s="9"/>
      <c r="AW9" s="9"/>
      <c r="AX9" s="9"/>
      <c r="AZ9" s="155" t="str">
        <f>$B$3</f>
        <v/>
      </c>
      <c r="BA9" s="155">
        <f>$B$4</f>
        <v>0</v>
      </c>
      <c r="BB9" s="154" t="str">
        <f>K$7</f>
        <v>BHP01</v>
      </c>
      <c r="BC9" s="153">
        <f ca="1">IFERROR(HLOOKUP(BB9,INDIRECT("'"&amp;$BA9&amp;"'!K7:AK40"),34,0),0)</f>
        <v>0</v>
      </c>
    </row>
    <row r="10" spans="1:55">
      <c r="A10" s="18">
        <f t="shared" ref="A10:A36" si="8">A9+1</f>
        <v>43953</v>
      </c>
      <c r="B10" s="19">
        <v>10</v>
      </c>
      <c r="C10" s="19" t="s">
        <v>23</v>
      </c>
      <c r="D10" s="64" t="str">
        <f t="shared" ref="D10:D16" si="9">IF(WEEKDAY(A10,1)=1,IF(SUM(B4:B10)-35&lt;0,0,SUM(B4:B10)-35),"")</f>
        <v/>
      </c>
      <c r="E10" s="64" t="str">
        <f>IF(WEEKDAY(A10,1)=1,SUM(F4:G10),"")</f>
        <v/>
      </c>
      <c r="F10" s="19">
        <v>3</v>
      </c>
      <c r="G10" s="54"/>
      <c r="H10" s="57" t="str">
        <f>IF(WEEKDAY(A10,1)=1,IF(SUM(F4:G10)&lt;D10,0,SUM(F4:G10)-D10),"")</f>
        <v/>
      </c>
      <c r="I10" s="56" t="str">
        <f t="shared" si="0"/>
        <v/>
      </c>
      <c r="J10" s="66" t="str">
        <f>IF(WEEKDAY(A10,1)=1,IF(AND(D10&gt;8,E10&gt;8),D10-8,0),"")</f>
        <v/>
      </c>
      <c r="K10" s="69" t="str">
        <f>IF(WEEKDAY(A10,1)=1,IF(SUM(F4:F10)&gt;H10,H10,0),"")</f>
        <v/>
      </c>
      <c r="L10" s="21" t="str">
        <f>IF(WEEKDAY(A10,1)=1,IF(SUM(F4:F10)-K10&gt;I10,I10,SUM(F4:F10)-K10),"")</f>
        <v/>
      </c>
      <c r="M10" s="21" t="str">
        <f>IF(WEEKDAY(A10,1)=1,IF(SUM(F4:F10)-K10-L10&gt;J10,J10,SUM(F4:F10)-K10-L10),"")</f>
        <v/>
      </c>
      <c r="N10" s="20" t="str">
        <f>IF(WEEKDAY(A10,1)=1,IF(SUM(G5:G10)&gt;H10,H10-K10,""),"")</f>
        <v/>
      </c>
      <c r="O10" s="21" t="str">
        <f>IF(WEEKDAY(A10,1)=1,IF(SUM(G5:G10)&gt;I10,I10-L10,IF(I10&gt;L10,MIN(SUM(G5:G10),I10-L10),0)),"")</f>
        <v/>
      </c>
      <c r="P10" s="21" t="str">
        <f>IF(WEEKDAY(A10,1)=1,IF(SUM(G5:G10)&gt;=J10-M10,J10-M10,""),"")</f>
        <v/>
      </c>
      <c r="Q10" s="21">
        <f t="shared" si="1"/>
        <v>0</v>
      </c>
      <c r="R10" s="21">
        <f t="shared" si="2"/>
        <v>0</v>
      </c>
      <c r="S10" s="21">
        <f t="shared" si="3"/>
        <v>0</v>
      </c>
      <c r="T10" s="21">
        <f t="shared" si="4"/>
        <v>0</v>
      </c>
      <c r="U10" s="22">
        <f t="shared" si="5"/>
        <v>1</v>
      </c>
      <c r="V10" s="21">
        <f t="shared" si="6"/>
        <v>0</v>
      </c>
      <c r="W10" s="21">
        <f t="shared" si="7"/>
        <v>0</v>
      </c>
      <c r="X10" s="23"/>
      <c r="Y10" s="22"/>
      <c r="Z10" s="22"/>
      <c r="AA10" s="22"/>
      <c r="AB10" s="22"/>
      <c r="AC10" s="22"/>
      <c r="AD10" s="23"/>
      <c r="AE10" s="22"/>
      <c r="AF10" s="22"/>
      <c r="AG10" s="22"/>
      <c r="AH10" s="23"/>
      <c r="AI10" s="22"/>
      <c r="AJ10" s="22"/>
      <c r="AK10" s="22"/>
      <c r="AL10" s="124"/>
      <c r="AM10" s="23"/>
      <c r="AN10" s="23"/>
      <c r="AO10" s="23"/>
      <c r="AP10" s="23"/>
      <c r="AQ10" s="9"/>
      <c r="AR10" s="9"/>
      <c r="AS10" s="9"/>
      <c r="AT10" s="9"/>
      <c r="AU10" s="9"/>
      <c r="AV10" s="9"/>
      <c r="AW10" s="9"/>
      <c r="AX10" s="9"/>
      <c r="AZ10" s="155" t="str">
        <f t="shared" ref="AZ10:AZ35" si="10">$B$3</f>
        <v/>
      </c>
      <c r="BA10" s="155">
        <f t="shared" ref="BA10:BA35" si="11">$B$4</f>
        <v>0</v>
      </c>
      <c r="BB10" s="154" t="str">
        <f>L$7</f>
        <v>BHP02</v>
      </c>
      <c r="BC10" s="153">
        <f t="shared" ref="BC10:BC35" ca="1" si="12">IFERROR(HLOOKUP(BB10,INDIRECT("'"&amp;$BA10&amp;"'!K7:AK40"),34,0),0)</f>
        <v>0</v>
      </c>
    </row>
    <row r="11" spans="1:55">
      <c r="A11" s="18">
        <f t="shared" si="8"/>
        <v>43954</v>
      </c>
      <c r="B11" s="19">
        <v>10</v>
      </c>
      <c r="C11" s="19" t="s">
        <v>27</v>
      </c>
      <c r="D11" s="64">
        <f t="shared" si="9"/>
        <v>0</v>
      </c>
      <c r="E11" s="64">
        <f>IF(WEEKDAY(A11,1)=1,SUM(F5:G11),"")</f>
        <v>6</v>
      </c>
      <c r="F11" s="19">
        <v>3</v>
      </c>
      <c r="G11" s="54"/>
      <c r="H11" s="57">
        <f>IF(WEEKDAY(A11,1)=1,IF(SUM(F5:G11)&lt;D11,0,SUM(F5:G11)-D11),"")</f>
        <v>6</v>
      </c>
      <c r="I11" s="56">
        <f t="shared" si="0"/>
        <v>0</v>
      </c>
      <c r="J11" s="66">
        <f t="shared" ref="J11:J39" si="13">IF(WEEKDAY(A11,1)=1,IF(AND(D11&gt;8,E11&gt;8),D11-8,0),"")</f>
        <v>0</v>
      </c>
      <c r="K11" s="69">
        <f>IF(WEEKDAY(A11,1)=1,IF(SUM(F5:F11)&gt;H11,H11,0),"")</f>
        <v>0</v>
      </c>
      <c r="L11" s="21">
        <f>IF(WEEKDAY(A11,1)=1,IF(SUM(F5:F11)-K11&gt;I11,I11,SUM(F5:F11)-K11),"")</f>
        <v>0</v>
      </c>
      <c r="M11" s="21">
        <f>IF(WEEKDAY(A11,1)=1,IF(SUM(F5:F11)-K11-L11&gt;J11,J11,SUM(F5:F11)-K11-L11),"")</f>
        <v>0</v>
      </c>
      <c r="N11" s="20" t="str">
        <f>IF(WEEKDAY(A11,1)=1,IF(SUM(G5:G11)&gt;H11,H11-K11,""),"")</f>
        <v/>
      </c>
      <c r="O11" s="21">
        <f>IF(WEEKDAY(A11,1)=1,IF(SUM(G5:G11)&gt;I11,I11-L11,IF(I11&gt;L11,MIN(SUM(G5:G11),I11-L11),0)),"")</f>
        <v>0</v>
      </c>
      <c r="P11" s="21">
        <f>IF(WEEKDAY(A11,1)=1,IF(SUM(G5:G11)&gt;=J11-M11,J11-M11,""),"")</f>
        <v>0</v>
      </c>
      <c r="Q11" s="21">
        <f t="shared" si="1"/>
        <v>0</v>
      </c>
      <c r="R11" s="21">
        <f t="shared" si="2"/>
        <v>0</v>
      </c>
      <c r="S11" s="21">
        <f t="shared" si="3"/>
        <v>10</v>
      </c>
      <c r="T11" s="21">
        <f t="shared" si="4"/>
        <v>0</v>
      </c>
      <c r="U11" s="22">
        <f t="shared" si="5"/>
        <v>0</v>
      </c>
      <c r="V11" s="21">
        <f t="shared" si="6"/>
        <v>0</v>
      </c>
      <c r="W11" s="21">
        <f t="shared" si="7"/>
        <v>1</v>
      </c>
      <c r="X11" s="23"/>
      <c r="Y11" s="22"/>
      <c r="Z11" s="22"/>
      <c r="AA11" s="22"/>
      <c r="AB11" s="22"/>
      <c r="AC11" s="22"/>
      <c r="AD11" s="23"/>
      <c r="AE11" s="22"/>
      <c r="AF11" s="22"/>
      <c r="AG11" s="22"/>
      <c r="AH11" s="23"/>
      <c r="AI11" s="22"/>
      <c r="AJ11" s="22"/>
      <c r="AK11" s="22"/>
      <c r="AL11" s="124"/>
      <c r="AM11" s="23">
        <v>3.5</v>
      </c>
      <c r="AN11" s="25" t="s">
        <v>25</v>
      </c>
      <c r="AO11" s="23">
        <v>3.5</v>
      </c>
      <c r="AP11" s="25" t="s">
        <v>31</v>
      </c>
      <c r="AQ11" s="9"/>
      <c r="AR11" s="9"/>
      <c r="AS11" s="9"/>
      <c r="AT11" s="9"/>
      <c r="AU11" s="9"/>
      <c r="AV11" s="9"/>
      <c r="AW11" s="9"/>
      <c r="AX11" s="9"/>
      <c r="AZ11" s="155" t="str">
        <f t="shared" si="10"/>
        <v/>
      </c>
      <c r="BA11" s="155">
        <f t="shared" si="11"/>
        <v>0</v>
      </c>
      <c r="BB11" s="154" t="str">
        <f>M$7</f>
        <v>BHP03</v>
      </c>
      <c r="BC11" s="153">
        <f t="shared" ca="1" si="12"/>
        <v>0</v>
      </c>
    </row>
    <row r="12" spans="1:55">
      <c r="A12" s="18">
        <f t="shared" si="8"/>
        <v>43955</v>
      </c>
      <c r="B12" s="19">
        <v>0</v>
      </c>
      <c r="C12" s="19" t="s">
        <v>24</v>
      </c>
      <c r="D12" s="64" t="str">
        <f t="shared" si="9"/>
        <v/>
      </c>
      <c r="E12" s="64" t="str">
        <f>IF(WEEKDAY(A12,1)=1,SUM(F6:G12),"")</f>
        <v/>
      </c>
      <c r="F12" s="19">
        <v>0</v>
      </c>
      <c r="G12" s="54"/>
      <c r="H12" s="57" t="str">
        <f>IF(WEEKDAY(A12,1)=1,IF(SUM(F6:G12)&lt;D12,0,SUM(F6:G12)-D12),"")</f>
        <v/>
      </c>
      <c r="I12" s="56" t="str">
        <f t="shared" si="0"/>
        <v/>
      </c>
      <c r="J12" s="66" t="str">
        <f t="shared" si="13"/>
        <v/>
      </c>
      <c r="K12" s="69" t="str">
        <f>IF(WEEKDAY(A12,1)=1,IF(SUM(F6:F12)&gt;H12,H12,0),"")</f>
        <v/>
      </c>
      <c r="L12" s="21" t="str">
        <f>IF(WEEKDAY(A12,1)=1,IF(SUM(F6:F12)-K12&gt;I12,I12,SUM(F6:F12)-K12),"")</f>
        <v/>
      </c>
      <c r="M12" s="21" t="str">
        <f>IF(WEEKDAY(A12,1)=1,IF(SUM(F6:F12)-K12-L12&gt;J12,J12,SUM(F6:F12)-K12-L12),"")</f>
        <v/>
      </c>
      <c r="N12" s="20" t="str">
        <f>IF(WEEKDAY(A12,1)=1,IF(SUM(G6:G12)&gt;H12,H12-K12,""),"")</f>
        <v/>
      </c>
      <c r="O12" s="21" t="str">
        <f>IF(WEEKDAY(A12,1)=1,IF(SUM(G6:G12)&gt;I12,I12-L12,IF(I12&gt;L12,MIN(SUM(G6:G12),I12-L12),0)),"")</f>
        <v/>
      </c>
      <c r="P12" s="21" t="str">
        <f>IF(WEEKDAY(A12,1)=1,IF(SUM(G6:G12)&gt;=J12-M12,J12-M12,""),"")</f>
        <v/>
      </c>
      <c r="Q12" s="21">
        <f t="shared" si="1"/>
        <v>0</v>
      </c>
      <c r="R12" s="21">
        <f t="shared" si="2"/>
        <v>0</v>
      </c>
      <c r="S12" s="21">
        <f t="shared" si="3"/>
        <v>0</v>
      </c>
      <c r="T12" s="21">
        <f t="shared" si="4"/>
        <v>0</v>
      </c>
      <c r="U12" s="22">
        <f t="shared" si="5"/>
        <v>0</v>
      </c>
      <c r="V12" s="21">
        <f t="shared" si="6"/>
        <v>0</v>
      </c>
      <c r="W12" s="21">
        <f t="shared" si="7"/>
        <v>0</v>
      </c>
      <c r="X12" s="23"/>
      <c r="Y12" s="22"/>
      <c r="Z12" s="22"/>
      <c r="AA12" s="22"/>
      <c r="AB12" s="22"/>
      <c r="AC12" s="22"/>
      <c r="AD12" s="23"/>
      <c r="AE12" s="22"/>
      <c r="AF12" s="22"/>
      <c r="AG12" s="22"/>
      <c r="AH12" s="23"/>
      <c r="AI12" s="22"/>
      <c r="AJ12" s="22"/>
      <c r="AK12" s="22"/>
      <c r="AL12" s="124"/>
      <c r="AM12" s="23"/>
      <c r="AN12" s="23"/>
      <c r="AO12" s="23"/>
      <c r="AP12" s="23"/>
      <c r="AQ12" s="9"/>
      <c r="AR12" s="9"/>
      <c r="AS12" s="9"/>
      <c r="AT12" s="9"/>
      <c r="AU12" s="9"/>
      <c r="AV12" s="9"/>
      <c r="AW12" s="9"/>
      <c r="AX12" s="9"/>
      <c r="AZ12" s="155" t="str">
        <f t="shared" si="10"/>
        <v/>
      </c>
      <c r="BA12" s="155">
        <f t="shared" si="11"/>
        <v>0</v>
      </c>
      <c r="BB12" s="154" t="str">
        <f>N$7</f>
        <v>WP967</v>
      </c>
      <c r="BC12" s="153">
        <f t="shared" ca="1" si="12"/>
        <v>0</v>
      </c>
    </row>
    <row r="13" spans="1:55">
      <c r="A13" s="18">
        <f t="shared" si="8"/>
        <v>43956</v>
      </c>
      <c r="B13" s="19">
        <v>10</v>
      </c>
      <c r="C13" s="19" t="s">
        <v>23</v>
      </c>
      <c r="D13" s="64" t="str">
        <f t="shared" si="9"/>
        <v/>
      </c>
      <c r="E13" s="64" t="str">
        <f>IF(WEEKDAY(A13,1)=1,SUM(F7:G13),"")</f>
        <v/>
      </c>
      <c r="F13" s="19">
        <v>3</v>
      </c>
      <c r="G13" s="54"/>
      <c r="H13" s="57" t="str">
        <f>IF(WEEKDAY(A13,1)=1,IF(SUM(F7:G13)&lt;D13,0,SUM(F7:G13)-D13),"")</f>
        <v/>
      </c>
      <c r="I13" s="56" t="str">
        <f t="shared" si="0"/>
        <v/>
      </c>
      <c r="J13" s="66" t="str">
        <f t="shared" si="13"/>
        <v/>
      </c>
      <c r="K13" s="69" t="str">
        <f>IF(WEEKDAY(A13,1)=1,IF(SUM(F7:F13)&gt;H13,H13,0),"")</f>
        <v/>
      </c>
      <c r="L13" s="21" t="str">
        <f>IF(WEEKDAY(A13,1)=1,IF(SUM(F7:F13)-K13&gt;I13,I13,SUM(F7:F13)-K13),"")</f>
        <v/>
      </c>
      <c r="M13" s="21" t="str">
        <f>IF(WEEKDAY(A13,1)=1,IF(SUM(F7:F13)-K13-L13&gt;J13,J13,SUM(F7:F13)-K13-L13),"")</f>
        <v/>
      </c>
      <c r="N13" s="20" t="str">
        <f>IF(WEEKDAY(A13,1)=1,IF(SUM(G7:G13)&gt;H13,H13-K13,""),"")</f>
        <v/>
      </c>
      <c r="O13" s="21" t="str">
        <f>IF(WEEKDAY(A13,1)=1,IF(SUM(G7:G13)&gt;I13,I13-L13,IF(I13&gt;L13,MIN(SUM(G7:G13),I13-L13),0)),"")</f>
        <v/>
      </c>
      <c r="P13" s="21" t="str">
        <f>IF(WEEKDAY(A13,1)=1,IF(SUM(G7:G13)&gt;=J13-M13,J13-M13,""),"")</f>
        <v/>
      </c>
      <c r="Q13" s="21">
        <f t="shared" si="1"/>
        <v>0</v>
      </c>
      <c r="R13" s="21">
        <f t="shared" si="2"/>
        <v>0</v>
      </c>
      <c r="S13" s="21">
        <f t="shared" si="3"/>
        <v>0</v>
      </c>
      <c r="T13" s="21">
        <f t="shared" si="4"/>
        <v>0</v>
      </c>
      <c r="U13" s="22">
        <f t="shared" si="5"/>
        <v>1</v>
      </c>
      <c r="V13" s="21">
        <f t="shared" si="6"/>
        <v>0</v>
      </c>
      <c r="W13" s="21">
        <f t="shared" si="7"/>
        <v>0</v>
      </c>
      <c r="X13" s="23"/>
      <c r="Y13" s="22"/>
      <c r="Z13" s="22"/>
      <c r="AA13" s="22"/>
      <c r="AB13" s="22"/>
      <c r="AC13" s="22"/>
      <c r="AD13" s="23"/>
      <c r="AE13" s="22"/>
      <c r="AF13" s="22"/>
      <c r="AG13" s="22"/>
      <c r="AH13" s="23"/>
      <c r="AI13" s="22"/>
      <c r="AJ13" s="22"/>
      <c r="AK13" s="22"/>
      <c r="AL13" s="124"/>
      <c r="AM13" s="23"/>
      <c r="AN13" s="23"/>
      <c r="AO13" s="23"/>
      <c r="AP13" s="23"/>
      <c r="AQ13" s="9"/>
      <c r="AR13" s="9"/>
      <c r="AS13" s="9"/>
      <c r="AT13" s="9"/>
      <c r="AU13" s="9"/>
      <c r="AV13" s="9"/>
      <c r="AW13" s="9"/>
      <c r="AX13" s="9"/>
      <c r="AZ13" s="155" t="str">
        <f t="shared" si="10"/>
        <v/>
      </c>
      <c r="BA13" s="155">
        <f t="shared" si="11"/>
        <v>0</v>
      </c>
      <c r="BB13" s="154" t="str">
        <f>O$7</f>
        <v>WP964</v>
      </c>
      <c r="BC13" s="153">
        <f t="shared" ca="1" si="12"/>
        <v>0</v>
      </c>
    </row>
    <row r="14" spans="1:55">
      <c r="A14" s="18">
        <f t="shared" si="8"/>
        <v>43957</v>
      </c>
      <c r="B14" s="19">
        <v>10</v>
      </c>
      <c r="C14" s="19" t="s">
        <v>23</v>
      </c>
      <c r="D14" s="64" t="str">
        <f t="shared" si="9"/>
        <v/>
      </c>
      <c r="E14" s="64" t="str">
        <f>IF(WEEKDAY(A14,1)=1,SUM(F8:G14),"")</f>
        <v/>
      </c>
      <c r="F14" s="19">
        <v>3</v>
      </c>
      <c r="G14" s="54"/>
      <c r="H14" s="57" t="str">
        <f>IF(WEEKDAY(A14,1)=1,IF(SUM(F8:G14)&lt;D14,0,SUM(F8:G14)-D14),"")</f>
        <v/>
      </c>
      <c r="I14" s="56" t="str">
        <f t="shared" si="0"/>
        <v/>
      </c>
      <c r="J14" s="66" t="str">
        <f t="shared" si="13"/>
        <v/>
      </c>
      <c r="K14" s="69" t="str">
        <f>IF(WEEKDAY(A14,1)=1,IF(SUM(F8:F14)&gt;H14,H14,0),"")</f>
        <v/>
      </c>
      <c r="L14" s="21" t="str">
        <f>IF(WEEKDAY(A14,1)=1,IF(SUM(F8:F14)-K14&gt;I14,I14,SUM(F8:F14)-K14),"")</f>
        <v/>
      </c>
      <c r="M14" s="21" t="str">
        <f>IF(WEEKDAY(A14,1)=1,IF(SUM(F8:F14)-K14-L14&gt;J14,J14,SUM(F8:F14)-K14-L14),"")</f>
        <v/>
      </c>
      <c r="N14" s="20" t="str">
        <f>IF(WEEKDAY(A14,1)=1,IF(SUM(G8:G14)&gt;H14,H14-K14,""),"")</f>
        <v/>
      </c>
      <c r="O14" s="21" t="str">
        <f>IF(WEEKDAY(A14,1)=1,IF(SUM(G8:G14)&gt;I14,I14-L14,IF(I14&gt;L14,MIN(SUM(G8:G14),I14-L14),0)),"")</f>
        <v/>
      </c>
      <c r="P14" s="21" t="str">
        <f>IF(WEEKDAY(A14,1)=1,IF(SUM(G8:G14)&gt;=J14-M14,J14-M14,""),"")</f>
        <v/>
      </c>
      <c r="Q14" s="21">
        <f t="shared" si="1"/>
        <v>0</v>
      </c>
      <c r="R14" s="21">
        <f t="shared" si="2"/>
        <v>0</v>
      </c>
      <c r="S14" s="21">
        <f t="shared" si="3"/>
        <v>0</v>
      </c>
      <c r="T14" s="21">
        <f t="shared" si="4"/>
        <v>0</v>
      </c>
      <c r="U14" s="22">
        <f t="shared" si="5"/>
        <v>1</v>
      </c>
      <c r="V14" s="21">
        <f t="shared" si="6"/>
        <v>0</v>
      </c>
      <c r="W14" s="21">
        <f t="shared" si="7"/>
        <v>0</v>
      </c>
      <c r="X14" s="23"/>
      <c r="Y14" s="22"/>
      <c r="Z14" s="22"/>
      <c r="AA14" s="22"/>
      <c r="AB14" s="22"/>
      <c r="AC14" s="22"/>
      <c r="AD14" s="23"/>
      <c r="AE14" s="22"/>
      <c r="AF14" s="22"/>
      <c r="AG14" s="22"/>
      <c r="AH14" s="23"/>
      <c r="AI14" s="22"/>
      <c r="AJ14" s="22"/>
      <c r="AK14" s="22"/>
      <c r="AL14" s="124"/>
      <c r="AM14" s="23"/>
      <c r="AN14" s="23"/>
      <c r="AO14" s="23"/>
      <c r="AP14" s="23"/>
      <c r="AQ14" s="9"/>
      <c r="AR14" s="9"/>
      <c r="AS14" s="9"/>
      <c r="AT14" s="9"/>
      <c r="AU14" s="9"/>
      <c r="AV14" s="9"/>
      <c r="AW14" s="9"/>
      <c r="AX14" s="9"/>
      <c r="AZ14" s="155" t="str">
        <f t="shared" si="10"/>
        <v/>
      </c>
      <c r="BA14" s="155">
        <f t="shared" si="11"/>
        <v>0</v>
      </c>
      <c r="BB14" s="154" t="str">
        <f>P$7</f>
        <v>WP966</v>
      </c>
      <c r="BC14" s="153">
        <f t="shared" ca="1" si="12"/>
        <v>0</v>
      </c>
    </row>
    <row r="15" spans="1:55">
      <c r="A15" s="18">
        <f t="shared" si="8"/>
        <v>43958</v>
      </c>
      <c r="B15" s="19">
        <v>0</v>
      </c>
      <c r="C15" s="19" t="s">
        <v>23</v>
      </c>
      <c r="D15" s="64" t="str">
        <f t="shared" si="9"/>
        <v/>
      </c>
      <c r="E15" s="64" t="str">
        <f t="shared" ref="E15:E39" si="14">IF(WEEKDAY(A15,1)=1,SUM(F9:G15),"")</f>
        <v/>
      </c>
      <c r="F15" s="19"/>
      <c r="G15" s="54"/>
      <c r="H15" s="57" t="str">
        <f t="shared" ref="H15" si="15">IF(WEEKDAY(A15,1)=1,IF(SUM(F9:G15)&lt;D15,0,SUM(F9:G15)-D15),"")</f>
        <v/>
      </c>
      <c r="I15" s="56" t="str">
        <f t="shared" si="0"/>
        <v/>
      </c>
      <c r="J15" s="66" t="str">
        <f t="shared" si="13"/>
        <v/>
      </c>
      <c r="K15" s="69" t="str">
        <f t="shared" ref="K15:K39" si="16">IF(WEEKDAY(A15,1)=1,IF(SUM(F9:F15)&gt;H15,H15,0),"")</f>
        <v/>
      </c>
      <c r="L15" s="21" t="str">
        <f t="shared" ref="L15:L39" si="17">IF(WEEKDAY(A15,1)=1,IF(SUM(F9:F15)-K15&gt;I15,I15,SUM(F9:F15)-K15),"")</f>
        <v/>
      </c>
      <c r="M15" s="21" t="str">
        <f t="shared" ref="M15:M39" si="18">IF(WEEKDAY(A15,1)=1,IF(SUM(F9:F15)-K15-L15&gt;J15,J15,SUM(F9:F15)-K15-L15),"")</f>
        <v/>
      </c>
      <c r="N15" s="20" t="str">
        <f t="shared" ref="N15:N39" si="19">IF(WEEKDAY(A15,1)=1,IF(SUM(G9:G15)&gt;H15,H15-K15,""),"")</f>
        <v/>
      </c>
      <c r="O15" s="21" t="str">
        <f t="shared" ref="O15:O22" si="20">IF(WEEKDAY(A15,1)=1,IF(SUM(G9:G15)&gt;I15,I15-L15,IF(I15&gt;L15,MIN(SUM(G9:G15),I15-L15),0)),"")</f>
        <v/>
      </c>
      <c r="P15" s="21" t="str">
        <f t="shared" ref="P15:P39" si="21">IF(WEEKDAY(A15,1)=1,IF(SUM(G9:G15)&gt;=J15-M15,J15-M15,""),"")</f>
        <v/>
      </c>
      <c r="Q15" s="21">
        <f t="shared" si="1"/>
        <v>0</v>
      </c>
      <c r="R15" s="21">
        <f t="shared" si="2"/>
        <v>0</v>
      </c>
      <c r="S15" s="21">
        <f t="shared" si="3"/>
        <v>0</v>
      </c>
      <c r="T15" s="21">
        <f t="shared" si="4"/>
        <v>0</v>
      </c>
      <c r="U15" s="22">
        <f t="shared" si="5"/>
        <v>0</v>
      </c>
      <c r="V15" s="21">
        <f t="shared" si="6"/>
        <v>0</v>
      </c>
      <c r="W15" s="21">
        <f t="shared" si="7"/>
        <v>0</v>
      </c>
      <c r="X15" s="23"/>
      <c r="Y15" s="22"/>
      <c r="Z15" s="24"/>
      <c r="AA15" s="22"/>
      <c r="AB15" s="22"/>
      <c r="AC15" s="22"/>
      <c r="AD15" s="23"/>
      <c r="AE15" s="22"/>
      <c r="AF15" s="22"/>
      <c r="AG15" s="22"/>
      <c r="AH15" s="23"/>
      <c r="AI15" s="22"/>
      <c r="AJ15" s="22"/>
      <c r="AK15" s="22"/>
      <c r="AL15" s="124"/>
      <c r="AM15" s="23"/>
      <c r="AN15" s="23"/>
      <c r="AO15" s="23"/>
      <c r="AP15" s="23"/>
      <c r="AQ15" s="9"/>
      <c r="AR15" s="9"/>
      <c r="AS15" s="9"/>
      <c r="AT15" s="9"/>
      <c r="AU15" s="9"/>
      <c r="AV15" s="9"/>
      <c r="AW15" s="9"/>
      <c r="AX15" s="9"/>
      <c r="AZ15" s="155" t="str">
        <f t="shared" si="10"/>
        <v/>
      </c>
      <c r="BA15" s="155">
        <f t="shared" si="11"/>
        <v>0</v>
      </c>
      <c r="BB15" s="154" t="str">
        <f>Q$7</f>
        <v>BH020</v>
      </c>
      <c r="BC15" s="153">
        <f t="shared" ca="1" si="12"/>
        <v>0</v>
      </c>
    </row>
    <row r="16" spans="1:55">
      <c r="A16" s="18">
        <f t="shared" si="8"/>
        <v>43959</v>
      </c>
      <c r="B16" s="19">
        <v>0</v>
      </c>
      <c r="C16" s="19" t="s">
        <v>23</v>
      </c>
      <c r="D16" s="64" t="str">
        <f t="shared" si="9"/>
        <v/>
      </c>
      <c r="E16" s="64" t="str">
        <f>IF(WEEKDAY(A16,1)=1,SUM(F10:G16),"")</f>
        <v/>
      </c>
      <c r="F16" s="19"/>
      <c r="G16" s="54"/>
      <c r="H16" s="57" t="str">
        <f>IF(WEEKDAY(A16,1)=1,IF(SUM(F10:G16)&lt;D16,0,SUM(F10:G16)-D16),"")</f>
        <v/>
      </c>
      <c r="I16" s="56" t="str">
        <f t="shared" si="0"/>
        <v/>
      </c>
      <c r="J16" s="66" t="str">
        <f t="shared" si="13"/>
        <v/>
      </c>
      <c r="K16" s="69" t="str">
        <f t="shared" si="16"/>
        <v/>
      </c>
      <c r="L16" s="21" t="str">
        <f t="shared" si="17"/>
        <v/>
      </c>
      <c r="M16" s="21" t="str">
        <f t="shared" si="18"/>
        <v/>
      </c>
      <c r="N16" s="20" t="str">
        <f t="shared" si="19"/>
        <v/>
      </c>
      <c r="O16" s="21" t="str">
        <f t="shared" si="20"/>
        <v/>
      </c>
      <c r="P16" s="21" t="str">
        <f t="shared" si="21"/>
        <v/>
      </c>
      <c r="Q16" s="21">
        <f t="shared" si="1"/>
        <v>0</v>
      </c>
      <c r="R16" s="21">
        <f t="shared" si="2"/>
        <v>0</v>
      </c>
      <c r="S16" s="21">
        <f t="shared" si="3"/>
        <v>0</v>
      </c>
      <c r="T16" s="21">
        <f t="shared" si="4"/>
        <v>0</v>
      </c>
      <c r="U16" s="22">
        <f t="shared" si="5"/>
        <v>0</v>
      </c>
      <c r="V16" s="21">
        <f t="shared" si="6"/>
        <v>0</v>
      </c>
      <c r="W16" s="21">
        <f t="shared" si="7"/>
        <v>0</v>
      </c>
      <c r="X16" s="23"/>
      <c r="Y16" s="22"/>
      <c r="Z16" s="22"/>
      <c r="AA16" s="22"/>
      <c r="AB16" s="22"/>
      <c r="AC16" s="22"/>
      <c r="AD16" s="23"/>
      <c r="AE16" s="22"/>
      <c r="AF16" s="22"/>
      <c r="AG16" s="22"/>
      <c r="AH16" s="23"/>
      <c r="AI16" s="22"/>
      <c r="AJ16" s="22"/>
      <c r="AK16" s="22"/>
      <c r="AL16" s="124"/>
      <c r="AM16" s="23"/>
      <c r="AN16" s="23"/>
      <c r="AO16" s="23"/>
      <c r="AP16" s="23"/>
      <c r="AQ16" s="9"/>
      <c r="AR16" s="9"/>
      <c r="AS16" s="9"/>
      <c r="AT16" s="9"/>
      <c r="AU16" s="9"/>
      <c r="AV16" s="9"/>
      <c r="AW16" s="9"/>
      <c r="AX16" s="9"/>
      <c r="AZ16" s="155" t="str">
        <f t="shared" si="10"/>
        <v/>
      </c>
      <c r="BA16" s="155">
        <f t="shared" si="11"/>
        <v>0</v>
      </c>
      <c r="BB16" s="154" t="str">
        <f>R$7</f>
        <v>BH040</v>
      </c>
      <c r="BC16" s="153">
        <f t="shared" ca="1" si="12"/>
        <v>0</v>
      </c>
    </row>
    <row r="17" spans="1:55">
      <c r="A17" s="18">
        <f t="shared" si="8"/>
        <v>43960</v>
      </c>
      <c r="B17" s="19">
        <v>10</v>
      </c>
      <c r="C17" s="19" t="s">
        <v>24</v>
      </c>
      <c r="D17" s="64" t="str">
        <f t="shared" ref="D17:D39" si="22">IF(WEEKDAY(A17,1)=1,IF(SUM(B11:B17)-35&lt;0,0,SUM(B11:B17)-35),"")</f>
        <v/>
      </c>
      <c r="E17" s="64" t="str">
        <f t="shared" si="14"/>
        <v/>
      </c>
      <c r="F17" s="19">
        <v>2</v>
      </c>
      <c r="G17" s="54">
        <v>1</v>
      </c>
      <c r="H17" s="57" t="str">
        <f t="shared" ref="H17:H39" si="23">IF(WEEKDAY(A17,1)=1,IF(SUM(F11:G17)&lt;D17,0,SUM(F11:G17)-D17),"")</f>
        <v/>
      </c>
      <c r="I17" s="56" t="str">
        <f t="shared" si="0"/>
        <v/>
      </c>
      <c r="J17" s="66" t="str">
        <f t="shared" si="13"/>
        <v/>
      </c>
      <c r="K17" s="69" t="str">
        <f t="shared" si="16"/>
        <v/>
      </c>
      <c r="L17" s="21" t="str">
        <f t="shared" si="17"/>
        <v/>
      </c>
      <c r="M17" s="21" t="str">
        <f t="shared" si="18"/>
        <v/>
      </c>
      <c r="N17" s="20" t="str">
        <f t="shared" si="19"/>
        <v/>
      </c>
      <c r="O17" s="21" t="str">
        <f t="shared" si="20"/>
        <v/>
      </c>
      <c r="P17" s="21" t="str">
        <f t="shared" si="21"/>
        <v/>
      </c>
      <c r="Q17" s="21">
        <f t="shared" si="1"/>
        <v>0</v>
      </c>
      <c r="R17" s="21">
        <f t="shared" si="2"/>
        <v>0</v>
      </c>
      <c r="S17" s="21">
        <f t="shared" si="3"/>
        <v>0</v>
      </c>
      <c r="T17" s="21">
        <f t="shared" si="4"/>
        <v>0</v>
      </c>
      <c r="U17" s="22">
        <f t="shared" si="5"/>
        <v>0</v>
      </c>
      <c r="V17" s="21">
        <f t="shared" si="6"/>
        <v>0</v>
      </c>
      <c r="W17" s="21">
        <f t="shared" si="7"/>
        <v>1</v>
      </c>
      <c r="X17" s="23"/>
      <c r="Y17" s="22"/>
      <c r="Z17" s="24"/>
      <c r="AA17" s="22"/>
      <c r="AB17" s="22"/>
      <c r="AC17" s="22"/>
      <c r="AD17" s="23"/>
      <c r="AE17" s="22"/>
      <c r="AF17" s="22"/>
      <c r="AG17" s="22"/>
      <c r="AH17" s="23"/>
      <c r="AI17" s="22"/>
      <c r="AJ17" s="22"/>
      <c r="AK17" s="22"/>
      <c r="AL17" s="124"/>
      <c r="AM17" s="23"/>
      <c r="AN17" s="23"/>
      <c r="AO17" s="23"/>
      <c r="AP17" s="23"/>
      <c r="AQ17" s="9"/>
      <c r="AR17" s="9"/>
      <c r="AS17" s="9"/>
      <c r="AT17" s="9"/>
      <c r="AU17" s="9"/>
      <c r="AV17" s="9"/>
      <c r="AW17" s="9"/>
      <c r="AX17" s="9"/>
      <c r="AZ17" s="155" t="str">
        <f t="shared" si="10"/>
        <v/>
      </c>
      <c r="BA17" s="155">
        <f t="shared" si="11"/>
        <v>0</v>
      </c>
      <c r="BB17" s="154" t="str">
        <f>S$7</f>
        <v>BH041</v>
      </c>
      <c r="BC17" s="153">
        <f t="shared" ca="1" si="12"/>
        <v>0</v>
      </c>
    </row>
    <row r="18" spans="1:55">
      <c r="A18" s="18">
        <f t="shared" si="8"/>
        <v>43961</v>
      </c>
      <c r="B18" s="19">
        <v>10</v>
      </c>
      <c r="C18" s="19" t="s">
        <v>27</v>
      </c>
      <c r="D18" s="64">
        <f t="shared" si="22"/>
        <v>5</v>
      </c>
      <c r="E18" s="64">
        <f t="shared" si="14"/>
        <v>12</v>
      </c>
      <c r="F18" s="19">
        <v>1</v>
      </c>
      <c r="G18" s="54">
        <v>2</v>
      </c>
      <c r="H18" s="57">
        <f t="shared" si="23"/>
        <v>7</v>
      </c>
      <c r="I18" s="56">
        <f t="shared" si="0"/>
        <v>5</v>
      </c>
      <c r="J18" s="66">
        <f t="shared" si="13"/>
        <v>0</v>
      </c>
      <c r="K18" s="69">
        <f t="shared" si="16"/>
        <v>7</v>
      </c>
      <c r="L18" s="21">
        <f t="shared" si="17"/>
        <v>2</v>
      </c>
      <c r="M18" s="21">
        <f t="shared" si="18"/>
        <v>0</v>
      </c>
      <c r="N18" s="20" t="str">
        <f t="shared" si="19"/>
        <v/>
      </c>
      <c r="O18" s="21">
        <f t="shared" si="20"/>
        <v>3</v>
      </c>
      <c r="P18" s="21">
        <f t="shared" si="21"/>
        <v>0</v>
      </c>
      <c r="Q18" s="21">
        <f t="shared" si="1"/>
        <v>0</v>
      </c>
      <c r="R18" s="21">
        <f t="shared" si="2"/>
        <v>0</v>
      </c>
      <c r="S18" s="21">
        <f t="shared" si="3"/>
        <v>10</v>
      </c>
      <c r="T18" s="21">
        <f t="shared" si="4"/>
        <v>0</v>
      </c>
      <c r="U18" s="22">
        <f t="shared" si="5"/>
        <v>0</v>
      </c>
      <c r="V18" s="21">
        <f t="shared" si="6"/>
        <v>0</v>
      </c>
      <c r="W18" s="21">
        <f t="shared" si="7"/>
        <v>1</v>
      </c>
      <c r="X18" s="23"/>
      <c r="Y18" s="22"/>
      <c r="Z18" s="24"/>
      <c r="AA18" s="22"/>
      <c r="AB18" s="22"/>
      <c r="AC18" s="22"/>
      <c r="AD18" s="23"/>
      <c r="AE18" s="22"/>
      <c r="AF18" s="22"/>
      <c r="AG18" s="22"/>
      <c r="AH18" s="23"/>
      <c r="AI18" s="22"/>
      <c r="AJ18" s="22"/>
      <c r="AK18" s="22"/>
      <c r="AL18" s="124"/>
      <c r="AM18" s="23"/>
      <c r="AN18" s="23"/>
      <c r="AO18" s="23"/>
      <c r="AP18" s="23"/>
      <c r="AQ18" s="9"/>
      <c r="AR18" s="9"/>
      <c r="AS18" s="9"/>
      <c r="AT18" s="9"/>
      <c r="AU18" s="9"/>
      <c r="AV18" s="9"/>
      <c r="AW18" s="9"/>
      <c r="AX18" s="9"/>
      <c r="AZ18" s="155" t="str">
        <f t="shared" si="10"/>
        <v/>
      </c>
      <c r="BA18" s="155">
        <f t="shared" si="11"/>
        <v>0</v>
      </c>
      <c r="BB18" s="154" t="str">
        <f>T$7</f>
        <v>BH042</v>
      </c>
      <c r="BC18" s="153">
        <f t="shared" ca="1" si="12"/>
        <v>0</v>
      </c>
    </row>
    <row r="19" spans="1:55">
      <c r="A19" s="18">
        <f t="shared" si="8"/>
        <v>43962</v>
      </c>
      <c r="B19" s="19">
        <v>10</v>
      </c>
      <c r="C19" s="19" t="s">
        <v>29</v>
      </c>
      <c r="D19" s="64" t="str">
        <f t="shared" si="22"/>
        <v/>
      </c>
      <c r="E19" s="64" t="str">
        <f t="shared" si="14"/>
        <v/>
      </c>
      <c r="F19" s="19">
        <v>3</v>
      </c>
      <c r="G19" s="54"/>
      <c r="H19" s="57" t="str">
        <f t="shared" si="23"/>
        <v/>
      </c>
      <c r="I19" s="56" t="str">
        <f t="shared" si="0"/>
        <v/>
      </c>
      <c r="J19" s="66" t="str">
        <f t="shared" si="13"/>
        <v/>
      </c>
      <c r="K19" s="69" t="str">
        <f t="shared" si="16"/>
        <v/>
      </c>
      <c r="L19" s="21" t="str">
        <f t="shared" si="17"/>
        <v/>
      </c>
      <c r="M19" s="21" t="str">
        <f t="shared" si="18"/>
        <v/>
      </c>
      <c r="N19" s="20" t="str">
        <f t="shared" si="19"/>
        <v/>
      </c>
      <c r="O19" s="21" t="str">
        <f t="shared" si="20"/>
        <v/>
      </c>
      <c r="P19" s="21" t="str">
        <f t="shared" si="21"/>
        <v/>
      </c>
      <c r="Q19" s="21">
        <f t="shared" si="1"/>
        <v>10</v>
      </c>
      <c r="R19" s="21">
        <f t="shared" si="2"/>
        <v>0</v>
      </c>
      <c r="S19" s="21">
        <f t="shared" si="3"/>
        <v>0</v>
      </c>
      <c r="T19" s="21">
        <f t="shared" si="4"/>
        <v>0</v>
      </c>
      <c r="U19" s="22">
        <f t="shared" si="5"/>
        <v>0</v>
      </c>
      <c r="V19" s="21">
        <f t="shared" si="6"/>
        <v>1</v>
      </c>
      <c r="W19" s="21">
        <f t="shared" si="7"/>
        <v>0</v>
      </c>
      <c r="X19" s="23"/>
      <c r="Y19" s="22"/>
      <c r="Z19" s="22"/>
      <c r="AA19" s="22"/>
      <c r="AB19" s="22"/>
      <c r="AC19" s="22"/>
      <c r="AD19" s="23"/>
      <c r="AE19" s="22"/>
      <c r="AF19" s="22"/>
      <c r="AG19" s="22"/>
      <c r="AH19" s="23"/>
      <c r="AI19" s="22"/>
      <c r="AJ19" s="22"/>
      <c r="AK19" s="22"/>
      <c r="AL19" s="124">
        <v>0</v>
      </c>
      <c r="AM19" s="23"/>
      <c r="AN19" s="23"/>
      <c r="AO19" s="23"/>
      <c r="AP19" s="23"/>
      <c r="AQ19" s="9"/>
      <c r="AR19" s="9"/>
      <c r="AS19" s="9"/>
      <c r="AT19" s="9"/>
      <c r="AU19" s="9"/>
      <c r="AV19" s="9"/>
      <c r="AW19" s="9"/>
      <c r="AX19" s="9"/>
      <c r="AZ19" s="155" t="str">
        <f t="shared" si="10"/>
        <v/>
      </c>
      <c r="BA19" s="155">
        <f t="shared" si="11"/>
        <v>0</v>
      </c>
      <c r="BB19" s="154" t="str">
        <f>U$7</f>
        <v>BTICK</v>
      </c>
      <c r="BC19" s="153">
        <f t="shared" ca="1" si="12"/>
        <v>0</v>
      </c>
    </row>
    <row r="20" spans="1:55">
      <c r="A20" s="18">
        <f t="shared" si="8"/>
        <v>43963</v>
      </c>
      <c r="B20" s="19">
        <v>10</v>
      </c>
      <c r="C20" s="19" t="s">
        <v>29</v>
      </c>
      <c r="D20" s="64" t="str">
        <f t="shared" si="22"/>
        <v/>
      </c>
      <c r="E20" s="64" t="str">
        <f t="shared" si="14"/>
        <v/>
      </c>
      <c r="F20" s="19">
        <v>3</v>
      </c>
      <c r="G20" s="54"/>
      <c r="H20" s="57" t="str">
        <f t="shared" si="23"/>
        <v/>
      </c>
      <c r="I20" s="56" t="str">
        <f t="shared" si="0"/>
        <v/>
      </c>
      <c r="J20" s="66" t="str">
        <f t="shared" si="13"/>
        <v/>
      </c>
      <c r="K20" s="69" t="str">
        <f t="shared" si="16"/>
        <v/>
      </c>
      <c r="L20" s="21" t="str">
        <f t="shared" si="17"/>
        <v/>
      </c>
      <c r="M20" s="21" t="str">
        <f t="shared" si="18"/>
        <v/>
      </c>
      <c r="N20" s="20" t="str">
        <f t="shared" si="19"/>
        <v/>
      </c>
      <c r="O20" s="21" t="str">
        <f t="shared" si="20"/>
        <v/>
      </c>
      <c r="P20" s="21" t="str">
        <f t="shared" si="21"/>
        <v/>
      </c>
      <c r="Q20" s="21">
        <f t="shared" si="1"/>
        <v>10</v>
      </c>
      <c r="R20" s="21">
        <f t="shared" si="2"/>
        <v>0</v>
      </c>
      <c r="S20" s="21">
        <f t="shared" si="3"/>
        <v>0</v>
      </c>
      <c r="T20" s="21">
        <f t="shared" si="4"/>
        <v>0</v>
      </c>
      <c r="U20" s="22">
        <f t="shared" si="5"/>
        <v>0</v>
      </c>
      <c r="V20" s="21">
        <f t="shared" si="6"/>
        <v>1</v>
      </c>
      <c r="W20" s="21">
        <f t="shared" si="7"/>
        <v>0</v>
      </c>
      <c r="X20" s="23"/>
      <c r="Y20" s="24"/>
      <c r="Z20" s="22"/>
      <c r="AA20" s="22"/>
      <c r="AB20" s="22"/>
      <c r="AC20" s="22"/>
      <c r="AD20" s="23"/>
      <c r="AE20" s="22"/>
      <c r="AF20" s="22"/>
      <c r="AG20" s="22"/>
      <c r="AH20" s="23"/>
      <c r="AI20" s="22"/>
      <c r="AJ20" s="22"/>
      <c r="AK20" s="22"/>
      <c r="AL20" s="124"/>
      <c r="AM20" s="23"/>
      <c r="AN20" s="23"/>
      <c r="AO20" s="23"/>
      <c r="AP20" s="23"/>
      <c r="AQ20" s="9"/>
      <c r="AR20" s="9"/>
      <c r="AS20" s="9"/>
      <c r="AT20" s="9"/>
      <c r="AU20" s="9"/>
      <c r="AV20" s="9"/>
      <c r="AW20" s="9"/>
      <c r="AX20" s="9"/>
      <c r="AZ20" s="155" t="str">
        <f t="shared" si="10"/>
        <v/>
      </c>
      <c r="BA20" s="155">
        <f t="shared" si="11"/>
        <v>0</v>
      </c>
      <c r="BB20" s="154" t="str">
        <f>V$7</f>
        <v>BU490</v>
      </c>
      <c r="BC20" s="153">
        <f t="shared" ca="1" si="12"/>
        <v>0</v>
      </c>
    </row>
    <row r="21" spans="1:55" ht="15.75" customHeight="1">
      <c r="A21" s="18">
        <f t="shared" si="8"/>
        <v>43964</v>
      </c>
      <c r="B21" s="25">
        <v>0</v>
      </c>
      <c r="C21" s="19" t="s">
        <v>37</v>
      </c>
      <c r="D21" s="64" t="str">
        <f t="shared" si="22"/>
        <v/>
      </c>
      <c r="E21" s="64" t="str">
        <f t="shared" si="14"/>
        <v/>
      </c>
      <c r="F21" s="19"/>
      <c r="G21" s="54"/>
      <c r="H21" s="57" t="str">
        <f t="shared" si="23"/>
        <v/>
      </c>
      <c r="I21" s="56" t="str">
        <f t="shared" si="0"/>
        <v/>
      </c>
      <c r="J21" s="66" t="str">
        <f t="shared" si="13"/>
        <v/>
      </c>
      <c r="K21" s="69" t="str">
        <f t="shared" si="16"/>
        <v/>
      </c>
      <c r="L21" s="21" t="str">
        <f t="shared" si="17"/>
        <v/>
      </c>
      <c r="M21" s="21" t="str">
        <f t="shared" si="18"/>
        <v/>
      </c>
      <c r="N21" s="20" t="str">
        <f t="shared" si="19"/>
        <v/>
      </c>
      <c r="O21" s="21" t="str">
        <f t="shared" si="20"/>
        <v/>
      </c>
      <c r="P21" s="21" t="str">
        <f t="shared" si="21"/>
        <v/>
      </c>
      <c r="Q21" s="21">
        <f t="shared" si="1"/>
        <v>0</v>
      </c>
      <c r="R21" s="21">
        <f t="shared" si="2"/>
        <v>0</v>
      </c>
      <c r="S21" s="21">
        <f t="shared" si="3"/>
        <v>0</v>
      </c>
      <c r="T21" s="21">
        <f t="shared" si="4"/>
        <v>0</v>
      </c>
      <c r="U21" s="22">
        <f t="shared" si="5"/>
        <v>0</v>
      </c>
      <c r="V21" s="21">
        <f t="shared" si="6"/>
        <v>0</v>
      </c>
      <c r="W21" s="21">
        <f t="shared" si="7"/>
        <v>0</v>
      </c>
      <c r="X21" s="23"/>
      <c r="Y21" s="22"/>
      <c r="Z21" s="24"/>
      <c r="AA21" s="22"/>
      <c r="AB21" s="22"/>
      <c r="AC21" s="22"/>
      <c r="AD21" s="23"/>
      <c r="AE21" s="22"/>
      <c r="AF21" s="22"/>
      <c r="AG21" s="22"/>
      <c r="AH21" s="23"/>
      <c r="AI21" s="22"/>
      <c r="AJ21" s="22"/>
      <c r="AK21" s="22"/>
      <c r="AL21" s="124"/>
      <c r="AM21" s="23"/>
      <c r="AN21" s="23"/>
      <c r="AO21" s="23"/>
      <c r="AP21" s="23"/>
      <c r="AQ21" s="9"/>
      <c r="AR21" s="9"/>
      <c r="AS21" s="9"/>
      <c r="AT21" s="9"/>
      <c r="AU21" s="9"/>
      <c r="AV21" s="9"/>
      <c r="AW21" s="9"/>
      <c r="AX21" s="9"/>
      <c r="AZ21" s="155" t="str">
        <f t="shared" si="10"/>
        <v/>
      </c>
      <c r="BA21" s="155">
        <f t="shared" si="11"/>
        <v>0</v>
      </c>
      <c r="BB21" s="154" t="str">
        <f>W$7</f>
        <v>NW828</v>
      </c>
      <c r="BC21" s="153">
        <f t="shared" ca="1" si="12"/>
        <v>0</v>
      </c>
    </row>
    <row r="22" spans="1:55" ht="15.75" customHeight="1">
      <c r="A22" s="18">
        <f t="shared" si="8"/>
        <v>43965</v>
      </c>
      <c r="B22" s="25">
        <v>4</v>
      </c>
      <c r="C22" s="19" t="s">
        <v>35</v>
      </c>
      <c r="D22" s="64" t="str">
        <f t="shared" si="22"/>
        <v/>
      </c>
      <c r="E22" s="64" t="str">
        <f t="shared" si="14"/>
        <v/>
      </c>
      <c r="F22" s="19"/>
      <c r="G22" s="54">
        <v>4</v>
      </c>
      <c r="H22" s="57" t="str">
        <f t="shared" si="23"/>
        <v/>
      </c>
      <c r="I22" s="56" t="str">
        <f t="shared" si="0"/>
        <v/>
      </c>
      <c r="J22" s="66" t="str">
        <f t="shared" si="13"/>
        <v/>
      </c>
      <c r="K22" s="69" t="str">
        <f t="shared" si="16"/>
        <v/>
      </c>
      <c r="L22" s="21" t="str">
        <f t="shared" si="17"/>
        <v/>
      </c>
      <c r="M22" s="21" t="str">
        <f t="shared" si="18"/>
        <v/>
      </c>
      <c r="N22" s="20" t="str">
        <f t="shared" si="19"/>
        <v/>
      </c>
      <c r="O22" s="21" t="str">
        <f t="shared" si="20"/>
        <v/>
      </c>
      <c r="P22" s="21" t="str">
        <f t="shared" si="21"/>
        <v/>
      </c>
      <c r="Q22" s="21">
        <f t="shared" si="1"/>
        <v>0</v>
      </c>
      <c r="R22" s="21">
        <f t="shared" si="2"/>
        <v>0</v>
      </c>
      <c r="S22" s="21">
        <f t="shared" si="3"/>
        <v>0</v>
      </c>
      <c r="T22" s="21">
        <f t="shared" si="4"/>
        <v>0</v>
      </c>
      <c r="U22" s="22">
        <f t="shared" si="5"/>
        <v>0</v>
      </c>
      <c r="V22" s="21">
        <f t="shared" si="6"/>
        <v>0</v>
      </c>
      <c r="W22" s="21">
        <f t="shared" si="7"/>
        <v>0</v>
      </c>
      <c r="X22" s="23"/>
      <c r="Y22" s="22"/>
      <c r="Z22" s="24"/>
      <c r="AA22" s="22"/>
      <c r="AB22" s="22"/>
      <c r="AC22" s="22"/>
      <c r="AD22" s="23"/>
      <c r="AE22" s="22"/>
      <c r="AF22" s="22"/>
      <c r="AG22" s="22"/>
      <c r="AH22" s="23"/>
      <c r="AI22" s="22"/>
      <c r="AJ22" s="22"/>
      <c r="AK22" s="22"/>
      <c r="AL22" s="124"/>
      <c r="AM22" s="23"/>
      <c r="AN22" s="23"/>
      <c r="AO22" s="23"/>
      <c r="AP22" s="23"/>
      <c r="AQ22" s="9"/>
      <c r="AR22" s="9"/>
      <c r="AS22" s="9"/>
      <c r="AT22" s="9"/>
      <c r="AU22" s="9"/>
      <c r="AV22" s="9"/>
      <c r="AW22" s="9"/>
      <c r="AX22" s="9"/>
      <c r="AZ22" s="155" t="str">
        <f t="shared" si="10"/>
        <v/>
      </c>
      <c r="BA22" s="155">
        <f t="shared" si="11"/>
        <v>0</v>
      </c>
      <c r="BB22" s="154" t="str">
        <f>X$7</f>
        <v>BU494</v>
      </c>
      <c r="BC22" s="153">
        <f t="shared" ca="1" si="12"/>
        <v>0</v>
      </c>
    </row>
    <row r="23" spans="1:55" ht="15.75" customHeight="1">
      <c r="A23" s="18">
        <f t="shared" si="8"/>
        <v>43966</v>
      </c>
      <c r="B23" s="25">
        <v>0</v>
      </c>
      <c r="C23" s="19" t="s">
        <v>37</v>
      </c>
      <c r="D23" s="64" t="str">
        <f t="shared" si="22"/>
        <v/>
      </c>
      <c r="E23" s="64" t="str">
        <f t="shared" si="14"/>
        <v/>
      </c>
      <c r="F23" s="19"/>
      <c r="G23" s="54"/>
      <c r="H23" s="57" t="str">
        <f t="shared" si="23"/>
        <v/>
      </c>
      <c r="I23" s="56" t="str">
        <f t="shared" si="0"/>
        <v/>
      </c>
      <c r="J23" s="66" t="str">
        <f t="shared" si="13"/>
        <v/>
      </c>
      <c r="K23" s="69" t="str">
        <f t="shared" si="16"/>
        <v/>
      </c>
      <c r="L23" s="21" t="str">
        <f t="shared" si="17"/>
        <v/>
      </c>
      <c r="M23" s="21" t="str">
        <f t="shared" si="18"/>
        <v/>
      </c>
      <c r="N23" s="20" t="str">
        <f t="shared" si="19"/>
        <v/>
      </c>
      <c r="O23" s="21" t="str">
        <f>IF(WEEKDAY(A23,1)=1,IF(SUM(G17:G23)&gt;I23,I23-L23,IF(I23&gt;L23,MIN(SUM(G17:G23),I23-L23),0)),"")</f>
        <v/>
      </c>
      <c r="P23" s="21" t="str">
        <f>IF(WEEKDAY(A23,1)=1,IF(SUM(G17:G23)&gt;=J23-M23,J23-M23,""),"")</f>
        <v/>
      </c>
      <c r="Q23" s="21">
        <f t="shared" si="1"/>
        <v>0</v>
      </c>
      <c r="R23" s="21">
        <f t="shared" si="2"/>
        <v>0</v>
      </c>
      <c r="S23" s="21">
        <f t="shared" si="3"/>
        <v>0</v>
      </c>
      <c r="T23" s="21">
        <f t="shared" si="4"/>
        <v>0</v>
      </c>
      <c r="U23" s="22">
        <f t="shared" si="5"/>
        <v>0</v>
      </c>
      <c r="V23" s="21">
        <f t="shared" si="6"/>
        <v>0</v>
      </c>
      <c r="W23" s="21">
        <f t="shared" si="7"/>
        <v>0</v>
      </c>
      <c r="X23" s="23"/>
      <c r="Y23" s="22"/>
      <c r="Z23" s="24"/>
      <c r="AA23" s="22"/>
      <c r="AB23" s="22"/>
      <c r="AC23" s="22"/>
      <c r="AD23" s="23"/>
      <c r="AE23" s="22"/>
      <c r="AF23" s="22"/>
      <c r="AG23" s="22"/>
      <c r="AH23" s="23"/>
      <c r="AI23" s="22"/>
      <c r="AJ23" s="22"/>
      <c r="AK23" s="22"/>
      <c r="AL23" s="124"/>
      <c r="AM23" s="23"/>
      <c r="AN23" s="23"/>
      <c r="AO23" s="23"/>
      <c r="AP23" s="23"/>
      <c r="AQ23" s="9"/>
      <c r="AR23" s="9"/>
      <c r="AS23" s="9"/>
      <c r="AT23" s="9"/>
      <c r="AU23" s="9"/>
      <c r="AV23" s="9"/>
      <c r="AW23" s="9"/>
      <c r="AX23" s="9"/>
      <c r="AZ23" s="155" t="str">
        <f t="shared" si="10"/>
        <v/>
      </c>
      <c r="BA23" s="155">
        <f t="shared" si="11"/>
        <v>0</v>
      </c>
      <c r="BB23" s="154" t="str">
        <f>Y$7</f>
        <v>BU493</v>
      </c>
      <c r="BC23" s="153">
        <f t="shared" ca="1" si="12"/>
        <v>0</v>
      </c>
    </row>
    <row r="24" spans="1:55" ht="15.75" customHeight="1">
      <c r="A24" s="18">
        <f t="shared" si="8"/>
        <v>43967</v>
      </c>
      <c r="B24" s="25">
        <v>10</v>
      </c>
      <c r="C24" s="19" t="s">
        <v>23</v>
      </c>
      <c r="D24" s="64" t="str">
        <f t="shared" si="22"/>
        <v/>
      </c>
      <c r="E24" s="64" t="str">
        <f t="shared" si="14"/>
        <v/>
      </c>
      <c r="F24" s="19"/>
      <c r="G24" s="54"/>
      <c r="H24" s="57" t="str">
        <f t="shared" si="23"/>
        <v/>
      </c>
      <c r="I24" s="56" t="str">
        <f t="shared" si="0"/>
        <v/>
      </c>
      <c r="J24" s="66" t="str">
        <f t="shared" si="13"/>
        <v/>
      </c>
      <c r="K24" s="69" t="str">
        <f t="shared" si="16"/>
        <v/>
      </c>
      <c r="L24" s="21" t="str">
        <f t="shared" si="17"/>
        <v/>
      </c>
      <c r="M24" s="21" t="str">
        <f t="shared" si="18"/>
        <v/>
      </c>
      <c r="N24" s="20" t="str">
        <f t="shared" si="19"/>
        <v/>
      </c>
      <c r="O24" s="21" t="str">
        <f t="shared" ref="O24:O39" si="24">IF(WEEKDAY(A24,1)=1,IF(SUM(G18:G24)&gt;I24,I24-L24,IF(I24&gt;L24,MIN(SUM(G18:G24),I24-L24),0)),"")</f>
        <v/>
      </c>
      <c r="P24" s="21" t="str">
        <f t="shared" si="21"/>
        <v/>
      </c>
      <c r="Q24" s="21">
        <f t="shared" si="1"/>
        <v>0</v>
      </c>
      <c r="R24" s="21">
        <f t="shared" si="2"/>
        <v>0</v>
      </c>
      <c r="S24" s="21">
        <f t="shared" si="3"/>
        <v>0</v>
      </c>
      <c r="T24" s="21">
        <f t="shared" si="4"/>
        <v>0</v>
      </c>
      <c r="U24" s="22">
        <f t="shared" si="5"/>
        <v>1</v>
      </c>
      <c r="V24" s="21">
        <f t="shared" si="6"/>
        <v>0</v>
      </c>
      <c r="W24" s="21">
        <f t="shared" si="7"/>
        <v>0</v>
      </c>
      <c r="X24" s="23"/>
      <c r="Y24" s="22"/>
      <c r="Z24" s="22"/>
      <c r="AA24" s="22"/>
      <c r="AB24" s="22"/>
      <c r="AC24" s="22"/>
      <c r="AD24" s="23"/>
      <c r="AE24" s="22"/>
      <c r="AF24" s="22"/>
      <c r="AG24" s="22"/>
      <c r="AH24" s="23"/>
      <c r="AI24" s="22"/>
      <c r="AJ24" s="22"/>
      <c r="AK24" s="22"/>
      <c r="AL24" s="124"/>
      <c r="AM24" s="25"/>
      <c r="AN24" s="23"/>
      <c r="AO24" s="25"/>
      <c r="AP24" s="23"/>
      <c r="AQ24" s="9"/>
      <c r="AR24" s="9"/>
      <c r="AS24" s="9"/>
      <c r="AT24" s="9"/>
      <c r="AU24" s="9"/>
      <c r="AV24" s="9"/>
      <c r="AW24" s="9"/>
      <c r="AX24" s="9"/>
      <c r="AZ24" s="155" t="str">
        <f t="shared" si="10"/>
        <v/>
      </c>
      <c r="BA24" s="155">
        <f t="shared" si="11"/>
        <v>0</v>
      </c>
      <c r="BB24" s="154" t="str">
        <f>Z$7</f>
        <v>BU495</v>
      </c>
      <c r="BC24" s="153">
        <f t="shared" ca="1" si="12"/>
        <v>0</v>
      </c>
    </row>
    <row r="25" spans="1:55" ht="15.75" customHeight="1">
      <c r="A25" s="18">
        <f t="shared" si="8"/>
        <v>43968</v>
      </c>
      <c r="B25" s="25">
        <v>10</v>
      </c>
      <c r="C25" s="19" t="s">
        <v>23</v>
      </c>
      <c r="D25" s="64">
        <f t="shared" si="22"/>
        <v>9</v>
      </c>
      <c r="E25" s="64">
        <f t="shared" si="14"/>
        <v>10</v>
      </c>
      <c r="F25" s="19"/>
      <c r="G25" s="54"/>
      <c r="H25" s="57">
        <f t="shared" si="23"/>
        <v>1</v>
      </c>
      <c r="I25" s="56">
        <f t="shared" si="0"/>
        <v>8</v>
      </c>
      <c r="J25" s="66">
        <f t="shared" si="13"/>
        <v>1</v>
      </c>
      <c r="K25" s="69">
        <f t="shared" si="16"/>
        <v>1</v>
      </c>
      <c r="L25" s="21">
        <f t="shared" si="17"/>
        <v>5</v>
      </c>
      <c r="M25" s="21">
        <f t="shared" si="18"/>
        <v>0</v>
      </c>
      <c r="N25" s="20">
        <f t="shared" si="19"/>
        <v>0</v>
      </c>
      <c r="O25" s="21">
        <f t="shared" si="24"/>
        <v>3</v>
      </c>
      <c r="P25" s="21">
        <f t="shared" si="21"/>
        <v>1</v>
      </c>
      <c r="Q25" s="21">
        <f t="shared" si="1"/>
        <v>0</v>
      </c>
      <c r="R25" s="21">
        <f t="shared" si="2"/>
        <v>0</v>
      </c>
      <c r="S25" s="21">
        <f t="shared" si="3"/>
        <v>10</v>
      </c>
      <c r="T25" s="21">
        <f t="shared" si="4"/>
        <v>0</v>
      </c>
      <c r="U25" s="22">
        <f t="shared" si="5"/>
        <v>1</v>
      </c>
      <c r="V25" s="21">
        <f t="shared" si="6"/>
        <v>0</v>
      </c>
      <c r="W25" s="21">
        <f t="shared" si="7"/>
        <v>0</v>
      </c>
      <c r="X25" s="23"/>
      <c r="Y25" s="22"/>
      <c r="Z25" s="22"/>
      <c r="AA25" s="22"/>
      <c r="AB25" s="22"/>
      <c r="AC25" s="22"/>
      <c r="AD25" s="23"/>
      <c r="AE25" s="22"/>
      <c r="AF25" s="22"/>
      <c r="AG25" s="22"/>
      <c r="AH25" s="23"/>
      <c r="AI25" s="22"/>
      <c r="AJ25" s="22"/>
      <c r="AK25" s="22"/>
      <c r="AL25" s="124"/>
      <c r="AM25" s="25">
        <v>7</v>
      </c>
      <c r="AN25" s="25" t="s">
        <v>25</v>
      </c>
      <c r="AO25" s="25"/>
      <c r="AP25" s="25"/>
      <c r="AQ25" s="9"/>
      <c r="AR25" s="9"/>
      <c r="AS25" s="9"/>
      <c r="AT25" s="9"/>
      <c r="AU25" s="9"/>
      <c r="AV25" s="9"/>
      <c r="AW25" s="9"/>
      <c r="AX25" s="9"/>
      <c r="AZ25" s="155" t="str">
        <f t="shared" si="10"/>
        <v/>
      </c>
      <c r="BA25" s="155">
        <f t="shared" si="11"/>
        <v>0</v>
      </c>
      <c r="BB25" s="154" t="str">
        <f>AA$7</f>
        <v>BU496</v>
      </c>
      <c r="BC25" s="153">
        <f t="shared" ca="1" si="12"/>
        <v>0</v>
      </c>
    </row>
    <row r="26" spans="1:55" ht="15.75" customHeight="1">
      <c r="A26" s="18">
        <f t="shared" si="8"/>
        <v>43969</v>
      </c>
      <c r="B26" s="19">
        <v>7</v>
      </c>
      <c r="C26" s="19" t="s">
        <v>23</v>
      </c>
      <c r="D26" s="64" t="str">
        <f t="shared" si="22"/>
        <v/>
      </c>
      <c r="E26" s="64" t="str">
        <f t="shared" si="14"/>
        <v/>
      </c>
      <c r="F26" s="19"/>
      <c r="G26" s="54"/>
      <c r="H26" s="57" t="str">
        <f t="shared" si="23"/>
        <v/>
      </c>
      <c r="I26" s="56" t="str">
        <f t="shared" si="0"/>
        <v/>
      </c>
      <c r="J26" s="66" t="str">
        <f t="shared" si="13"/>
        <v/>
      </c>
      <c r="K26" s="69" t="str">
        <f t="shared" si="16"/>
        <v/>
      </c>
      <c r="L26" s="21" t="str">
        <f t="shared" si="17"/>
        <v/>
      </c>
      <c r="M26" s="21" t="str">
        <f t="shared" si="18"/>
        <v/>
      </c>
      <c r="N26" s="20" t="str">
        <f t="shared" si="19"/>
        <v/>
      </c>
      <c r="O26" s="21" t="str">
        <f t="shared" si="24"/>
        <v/>
      </c>
      <c r="P26" s="21" t="str">
        <f>IF(WEEKDAY(A26,1)=1,IF(SUM(G20:G26)&gt;=J26-M26,J26-M26,IF(J26&gt;M26,SUM(G20:G26)-M26,0)),"")</f>
        <v/>
      </c>
      <c r="Q26" s="21">
        <f t="shared" si="1"/>
        <v>0</v>
      </c>
      <c r="R26" s="21">
        <f t="shared" si="2"/>
        <v>0</v>
      </c>
      <c r="S26" s="21">
        <f t="shared" si="3"/>
        <v>0</v>
      </c>
      <c r="T26" s="21">
        <f t="shared" si="4"/>
        <v>0</v>
      </c>
      <c r="U26" s="22">
        <f t="shared" si="5"/>
        <v>1</v>
      </c>
      <c r="V26" s="21">
        <f t="shared" si="6"/>
        <v>0</v>
      </c>
      <c r="W26" s="21">
        <f t="shared" si="7"/>
        <v>0</v>
      </c>
      <c r="X26" s="23"/>
      <c r="Y26" s="22"/>
      <c r="Z26" s="22"/>
      <c r="AA26" s="22"/>
      <c r="AB26" s="22"/>
      <c r="AC26" s="22"/>
      <c r="AD26" s="23"/>
      <c r="AE26" s="22"/>
      <c r="AF26" s="22"/>
      <c r="AG26" s="22"/>
      <c r="AH26" s="23"/>
      <c r="AI26" s="22"/>
      <c r="AJ26" s="22"/>
      <c r="AK26" s="22"/>
      <c r="AL26" s="124"/>
      <c r="AM26" s="23"/>
      <c r="AN26" s="23"/>
      <c r="AO26" s="23"/>
      <c r="AP26" s="23"/>
      <c r="AQ26" s="9"/>
      <c r="AR26" s="9"/>
      <c r="AS26" s="9"/>
      <c r="AT26" s="9"/>
      <c r="AU26" s="9"/>
      <c r="AV26" s="9"/>
      <c r="AW26" s="9"/>
      <c r="AX26" s="9"/>
      <c r="AZ26" s="155" t="str">
        <f t="shared" si="10"/>
        <v/>
      </c>
      <c r="BA26" s="155">
        <f t="shared" si="11"/>
        <v>0</v>
      </c>
      <c r="BB26" s="154" t="str">
        <f>AB$7</f>
        <v>BU492</v>
      </c>
      <c r="BC26" s="153">
        <f t="shared" ca="1" si="12"/>
        <v>0</v>
      </c>
    </row>
    <row r="27" spans="1:55" ht="15.75" customHeight="1">
      <c r="A27" s="18">
        <f t="shared" si="8"/>
        <v>43970</v>
      </c>
      <c r="B27" s="19">
        <v>7</v>
      </c>
      <c r="C27" s="19" t="s">
        <v>23</v>
      </c>
      <c r="D27" s="64" t="str">
        <f t="shared" si="22"/>
        <v/>
      </c>
      <c r="E27" s="64" t="str">
        <f t="shared" si="14"/>
        <v/>
      </c>
      <c r="F27" s="19"/>
      <c r="G27" s="54"/>
      <c r="H27" s="57" t="str">
        <f t="shared" si="23"/>
        <v/>
      </c>
      <c r="I27" s="56" t="str">
        <f t="shared" si="0"/>
        <v/>
      </c>
      <c r="J27" s="66" t="str">
        <f t="shared" si="13"/>
        <v/>
      </c>
      <c r="K27" s="69" t="str">
        <f t="shared" si="16"/>
        <v/>
      </c>
      <c r="L27" s="21" t="str">
        <f t="shared" si="17"/>
        <v/>
      </c>
      <c r="M27" s="21" t="str">
        <f t="shared" si="18"/>
        <v/>
      </c>
      <c r="N27" s="20" t="str">
        <f t="shared" si="19"/>
        <v/>
      </c>
      <c r="O27" s="21" t="str">
        <f t="shared" si="24"/>
        <v/>
      </c>
      <c r="P27" s="21" t="str">
        <f t="shared" si="21"/>
        <v/>
      </c>
      <c r="Q27" s="21">
        <f t="shared" si="1"/>
        <v>0</v>
      </c>
      <c r="R27" s="21">
        <f t="shared" si="2"/>
        <v>0</v>
      </c>
      <c r="S27" s="21">
        <f t="shared" si="3"/>
        <v>0</v>
      </c>
      <c r="T27" s="21">
        <f t="shared" si="4"/>
        <v>0</v>
      </c>
      <c r="U27" s="22">
        <f t="shared" si="5"/>
        <v>1</v>
      </c>
      <c r="V27" s="21">
        <f t="shared" si="6"/>
        <v>0</v>
      </c>
      <c r="W27" s="21">
        <f t="shared" si="7"/>
        <v>0</v>
      </c>
      <c r="X27" s="23"/>
      <c r="Y27" s="24"/>
      <c r="Z27" s="22"/>
      <c r="AA27" s="22"/>
      <c r="AB27" s="22"/>
      <c r="AC27" s="22"/>
      <c r="AD27" s="23"/>
      <c r="AE27" s="22"/>
      <c r="AF27" s="22"/>
      <c r="AG27" s="22"/>
      <c r="AH27" s="23"/>
      <c r="AI27" s="22"/>
      <c r="AJ27" s="22"/>
      <c r="AK27" s="22"/>
      <c r="AL27" s="124"/>
      <c r="AM27" s="23"/>
      <c r="AN27" s="23"/>
      <c r="AO27" s="23"/>
      <c r="AP27" s="23"/>
      <c r="AQ27" s="9"/>
      <c r="AR27" s="9"/>
      <c r="AS27" s="9"/>
      <c r="AT27" s="9"/>
      <c r="AU27" s="9"/>
      <c r="AV27" s="9"/>
      <c r="AW27" s="9"/>
      <c r="AX27" s="9"/>
      <c r="AZ27" s="155" t="str">
        <f t="shared" si="10"/>
        <v/>
      </c>
      <c r="BA27" s="155">
        <f t="shared" si="11"/>
        <v>0</v>
      </c>
      <c r="BB27" s="154" t="str">
        <f>AC$7</f>
        <v>BU497</v>
      </c>
      <c r="BC27" s="153">
        <f t="shared" ca="1" si="12"/>
        <v>0</v>
      </c>
    </row>
    <row r="28" spans="1:55" ht="15.75" customHeight="1">
      <c r="A28" s="18">
        <f t="shared" si="8"/>
        <v>43971</v>
      </c>
      <c r="B28" s="25">
        <v>0</v>
      </c>
      <c r="C28" s="19" t="s">
        <v>37</v>
      </c>
      <c r="D28" s="64" t="str">
        <f t="shared" si="22"/>
        <v/>
      </c>
      <c r="E28" s="64" t="str">
        <f t="shared" si="14"/>
        <v/>
      </c>
      <c r="F28" s="19"/>
      <c r="G28" s="54"/>
      <c r="H28" s="57" t="str">
        <f t="shared" si="23"/>
        <v/>
      </c>
      <c r="I28" s="56" t="str">
        <f t="shared" si="0"/>
        <v/>
      </c>
      <c r="J28" s="66" t="str">
        <f t="shared" si="13"/>
        <v/>
      </c>
      <c r="K28" s="69" t="str">
        <f t="shared" si="16"/>
        <v/>
      </c>
      <c r="L28" s="21" t="str">
        <f t="shared" si="17"/>
        <v/>
      </c>
      <c r="M28" s="21" t="str">
        <f t="shared" si="18"/>
        <v/>
      </c>
      <c r="N28" s="20" t="str">
        <f t="shared" si="19"/>
        <v/>
      </c>
      <c r="O28" s="21" t="str">
        <f t="shared" si="24"/>
        <v/>
      </c>
      <c r="P28" s="21" t="str">
        <f t="shared" si="21"/>
        <v/>
      </c>
      <c r="Q28" s="21">
        <f t="shared" si="1"/>
        <v>0</v>
      </c>
      <c r="R28" s="21">
        <f t="shared" si="2"/>
        <v>0</v>
      </c>
      <c r="S28" s="21">
        <f t="shared" si="3"/>
        <v>0</v>
      </c>
      <c r="T28" s="21">
        <f t="shared" si="4"/>
        <v>0</v>
      </c>
      <c r="U28" s="22">
        <f t="shared" si="5"/>
        <v>0</v>
      </c>
      <c r="V28" s="21">
        <f t="shared" si="6"/>
        <v>0</v>
      </c>
      <c r="W28" s="21">
        <f t="shared" si="7"/>
        <v>0</v>
      </c>
      <c r="X28" s="23"/>
      <c r="Y28" s="22"/>
      <c r="Z28" s="22"/>
      <c r="AA28" s="22"/>
      <c r="AB28" s="22"/>
      <c r="AC28" s="22"/>
      <c r="AD28" s="23"/>
      <c r="AE28" s="22"/>
      <c r="AF28" s="22"/>
      <c r="AG28" s="22"/>
      <c r="AH28" s="23"/>
      <c r="AI28" s="22"/>
      <c r="AJ28" s="22"/>
      <c r="AK28" s="22"/>
      <c r="AL28" s="124"/>
      <c r="AM28" s="23"/>
      <c r="AN28" s="23"/>
      <c r="AO28" s="23"/>
      <c r="AP28" s="23"/>
      <c r="AQ28" s="9"/>
      <c r="AR28" s="9"/>
      <c r="AS28" s="9"/>
      <c r="AT28" s="9"/>
      <c r="AU28" s="9"/>
      <c r="AV28" s="9"/>
      <c r="AW28" s="9"/>
      <c r="AX28" s="9"/>
      <c r="AZ28" s="155" t="str">
        <f t="shared" si="10"/>
        <v/>
      </c>
      <c r="BA28" s="155">
        <f t="shared" si="11"/>
        <v>0</v>
      </c>
      <c r="BB28" s="154" t="str">
        <f>AD$7</f>
        <v>BU498</v>
      </c>
      <c r="BC28" s="153">
        <f t="shared" ca="1" si="12"/>
        <v>0</v>
      </c>
    </row>
    <row r="29" spans="1:55" ht="15.75" customHeight="1">
      <c r="A29" s="18">
        <f t="shared" si="8"/>
        <v>43972</v>
      </c>
      <c r="B29" s="25">
        <v>0</v>
      </c>
      <c r="C29" s="19" t="s">
        <v>37</v>
      </c>
      <c r="D29" s="64" t="str">
        <f t="shared" si="22"/>
        <v/>
      </c>
      <c r="E29" s="64" t="str">
        <f t="shared" si="14"/>
        <v/>
      </c>
      <c r="F29" s="19"/>
      <c r="G29" s="54"/>
      <c r="H29" s="57" t="str">
        <f t="shared" si="23"/>
        <v/>
      </c>
      <c r="I29" s="56" t="str">
        <f t="shared" si="0"/>
        <v/>
      </c>
      <c r="J29" s="66" t="str">
        <f t="shared" si="13"/>
        <v/>
      </c>
      <c r="K29" s="69" t="str">
        <f t="shared" si="16"/>
        <v/>
      </c>
      <c r="L29" s="21" t="str">
        <f t="shared" si="17"/>
        <v/>
      </c>
      <c r="M29" s="21" t="str">
        <f t="shared" si="18"/>
        <v/>
      </c>
      <c r="N29" s="20" t="str">
        <f t="shared" si="19"/>
        <v/>
      </c>
      <c r="O29" s="21" t="str">
        <f t="shared" si="24"/>
        <v/>
      </c>
      <c r="P29" s="21" t="str">
        <f t="shared" si="21"/>
        <v/>
      </c>
      <c r="Q29" s="21">
        <f t="shared" si="1"/>
        <v>0</v>
      </c>
      <c r="R29" s="21">
        <f t="shared" si="2"/>
        <v>0</v>
      </c>
      <c r="S29" s="21">
        <f t="shared" si="3"/>
        <v>0</v>
      </c>
      <c r="T29" s="21">
        <f t="shared" si="4"/>
        <v>0</v>
      </c>
      <c r="U29" s="22">
        <f t="shared" si="5"/>
        <v>0</v>
      </c>
      <c r="V29" s="21">
        <f t="shared" si="6"/>
        <v>0</v>
      </c>
      <c r="W29" s="21">
        <f t="shared" si="7"/>
        <v>0</v>
      </c>
      <c r="X29" s="23"/>
      <c r="Y29" s="22"/>
      <c r="Z29" s="22"/>
      <c r="AA29" s="22"/>
      <c r="AB29" s="22"/>
      <c r="AC29" s="22"/>
      <c r="AD29" s="23"/>
      <c r="AE29" s="22"/>
      <c r="AF29" s="22"/>
      <c r="AG29" s="22"/>
      <c r="AH29" s="23"/>
      <c r="AI29" s="22"/>
      <c r="AJ29" s="22"/>
      <c r="AK29" s="22"/>
      <c r="AL29" s="124"/>
      <c r="AM29" s="23"/>
      <c r="AN29" s="23"/>
      <c r="AO29" s="23"/>
      <c r="AP29" s="23"/>
      <c r="AQ29" s="9"/>
      <c r="AR29" s="9"/>
      <c r="AS29" s="9"/>
      <c r="AT29" s="9"/>
      <c r="AU29" s="9"/>
      <c r="AV29" s="9"/>
      <c r="AW29" s="9"/>
      <c r="AX29" s="9"/>
      <c r="AZ29" s="155" t="str">
        <f t="shared" si="10"/>
        <v/>
      </c>
      <c r="BA29" s="155">
        <f t="shared" si="11"/>
        <v>0</v>
      </c>
      <c r="BB29" s="154" t="str">
        <f>AE$7</f>
        <v>BU457</v>
      </c>
      <c r="BC29" s="153">
        <f t="shared" ca="1" si="12"/>
        <v>0</v>
      </c>
    </row>
    <row r="30" spans="1:55" ht="15.75" customHeight="1">
      <c r="A30" s="18">
        <f t="shared" si="8"/>
        <v>43973</v>
      </c>
      <c r="B30" s="23">
        <v>10</v>
      </c>
      <c r="C30" s="19" t="s">
        <v>24</v>
      </c>
      <c r="D30" s="64" t="str">
        <f t="shared" si="22"/>
        <v/>
      </c>
      <c r="E30" s="64" t="str">
        <f t="shared" si="14"/>
        <v/>
      </c>
      <c r="F30" s="19"/>
      <c r="G30" s="54">
        <v>9</v>
      </c>
      <c r="H30" s="57" t="str">
        <f>IF(WEEKDAY(A30,1)=1,IF(SUM(F24:G30)&lt;D30,0,SUM(F24:G30)-D30),"")</f>
        <v/>
      </c>
      <c r="I30" s="56" t="str">
        <f t="shared" si="0"/>
        <v/>
      </c>
      <c r="J30" s="66" t="str">
        <f t="shared" si="13"/>
        <v/>
      </c>
      <c r="K30" s="69" t="str">
        <f t="shared" si="16"/>
        <v/>
      </c>
      <c r="L30" s="21" t="str">
        <f t="shared" si="17"/>
        <v/>
      </c>
      <c r="M30" s="21" t="str">
        <f t="shared" si="18"/>
        <v/>
      </c>
      <c r="N30" s="20" t="str">
        <f t="shared" si="19"/>
        <v/>
      </c>
      <c r="O30" s="21" t="str">
        <f t="shared" si="24"/>
        <v/>
      </c>
      <c r="P30" s="21" t="str">
        <f t="shared" si="21"/>
        <v/>
      </c>
      <c r="Q30" s="21">
        <f t="shared" si="1"/>
        <v>0</v>
      </c>
      <c r="R30" s="21">
        <f t="shared" si="2"/>
        <v>0</v>
      </c>
      <c r="S30" s="21">
        <f t="shared" si="3"/>
        <v>0</v>
      </c>
      <c r="T30" s="21">
        <f t="shared" si="4"/>
        <v>0</v>
      </c>
      <c r="U30" s="22">
        <f t="shared" si="5"/>
        <v>0</v>
      </c>
      <c r="V30" s="21">
        <f t="shared" si="6"/>
        <v>0</v>
      </c>
      <c r="W30" s="21">
        <f t="shared" si="7"/>
        <v>1</v>
      </c>
      <c r="X30" s="23"/>
      <c r="Y30" s="22"/>
      <c r="Z30" s="22"/>
      <c r="AA30" s="22"/>
      <c r="AB30" s="22"/>
      <c r="AC30" s="22"/>
      <c r="AD30" s="23"/>
      <c r="AE30" s="22"/>
      <c r="AF30" s="22"/>
      <c r="AG30" s="22"/>
      <c r="AH30" s="23"/>
      <c r="AI30" s="22"/>
      <c r="AJ30" s="22"/>
      <c r="AK30" s="22"/>
      <c r="AL30" s="124"/>
      <c r="AM30" s="23"/>
      <c r="AN30" s="23"/>
      <c r="AO30" s="23"/>
      <c r="AP30" s="23"/>
      <c r="AQ30" s="9"/>
      <c r="AR30" s="9"/>
      <c r="AS30" s="9"/>
      <c r="AT30" s="9"/>
      <c r="AU30" s="9"/>
      <c r="AV30" s="9"/>
      <c r="AW30" s="9"/>
      <c r="AX30" s="9"/>
      <c r="AZ30" s="155" t="str">
        <f t="shared" si="10"/>
        <v/>
      </c>
      <c r="BA30" s="155">
        <f t="shared" si="11"/>
        <v>0</v>
      </c>
      <c r="BB30" s="154" t="str">
        <f>AF$7</f>
        <v>BU451</v>
      </c>
      <c r="BC30" s="153">
        <f t="shared" ca="1" si="12"/>
        <v>0</v>
      </c>
    </row>
    <row r="31" spans="1:55" ht="15.75" customHeight="1">
      <c r="A31" s="18">
        <f t="shared" si="8"/>
        <v>43974</v>
      </c>
      <c r="B31" s="23">
        <v>10</v>
      </c>
      <c r="C31" s="19" t="s">
        <v>24</v>
      </c>
      <c r="D31" s="64" t="str">
        <f t="shared" si="22"/>
        <v/>
      </c>
      <c r="E31" s="64" t="str">
        <f t="shared" si="14"/>
        <v/>
      </c>
      <c r="F31" s="19"/>
      <c r="G31" s="54"/>
      <c r="H31" s="57" t="str">
        <f t="shared" si="23"/>
        <v/>
      </c>
      <c r="I31" s="56" t="str">
        <f t="shared" si="0"/>
        <v/>
      </c>
      <c r="J31" s="66" t="str">
        <f t="shared" si="13"/>
        <v/>
      </c>
      <c r="K31" s="69" t="str">
        <f t="shared" si="16"/>
        <v/>
      </c>
      <c r="L31" s="21" t="str">
        <f t="shared" si="17"/>
        <v/>
      </c>
      <c r="M31" s="21" t="str">
        <f t="shared" si="18"/>
        <v/>
      </c>
      <c r="N31" s="20" t="str">
        <f t="shared" si="19"/>
        <v/>
      </c>
      <c r="O31" s="21" t="str">
        <f t="shared" si="24"/>
        <v/>
      </c>
      <c r="P31" s="21" t="str">
        <f t="shared" si="21"/>
        <v/>
      </c>
      <c r="Q31" s="21">
        <f t="shared" si="1"/>
        <v>0</v>
      </c>
      <c r="R31" s="21">
        <f t="shared" si="2"/>
        <v>0</v>
      </c>
      <c r="S31" s="21">
        <f t="shared" si="3"/>
        <v>0</v>
      </c>
      <c r="T31" s="21">
        <f t="shared" si="4"/>
        <v>0</v>
      </c>
      <c r="U31" s="22">
        <f t="shared" si="5"/>
        <v>0</v>
      </c>
      <c r="V31" s="21">
        <f t="shared" si="6"/>
        <v>0</v>
      </c>
      <c r="W31" s="21">
        <f t="shared" si="7"/>
        <v>1</v>
      </c>
      <c r="X31" s="23"/>
      <c r="Y31" s="22"/>
      <c r="Z31" s="22"/>
      <c r="AA31" s="22"/>
      <c r="AB31" s="22"/>
      <c r="AC31" s="22"/>
      <c r="AD31" s="23"/>
      <c r="AE31" s="22"/>
      <c r="AF31" s="22"/>
      <c r="AG31" s="22"/>
      <c r="AH31" s="23"/>
      <c r="AI31" s="22"/>
      <c r="AJ31" s="22"/>
      <c r="AK31" s="22"/>
      <c r="AL31" s="124"/>
      <c r="AM31" s="23"/>
      <c r="AN31" s="25"/>
      <c r="AO31" s="23"/>
      <c r="AP31" s="25"/>
      <c r="AQ31" s="9"/>
      <c r="AR31" s="9"/>
      <c r="AS31" s="9"/>
      <c r="AT31" s="9"/>
      <c r="AU31" s="9"/>
      <c r="AV31" s="9"/>
      <c r="AW31" s="9"/>
      <c r="AX31" s="9"/>
      <c r="AZ31" s="155" t="str">
        <f t="shared" si="10"/>
        <v/>
      </c>
      <c r="BA31" s="155">
        <f t="shared" si="11"/>
        <v>0</v>
      </c>
      <c r="BB31" s="154" t="str">
        <f>AG$7</f>
        <v>BU459</v>
      </c>
      <c r="BC31" s="153">
        <f t="shared" ca="1" si="12"/>
        <v>0</v>
      </c>
    </row>
    <row r="32" spans="1:55" ht="15.75" customHeight="1">
      <c r="A32" s="18">
        <f t="shared" si="8"/>
        <v>43975</v>
      </c>
      <c r="B32" s="23">
        <v>10</v>
      </c>
      <c r="C32" s="19" t="s">
        <v>24</v>
      </c>
      <c r="D32" s="64">
        <f t="shared" si="22"/>
        <v>9</v>
      </c>
      <c r="E32" s="64">
        <f t="shared" si="14"/>
        <v>9</v>
      </c>
      <c r="F32" s="19"/>
      <c r="G32" s="54"/>
      <c r="H32" s="57">
        <f t="shared" si="23"/>
        <v>0</v>
      </c>
      <c r="I32" s="56">
        <f t="shared" si="0"/>
        <v>8</v>
      </c>
      <c r="J32" s="66">
        <f t="shared" si="13"/>
        <v>1</v>
      </c>
      <c r="K32" s="69">
        <f t="shared" si="16"/>
        <v>0</v>
      </c>
      <c r="L32" s="21">
        <f t="shared" si="17"/>
        <v>0</v>
      </c>
      <c r="M32" s="21">
        <f t="shared" si="18"/>
        <v>0</v>
      </c>
      <c r="N32" s="20">
        <f t="shared" si="19"/>
        <v>0</v>
      </c>
      <c r="O32" s="21">
        <f t="shared" si="24"/>
        <v>8</v>
      </c>
      <c r="P32" s="21">
        <f t="shared" si="21"/>
        <v>1</v>
      </c>
      <c r="Q32" s="21">
        <f t="shared" si="1"/>
        <v>0</v>
      </c>
      <c r="R32" s="21">
        <f t="shared" si="2"/>
        <v>0</v>
      </c>
      <c r="S32" s="21">
        <f t="shared" si="3"/>
        <v>10</v>
      </c>
      <c r="T32" s="21">
        <f t="shared" si="4"/>
        <v>0</v>
      </c>
      <c r="U32" s="22">
        <f t="shared" si="5"/>
        <v>0</v>
      </c>
      <c r="V32" s="21">
        <f t="shared" si="6"/>
        <v>0</v>
      </c>
      <c r="W32" s="21">
        <f t="shared" si="7"/>
        <v>1</v>
      </c>
      <c r="X32" s="23"/>
      <c r="Y32" s="22"/>
      <c r="Z32" s="22"/>
      <c r="AA32" s="22"/>
      <c r="AB32" s="22"/>
      <c r="AC32" s="22"/>
      <c r="AD32" s="23"/>
      <c r="AE32" s="22"/>
      <c r="AF32" s="22"/>
      <c r="AG32" s="22"/>
      <c r="AH32" s="23"/>
      <c r="AI32" s="22"/>
      <c r="AJ32" s="22"/>
      <c r="AK32" s="22"/>
      <c r="AL32" s="124"/>
      <c r="AM32" s="23"/>
      <c r="AN32" s="23"/>
      <c r="AO32" s="23"/>
      <c r="AP32" s="23"/>
      <c r="AQ32" s="9"/>
      <c r="AR32" s="9"/>
      <c r="AS32" s="9"/>
      <c r="AT32" s="9"/>
      <c r="AU32" s="9"/>
      <c r="AV32" s="9"/>
      <c r="AW32" s="9"/>
      <c r="AX32" s="9"/>
      <c r="AZ32" s="155" t="str">
        <f t="shared" si="10"/>
        <v/>
      </c>
      <c r="BA32" s="155">
        <f t="shared" si="11"/>
        <v>0</v>
      </c>
      <c r="BB32" s="154" t="str">
        <f>AH$7</f>
        <v>BU461</v>
      </c>
      <c r="BC32" s="153">
        <f t="shared" ca="1" si="12"/>
        <v>0</v>
      </c>
    </row>
    <row r="33" spans="1:55" ht="15.75" customHeight="1">
      <c r="A33" s="18">
        <f t="shared" si="8"/>
        <v>43976</v>
      </c>
      <c r="B33" s="19">
        <v>0</v>
      </c>
      <c r="C33" s="19" t="s">
        <v>58</v>
      </c>
      <c r="D33" s="64" t="str">
        <f t="shared" si="22"/>
        <v/>
      </c>
      <c r="E33" s="64" t="str">
        <f t="shared" si="14"/>
        <v/>
      </c>
      <c r="F33" s="19"/>
      <c r="G33" s="54"/>
      <c r="H33" s="57" t="str">
        <f t="shared" si="23"/>
        <v/>
      </c>
      <c r="I33" s="56" t="str">
        <f t="shared" si="0"/>
        <v/>
      </c>
      <c r="J33" s="66" t="str">
        <f t="shared" si="13"/>
        <v/>
      </c>
      <c r="K33" s="69" t="str">
        <f t="shared" si="16"/>
        <v/>
      </c>
      <c r="L33" s="21" t="str">
        <f t="shared" si="17"/>
        <v/>
      </c>
      <c r="M33" s="21" t="str">
        <f t="shared" si="18"/>
        <v/>
      </c>
      <c r="N33" s="20" t="str">
        <f t="shared" si="19"/>
        <v/>
      </c>
      <c r="O33" s="21" t="str">
        <f t="shared" si="24"/>
        <v/>
      </c>
      <c r="P33" s="21" t="str">
        <f t="shared" si="21"/>
        <v/>
      </c>
      <c r="Q33" s="21">
        <f t="shared" si="1"/>
        <v>0</v>
      </c>
      <c r="R33" s="21">
        <f t="shared" si="2"/>
        <v>0</v>
      </c>
      <c r="S33" s="21">
        <f t="shared" si="3"/>
        <v>0</v>
      </c>
      <c r="T33" s="21">
        <f t="shared" si="4"/>
        <v>0</v>
      </c>
      <c r="U33" s="22">
        <f t="shared" si="5"/>
        <v>0</v>
      </c>
      <c r="V33" s="21">
        <f t="shared" si="6"/>
        <v>0</v>
      </c>
      <c r="W33" s="21">
        <f t="shared" si="7"/>
        <v>0</v>
      </c>
      <c r="X33" s="23"/>
      <c r="Y33" s="22"/>
      <c r="Z33" s="22"/>
      <c r="AA33" s="22"/>
      <c r="AB33" s="22"/>
      <c r="AC33" s="22"/>
      <c r="AD33" s="23"/>
      <c r="AE33" s="22"/>
      <c r="AF33" s="22"/>
      <c r="AG33" s="22"/>
      <c r="AH33" s="23"/>
      <c r="AI33" s="22"/>
      <c r="AJ33" s="22"/>
      <c r="AK33" s="22"/>
      <c r="AL33" s="124"/>
      <c r="AM33" s="23"/>
      <c r="AN33" s="23"/>
      <c r="AO33" s="23"/>
      <c r="AP33" s="23"/>
      <c r="AQ33" s="9"/>
      <c r="AR33" s="9"/>
      <c r="AS33" s="9"/>
      <c r="AT33" s="9"/>
      <c r="AU33" s="9"/>
      <c r="AV33" s="9"/>
      <c r="AW33" s="9"/>
      <c r="AX33" s="9"/>
      <c r="AZ33" s="155" t="str">
        <f t="shared" si="10"/>
        <v/>
      </c>
      <c r="BA33" s="155">
        <f t="shared" si="11"/>
        <v>0</v>
      </c>
      <c r="BB33" s="154" t="str">
        <f>AI$7</f>
        <v>BU463</v>
      </c>
      <c r="BC33" s="153">
        <f t="shared" ca="1" si="12"/>
        <v>0</v>
      </c>
    </row>
    <row r="34" spans="1:55" ht="15.75" customHeight="1">
      <c r="A34" s="18">
        <f t="shared" si="8"/>
        <v>43977</v>
      </c>
      <c r="B34" s="19">
        <v>10</v>
      </c>
      <c r="C34" s="19" t="s">
        <v>24</v>
      </c>
      <c r="D34" s="64" t="str">
        <f t="shared" si="22"/>
        <v/>
      </c>
      <c r="E34" s="64" t="str">
        <f t="shared" si="14"/>
        <v/>
      </c>
      <c r="F34" s="19"/>
      <c r="G34" s="54"/>
      <c r="H34" s="57" t="str">
        <f t="shared" si="23"/>
        <v/>
      </c>
      <c r="I34" s="56" t="str">
        <f t="shared" si="0"/>
        <v/>
      </c>
      <c r="J34" s="66" t="str">
        <f t="shared" si="13"/>
        <v/>
      </c>
      <c r="K34" s="69" t="str">
        <f t="shared" si="16"/>
        <v/>
      </c>
      <c r="L34" s="21" t="str">
        <f t="shared" si="17"/>
        <v/>
      </c>
      <c r="M34" s="21" t="str">
        <f t="shared" si="18"/>
        <v/>
      </c>
      <c r="N34" s="20" t="str">
        <f t="shared" si="19"/>
        <v/>
      </c>
      <c r="O34" s="21" t="str">
        <f t="shared" si="24"/>
        <v/>
      </c>
      <c r="P34" s="21" t="str">
        <f t="shared" si="21"/>
        <v/>
      </c>
      <c r="Q34" s="21">
        <f t="shared" si="1"/>
        <v>0</v>
      </c>
      <c r="R34" s="21">
        <f t="shared" si="2"/>
        <v>0</v>
      </c>
      <c r="S34" s="21">
        <f t="shared" si="3"/>
        <v>0</v>
      </c>
      <c r="T34" s="21">
        <f t="shared" si="4"/>
        <v>0</v>
      </c>
      <c r="U34" s="22">
        <f t="shared" si="5"/>
        <v>0</v>
      </c>
      <c r="V34" s="21">
        <f t="shared" si="6"/>
        <v>0</v>
      </c>
      <c r="W34" s="21">
        <f t="shared" si="7"/>
        <v>1</v>
      </c>
      <c r="X34" s="23"/>
      <c r="Y34" s="22"/>
      <c r="Z34" s="22"/>
      <c r="AA34" s="22"/>
      <c r="AB34" s="22"/>
      <c r="AC34" s="22"/>
      <c r="AD34" s="23"/>
      <c r="AE34" s="22"/>
      <c r="AF34" s="22"/>
      <c r="AG34" s="22"/>
      <c r="AH34" s="23"/>
      <c r="AI34" s="22"/>
      <c r="AJ34" s="22"/>
      <c r="AK34" s="22"/>
      <c r="AL34" s="124"/>
      <c r="AM34" s="23"/>
      <c r="AN34" s="23"/>
      <c r="AO34" s="23"/>
      <c r="AP34" s="23"/>
      <c r="AQ34" s="9"/>
      <c r="AR34" s="9"/>
      <c r="AS34" s="9"/>
      <c r="AT34" s="9"/>
      <c r="AU34" s="9"/>
      <c r="AV34" s="9"/>
      <c r="AW34" s="9"/>
      <c r="AX34" s="9"/>
      <c r="AZ34" s="155" t="str">
        <f t="shared" si="10"/>
        <v/>
      </c>
      <c r="BA34" s="155">
        <f t="shared" si="11"/>
        <v>0</v>
      </c>
      <c r="BB34" s="154" t="str">
        <f>AJ$7</f>
        <v>BU453</v>
      </c>
      <c r="BC34" s="153">
        <f t="shared" ca="1" si="12"/>
        <v>0</v>
      </c>
    </row>
    <row r="35" spans="1:55" ht="15.75" customHeight="1">
      <c r="A35" s="18">
        <f t="shared" si="8"/>
        <v>43978</v>
      </c>
      <c r="B35" s="25">
        <v>10</v>
      </c>
      <c r="C35" s="19" t="s">
        <v>24</v>
      </c>
      <c r="D35" s="64" t="str">
        <f t="shared" si="22"/>
        <v/>
      </c>
      <c r="E35" s="64" t="str">
        <f t="shared" si="14"/>
        <v/>
      </c>
      <c r="F35" s="19"/>
      <c r="G35" s="54"/>
      <c r="H35" s="57" t="str">
        <f>IF(WEEKDAY(A35,1)=1,IF(SUM(F29:G35)&lt;D35,0,SUM(F29:G35)-D35),"")</f>
        <v/>
      </c>
      <c r="I35" s="56" t="str">
        <f t="shared" si="0"/>
        <v/>
      </c>
      <c r="J35" s="66" t="str">
        <f>IF(WEEKDAY(A35,1)=1,IF(AND(D35&gt;8,E35&gt;8),D35-8,0),"")</f>
        <v/>
      </c>
      <c r="K35" s="69" t="str">
        <f t="shared" si="16"/>
        <v/>
      </c>
      <c r="L35" s="21" t="str">
        <f t="shared" si="17"/>
        <v/>
      </c>
      <c r="M35" s="21" t="str">
        <f t="shared" si="18"/>
        <v/>
      </c>
      <c r="N35" s="20" t="str">
        <f t="shared" si="19"/>
        <v/>
      </c>
      <c r="O35" s="21" t="str">
        <f t="shared" si="24"/>
        <v/>
      </c>
      <c r="P35" s="21" t="str">
        <f>IF(WEEKDAY(A35,1)=1,IF(SUM(G29:G35)&gt;=J35-M35,J35-M35,""),"")</f>
        <v/>
      </c>
      <c r="Q35" s="21">
        <f t="shared" si="1"/>
        <v>0</v>
      </c>
      <c r="R35" s="21">
        <f t="shared" si="2"/>
        <v>0</v>
      </c>
      <c r="S35" s="21">
        <f t="shared" si="3"/>
        <v>0</v>
      </c>
      <c r="T35" s="21">
        <f t="shared" si="4"/>
        <v>0</v>
      </c>
      <c r="U35" s="22">
        <f t="shared" si="5"/>
        <v>0</v>
      </c>
      <c r="V35" s="21">
        <f t="shared" si="6"/>
        <v>0</v>
      </c>
      <c r="W35" s="21">
        <f t="shared" si="7"/>
        <v>1</v>
      </c>
      <c r="X35" s="23"/>
      <c r="Y35" s="22"/>
      <c r="Z35" s="22"/>
      <c r="AA35" s="22"/>
      <c r="AB35" s="22"/>
      <c r="AC35" s="22"/>
      <c r="AD35" s="23"/>
      <c r="AE35" s="22"/>
      <c r="AF35" s="22"/>
      <c r="AG35" s="22"/>
      <c r="AH35" s="23"/>
      <c r="AI35" s="22"/>
      <c r="AJ35" s="22"/>
      <c r="AK35" s="22"/>
      <c r="AL35" s="124"/>
      <c r="AM35" s="23"/>
      <c r="AN35" s="23"/>
      <c r="AO35" s="23"/>
      <c r="AP35" s="23"/>
      <c r="AQ35" s="9"/>
      <c r="AR35" s="9"/>
      <c r="AS35" s="9"/>
      <c r="AT35" s="9"/>
      <c r="AU35" s="9"/>
      <c r="AV35" s="9"/>
      <c r="AW35" s="9"/>
      <c r="AX35" s="9"/>
      <c r="AZ35" s="155" t="str">
        <f t="shared" si="10"/>
        <v/>
      </c>
      <c r="BA35" s="155">
        <f t="shared" si="11"/>
        <v>0</v>
      </c>
      <c r="BB35" s="154" t="str">
        <f>AK$7</f>
        <v>BU455</v>
      </c>
      <c r="BC35" s="153">
        <f t="shared" ca="1" si="12"/>
        <v>0</v>
      </c>
    </row>
    <row r="36" spans="1:55" ht="15.75" customHeight="1">
      <c r="A36" s="18">
        <f t="shared" si="8"/>
        <v>43979</v>
      </c>
      <c r="B36" s="25">
        <v>0</v>
      </c>
      <c r="C36" s="19" t="s">
        <v>37</v>
      </c>
      <c r="D36" s="64" t="str">
        <f t="shared" si="22"/>
        <v/>
      </c>
      <c r="E36" s="64" t="str">
        <f t="shared" si="14"/>
        <v/>
      </c>
      <c r="F36" s="19"/>
      <c r="G36" s="54"/>
      <c r="H36" s="57" t="str">
        <f t="shared" si="23"/>
        <v/>
      </c>
      <c r="I36" s="56" t="str">
        <f t="shared" si="0"/>
        <v/>
      </c>
      <c r="J36" s="66" t="str">
        <f t="shared" si="13"/>
        <v/>
      </c>
      <c r="K36" s="69" t="str">
        <f t="shared" si="16"/>
        <v/>
      </c>
      <c r="L36" s="21" t="str">
        <f t="shared" si="17"/>
        <v/>
      </c>
      <c r="M36" s="21" t="str">
        <f t="shared" si="18"/>
        <v/>
      </c>
      <c r="N36" s="20" t="str">
        <f t="shared" si="19"/>
        <v/>
      </c>
      <c r="O36" s="21" t="str">
        <f t="shared" si="24"/>
        <v/>
      </c>
      <c r="P36" s="21" t="str">
        <f t="shared" si="21"/>
        <v/>
      </c>
      <c r="Q36" s="21">
        <f t="shared" si="1"/>
        <v>0</v>
      </c>
      <c r="R36" s="21">
        <f t="shared" si="2"/>
        <v>0</v>
      </c>
      <c r="S36" s="21">
        <f t="shared" si="3"/>
        <v>0</v>
      </c>
      <c r="T36" s="21">
        <f t="shared" si="4"/>
        <v>0</v>
      </c>
      <c r="U36" s="22">
        <f t="shared" si="5"/>
        <v>0</v>
      </c>
      <c r="V36" s="21">
        <f t="shared" si="6"/>
        <v>0</v>
      </c>
      <c r="W36" s="21">
        <f t="shared" si="7"/>
        <v>0</v>
      </c>
      <c r="X36" s="23"/>
      <c r="Y36" s="22"/>
      <c r="Z36" s="22"/>
      <c r="AA36" s="22"/>
      <c r="AB36" s="22"/>
      <c r="AC36" s="22"/>
      <c r="AD36" s="23"/>
      <c r="AE36" s="22"/>
      <c r="AF36" s="22"/>
      <c r="AG36" s="22"/>
      <c r="AH36" s="23"/>
      <c r="AI36" s="22"/>
      <c r="AJ36" s="22"/>
      <c r="AK36" s="22"/>
      <c r="AL36" s="124"/>
      <c r="AM36" s="23"/>
      <c r="AN36" s="23"/>
      <c r="AO36" s="23"/>
      <c r="AP36" s="23"/>
      <c r="AQ36" s="9"/>
      <c r="AR36" s="9"/>
      <c r="AS36" s="9"/>
      <c r="AT36" s="9"/>
      <c r="AU36" s="9"/>
      <c r="AV36" s="9"/>
      <c r="AW36" s="9"/>
      <c r="AX36" s="9"/>
      <c r="AZ36" s="155"/>
      <c r="BA36" s="155"/>
      <c r="BB36" s="154"/>
      <c r="BC36" s="153"/>
    </row>
    <row r="37" spans="1:55" ht="15.75" customHeight="1">
      <c r="A37" s="18">
        <f t="shared" ref="A37:A39" si="25">IF(($A36+1)&gt;EOMONTH($A36,0),"",IF(A36="","",A36+1))</f>
        <v>43980</v>
      </c>
      <c r="B37" s="25">
        <v>7</v>
      </c>
      <c r="C37" s="19" t="s">
        <v>39</v>
      </c>
      <c r="D37" s="64" t="str">
        <f t="shared" si="22"/>
        <v/>
      </c>
      <c r="E37" s="64" t="str">
        <f t="shared" si="14"/>
        <v/>
      </c>
      <c r="F37" s="19"/>
      <c r="G37" s="54"/>
      <c r="H37" s="57" t="str">
        <f>IF(WEEKDAY(A37,1)=1,IF(SUM(F31:G37)&lt;D37,0,SUM(F31:G37)-D37),"")</f>
        <v/>
      </c>
      <c r="I37" s="56" t="str">
        <f>IF(WEEKDAY(A37,1)=1,IF(AND(E37&lt;&gt;"",E37&gt;=D37),IF(D37&gt;8,8,D37),0),"")</f>
        <v/>
      </c>
      <c r="J37" s="66" t="str">
        <f t="shared" si="13"/>
        <v/>
      </c>
      <c r="K37" s="69" t="str">
        <f t="shared" si="16"/>
        <v/>
      </c>
      <c r="L37" s="21" t="str">
        <f t="shared" si="17"/>
        <v/>
      </c>
      <c r="M37" s="21" t="str">
        <f t="shared" si="18"/>
        <v/>
      </c>
      <c r="N37" s="20" t="str">
        <f t="shared" si="19"/>
        <v/>
      </c>
      <c r="O37" s="21" t="str">
        <f>IF(WEEKDAY(A37,1)=1,IF(SUM(G31:G37)&gt;I37,I37-L37,IF(I37&gt;L37,MIN(SUM(G31:G37),I37-L37),0)),"")</f>
        <v/>
      </c>
      <c r="P37" s="21" t="str">
        <f t="shared" si="21"/>
        <v/>
      </c>
      <c r="Q37" s="21">
        <f t="shared" si="1"/>
        <v>0</v>
      </c>
      <c r="R37" s="21">
        <f t="shared" si="2"/>
        <v>0</v>
      </c>
      <c r="S37" s="21">
        <f t="shared" si="3"/>
        <v>0</v>
      </c>
      <c r="T37" s="21">
        <f t="shared" si="4"/>
        <v>0</v>
      </c>
      <c r="U37" s="22">
        <f t="shared" si="5"/>
        <v>0</v>
      </c>
      <c r="V37" s="21">
        <f t="shared" si="6"/>
        <v>0</v>
      </c>
      <c r="W37" s="21">
        <f t="shared" si="7"/>
        <v>0</v>
      </c>
      <c r="X37" s="23"/>
      <c r="Y37" s="22"/>
      <c r="Z37" s="22"/>
      <c r="AA37" s="22"/>
      <c r="AB37" s="22"/>
      <c r="AC37" s="22"/>
      <c r="AD37" s="23"/>
      <c r="AE37" s="22"/>
      <c r="AF37" s="22"/>
      <c r="AG37" s="22"/>
      <c r="AH37" s="23"/>
      <c r="AI37" s="22"/>
      <c r="AJ37" s="22"/>
      <c r="AK37" s="22"/>
      <c r="AL37" s="124"/>
      <c r="AM37" s="23"/>
      <c r="AN37" s="23"/>
      <c r="AO37" s="23"/>
      <c r="AP37" s="23"/>
      <c r="AQ37" s="9"/>
      <c r="AR37" s="9"/>
      <c r="AS37" s="9"/>
      <c r="AT37" s="9"/>
      <c r="AU37" s="9"/>
      <c r="AV37" s="9"/>
      <c r="AW37" s="9"/>
      <c r="AX37" s="9"/>
      <c r="AZ37" s="155"/>
      <c r="BA37" s="155"/>
      <c r="BB37" s="154"/>
      <c r="BC37" s="153"/>
    </row>
    <row r="38" spans="1:55" ht="15.75" customHeight="1">
      <c r="A38" s="18">
        <f t="shared" si="25"/>
        <v>43981</v>
      </c>
      <c r="B38" s="19">
        <v>9</v>
      </c>
      <c r="C38" s="19" t="s">
        <v>39</v>
      </c>
      <c r="D38" s="64" t="str">
        <f t="shared" si="22"/>
        <v/>
      </c>
      <c r="E38" s="64" t="str">
        <f t="shared" si="14"/>
        <v/>
      </c>
      <c r="F38" s="19"/>
      <c r="G38" s="54"/>
      <c r="H38" s="57" t="str">
        <f t="shared" si="23"/>
        <v/>
      </c>
      <c r="I38" s="56" t="str">
        <f t="shared" ref="I38:I39" si="26">IF(WEEKDAY(A38,1)=1,IF(AND(E38&lt;&gt;"",E38&gt;=D38),IF(D38&gt;8,8,D38),0),"")</f>
        <v/>
      </c>
      <c r="J38" s="66" t="str">
        <f t="shared" si="13"/>
        <v/>
      </c>
      <c r="K38" s="69" t="str">
        <f t="shared" si="16"/>
        <v/>
      </c>
      <c r="L38" s="21" t="str">
        <f t="shared" si="17"/>
        <v/>
      </c>
      <c r="M38" s="21" t="str">
        <f t="shared" si="18"/>
        <v/>
      </c>
      <c r="N38" s="20" t="str">
        <f t="shared" si="19"/>
        <v/>
      </c>
      <c r="O38" s="21" t="str">
        <f t="shared" si="24"/>
        <v/>
      </c>
      <c r="P38" s="21" t="str">
        <f t="shared" si="21"/>
        <v/>
      </c>
      <c r="Q38" s="21">
        <f t="shared" si="1"/>
        <v>0</v>
      </c>
      <c r="R38" s="21">
        <f t="shared" si="2"/>
        <v>0</v>
      </c>
      <c r="S38" s="21">
        <f t="shared" si="3"/>
        <v>0</v>
      </c>
      <c r="T38" s="21">
        <f t="shared" si="4"/>
        <v>0</v>
      </c>
      <c r="U38" s="22">
        <f t="shared" si="5"/>
        <v>0</v>
      </c>
      <c r="V38" s="21">
        <f t="shared" si="6"/>
        <v>0</v>
      </c>
      <c r="W38" s="21">
        <f t="shared" si="7"/>
        <v>0</v>
      </c>
      <c r="X38" s="23"/>
      <c r="Y38" s="22"/>
      <c r="Z38" s="22"/>
      <c r="AA38" s="22"/>
      <c r="AB38" s="22"/>
      <c r="AC38" s="22"/>
      <c r="AD38" s="23"/>
      <c r="AE38" s="22"/>
      <c r="AF38" s="22"/>
      <c r="AG38" s="22"/>
      <c r="AH38" s="23"/>
      <c r="AI38" s="22"/>
      <c r="AJ38" s="22"/>
      <c r="AK38" s="22"/>
      <c r="AL38" s="124"/>
      <c r="AM38" s="23"/>
      <c r="AN38" s="23"/>
      <c r="AO38" s="23"/>
      <c r="AP38" s="23"/>
      <c r="AQ38" s="9"/>
      <c r="AR38" s="9"/>
      <c r="AS38" s="9"/>
      <c r="AT38" s="9"/>
      <c r="AU38" s="9"/>
      <c r="AV38" s="9"/>
      <c r="AW38" s="9"/>
      <c r="AX38" s="9"/>
      <c r="AZ38" s="155"/>
      <c r="BA38" s="155"/>
      <c r="BB38" s="154"/>
      <c r="BC38" s="153"/>
    </row>
    <row r="39" spans="1:55" ht="15.75" customHeight="1">
      <c r="A39" s="18">
        <f t="shared" si="25"/>
        <v>43982</v>
      </c>
      <c r="B39" s="19">
        <v>9</v>
      </c>
      <c r="C39" s="19" t="s">
        <v>39</v>
      </c>
      <c r="D39" s="64">
        <f t="shared" si="22"/>
        <v>10</v>
      </c>
      <c r="E39" s="64">
        <f t="shared" si="14"/>
        <v>0</v>
      </c>
      <c r="F39" s="19"/>
      <c r="G39" s="54"/>
      <c r="H39" s="65">
        <f t="shared" si="23"/>
        <v>0</v>
      </c>
      <c r="I39" s="67">
        <f t="shared" si="26"/>
        <v>0</v>
      </c>
      <c r="J39" s="68">
        <f t="shared" si="13"/>
        <v>0</v>
      </c>
      <c r="K39" s="69">
        <f t="shared" si="16"/>
        <v>0</v>
      </c>
      <c r="L39" s="21">
        <f t="shared" si="17"/>
        <v>0</v>
      </c>
      <c r="M39" s="21">
        <f t="shared" si="18"/>
        <v>0</v>
      </c>
      <c r="N39" s="20" t="str">
        <f t="shared" si="19"/>
        <v/>
      </c>
      <c r="O39" s="21">
        <f t="shared" si="24"/>
        <v>0</v>
      </c>
      <c r="P39" s="21">
        <f t="shared" si="21"/>
        <v>0</v>
      </c>
      <c r="Q39" s="21">
        <f t="shared" si="1"/>
        <v>0</v>
      </c>
      <c r="R39" s="21">
        <f t="shared" si="2"/>
        <v>0</v>
      </c>
      <c r="S39" s="21">
        <f t="shared" si="3"/>
        <v>9</v>
      </c>
      <c r="T39" s="21">
        <f t="shared" si="4"/>
        <v>0</v>
      </c>
      <c r="U39" s="22">
        <f t="shared" si="5"/>
        <v>0</v>
      </c>
      <c r="V39" s="21">
        <f t="shared" si="6"/>
        <v>0</v>
      </c>
      <c r="W39" s="21">
        <f t="shared" si="7"/>
        <v>0</v>
      </c>
      <c r="X39" s="23"/>
      <c r="Y39" s="22"/>
      <c r="Z39" s="22"/>
      <c r="AA39" s="22"/>
      <c r="AB39" s="22"/>
      <c r="AC39" s="22"/>
      <c r="AD39" s="23"/>
      <c r="AE39" s="22"/>
      <c r="AF39" s="22"/>
      <c r="AG39" s="22"/>
      <c r="AH39" s="23"/>
      <c r="AI39" s="22"/>
      <c r="AJ39" s="22"/>
      <c r="AK39" s="22"/>
      <c r="AL39" s="124"/>
      <c r="AM39" s="23"/>
      <c r="AN39" s="23"/>
      <c r="AO39" s="23"/>
      <c r="AP39" s="23"/>
      <c r="AQ39" s="9"/>
      <c r="AR39" s="9"/>
      <c r="AS39" s="9"/>
      <c r="AT39" s="9"/>
      <c r="AU39" s="9"/>
      <c r="AV39" s="9"/>
      <c r="AW39" s="9"/>
      <c r="AX39" s="9"/>
    </row>
    <row r="40" spans="1:55" ht="15.75" customHeight="1">
      <c r="A40" s="22" t="s">
        <v>52</v>
      </c>
      <c r="B40" s="26">
        <f>SUM(B9:B39)</f>
        <v>193</v>
      </c>
      <c r="C40" s="26"/>
      <c r="D40" s="58">
        <f t="shared" ref="D40:Y40" si="27">SUM(D9:D39)</f>
        <v>33</v>
      </c>
      <c r="E40" s="58">
        <f t="shared" si="27"/>
        <v>37</v>
      </c>
      <c r="F40" s="58">
        <f t="shared" si="27"/>
        <v>21</v>
      </c>
      <c r="G40" s="58">
        <f t="shared" si="27"/>
        <v>16</v>
      </c>
      <c r="H40" s="58">
        <f t="shared" si="27"/>
        <v>14</v>
      </c>
      <c r="I40" s="59">
        <f t="shared" si="27"/>
        <v>21</v>
      </c>
      <c r="J40" s="60">
        <f t="shared" si="27"/>
        <v>2</v>
      </c>
      <c r="K40" s="26">
        <f t="shared" si="27"/>
        <v>8</v>
      </c>
      <c r="L40" s="26">
        <f t="shared" si="27"/>
        <v>7</v>
      </c>
      <c r="M40" s="26">
        <f t="shared" si="27"/>
        <v>0</v>
      </c>
      <c r="N40" s="26">
        <f t="shared" si="27"/>
        <v>0</v>
      </c>
      <c r="O40" s="26">
        <f t="shared" si="27"/>
        <v>14</v>
      </c>
      <c r="P40" s="26">
        <f t="shared" si="27"/>
        <v>2</v>
      </c>
      <c r="Q40" s="26">
        <f t="shared" si="27"/>
        <v>20</v>
      </c>
      <c r="R40" s="26">
        <f t="shared" si="27"/>
        <v>0</v>
      </c>
      <c r="S40" s="26">
        <f t="shared" si="27"/>
        <v>49</v>
      </c>
      <c r="T40" s="26">
        <f t="shared" si="27"/>
        <v>0</v>
      </c>
      <c r="U40" s="26">
        <f t="shared" si="27"/>
        <v>7</v>
      </c>
      <c r="V40" s="26">
        <f t="shared" si="27"/>
        <v>2</v>
      </c>
      <c r="W40" s="26">
        <f t="shared" si="27"/>
        <v>8</v>
      </c>
      <c r="X40" s="26">
        <f t="shared" si="27"/>
        <v>0</v>
      </c>
      <c r="Y40" s="26">
        <f t="shared" si="27"/>
        <v>0</v>
      </c>
      <c r="Z40" s="27">
        <v>15</v>
      </c>
      <c r="AA40" s="27">
        <v>5</v>
      </c>
      <c r="AB40" s="27">
        <v>6</v>
      </c>
      <c r="AC40" s="27">
        <v>2</v>
      </c>
      <c r="AD40" s="26">
        <f>SUM(AD9:AD39)</f>
        <v>0</v>
      </c>
      <c r="AE40" s="27">
        <v>1</v>
      </c>
      <c r="AF40" s="27">
        <v>1</v>
      </c>
      <c r="AG40" s="27">
        <v>1</v>
      </c>
      <c r="AH40" s="26">
        <f>SUM(AH9:AH39)</f>
        <v>0</v>
      </c>
      <c r="AI40" s="27">
        <v>1</v>
      </c>
      <c r="AJ40" s="26">
        <f>IF(AND(AL40&lt;=5,AL40&lt;&gt;0),1,0)</f>
        <v>0</v>
      </c>
      <c r="AK40" s="26">
        <f>IF(AND(AL40&gt;5,AL40&lt;&gt;0),1,0)</f>
        <v>0</v>
      </c>
      <c r="AL40" s="26">
        <f t="shared" ref="AL40:AN40" si="28">SUM(AL9:AL39)</f>
        <v>0</v>
      </c>
      <c r="AM40" s="26">
        <f t="shared" si="28"/>
        <v>10.5</v>
      </c>
      <c r="AN40" s="26">
        <f t="shared" si="28"/>
        <v>0</v>
      </c>
      <c r="AO40" s="26">
        <f t="shared" ref="AO40:AP40" si="29">SUM(AO9:AO39)</f>
        <v>3.5</v>
      </c>
      <c r="AP40" s="26">
        <f t="shared" si="29"/>
        <v>0</v>
      </c>
      <c r="AQ40" s="9"/>
      <c r="AR40" s="9"/>
      <c r="AS40" s="9"/>
      <c r="AT40" s="9"/>
      <c r="AU40" s="9"/>
      <c r="AV40" s="9"/>
      <c r="AW40" s="9"/>
      <c r="AX40" s="9"/>
    </row>
    <row r="41" spans="1:55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9"/>
      <c r="AL41" s="1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spans="1:55" ht="15.75" customHeight="1">
      <c r="A42" s="3"/>
      <c r="B42" s="28"/>
      <c r="C42" s="29" t="s">
        <v>53</v>
      </c>
      <c r="D42" s="29"/>
      <c r="E42" s="29"/>
      <c r="F42" s="29"/>
      <c r="G42" s="29"/>
      <c r="H42" s="29"/>
      <c r="I42" s="29"/>
      <c r="J42" s="29"/>
      <c r="K42" s="29"/>
      <c r="L42" s="29"/>
      <c r="M42" s="125"/>
      <c r="N42" s="30" t="s">
        <v>54</v>
      </c>
      <c r="O42" s="31"/>
      <c r="P42" s="31"/>
      <c r="Q42" s="31"/>
      <c r="R42" s="31"/>
      <c r="S42" s="126"/>
      <c r="T42" s="32"/>
      <c r="U42" s="33" t="s">
        <v>55</v>
      </c>
      <c r="V42" s="34"/>
      <c r="W42" s="34"/>
      <c r="X42" s="127"/>
      <c r="Y42" s="127"/>
      <c r="Z42" s="128"/>
      <c r="AA42" s="1"/>
      <c r="AB42" s="3"/>
      <c r="AC42" s="3"/>
      <c r="AD42" s="3"/>
      <c r="AE42" s="3"/>
      <c r="AF42" s="3"/>
      <c r="AG42" s="3"/>
      <c r="AH42" s="3"/>
      <c r="AI42" s="3"/>
      <c r="AJ42" s="3"/>
      <c r="AK42" s="9"/>
      <c r="AL42" s="1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spans="1:55" ht="15.75" customHeight="1">
      <c r="A43" s="3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1"/>
      <c r="N43" s="37"/>
      <c r="O43" s="37"/>
      <c r="P43" s="37"/>
      <c r="Q43" s="37"/>
      <c r="R43" s="37"/>
      <c r="S43" s="1"/>
      <c r="T43" s="38"/>
      <c r="U43" s="39"/>
      <c r="V43" s="39"/>
      <c r="W43" s="39"/>
      <c r="X43" s="1"/>
      <c r="Y43" s="129"/>
      <c r="Z43" s="130"/>
      <c r="AA43" s="129"/>
      <c r="AB43" s="3"/>
      <c r="AC43" s="3"/>
      <c r="AD43" s="3"/>
      <c r="AE43" s="3"/>
      <c r="AF43" s="3"/>
      <c r="AG43" s="3"/>
      <c r="AH43" s="3"/>
      <c r="AI43" s="3"/>
      <c r="AJ43" s="3"/>
      <c r="AK43" s="9"/>
      <c r="AL43" s="1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spans="1:55" ht="15.75" customHeight="1">
      <c r="A44" s="3"/>
      <c r="B44" s="131"/>
      <c r="C44" s="132"/>
      <c r="D44" s="132"/>
      <c r="E44" s="132"/>
      <c r="F44" s="132"/>
      <c r="G44" s="132"/>
      <c r="N44" s="129"/>
      <c r="O44" s="129"/>
      <c r="P44" s="129"/>
      <c r="Q44" s="129"/>
      <c r="R44" s="129"/>
      <c r="S44" s="129"/>
      <c r="T44" s="1"/>
      <c r="U44" s="129"/>
      <c r="V44" s="129"/>
      <c r="W44" s="1"/>
      <c r="X44" s="1"/>
      <c r="Y44" s="129"/>
      <c r="Z44" s="130"/>
      <c r="AA44" s="129"/>
      <c r="AB44" s="3"/>
      <c r="AC44" s="3"/>
      <c r="AD44" s="3"/>
      <c r="AE44" s="3"/>
      <c r="AF44" s="3"/>
      <c r="AG44" s="3"/>
      <c r="AH44" s="3"/>
      <c r="AI44" s="3"/>
      <c r="AJ44" s="3"/>
      <c r="AK44" s="9"/>
      <c r="AL44" s="1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spans="1:55" ht="15.75" customHeight="1">
      <c r="A45" s="3"/>
      <c r="B45" s="131"/>
      <c r="C45" s="132"/>
      <c r="D45" s="132"/>
      <c r="E45" s="132"/>
      <c r="F45" s="132"/>
      <c r="G45" s="13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33"/>
      <c r="AA45" s="1"/>
      <c r="AB45" s="3"/>
      <c r="AC45" s="3"/>
      <c r="AD45" s="3"/>
      <c r="AE45" s="3"/>
      <c r="AF45" s="3"/>
      <c r="AG45" s="3"/>
      <c r="AH45" s="3"/>
      <c r="AI45" s="3"/>
      <c r="AJ45" s="3"/>
      <c r="AK45" s="9"/>
      <c r="AL45" s="1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spans="1:55" ht="15.75" customHeight="1">
      <c r="A46" s="9"/>
      <c r="B46" s="134"/>
      <c r="C46" s="132"/>
      <c r="D46" s="132"/>
      <c r="E46" s="132"/>
      <c r="F46" s="132"/>
      <c r="G46" s="13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33"/>
      <c r="AA46" s="1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spans="1:55" ht="15.75" customHeight="1">
      <c r="A47" s="3"/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8"/>
      <c r="AA47" s="1"/>
      <c r="AB47" s="3"/>
      <c r="AC47" s="3"/>
      <c r="AD47" s="3"/>
      <c r="AE47" s="3"/>
      <c r="AF47" s="3"/>
      <c r="AG47" s="3"/>
      <c r="AH47" s="3"/>
      <c r="AI47" s="3"/>
      <c r="AJ47" s="3"/>
      <c r="AK47" s="9"/>
      <c r="AL47" s="1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spans="1:55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9"/>
      <c r="AL48" s="1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spans="1:50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9"/>
      <c r="AL49" s="1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spans="1:50" ht="15.75" customHeight="1">
      <c r="A50" s="40" t="s">
        <v>151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R50" s="9"/>
      <c r="S50" s="9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9"/>
      <c r="AL50" s="1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spans="1:50" ht="15.75" customHeight="1">
      <c r="A51" s="41">
        <v>43831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R51" s="9"/>
      <c r="S51" s="9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9"/>
      <c r="AL51" s="1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spans="1:50" ht="15.75" customHeight="1">
      <c r="A52" s="41">
        <v>43934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spans="1:50" ht="15.75" customHeight="1">
      <c r="A53" s="41">
        <v>43952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spans="1:50" ht="15.75" customHeight="1">
      <c r="A54" s="41">
        <v>43959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spans="1:50" ht="15.75" customHeight="1">
      <c r="A55" s="41">
        <v>43972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spans="1:50" ht="15.75" customHeight="1">
      <c r="A56" s="41">
        <v>44026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spans="1:50" ht="15.75" customHeight="1">
      <c r="A57" s="41">
        <v>44058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spans="1:50" ht="15.75" customHeight="1">
      <c r="A58" s="41">
        <v>44136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spans="1:50" ht="15.75" customHeight="1">
      <c r="A59" s="41">
        <v>44146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spans="1:50" ht="15.75" customHeight="1">
      <c r="A60" s="41">
        <v>44190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spans="1:50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spans="1:50" ht="15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spans="1:50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spans="1:50" ht="15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spans="1:50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spans="1:50" ht="15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spans="1:50" ht="15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spans="1:50" ht="15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spans="1:50" ht="15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spans="1:50" ht="15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spans="1:50" ht="15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spans="1:50" ht="15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spans="1:50" ht="15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spans="1:50" ht="15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spans="1:50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spans="1:50" ht="15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spans="1:50" ht="15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spans="1:50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spans="1:50" ht="15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spans="1:50" ht="15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spans="1:50" ht="15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spans="1:50" ht="15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spans="1:50" ht="15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spans="1:50" ht="15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spans="1:50" ht="15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spans="1:50" ht="15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spans="1:50" ht="15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spans="1:50" ht="15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spans="1:50" ht="15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spans="1:50" ht="15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spans="1:50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spans="1:50" ht="15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spans="1:50" ht="15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spans="1:50" ht="15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spans="1:50" ht="15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spans="1:50" ht="15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spans="1:50" ht="15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spans="1:50" ht="15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spans="1:50" ht="15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spans="1:50" ht="15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spans="1:50" ht="15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spans="1:50" ht="15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spans="1:50" ht="15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spans="1:50" ht="15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spans="1:50" ht="15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spans="1:50" ht="15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spans="1:50" ht="15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spans="1:50" ht="15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spans="1:50" ht="15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spans="1:50" ht="15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spans="1:50" ht="15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spans="1:50" ht="15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spans="1:50" ht="15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spans="1:50" ht="15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spans="1:50" ht="15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spans="1:50" ht="15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spans="1:50" ht="15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spans="1:50" ht="15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spans="1:50" ht="15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spans="1:50" ht="15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spans="1:50" ht="15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spans="1:50" ht="15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spans="1:50" ht="15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spans="1:50" ht="15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spans="1:50" ht="15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spans="1:50" ht="15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spans="1:50" ht="15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spans="1:50" ht="15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spans="1:50" ht="15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spans="1:50" ht="15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spans="1:50" ht="15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spans="1:50" ht="15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spans="1:50" ht="15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spans="1:50" ht="15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spans="1:50" ht="15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spans="1:50" ht="15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spans="1:50" ht="15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spans="1:50" ht="15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spans="1:50" ht="15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spans="1:50" ht="15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spans="1:50" ht="15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spans="1:50" ht="15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spans="1:50" ht="15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spans="1:50" ht="15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spans="1:50" ht="15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spans="1:50" ht="15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spans="1:50" ht="15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spans="1:50" ht="15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spans="1:50" ht="15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spans="1:50" ht="15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spans="1:50" ht="15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spans="1:50" ht="15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spans="1:50" ht="15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spans="1:50" ht="15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spans="1:50" ht="15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spans="1:50" ht="15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spans="1:50" ht="15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spans="1:50" ht="15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spans="1:50" ht="15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spans="1:50" ht="15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spans="1:50" ht="15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spans="1:50" ht="15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spans="1:50" ht="15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spans="1:50" ht="15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spans="1:50" ht="15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spans="1:50" ht="15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spans="1:50" ht="15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spans="1:50" ht="15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spans="1:50" ht="15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spans="1:50" ht="15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spans="1:50" ht="15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spans="1:50" ht="15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spans="1:50" ht="15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spans="1:50" ht="15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spans="1:50" ht="15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spans="1:50" ht="15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spans="1:50" ht="15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spans="1:50" ht="15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spans="1:50" ht="15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spans="1:50" ht="15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spans="1:50" ht="15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spans="1:50" ht="15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spans="1:50" ht="15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spans="1:50" ht="15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spans="1:50" ht="15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spans="1:50" ht="15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spans="1:50" ht="15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spans="1:50" ht="15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spans="1:50" ht="15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spans="1:50" ht="15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spans="1:50" ht="15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spans="1:50" ht="15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spans="1:50" ht="15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spans="1:50" ht="15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spans="1:50" ht="15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spans="1:50" ht="15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spans="1:50" ht="15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spans="1:50" ht="15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spans="1:50" ht="15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spans="1:50" ht="15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  <row r="201" spans="1:50" ht="15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1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</row>
    <row r="202" spans="1:50" ht="15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1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</row>
    <row r="203" spans="1:50" ht="15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1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</row>
    <row r="204" spans="1:50" ht="15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1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</row>
    <row r="205" spans="1:50" ht="15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1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</row>
    <row r="206" spans="1:50" ht="15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1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</row>
    <row r="207" spans="1:50" ht="15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1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</row>
    <row r="208" spans="1:50" ht="15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1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</row>
    <row r="209" spans="1:50" ht="15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1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</row>
    <row r="210" spans="1:50" ht="15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1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</row>
    <row r="211" spans="1:50" ht="15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1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</row>
    <row r="212" spans="1:50" ht="15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1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</row>
    <row r="213" spans="1:50" ht="15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1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</row>
    <row r="214" spans="1:50" ht="15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1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</row>
    <row r="215" spans="1:50" ht="15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1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</row>
    <row r="216" spans="1:50" ht="15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1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</row>
    <row r="217" spans="1:50" ht="15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1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</row>
    <row r="218" spans="1:50" ht="15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1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</row>
    <row r="219" spans="1:50" ht="15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1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</row>
    <row r="220" spans="1:50" ht="15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1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</row>
    <row r="221" spans="1:50" ht="15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1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</row>
    <row r="222" spans="1:50" ht="15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1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</row>
    <row r="223" spans="1:50" ht="15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1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</row>
    <row r="224" spans="1:50" ht="15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1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</row>
    <row r="225" spans="1:50" ht="15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1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</row>
    <row r="226" spans="1:50" ht="15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1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</row>
    <row r="227" spans="1:50" ht="15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1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</row>
    <row r="228" spans="1:50" ht="15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1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</row>
    <row r="229" spans="1:50" ht="15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1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</row>
    <row r="230" spans="1:50" ht="15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1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</row>
    <row r="231" spans="1:50" ht="15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1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</row>
    <row r="232" spans="1:50" ht="15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1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</row>
    <row r="233" spans="1:50" ht="15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1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</row>
    <row r="234" spans="1:50" ht="15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1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</row>
    <row r="235" spans="1:50" ht="15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1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</row>
    <row r="236" spans="1:50" ht="15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1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</row>
    <row r="237" spans="1:50" ht="15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1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</row>
    <row r="238" spans="1:50" ht="15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1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</row>
    <row r="239" spans="1:50" ht="15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1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</row>
    <row r="240" spans="1:50" ht="15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1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</row>
    <row r="241" spans="1:50" ht="15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1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</row>
    <row r="242" spans="1:50" ht="15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1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</row>
    <row r="243" spans="1:50" ht="15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1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</row>
    <row r="244" spans="1:50" ht="15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1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</row>
    <row r="245" spans="1:50" ht="15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1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</row>
    <row r="246" spans="1:50" ht="15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1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</row>
    <row r="247" spans="1:50" ht="15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1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</row>
    <row r="248" spans="1:50" ht="15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1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</row>
    <row r="249" spans="1:50" ht="15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1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</row>
    <row r="250" spans="1:50" ht="15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1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</row>
    <row r="251" spans="1:50" ht="15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1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</row>
    <row r="252" spans="1:50" ht="15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1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</row>
    <row r="253" spans="1:50" ht="15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1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</row>
    <row r="254" spans="1:50" ht="15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1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</row>
    <row r="255" spans="1:50" ht="15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1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</row>
    <row r="256" spans="1:50" ht="15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1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</row>
    <row r="257" spans="1:50" ht="15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1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</row>
    <row r="258" spans="1:50" ht="15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1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</row>
    <row r="259" spans="1:50" ht="15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1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</row>
    <row r="260" spans="1:50" ht="15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1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</row>
    <row r="261" spans="1:50" ht="15.75" customHeight="1">
      <c r="AL261" s="1"/>
    </row>
    <row r="262" spans="1:50" ht="15.75" customHeight="1">
      <c r="AL262" s="1"/>
    </row>
    <row r="263" spans="1:50" ht="15.75" customHeight="1">
      <c r="AL263" s="1"/>
    </row>
    <row r="264" spans="1:50" ht="15.75" customHeight="1">
      <c r="AL264" s="1"/>
    </row>
    <row r="265" spans="1:50" ht="15.75" customHeight="1">
      <c r="AL265" s="1"/>
    </row>
    <row r="266" spans="1:50" ht="15.75" customHeight="1">
      <c r="AL266" s="1"/>
    </row>
    <row r="267" spans="1:50" ht="15.75" customHeight="1">
      <c r="AL267" s="1"/>
    </row>
    <row r="268" spans="1:50" ht="15.75" customHeight="1">
      <c r="AL268" s="1"/>
    </row>
    <row r="269" spans="1:50" ht="15.75" customHeight="1">
      <c r="AL269" s="1"/>
    </row>
    <row r="270" spans="1:50" ht="15.75" customHeight="1">
      <c r="AL270" s="1"/>
    </row>
    <row r="271" spans="1:50" ht="15.75" customHeight="1">
      <c r="AL271" s="1"/>
    </row>
    <row r="272" spans="1:50" ht="15.75" customHeight="1">
      <c r="AL272" s="1"/>
    </row>
    <row r="273" spans="38:38" ht="15.75" customHeight="1">
      <c r="AL273" s="1"/>
    </row>
    <row r="274" spans="38:38" ht="15.75" customHeight="1">
      <c r="AL274" s="1"/>
    </row>
    <row r="275" spans="38:38" ht="15.75" customHeight="1">
      <c r="AL275" s="1"/>
    </row>
    <row r="276" spans="38:38" ht="15.75" customHeight="1">
      <c r="AL276" s="1"/>
    </row>
    <row r="277" spans="38:38" ht="15.75" customHeight="1">
      <c r="AL277" s="1"/>
    </row>
    <row r="278" spans="38:38" ht="15.75" customHeight="1">
      <c r="AL278" s="1"/>
    </row>
    <row r="279" spans="38:38" ht="15.75" customHeight="1">
      <c r="AL279" s="1"/>
    </row>
    <row r="280" spans="38:38" ht="15.75" customHeight="1">
      <c r="AL280" s="1"/>
    </row>
    <row r="281" spans="38:38" ht="15.75" customHeight="1">
      <c r="AL281" s="1"/>
    </row>
    <row r="282" spans="38:38" ht="15.75" customHeight="1">
      <c r="AL282" s="1"/>
    </row>
    <row r="283" spans="38:38" ht="15.75" customHeight="1">
      <c r="AL283" s="1"/>
    </row>
    <row r="284" spans="38:38" ht="15.75" customHeight="1">
      <c r="AL284" s="1"/>
    </row>
    <row r="285" spans="38:38" ht="15.75" customHeight="1">
      <c r="AL285" s="1"/>
    </row>
    <row r="286" spans="38:38" ht="15.75" customHeight="1">
      <c r="AL286" s="1"/>
    </row>
    <row r="287" spans="38:38" ht="15.75" customHeight="1">
      <c r="AL287" s="1"/>
    </row>
    <row r="288" spans="38:38" ht="15.75" customHeight="1">
      <c r="AL288" s="1"/>
    </row>
    <row r="289" spans="38:38" ht="15.75" customHeight="1">
      <c r="AL289" s="1"/>
    </row>
    <row r="290" spans="38:38" ht="15.75" customHeight="1">
      <c r="AL290" s="1"/>
    </row>
    <row r="291" spans="38:38" ht="15.75" customHeight="1">
      <c r="AL291" s="1"/>
    </row>
    <row r="292" spans="38:38" ht="15.75" customHeight="1">
      <c r="AL292" s="1"/>
    </row>
    <row r="293" spans="38:38" ht="15.75" customHeight="1">
      <c r="AL293" s="1"/>
    </row>
    <row r="294" spans="38:38" ht="15.75" customHeight="1">
      <c r="AL294" s="1"/>
    </row>
    <row r="295" spans="38:38" ht="15.75" customHeight="1">
      <c r="AL295" s="1"/>
    </row>
    <row r="296" spans="38:38" ht="15.75" customHeight="1">
      <c r="AL296" s="1"/>
    </row>
    <row r="297" spans="38:38" ht="15.75" customHeight="1">
      <c r="AL297" s="1"/>
    </row>
    <row r="298" spans="38:38" ht="15.75" customHeight="1">
      <c r="AL298" s="1"/>
    </row>
    <row r="299" spans="38:38" ht="15.75" customHeight="1">
      <c r="AL299" s="1"/>
    </row>
    <row r="300" spans="38:38" ht="15.75" customHeight="1">
      <c r="AL300" s="1"/>
    </row>
    <row r="301" spans="38:38" ht="15.75" customHeight="1">
      <c r="AL301" s="1"/>
    </row>
    <row r="302" spans="38:38" ht="15.75" customHeight="1">
      <c r="AL302" s="1"/>
    </row>
    <row r="303" spans="38:38" ht="15.75" customHeight="1">
      <c r="AL303" s="1"/>
    </row>
    <row r="304" spans="38:38" ht="15.75" customHeight="1">
      <c r="AL304" s="1"/>
    </row>
    <row r="305" spans="38:38" ht="15.75" customHeight="1">
      <c r="AL305" s="1"/>
    </row>
    <row r="306" spans="38:38" ht="15.75" customHeight="1">
      <c r="AL306" s="1"/>
    </row>
    <row r="307" spans="38:38" ht="15.75" customHeight="1">
      <c r="AL307" s="1"/>
    </row>
    <row r="308" spans="38:38" ht="15.75" customHeight="1">
      <c r="AL308" s="1"/>
    </row>
    <row r="309" spans="38:38" ht="15.75" customHeight="1">
      <c r="AL309" s="1"/>
    </row>
    <row r="310" spans="38:38" ht="15.75" customHeight="1">
      <c r="AL310" s="1"/>
    </row>
    <row r="311" spans="38:38" ht="15.75" customHeight="1">
      <c r="AL311" s="1"/>
    </row>
    <row r="312" spans="38:38" ht="15.75" customHeight="1">
      <c r="AL312" s="1"/>
    </row>
    <row r="313" spans="38:38" ht="15.75" customHeight="1">
      <c r="AL313" s="1"/>
    </row>
    <row r="314" spans="38:38" ht="15.75" customHeight="1">
      <c r="AL314" s="1"/>
    </row>
    <row r="315" spans="38:38" ht="15.75" customHeight="1">
      <c r="AL315" s="1"/>
    </row>
    <row r="316" spans="38:38" ht="15.75" customHeight="1">
      <c r="AL316" s="1"/>
    </row>
    <row r="317" spans="38:38" ht="15.75" customHeight="1">
      <c r="AL317" s="1"/>
    </row>
    <row r="318" spans="38:38" ht="15.75" customHeight="1">
      <c r="AL318" s="1"/>
    </row>
    <row r="319" spans="38:38" ht="15.75" customHeight="1">
      <c r="AL319" s="1"/>
    </row>
    <row r="320" spans="38:38" ht="15.75" customHeight="1">
      <c r="AL320" s="1"/>
    </row>
    <row r="321" spans="38:38" ht="15.75" customHeight="1">
      <c r="AL321" s="1"/>
    </row>
    <row r="322" spans="38:38" ht="15.75" customHeight="1">
      <c r="AL322" s="1"/>
    </row>
    <row r="323" spans="38:38" ht="15.75" customHeight="1">
      <c r="AL323" s="1"/>
    </row>
    <row r="324" spans="38:38" ht="15.75" customHeight="1">
      <c r="AL324" s="1"/>
    </row>
    <row r="325" spans="38:38" ht="15.75" customHeight="1">
      <c r="AL325" s="1"/>
    </row>
    <row r="326" spans="38:38" ht="15.75" customHeight="1">
      <c r="AL326" s="1"/>
    </row>
    <row r="327" spans="38:38" ht="15.75" customHeight="1">
      <c r="AL327" s="1"/>
    </row>
    <row r="328" spans="38:38" ht="15.75" customHeight="1">
      <c r="AL328" s="1"/>
    </row>
    <row r="329" spans="38:38" ht="15.75" customHeight="1">
      <c r="AL329" s="1"/>
    </row>
    <row r="330" spans="38:38" ht="15.75" customHeight="1">
      <c r="AL330" s="1"/>
    </row>
    <row r="331" spans="38:38" ht="15.75" customHeight="1">
      <c r="AL331" s="1"/>
    </row>
    <row r="332" spans="38:38" ht="15.75" customHeight="1">
      <c r="AL332" s="1"/>
    </row>
    <row r="333" spans="38:38" ht="15.75" customHeight="1">
      <c r="AL333" s="1"/>
    </row>
    <row r="334" spans="38:38" ht="15.75" customHeight="1">
      <c r="AL334" s="1"/>
    </row>
    <row r="335" spans="38:38" ht="15.75" customHeight="1">
      <c r="AL335" s="1"/>
    </row>
    <row r="336" spans="38:38" ht="15.75" customHeight="1">
      <c r="AL336" s="1"/>
    </row>
    <row r="337" spans="38:38" ht="15.75" customHeight="1">
      <c r="AL337" s="1"/>
    </row>
    <row r="338" spans="38:38" ht="15.75" customHeight="1">
      <c r="AL338" s="1"/>
    </row>
    <row r="339" spans="38:38" ht="15.75" customHeight="1">
      <c r="AL339" s="1"/>
    </row>
    <row r="340" spans="38:38" ht="15.75" customHeight="1">
      <c r="AL340" s="1"/>
    </row>
    <row r="341" spans="38:38" ht="15.75" customHeight="1">
      <c r="AL341" s="1"/>
    </row>
    <row r="342" spans="38:38" ht="15.75" customHeight="1">
      <c r="AL342" s="1"/>
    </row>
    <row r="343" spans="38:38" ht="15.75" customHeight="1">
      <c r="AL343" s="1"/>
    </row>
    <row r="344" spans="38:38" ht="15.75" customHeight="1">
      <c r="AL344" s="1"/>
    </row>
    <row r="345" spans="38:38" ht="15.75" customHeight="1">
      <c r="AL345" s="1"/>
    </row>
    <row r="346" spans="38:38" ht="15.75" customHeight="1">
      <c r="AL346" s="1"/>
    </row>
    <row r="347" spans="38:38" ht="15.75" customHeight="1">
      <c r="AL347" s="1"/>
    </row>
    <row r="348" spans="38:38" ht="15.75" customHeight="1">
      <c r="AL348" s="1"/>
    </row>
    <row r="349" spans="38:38" ht="15.75" customHeight="1">
      <c r="AL349" s="1"/>
    </row>
    <row r="350" spans="38:38" ht="15.75" customHeight="1">
      <c r="AL350" s="1"/>
    </row>
    <row r="351" spans="38:38" ht="15.75" customHeight="1">
      <c r="AL351" s="1"/>
    </row>
    <row r="352" spans="38:38" ht="15.75" customHeight="1">
      <c r="AL352" s="1"/>
    </row>
    <row r="353" spans="38:38" ht="15.75" customHeight="1">
      <c r="AL353" s="1"/>
    </row>
    <row r="354" spans="38:38" ht="15.75" customHeight="1">
      <c r="AL354" s="1"/>
    </row>
    <row r="355" spans="38:38" ht="15.75" customHeight="1">
      <c r="AL355" s="1"/>
    </row>
    <row r="356" spans="38:38" ht="15.75" customHeight="1">
      <c r="AL356" s="1"/>
    </row>
    <row r="357" spans="38:38" ht="15.75" customHeight="1">
      <c r="AL357" s="1"/>
    </row>
    <row r="358" spans="38:38" ht="15.75" customHeight="1">
      <c r="AL358" s="1"/>
    </row>
    <row r="359" spans="38:38" ht="15.75" customHeight="1">
      <c r="AL359" s="1"/>
    </row>
    <row r="360" spans="38:38" ht="15.75" customHeight="1">
      <c r="AL360" s="1"/>
    </row>
    <row r="361" spans="38:38" ht="15.75" customHeight="1">
      <c r="AL361" s="1"/>
    </row>
    <row r="362" spans="38:38" ht="15.75" customHeight="1">
      <c r="AL362" s="1"/>
    </row>
    <row r="363" spans="38:38" ht="15.75" customHeight="1">
      <c r="AL363" s="1"/>
    </row>
    <row r="364" spans="38:38" ht="15.75" customHeight="1">
      <c r="AL364" s="1"/>
    </row>
    <row r="365" spans="38:38" ht="15.75" customHeight="1">
      <c r="AL365" s="1"/>
    </row>
    <row r="366" spans="38:38" ht="15.75" customHeight="1">
      <c r="AL366" s="1"/>
    </row>
    <row r="367" spans="38:38" ht="15.75" customHeight="1">
      <c r="AL367" s="1"/>
    </row>
    <row r="368" spans="38:38" ht="15.75" customHeight="1">
      <c r="AL368" s="1"/>
    </row>
    <row r="369" spans="38:38" ht="15.75" customHeight="1">
      <c r="AL369" s="1"/>
    </row>
    <row r="370" spans="38:38" ht="15.75" customHeight="1">
      <c r="AL370" s="1"/>
    </row>
    <row r="371" spans="38:38" ht="15.75" customHeight="1">
      <c r="AL371" s="1"/>
    </row>
    <row r="372" spans="38:38" ht="15.75" customHeight="1">
      <c r="AL372" s="1"/>
    </row>
    <row r="373" spans="38:38" ht="15.75" customHeight="1">
      <c r="AL373" s="1"/>
    </row>
    <row r="374" spans="38:38" ht="15.75" customHeight="1">
      <c r="AL374" s="1"/>
    </row>
    <row r="375" spans="38:38" ht="15.75" customHeight="1">
      <c r="AL375" s="1"/>
    </row>
    <row r="376" spans="38:38" ht="15.75" customHeight="1">
      <c r="AL376" s="1"/>
    </row>
    <row r="377" spans="38:38" ht="15.75" customHeight="1">
      <c r="AL377" s="1"/>
    </row>
    <row r="378" spans="38:38" ht="15.75" customHeight="1">
      <c r="AL378" s="1"/>
    </row>
    <row r="379" spans="38:38" ht="15.75" customHeight="1">
      <c r="AL379" s="1"/>
    </row>
    <row r="380" spans="38:38" ht="15.75" customHeight="1">
      <c r="AL380" s="1"/>
    </row>
    <row r="381" spans="38:38" ht="15.75" customHeight="1">
      <c r="AL381" s="1"/>
    </row>
    <row r="382" spans="38:38" ht="15.75" customHeight="1">
      <c r="AL382" s="1"/>
    </row>
    <row r="383" spans="38:38" ht="15.75" customHeight="1">
      <c r="AL383" s="1"/>
    </row>
    <row r="384" spans="38:38" ht="15.75" customHeight="1">
      <c r="AL384" s="1"/>
    </row>
    <row r="385" spans="38:38" ht="15.75" customHeight="1">
      <c r="AL385" s="1"/>
    </row>
    <row r="386" spans="38:38" ht="15.75" customHeight="1">
      <c r="AL386" s="1"/>
    </row>
    <row r="387" spans="38:38" ht="15.75" customHeight="1">
      <c r="AL387" s="1"/>
    </row>
    <row r="388" spans="38:38" ht="15.75" customHeight="1">
      <c r="AL388" s="1"/>
    </row>
    <row r="389" spans="38:38" ht="15.75" customHeight="1">
      <c r="AL389" s="1"/>
    </row>
    <row r="390" spans="38:38" ht="15.75" customHeight="1">
      <c r="AL390" s="1"/>
    </row>
    <row r="391" spans="38:38" ht="15.75" customHeight="1">
      <c r="AL391" s="1"/>
    </row>
    <row r="392" spans="38:38" ht="15.75" customHeight="1">
      <c r="AL392" s="1"/>
    </row>
    <row r="393" spans="38:38" ht="15.75" customHeight="1">
      <c r="AL393" s="1"/>
    </row>
    <row r="394" spans="38:38" ht="15.75" customHeight="1">
      <c r="AL394" s="1"/>
    </row>
    <row r="395" spans="38:38" ht="15.75" customHeight="1">
      <c r="AL395" s="1"/>
    </row>
    <row r="396" spans="38:38" ht="15.75" customHeight="1">
      <c r="AL396" s="1"/>
    </row>
    <row r="397" spans="38:38" ht="15.75" customHeight="1">
      <c r="AL397" s="1"/>
    </row>
    <row r="398" spans="38:38" ht="15.75" customHeight="1">
      <c r="AL398" s="1"/>
    </row>
    <row r="399" spans="38:38" ht="15.75" customHeight="1">
      <c r="AL399" s="1"/>
    </row>
    <row r="400" spans="38:38" ht="15.75" customHeight="1">
      <c r="AL400" s="1"/>
    </row>
    <row r="401" spans="38:38" ht="15.75" customHeight="1">
      <c r="AL401" s="1"/>
    </row>
    <row r="402" spans="38:38" ht="15.75" customHeight="1">
      <c r="AL402" s="1"/>
    </row>
    <row r="403" spans="38:38" ht="15.75" customHeight="1">
      <c r="AL403" s="1"/>
    </row>
    <row r="404" spans="38:38" ht="15.75" customHeight="1">
      <c r="AL404" s="1"/>
    </row>
    <row r="405" spans="38:38" ht="15.75" customHeight="1">
      <c r="AL405" s="1"/>
    </row>
    <row r="406" spans="38:38" ht="15.75" customHeight="1">
      <c r="AL406" s="1"/>
    </row>
    <row r="407" spans="38:38" ht="15.75" customHeight="1">
      <c r="AL407" s="1"/>
    </row>
    <row r="408" spans="38:38" ht="15.75" customHeight="1">
      <c r="AL408" s="1"/>
    </row>
    <row r="409" spans="38:38" ht="15.75" customHeight="1">
      <c r="AL409" s="1"/>
    </row>
    <row r="410" spans="38:38" ht="15.75" customHeight="1">
      <c r="AL410" s="1"/>
    </row>
    <row r="411" spans="38:38" ht="15.75" customHeight="1">
      <c r="AL411" s="1"/>
    </row>
    <row r="412" spans="38:38" ht="15.75" customHeight="1">
      <c r="AL412" s="1"/>
    </row>
    <row r="413" spans="38:38" ht="15.75" customHeight="1">
      <c r="AL413" s="1"/>
    </row>
    <row r="414" spans="38:38" ht="15.75" customHeight="1">
      <c r="AL414" s="1"/>
    </row>
    <row r="415" spans="38:38" ht="15.75" customHeight="1">
      <c r="AL415" s="1"/>
    </row>
    <row r="416" spans="38:38" ht="15.75" customHeight="1">
      <c r="AL416" s="1"/>
    </row>
    <row r="417" spans="38:38" ht="15.75" customHeight="1">
      <c r="AL417" s="1"/>
    </row>
    <row r="418" spans="38:38" ht="15.75" customHeight="1">
      <c r="AL418" s="1"/>
    </row>
    <row r="419" spans="38:38" ht="15.75" customHeight="1">
      <c r="AL419" s="1"/>
    </row>
    <row r="420" spans="38:38" ht="15.75" customHeight="1">
      <c r="AL420" s="1"/>
    </row>
    <row r="421" spans="38:38" ht="15.75" customHeight="1">
      <c r="AL421" s="1"/>
    </row>
    <row r="422" spans="38:38" ht="15.75" customHeight="1">
      <c r="AL422" s="1"/>
    </row>
    <row r="423" spans="38:38" ht="15.75" customHeight="1">
      <c r="AL423" s="1"/>
    </row>
    <row r="424" spans="38:38" ht="15.75" customHeight="1">
      <c r="AL424" s="1"/>
    </row>
    <row r="425" spans="38:38" ht="15.75" customHeight="1">
      <c r="AL425" s="1"/>
    </row>
    <row r="426" spans="38:38" ht="15.75" customHeight="1">
      <c r="AL426" s="1"/>
    </row>
    <row r="427" spans="38:38" ht="15.75" customHeight="1">
      <c r="AL427" s="1"/>
    </row>
    <row r="428" spans="38:38" ht="15.75" customHeight="1">
      <c r="AL428" s="1"/>
    </row>
    <row r="429" spans="38:38" ht="15.75" customHeight="1">
      <c r="AL429" s="1"/>
    </row>
    <row r="430" spans="38:38" ht="15.75" customHeight="1">
      <c r="AL430" s="1"/>
    </row>
    <row r="431" spans="38:38" ht="15.75" customHeight="1">
      <c r="AL431" s="1"/>
    </row>
    <row r="432" spans="38:38" ht="15.75" customHeight="1">
      <c r="AL432" s="1"/>
    </row>
    <row r="433" spans="38:38" ht="15.75" customHeight="1">
      <c r="AL433" s="1"/>
    </row>
    <row r="434" spans="38:38" ht="15.75" customHeight="1">
      <c r="AL434" s="1"/>
    </row>
    <row r="435" spans="38:38" ht="15.75" customHeight="1">
      <c r="AL435" s="1"/>
    </row>
    <row r="436" spans="38:38" ht="15.75" customHeight="1">
      <c r="AL436" s="1"/>
    </row>
    <row r="437" spans="38:38" ht="15.75" customHeight="1">
      <c r="AL437" s="1"/>
    </row>
    <row r="438" spans="38:38" ht="15.75" customHeight="1">
      <c r="AL438" s="1"/>
    </row>
    <row r="439" spans="38:38" ht="15.75" customHeight="1">
      <c r="AL439" s="1"/>
    </row>
    <row r="440" spans="38:38" ht="15.75" customHeight="1">
      <c r="AL440" s="1"/>
    </row>
    <row r="441" spans="38:38" ht="15.75" customHeight="1">
      <c r="AL441" s="1"/>
    </row>
    <row r="442" spans="38:38" ht="15.75" customHeight="1">
      <c r="AL442" s="1"/>
    </row>
    <row r="443" spans="38:38" ht="15.75" customHeight="1">
      <c r="AL443" s="1"/>
    </row>
    <row r="444" spans="38:38" ht="15.75" customHeight="1">
      <c r="AL444" s="1"/>
    </row>
    <row r="445" spans="38:38" ht="15.75" customHeight="1">
      <c r="AL445" s="1"/>
    </row>
    <row r="446" spans="38:38" ht="15.75" customHeight="1">
      <c r="AL446" s="1"/>
    </row>
    <row r="447" spans="38:38" ht="15.75" customHeight="1">
      <c r="AL447" s="1"/>
    </row>
    <row r="448" spans="38:38" ht="15.75" customHeight="1">
      <c r="AL448" s="1"/>
    </row>
    <row r="449" spans="38:38" ht="15.75" customHeight="1">
      <c r="AL449" s="1"/>
    </row>
    <row r="450" spans="38:38" ht="15.75" customHeight="1">
      <c r="AL450" s="1"/>
    </row>
    <row r="451" spans="38:38" ht="15.75" customHeight="1">
      <c r="AL451" s="1"/>
    </row>
    <row r="452" spans="38:38" ht="15.75" customHeight="1">
      <c r="AL452" s="1"/>
    </row>
    <row r="453" spans="38:38" ht="15.75" customHeight="1">
      <c r="AL453" s="1"/>
    </row>
    <row r="454" spans="38:38" ht="15.75" customHeight="1">
      <c r="AL454" s="1"/>
    </row>
    <row r="455" spans="38:38" ht="15.75" customHeight="1">
      <c r="AL455" s="1"/>
    </row>
    <row r="456" spans="38:38" ht="15.75" customHeight="1">
      <c r="AL456" s="1"/>
    </row>
    <row r="457" spans="38:38" ht="15.75" customHeight="1">
      <c r="AL457" s="1"/>
    </row>
    <row r="458" spans="38:38" ht="15.75" customHeight="1">
      <c r="AL458" s="1"/>
    </row>
    <row r="459" spans="38:38" ht="15.75" customHeight="1">
      <c r="AL459" s="1"/>
    </row>
    <row r="460" spans="38:38" ht="15.75" customHeight="1">
      <c r="AL460" s="1"/>
    </row>
    <row r="461" spans="38:38" ht="15.75" customHeight="1">
      <c r="AL461" s="1"/>
    </row>
    <row r="462" spans="38:38" ht="15.75" customHeight="1">
      <c r="AL462" s="1"/>
    </row>
    <row r="463" spans="38:38" ht="15.75" customHeight="1">
      <c r="AL463" s="1"/>
    </row>
    <row r="464" spans="38:38" ht="15.75" customHeight="1">
      <c r="AL464" s="1"/>
    </row>
    <row r="465" spans="38:38" ht="15.75" customHeight="1">
      <c r="AL465" s="1"/>
    </row>
    <row r="466" spans="38:38" ht="15.75" customHeight="1">
      <c r="AL466" s="1"/>
    </row>
    <row r="467" spans="38:38" ht="15.75" customHeight="1">
      <c r="AL467" s="1"/>
    </row>
    <row r="468" spans="38:38" ht="15.75" customHeight="1">
      <c r="AL468" s="1"/>
    </row>
    <row r="469" spans="38:38" ht="15.75" customHeight="1">
      <c r="AL469" s="1"/>
    </row>
    <row r="470" spans="38:38" ht="15.75" customHeight="1">
      <c r="AL470" s="1"/>
    </row>
    <row r="471" spans="38:38" ht="15.75" customHeight="1">
      <c r="AL471" s="1"/>
    </row>
    <row r="472" spans="38:38" ht="15.75" customHeight="1">
      <c r="AL472" s="1"/>
    </row>
    <row r="473" spans="38:38" ht="15.75" customHeight="1">
      <c r="AL473" s="1"/>
    </row>
    <row r="474" spans="38:38" ht="15.75" customHeight="1">
      <c r="AL474" s="1"/>
    </row>
    <row r="475" spans="38:38" ht="15.75" customHeight="1">
      <c r="AL475" s="1"/>
    </row>
    <row r="476" spans="38:38" ht="15.75" customHeight="1">
      <c r="AL476" s="1"/>
    </row>
    <row r="477" spans="38:38" ht="15.75" customHeight="1">
      <c r="AL477" s="1"/>
    </row>
    <row r="478" spans="38:38" ht="15.75" customHeight="1">
      <c r="AL478" s="1"/>
    </row>
    <row r="479" spans="38:38" ht="15.75" customHeight="1">
      <c r="AL479" s="1"/>
    </row>
    <row r="480" spans="38:38" ht="15.75" customHeight="1">
      <c r="AL480" s="1"/>
    </row>
    <row r="481" spans="38:38" ht="15.75" customHeight="1">
      <c r="AL481" s="1"/>
    </row>
    <row r="482" spans="38:38" ht="15.75" customHeight="1">
      <c r="AL482" s="1"/>
    </row>
    <row r="483" spans="38:38" ht="15.75" customHeight="1">
      <c r="AL483" s="1"/>
    </row>
    <row r="484" spans="38:38" ht="15.75" customHeight="1">
      <c r="AL484" s="1"/>
    </row>
    <row r="485" spans="38:38" ht="15.75" customHeight="1">
      <c r="AL485" s="1"/>
    </row>
    <row r="486" spans="38:38" ht="15.75" customHeight="1">
      <c r="AL486" s="1"/>
    </row>
    <row r="487" spans="38:38" ht="15.75" customHeight="1">
      <c r="AL487" s="1"/>
    </row>
    <row r="488" spans="38:38" ht="15.75" customHeight="1">
      <c r="AL488" s="1"/>
    </row>
    <row r="489" spans="38:38" ht="15.75" customHeight="1">
      <c r="AL489" s="1"/>
    </row>
    <row r="490" spans="38:38" ht="15.75" customHeight="1">
      <c r="AL490" s="1"/>
    </row>
    <row r="491" spans="38:38" ht="15.75" customHeight="1">
      <c r="AL491" s="1"/>
    </row>
    <row r="492" spans="38:38" ht="15.75" customHeight="1">
      <c r="AL492" s="1"/>
    </row>
    <row r="493" spans="38:38" ht="15.75" customHeight="1">
      <c r="AL493" s="1"/>
    </row>
    <row r="494" spans="38:38" ht="15.75" customHeight="1">
      <c r="AL494" s="1"/>
    </row>
    <row r="495" spans="38:38" ht="15.75" customHeight="1">
      <c r="AL495" s="1"/>
    </row>
    <row r="496" spans="38:38" ht="15.75" customHeight="1">
      <c r="AL496" s="1"/>
    </row>
    <row r="497" spans="38:38" ht="15.75" customHeight="1">
      <c r="AL497" s="1"/>
    </row>
    <row r="498" spans="38:38" ht="15.75" customHeight="1">
      <c r="AL498" s="1"/>
    </row>
    <row r="499" spans="38:38" ht="15.75" customHeight="1">
      <c r="AL499" s="1"/>
    </row>
    <row r="500" spans="38:38" ht="15.75" customHeight="1">
      <c r="AL500" s="1"/>
    </row>
    <row r="501" spans="38:38" ht="15.75" customHeight="1">
      <c r="AL501" s="1"/>
    </row>
    <row r="502" spans="38:38" ht="15.75" customHeight="1">
      <c r="AL502" s="1"/>
    </row>
    <row r="503" spans="38:38" ht="15.75" customHeight="1">
      <c r="AL503" s="1"/>
    </row>
    <row r="504" spans="38:38" ht="15.75" customHeight="1">
      <c r="AL504" s="1"/>
    </row>
    <row r="505" spans="38:38" ht="15.75" customHeight="1">
      <c r="AL505" s="1"/>
    </row>
    <row r="506" spans="38:38" ht="15.75" customHeight="1">
      <c r="AL506" s="1"/>
    </row>
    <row r="507" spans="38:38" ht="15.75" customHeight="1">
      <c r="AL507" s="1"/>
    </row>
    <row r="508" spans="38:38" ht="15.75" customHeight="1">
      <c r="AL508" s="1"/>
    </row>
    <row r="509" spans="38:38" ht="15.75" customHeight="1">
      <c r="AL509" s="1"/>
    </row>
    <row r="510" spans="38:38" ht="15.75" customHeight="1">
      <c r="AL510" s="1"/>
    </row>
    <row r="511" spans="38:38" ht="15.75" customHeight="1">
      <c r="AL511" s="1"/>
    </row>
    <row r="512" spans="38:38" ht="15.75" customHeight="1">
      <c r="AL512" s="1"/>
    </row>
    <row r="513" spans="38:38" ht="15.75" customHeight="1">
      <c r="AL513" s="1"/>
    </row>
    <row r="514" spans="38:38" ht="15.75" customHeight="1">
      <c r="AL514" s="1"/>
    </row>
    <row r="515" spans="38:38" ht="15.75" customHeight="1">
      <c r="AL515" s="1"/>
    </row>
    <row r="516" spans="38:38" ht="15.75" customHeight="1">
      <c r="AL516" s="1"/>
    </row>
    <row r="517" spans="38:38" ht="15.75" customHeight="1">
      <c r="AL517" s="1"/>
    </row>
    <row r="518" spans="38:38" ht="15.75" customHeight="1">
      <c r="AL518" s="1"/>
    </row>
    <row r="519" spans="38:38" ht="15.75" customHeight="1">
      <c r="AL519" s="1"/>
    </row>
    <row r="520" spans="38:38" ht="15.75" customHeight="1">
      <c r="AL520" s="1"/>
    </row>
    <row r="521" spans="38:38" ht="15.75" customHeight="1">
      <c r="AL521" s="1"/>
    </row>
    <row r="522" spans="38:38" ht="15.75" customHeight="1">
      <c r="AL522" s="1"/>
    </row>
    <row r="523" spans="38:38" ht="15.75" customHeight="1">
      <c r="AL523" s="1"/>
    </row>
    <row r="524" spans="38:38" ht="15.75" customHeight="1">
      <c r="AL524" s="1"/>
    </row>
    <row r="525" spans="38:38" ht="15.75" customHeight="1">
      <c r="AL525" s="1"/>
    </row>
    <row r="526" spans="38:38" ht="15.75" customHeight="1">
      <c r="AL526" s="1"/>
    </row>
    <row r="527" spans="38:38" ht="15.75" customHeight="1">
      <c r="AL527" s="1"/>
    </row>
    <row r="528" spans="38:38" ht="15.75" customHeight="1">
      <c r="AL528" s="1"/>
    </row>
    <row r="529" spans="38:38" ht="15.75" customHeight="1">
      <c r="AL529" s="1"/>
    </row>
    <row r="530" spans="38:38" ht="15.75" customHeight="1">
      <c r="AL530" s="1"/>
    </row>
    <row r="531" spans="38:38" ht="15.75" customHeight="1">
      <c r="AL531" s="1"/>
    </row>
    <row r="532" spans="38:38" ht="15.75" customHeight="1">
      <c r="AL532" s="1"/>
    </row>
    <row r="533" spans="38:38" ht="15.75" customHeight="1">
      <c r="AL533" s="1"/>
    </row>
    <row r="534" spans="38:38" ht="15.75" customHeight="1">
      <c r="AL534" s="1"/>
    </row>
    <row r="535" spans="38:38" ht="15.75" customHeight="1">
      <c r="AL535" s="1"/>
    </row>
    <row r="536" spans="38:38" ht="15.75" customHeight="1">
      <c r="AL536" s="1"/>
    </row>
    <row r="537" spans="38:38" ht="15.75" customHeight="1">
      <c r="AL537" s="1"/>
    </row>
    <row r="538" spans="38:38" ht="15.75" customHeight="1">
      <c r="AL538" s="1"/>
    </row>
    <row r="539" spans="38:38" ht="15.75" customHeight="1">
      <c r="AL539" s="1"/>
    </row>
    <row r="540" spans="38:38" ht="15.75" customHeight="1">
      <c r="AL540" s="1"/>
    </row>
    <row r="541" spans="38:38" ht="15.75" customHeight="1">
      <c r="AL541" s="1"/>
    </row>
    <row r="542" spans="38:38" ht="15.75" customHeight="1">
      <c r="AL542" s="1"/>
    </row>
    <row r="543" spans="38:38" ht="15.75" customHeight="1">
      <c r="AL543" s="1"/>
    </row>
    <row r="544" spans="38:38" ht="15.75" customHeight="1">
      <c r="AL544" s="1"/>
    </row>
    <row r="545" spans="38:38" ht="15.75" customHeight="1">
      <c r="AL545" s="1"/>
    </row>
    <row r="546" spans="38:38" ht="15.75" customHeight="1">
      <c r="AL546" s="1"/>
    </row>
    <row r="547" spans="38:38" ht="15.75" customHeight="1">
      <c r="AL547" s="1"/>
    </row>
    <row r="548" spans="38:38" ht="15.75" customHeight="1">
      <c r="AL548" s="1"/>
    </row>
    <row r="549" spans="38:38" ht="15.75" customHeight="1">
      <c r="AL549" s="1"/>
    </row>
    <row r="550" spans="38:38" ht="15.75" customHeight="1">
      <c r="AL550" s="1"/>
    </row>
    <row r="551" spans="38:38" ht="15.75" customHeight="1">
      <c r="AL551" s="1"/>
    </row>
    <row r="552" spans="38:38" ht="15.75" customHeight="1">
      <c r="AL552" s="1"/>
    </row>
    <row r="553" spans="38:38" ht="15.75" customHeight="1">
      <c r="AL553" s="1"/>
    </row>
    <row r="554" spans="38:38" ht="15.75" customHeight="1">
      <c r="AL554" s="1"/>
    </row>
    <row r="555" spans="38:38" ht="15.75" customHeight="1">
      <c r="AL555" s="1"/>
    </row>
    <row r="556" spans="38:38" ht="15.75" customHeight="1">
      <c r="AL556" s="1"/>
    </row>
    <row r="557" spans="38:38" ht="15.75" customHeight="1">
      <c r="AL557" s="1"/>
    </row>
    <row r="558" spans="38:38" ht="15.75" customHeight="1">
      <c r="AL558" s="1"/>
    </row>
    <row r="559" spans="38:38" ht="15.75" customHeight="1">
      <c r="AL559" s="1"/>
    </row>
    <row r="560" spans="38:38" ht="15.75" customHeight="1">
      <c r="AL560" s="1"/>
    </row>
    <row r="561" spans="38:38" ht="15.75" customHeight="1">
      <c r="AL561" s="1"/>
    </row>
    <row r="562" spans="38:38" ht="15.75" customHeight="1">
      <c r="AL562" s="1"/>
    </row>
    <row r="563" spans="38:38" ht="15.75" customHeight="1">
      <c r="AL563" s="1"/>
    </row>
    <row r="564" spans="38:38" ht="15.75" customHeight="1">
      <c r="AL564" s="1"/>
    </row>
    <row r="565" spans="38:38" ht="15.75" customHeight="1">
      <c r="AL565" s="1"/>
    </row>
    <row r="566" spans="38:38" ht="15.75" customHeight="1">
      <c r="AL566" s="1"/>
    </row>
    <row r="567" spans="38:38" ht="15.75" customHeight="1">
      <c r="AL567" s="1"/>
    </row>
    <row r="568" spans="38:38" ht="15.75" customHeight="1">
      <c r="AL568" s="1"/>
    </row>
    <row r="569" spans="38:38" ht="15.75" customHeight="1">
      <c r="AL569" s="1"/>
    </row>
    <row r="570" spans="38:38" ht="15.75" customHeight="1">
      <c r="AL570" s="1"/>
    </row>
    <row r="571" spans="38:38" ht="15.75" customHeight="1">
      <c r="AL571" s="1"/>
    </row>
    <row r="572" spans="38:38" ht="15.75" customHeight="1">
      <c r="AL572" s="1"/>
    </row>
    <row r="573" spans="38:38" ht="15.75" customHeight="1">
      <c r="AL573" s="1"/>
    </row>
    <row r="574" spans="38:38" ht="15.75" customHeight="1">
      <c r="AL574" s="1"/>
    </row>
    <row r="575" spans="38:38" ht="15.75" customHeight="1">
      <c r="AL575" s="1"/>
    </row>
    <row r="576" spans="38:38" ht="15.75" customHeight="1">
      <c r="AL576" s="1"/>
    </row>
    <row r="577" spans="38:38" ht="15.75" customHeight="1">
      <c r="AL577" s="1"/>
    </row>
    <row r="578" spans="38:38" ht="15.75" customHeight="1">
      <c r="AL578" s="1"/>
    </row>
    <row r="579" spans="38:38" ht="15.75" customHeight="1">
      <c r="AL579" s="1"/>
    </row>
    <row r="580" spans="38:38" ht="15.75" customHeight="1">
      <c r="AL580" s="1"/>
    </row>
    <row r="581" spans="38:38" ht="15.75" customHeight="1">
      <c r="AL581" s="1"/>
    </row>
    <row r="582" spans="38:38" ht="15.75" customHeight="1">
      <c r="AL582" s="1"/>
    </row>
    <row r="583" spans="38:38" ht="15.75" customHeight="1">
      <c r="AL583" s="1"/>
    </row>
    <row r="584" spans="38:38" ht="15.75" customHeight="1">
      <c r="AL584" s="1"/>
    </row>
    <row r="585" spans="38:38" ht="15.75" customHeight="1">
      <c r="AL585" s="1"/>
    </row>
    <row r="586" spans="38:38" ht="15.75" customHeight="1">
      <c r="AL586" s="1"/>
    </row>
    <row r="587" spans="38:38" ht="15.75" customHeight="1">
      <c r="AL587" s="1"/>
    </row>
    <row r="588" spans="38:38" ht="15.75" customHeight="1">
      <c r="AL588" s="1"/>
    </row>
    <row r="589" spans="38:38" ht="15.75" customHeight="1">
      <c r="AL589" s="1"/>
    </row>
    <row r="590" spans="38:38" ht="15.75" customHeight="1">
      <c r="AL590" s="1"/>
    </row>
    <row r="591" spans="38:38" ht="15.75" customHeight="1">
      <c r="AL591" s="1"/>
    </row>
    <row r="592" spans="38:38" ht="15.75" customHeight="1">
      <c r="AL592" s="1"/>
    </row>
    <row r="593" spans="38:38" ht="15.75" customHeight="1">
      <c r="AL593" s="1"/>
    </row>
    <row r="594" spans="38:38" ht="15.75" customHeight="1">
      <c r="AL594" s="1"/>
    </row>
    <row r="595" spans="38:38" ht="15.75" customHeight="1">
      <c r="AL595" s="1"/>
    </row>
    <row r="596" spans="38:38" ht="15.75" customHeight="1">
      <c r="AL596" s="1"/>
    </row>
    <row r="597" spans="38:38" ht="15.75" customHeight="1">
      <c r="AL597" s="1"/>
    </row>
    <row r="598" spans="38:38" ht="15.75" customHeight="1">
      <c r="AL598" s="1"/>
    </row>
    <row r="599" spans="38:38" ht="15.75" customHeight="1">
      <c r="AL599" s="1"/>
    </row>
    <row r="600" spans="38:38" ht="15.75" customHeight="1">
      <c r="AL600" s="1"/>
    </row>
    <row r="601" spans="38:38" ht="15.75" customHeight="1">
      <c r="AL601" s="1"/>
    </row>
    <row r="602" spans="38:38" ht="15.75" customHeight="1">
      <c r="AL602" s="1"/>
    </row>
    <row r="603" spans="38:38" ht="15.75" customHeight="1">
      <c r="AL603" s="1"/>
    </row>
    <row r="604" spans="38:38" ht="15.75" customHeight="1">
      <c r="AL604" s="1"/>
    </row>
    <row r="605" spans="38:38" ht="15.75" customHeight="1">
      <c r="AL605" s="1"/>
    </row>
    <row r="606" spans="38:38" ht="15.75" customHeight="1">
      <c r="AL606" s="1"/>
    </row>
    <row r="607" spans="38:38" ht="15.75" customHeight="1">
      <c r="AL607" s="1"/>
    </row>
    <row r="608" spans="38:38" ht="15.75" customHeight="1">
      <c r="AL608" s="1"/>
    </row>
    <row r="609" spans="38:38" ht="15.75" customHeight="1">
      <c r="AL609" s="1"/>
    </row>
    <row r="610" spans="38:38" ht="15.75" customHeight="1">
      <c r="AL610" s="1"/>
    </row>
    <row r="611" spans="38:38" ht="15.75" customHeight="1">
      <c r="AL611" s="1"/>
    </row>
    <row r="612" spans="38:38" ht="15.75" customHeight="1">
      <c r="AL612" s="1"/>
    </row>
    <row r="613" spans="38:38" ht="15.75" customHeight="1">
      <c r="AL613" s="1"/>
    </row>
    <row r="614" spans="38:38" ht="15.75" customHeight="1">
      <c r="AL614" s="1"/>
    </row>
    <row r="615" spans="38:38" ht="15.75" customHeight="1">
      <c r="AL615" s="1"/>
    </row>
    <row r="616" spans="38:38" ht="15.75" customHeight="1">
      <c r="AL616" s="1"/>
    </row>
    <row r="617" spans="38:38" ht="15.75" customHeight="1">
      <c r="AL617" s="1"/>
    </row>
    <row r="618" spans="38:38" ht="15.75" customHeight="1">
      <c r="AL618" s="1"/>
    </row>
    <row r="619" spans="38:38" ht="15.75" customHeight="1">
      <c r="AL619" s="1"/>
    </row>
    <row r="620" spans="38:38" ht="15.75" customHeight="1">
      <c r="AL620" s="1"/>
    </row>
    <row r="621" spans="38:38" ht="15.75" customHeight="1">
      <c r="AL621" s="1"/>
    </row>
    <row r="622" spans="38:38" ht="15.75" customHeight="1">
      <c r="AL622" s="1"/>
    </row>
    <row r="623" spans="38:38" ht="15.75" customHeight="1">
      <c r="AL623" s="1"/>
    </row>
    <row r="624" spans="38:38" ht="15.75" customHeight="1">
      <c r="AL624" s="1"/>
    </row>
    <row r="625" spans="38:38" ht="15.75" customHeight="1">
      <c r="AL625" s="1"/>
    </row>
    <row r="626" spans="38:38" ht="15.75" customHeight="1">
      <c r="AL626" s="1"/>
    </row>
    <row r="627" spans="38:38" ht="15.75" customHeight="1">
      <c r="AL627" s="1"/>
    </row>
    <row r="628" spans="38:38" ht="15.75" customHeight="1">
      <c r="AL628" s="1"/>
    </row>
    <row r="629" spans="38:38" ht="15.75" customHeight="1">
      <c r="AL629" s="1"/>
    </row>
    <row r="630" spans="38:38" ht="15.75" customHeight="1">
      <c r="AL630" s="1"/>
    </row>
    <row r="631" spans="38:38" ht="15.75" customHeight="1">
      <c r="AL631" s="1"/>
    </row>
    <row r="632" spans="38:38" ht="15.75" customHeight="1">
      <c r="AL632" s="1"/>
    </row>
    <row r="633" spans="38:38" ht="15.75" customHeight="1">
      <c r="AL633" s="1"/>
    </row>
    <row r="634" spans="38:38" ht="15.75" customHeight="1">
      <c r="AL634" s="1"/>
    </row>
    <row r="635" spans="38:38" ht="15.75" customHeight="1">
      <c r="AL635" s="1"/>
    </row>
    <row r="636" spans="38:38" ht="15.75" customHeight="1">
      <c r="AL636" s="1"/>
    </row>
    <row r="637" spans="38:38" ht="15.75" customHeight="1">
      <c r="AL637" s="1"/>
    </row>
    <row r="638" spans="38:38" ht="15.75" customHeight="1">
      <c r="AL638" s="1"/>
    </row>
    <row r="639" spans="38:38" ht="15.75" customHeight="1">
      <c r="AL639" s="1"/>
    </row>
    <row r="640" spans="38:38" ht="15.75" customHeight="1">
      <c r="AL640" s="1"/>
    </row>
    <row r="641" spans="38:38" ht="15.75" customHeight="1">
      <c r="AL641" s="1"/>
    </row>
    <row r="642" spans="38:38" ht="15.75" customHeight="1">
      <c r="AL642" s="1"/>
    </row>
    <row r="643" spans="38:38" ht="15.75" customHeight="1">
      <c r="AL643" s="1"/>
    </row>
    <row r="644" spans="38:38" ht="15.75" customHeight="1">
      <c r="AL644" s="1"/>
    </row>
    <row r="645" spans="38:38" ht="15.75" customHeight="1">
      <c r="AL645" s="1"/>
    </row>
    <row r="646" spans="38:38" ht="15.75" customHeight="1">
      <c r="AL646" s="1"/>
    </row>
    <row r="647" spans="38:38" ht="15.75" customHeight="1">
      <c r="AL647" s="1"/>
    </row>
    <row r="648" spans="38:38" ht="15.75" customHeight="1">
      <c r="AL648" s="1"/>
    </row>
    <row r="649" spans="38:38" ht="15.75" customHeight="1">
      <c r="AL649" s="1"/>
    </row>
    <row r="650" spans="38:38" ht="15.75" customHeight="1">
      <c r="AL650" s="1"/>
    </row>
    <row r="651" spans="38:38" ht="15.75" customHeight="1">
      <c r="AL651" s="1"/>
    </row>
    <row r="652" spans="38:38" ht="15.75" customHeight="1">
      <c r="AL652" s="1"/>
    </row>
    <row r="653" spans="38:38" ht="15.75" customHeight="1">
      <c r="AL653" s="1"/>
    </row>
    <row r="654" spans="38:38" ht="15.75" customHeight="1">
      <c r="AL654" s="1"/>
    </row>
    <row r="655" spans="38:38" ht="15.75" customHeight="1">
      <c r="AL655" s="1"/>
    </row>
    <row r="656" spans="38:38" ht="15.75" customHeight="1">
      <c r="AL656" s="1"/>
    </row>
    <row r="657" spans="38:38" ht="15.75" customHeight="1">
      <c r="AL657" s="1"/>
    </row>
    <row r="658" spans="38:38" ht="15.75" customHeight="1">
      <c r="AL658" s="1"/>
    </row>
    <row r="659" spans="38:38" ht="15.75" customHeight="1">
      <c r="AL659" s="1"/>
    </row>
    <row r="660" spans="38:38" ht="15.75" customHeight="1">
      <c r="AL660" s="1"/>
    </row>
    <row r="661" spans="38:38" ht="15.75" customHeight="1">
      <c r="AL661" s="1"/>
    </row>
    <row r="662" spans="38:38" ht="15.75" customHeight="1">
      <c r="AL662" s="1"/>
    </row>
    <row r="663" spans="38:38" ht="15.75" customHeight="1">
      <c r="AL663" s="1"/>
    </row>
    <row r="664" spans="38:38" ht="15.75" customHeight="1">
      <c r="AL664" s="1"/>
    </row>
    <row r="665" spans="38:38" ht="15.75" customHeight="1">
      <c r="AL665" s="1"/>
    </row>
    <row r="666" spans="38:38" ht="15.75" customHeight="1">
      <c r="AL666" s="1"/>
    </row>
    <row r="667" spans="38:38" ht="15.75" customHeight="1">
      <c r="AL667" s="1"/>
    </row>
    <row r="668" spans="38:38" ht="15.75" customHeight="1">
      <c r="AL668" s="1"/>
    </row>
    <row r="669" spans="38:38" ht="15.75" customHeight="1">
      <c r="AL669" s="1"/>
    </row>
    <row r="670" spans="38:38" ht="15.75" customHeight="1">
      <c r="AL670" s="1"/>
    </row>
    <row r="671" spans="38:38" ht="15.75" customHeight="1">
      <c r="AL671" s="1"/>
    </row>
    <row r="672" spans="38:38" ht="15.75" customHeight="1">
      <c r="AL672" s="1"/>
    </row>
    <row r="673" spans="38:38" ht="15.75" customHeight="1">
      <c r="AL673" s="1"/>
    </row>
    <row r="674" spans="38:38" ht="15.75" customHeight="1">
      <c r="AL674" s="1"/>
    </row>
    <row r="675" spans="38:38" ht="15.75" customHeight="1">
      <c r="AL675" s="1"/>
    </row>
    <row r="676" spans="38:38" ht="15.75" customHeight="1">
      <c r="AL676" s="1"/>
    </row>
    <row r="677" spans="38:38" ht="15.75" customHeight="1">
      <c r="AL677" s="1"/>
    </row>
    <row r="678" spans="38:38" ht="15.75" customHeight="1">
      <c r="AL678" s="1"/>
    </row>
    <row r="679" spans="38:38" ht="15.75" customHeight="1">
      <c r="AL679" s="1"/>
    </row>
    <row r="680" spans="38:38" ht="15.75" customHeight="1">
      <c r="AL680" s="1"/>
    </row>
    <row r="681" spans="38:38" ht="15.75" customHeight="1">
      <c r="AL681" s="1"/>
    </row>
    <row r="682" spans="38:38" ht="15.75" customHeight="1">
      <c r="AL682" s="1"/>
    </row>
    <row r="683" spans="38:38" ht="15.75" customHeight="1">
      <c r="AL683" s="1"/>
    </row>
    <row r="684" spans="38:38" ht="15.75" customHeight="1">
      <c r="AL684" s="1"/>
    </row>
    <row r="685" spans="38:38" ht="15.75" customHeight="1">
      <c r="AL685" s="1"/>
    </row>
    <row r="686" spans="38:38" ht="15.75" customHeight="1">
      <c r="AL686" s="1"/>
    </row>
    <row r="687" spans="38:38" ht="15.75" customHeight="1">
      <c r="AL687" s="1"/>
    </row>
    <row r="688" spans="38:38" ht="15.75" customHeight="1">
      <c r="AL688" s="1"/>
    </row>
    <row r="689" spans="38:38" ht="15.75" customHeight="1">
      <c r="AL689" s="1"/>
    </row>
    <row r="690" spans="38:38" ht="15.75" customHeight="1">
      <c r="AL690" s="1"/>
    </row>
    <row r="691" spans="38:38" ht="15.75" customHeight="1">
      <c r="AL691" s="1"/>
    </row>
    <row r="692" spans="38:38" ht="15.75" customHeight="1">
      <c r="AL692" s="1"/>
    </row>
    <row r="693" spans="38:38" ht="15.75" customHeight="1">
      <c r="AL693" s="1"/>
    </row>
    <row r="694" spans="38:38" ht="15.75" customHeight="1">
      <c r="AL694" s="1"/>
    </row>
    <row r="695" spans="38:38" ht="15.75" customHeight="1">
      <c r="AL695" s="1"/>
    </row>
    <row r="696" spans="38:38" ht="15.75" customHeight="1">
      <c r="AL696" s="1"/>
    </row>
    <row r="697" spans="38:38" ht="15.75" customHeight="1">
      <c r="AL697" s="1"/>
    </row>
    <row r="698" spans="38:38" ht="15.75" customHeight="1">
      <c r="AL698" s="1"/>
    </row>
    <row r="699" spans="38:38" ht="15.75" customHeight="1">
      <c r="AL699" s="1"/>
    </row>
    <row r="700" spans="38:38" ht="15.75" customHeight="1">
      <c r="AL700" s="1"/>
    </row>
    <row r="701" spans="38:38" ht="15.75" customHeight="1">
      <c r="AL701" s="1"/>
    </row>
    <row r="702" spans="38:38" ht="15.75" customHeight="1">
      <c r="AL702" s="1"/>
    </row>
    <row r="703" spans="38:38" ht="15.75" customHeight="1">
      <c r="AL703" s="1"/>
    </row>
    <row r="704" spans="38:38" ht="15.75" customHeight="1">
      <c r="AL704" s="1"/>
    </row>
    <row r="705" spans="38:38" ht="15.75" customHeight="1">
      <c r="AL705" s="1"/>
    </row>
    <row r="706" spans="38:38" ht="15.75" customHeight="1">
      <c r="AL706" s="1"/>
    </row>
    <row r="707" spans="38:38" ht="15.75" customHeight="1">
      <c r="AL707" s="1"/>
    </row>
    <row r="708" spans="38:38" ht="15.75" customHeight="1">
      <c r="AL708" s="1"/>
    </row>
    <row r="709" spans="38:38" ht="15.75" customHeight="1">
      <c r="AL709" s="1"/>
    </row>
    <row r="710" spans="38:38" ht="15.75" customHeight="1">
      <c r="AL710" s="1"/>
    </row>
    <row r="711" spans="38:38" ht="15.75" customHeight="1">
      <c r="AL711" s="1"/>
    </row>
    <row r="712" spans="38:38" ht="15.75" customHeight="1">
      <c r="AL712" s="1"/>
    </row>
    <row r="713" spans="38:38" ht="15.75" customHeight="1">
      <c r="AL713" s="1"/>
    </row>
    <row r="714" spans="38:38" ht="15.75" customHeight="1">
      <c r="AL714" s="1"/>
    </row>
    <row r="715" spans="38:38" ht="15.75" customHeight="1">
      <c r="AL715" s="1"/>
    </row>
    <row r="716" spans="38:38" ht="15.75" customHeight="1">
      <c r="AL716" s="1"/>
    </row>
    <row r="717" spans="38:38" ht="15.75" customHeight="1">
      <c r="AL717" s="1"/>
    </row>
    <row r="718" spans="38:38" ht="15.75" customHeight="1">
      <c r="AL718" s="1"/>
    </row>
    <row r="719" spans="38:38" ht="15.75" customHeight="1">
      <c r="AL719" s="1"/>
    </row>
    <row r="720" spans="38:38" ht="15.75" customHeight="1">
      <c r="AL720" s="1"/>
    </row>
    <row r="721" spans="38:38" ht="15.75" customHeight="1">
      <c r="AL721" s="1"/>
    </row>
    <row r="722" spans="38:38" ht="15.75" customHeight="1">
      <c r="AL722" s="1"/>
    </row>
    <row r="723" spans="38:38" ht="15.75" customHeight="1">
      <c r="AL723" s="1"/>
    </row>
    <row r="724" spans="38:38" ht="15.75" customHeight="1">
      <c r="AL724" s="1"/>
    </row>
    <row r="725" spans="38:38" ht="15.75" customHeight="1">
      <c r="AL725" s="1"/>
    </row>
    <row r="726" spans="38:38" ht="15.75" customHeight="1">
      <c r="AL726" s="1"/>
    </row>
    <row r="727" spans="38:38" ht="15.75" customHeight="1">
      <c r="AL727" s="1"/>
    </row>
    <row r="728" spans="38:38" ht="15.75" customHeight="1">
      <c r="AL728" s="1"/>
    </row>
    <row r="729" spans="38:38" ht="15.75" customHeight="1">
      <c r="AL729" s="1"/>
    </row>
    <row r="730" spans="38:38" ht="15.75" customHeight="1">
      <c r="AL730" s="1"/>
    </row>
    <row r="731" spans="38:38" ht="15.75" customHeight="1">
      <c r="AL731" s="1"/>
    </row>
    <row r="732" spans="38:38" ht="15.75" customHeight="1">
      <c r="AL732" s="1"/>
    </row>
    <row r="733" spans="38:38" ht="15.75" customHeight="1">
      <c r="AL733" s="1"/>
    </row>
    <row r="734" spans="38:38" ht="15.75" customHeight="1">
      <c r="AL734" s="1"/>
    </row>
    <row r="735" spans="38:38" ht="15.75" customHeight="1">
      <c r="AL735" s="1"/>
    </row>
    <row r="736" spans="38:38" ht="15.75" customHeight="1">
      <c r="AL736" s="1"/>
    </row>
    <row r="737" spans="38:38" ht="15.75" customHeight="1">
      <c r="AL737" s="1"/>
    </row>
    <row r="738" spans="38:38" ht="15.75" customHeight="1">
      <c r="AL738" s="1"/>
    </row>
    <row r="739" spans="38:38" ht="15.75" customHeight="1">
      <c r="AL739" s="1"/>
    </row>
    <row r="740" spans="38:38" ht="15.75" customHeight="1">
      <c r="AL740" s="1"/>
    </row>
    <row r="741" spans="38:38" ht="15.75" customHeight="1">
      <c r="AL741" s="1"/>
    </row>
    <row r="742" spans="38:38" ht="15.75" customHeight="1">
      <c r="AL742" s="1"/>
    </row>
    <row r="743" spans="38:38" ht="15.75" customHeight="1">
      <c r="AL743" s="1"/>
    </row>
    <row r="744" spans="38:38" ht="15.75" customHeight="1">
      <c r="AL744" s="1"/>
    </row>
    <row r="745" spans="38:38" ht="15.75" customHeight="1">
      <c r="AL745" s="1"/>
    </row>
    <row r="746" spans="38:38" ht="15.75" customHeight="1">
      <c r="AL746" s="1"/>
    </row>
    <row r="747" spans="38:38" ht="15.75" customHeight="1">
      <c r="AL747" s="1"/>
    </row>
    <row r="748" spans="38:38" ht="15.75" customHeight="1">
      <c r="AL748" s="1"/>
    </row>
    <row r="749" spans="38:38" ht="15.75" customHeight="1">
      <c r="AL749" s="1"/>
    </row>
    <row r="750" spans="38:38" ht="15.75" customHeight="1">
      <c r="AL750" s="1"/>
    </row>
    <row r="751" spans="38:38" ht="15.75" customHeight="1">
      <c r="AL751" s="1"/>
    </row>
    <row r="752" spans="38:38" ht="15.75" customHeight="1">
      <c r="AL752" s="1"/>
    </row>
    <row r="753" spans="38:38" ht="15.75" customHeight="1">
      <c r="AL753" s="1"/>
    </row>
    <row r="754" spans="38:38" ht="15.75" customHeight="1">
      <c r="AL754" s="1"/>
    </row>
    <row r="755" spans="38:38" ht="15.75" customHeight="1">
      <c r="AL755" s="1"/>
    </row>
    <row r="756" spans="38:38" ht="15.75" customHeight="1">
      <c r="AL756" s="1"/>
    </row>
    <row r="757" spans="38:38" ht="15.75" customHeight="1">
      <c r="AL757" s="1"/>
    </row>
    <row r="758" spans="38:38" ht="15.75" customHeight="1">
      <c r="AL758" s="1"/>
    </row>
    <row r="759" spans="38:38" ht="15.75" customHeight="1">
      <c r="AL759" s="1"/>
    </row>
    <row r="760" spans="38:38" ht="15.75" customHeight="1">
      <c r="AL760" s="1"/>
    </row>
    <row r="761" spans="38:38" ht="15.75" customHeight="1">
      <c r="AL761" s="1"/>
    </row>
    <row r="762" spans="38:38" ht="15.75" customHeight="1">
      <c r="AL762" s="1"/>
    </row>
    <row r="763" spans="38:38" ht="15.75" customHeight="1">
      <c r="AL763" s="1"/>
    </row>
    <row r="764" spans="38:38" ht="15.75" customHeight="1">
      <c r="AL764" s="1"/>
    </row>
    <row r="765" spans="38:38" ht="15.75" customHeight="1">
      <c r="AL765" s="1"/>
    </row>
    <row r="766" spans="38:38" ht="15.75" customHeight="1">
      <c r="AL766" s="1"/>
    </row>
    <row r="767" spans="38:38" ht="15.75" customHeight="1">
      <c r="AL767" s="1"/>
    </row>
    <row r="768" spans="38:38" ht="15.75" customHeight="1">
      <c r="AL768" s="1"/>
    </row>
    <row r="769" spans="38:38" ht="15.75" customHeight="1">
      <c r="AL769" s="1"/>
    </row>
    <row r="770" spans="38:38" ht="15.75" customHeight="1">
      <c r="AL770" s="1"/>
    </row>
    <row r="771" spans="38:38" ht="15.75" customHeight="1">
      <c r="AL771" s="1"/>
    </row>
    <row r="772" spans="38:38" ht="15.75" customHeight="1">
      <c r="AL772" s="1"/>
    </row>
    <row r="773" spans="38:38" ht="15.75" customHeight="1">
      <c r="AL773" s="1"/>
    </row>
    <row r="774" spans="38:38" ht="15.75" customHeight="1">
      <c r="AL774" s="1"/>
    </row>
    <row r="775" spans="38:38" ht="15.75" customHeight="1">
      <c r="AL775" s="1"/>
    </row>
    <row r="776" spans="38:38" ht="15.75" customHeight="1">
      <c r="AL776" s="1"/>
    </row>
    <row r="777" spans="38:38" ht="15.75" customHeight="1">
      <c r="AL777" s="1"/>
    </row>
    <row r="778" spans="38:38" ht="15.75" customHeight="1">
      <c r="AL778" s="1"/>
    </row>
    <row r="779" spans="38:38" ht="15.75" customHeight="1">
      <c r="AL779" s="1"/>
    </row>
    <row r="780" spans="38:38" ht="15.75" customHeight="1">
      <c r="AL780" s="1"/>
    </row>
    <row r="781" spans="38:38" ht="15.75" customHeight="1">
      <c r="AL781" s="1"/>
    </row>
    <row r="782" spans="38:38" ht="15.75" customHeight="1">
      <c r="AL782" s="1"/>
    </row>
    <row r="783" spans="38:38" ht="15.75" customHeight="1">
      <c r="AL783" s="1"/>
    </row>
    <row r="784" spans="38:38" ht="15.75" customHeight="1">
      <c r="AL784" s="1"/>
    </row>
    <row r="785" spans="38:38" ht="15.75" customHeight="1">
      <c r="AL785" s="1"/>
    </row>
    <row r="786" spans="38:38" ht="15.75" customHeight="1">
      <c r="AL786" s="1"/>
    </row>
    <row r="787" spans="38:38" ht="15.75" customHeight="1">
      <c r="AL787" s="1"/>
    </row>
    <row r="788" spans="38:38" ht="15.75" customHeight="1">
      <c r="AL788" s="1"/>
    </row>
    <row r="789" spans="38:38" ht="15.75" customHeight="1">
      <c r="AL789" s="1"/>
    </row>
    <row r="790" spans="38:38" ht="15.75" customHeight="1">
      <c r="AL790" s="1"/>
    </row>
    <row r="791" spans="38:38" ht="15.75" customHeight="1">
      <c r="AL791" s="1"/>
    </row>
    <row r="792" spans="38:38" ht="15.75" customHeight="1">
      <c r="AL792" s="1"/>
    </row>
    <row r="793" spans="38:38" ht="15.75" customHeight="1">
      <c r="AL793" s="1"/>
    </row>
    <row r="794" spans="38:38" ht="15.75" customHeight="1">
      <c r="AL794" s="1"/>
    </row>
    <row r="795" spans="38:38" ht="15.75" customHeight="1">
      <c r="AL795" s="1"/>
    </row>
    <row r="796" spans="38:38" ht="15.75" customHeight="1">
      <c r="AL796" s="1"/>
    </row>
    <row r="797" spans="38:38" ht="15.75" customHeight="1">
      <c r="AL797" s="1"/>
    </row>
    <row r="798" spans="38:38" ht="15.75" customHeight="1">
      <c r="AL798" s="1"/>
    </row>
    <row r="799" spans="38:38" ht="15.75" customHeight="1">
      <c r="AL799" s="1"/>
    </row>
    <row r="800" spans="38:38" ht="15.75" customHeight="1">
      <c r="AL800" s="1"/>
    </row>
    <row r="801" spans="38:38" ht="15.75" customHeight="1">
      <c r="AL801" s="1"/>
    </row>
    <row r="802" spans="38:38" ht="15.75" customHeight="1">
      <c r="AL802" s="1"/>
    </row>
    <row r="803" spans="38:38" ht="15.75" customHeight="1">
      <c r="AL803" s="1"/>
    </row>
    <row r="804" spans="38:38" ht="15.75" customHeight="1">
      <c r="AL804" s="1"/>
    </row>
    <row r="805" spans="38:38" ht="15.75" customHeight="1">
      <c r="AL805" s="1"/>
    </row>
    <row r="806" spans="38:38" ht="15.75" customHeight="1">
      <c r="AL806" s="1"/>
    </row>
    <row r="807" spans="38:38" ht="15.75" customHeight="1">
      <c r="AL807" s="1"/>
    </row>
    <row r="808" spans="38:38" ht="15.75" customHeight="1">
      <c r="AL808" s="1"/>
    </row>
    <row r="809" spans="38:38" ht="15.75" customHeight="1">
      <c r="AL809" s="1"/>
    </row>
    <row r="810" spans="38:38" ht="15.75" customHeight="1">
      <c r="AL810" s="1"/>
    </row>
    <row r="811" spans="38:38" ht="15.75" customHeight="1">
      <c r="AL811" s="1"/>
    </row>
    <row r="812" spans="38:38" ht="15.75" customHeight="1">
      <c r="AL812" s="1"/>
    </row>
    <row r="813" spans="38:38" ht="15.75" customHeight="1">
      <c r="AL813" s="1"/>
    </row>
    <row r="814" spans="38:38" ht="15.75" customHeight="1">
      <c r="AL814" s="1"/>
    </row>
    <row r="815" spans="38:38" ht="15.75" customHeight="1">
      <c r="AL815" s="1"/>
    </row>
    <row r="816" spans="38:38" ht="15.75" customHeight="1">
      <c r="AL816" s="1"/>
    </row>
    <row r="817" spans="38:38" ht="15.75" customHeight="1">
      <c r="AL817" s="1"/>
    </row>
    <row r="818" spans="38:38" ht="15.75" customHeight="1">
      <c r="AL818" s="1"/>
    </row>
    <row r="819" spans="38:38" ht="15.75" customHeight="1">
      <c r="AL819" s="1"/>
    </row>
    <row r="820" spans="38:38" ht="15.75" customHeight="1">
      <c r="AL820" s="1"/>
    </row>
    <row r="821" spans="38:38" ht="15.75" customHeight="1">
      <c r="AL821" s="1"/>
    </row>
    <row r="822" spans="38:38" ht="15.75" customHeight="1">
      <c r="AL822" s="1"/>
    </row>
    <row r="823" spans="38:38" ht="15.75" customHeight="1">
      <c r="AL823" s="1"/>
    </row>
    <row r="824" spans="38:38" ht="15.75" customHeight="1">
      <c r="AL824" s="1"/>
    </row>
    <row r="825" spans="38:38" ht="15.75" customHeight="1">
      <c r="AL825" s="1"/>
    </row>
    <row r="826" spans="38:38" ht="15.75" customHeight="1">
      <c r="AL826" s="1"/>
    </row>
    <row r="827" spans="38:38" ht="15.75" customHeight="1">
      <c r="AL827" s="1"/>
    </row>
    <row r="828" spans="38:38" ht="15.75" customHeight="1">
      <c r="AL828" s="1"/>
    </row>
    <row r="829" spans="38:38" ht="15.75" customHeight="1">
      <c r="AL829" s="1"/>
    </row>
    <row r="830" spans="38:38" ht="15.75" customHeight="1">
      <c r="AL830" s="1"/>
    </row>
    <row r="831" spans="38:38" ht="15.75" customHeight="1">
      <c r="AL831" s="1"/>
    </row>
    <row r="832" spans="38:38" ht="15.75" customHeight="1">
      <c r="AL832" s="1"/>
    </row>
    <row r="833" spans="38:38" ht="15.75" customHeight="1">
      <c r="AL833" s="1"/>
    </row>
    <row r="834" spans="38:38" ht="15.75" customHeight="1">
      <c r="AL834" s="1"/>
    </row>
    <row r="835" spans="38:38" ht="15.75" customHeight="1">
      <c r="AL835" s="1"/>
    </row>
    <row r="836" spans="38:38" ht="15.75" customHeight="1">
      <c r="AL836" s="1"/>
    </row>
    <row r="837" spans="38:38" ht="15.75" customHeight="1">
      <c r="AL837" s="1"/>
    </row>
    <row r="838" spans="38:38" ht="15.75" customHeight="1">
      <c r="AL838" s="1"/>
    </row>
    <row r="839" spans="38:38" ht="15.75" customHeight="1">
      <c r="AL839" s="1"/>
    </row>
    <row r="840" spans="38:38" ht="15.75" customHeight="1">
      <c r="AL840" s="1"/>
    </row>
    <row r="841" spans="38:38" ht="15.75" customHeight="1">
      <c r="AL841" s="1"/>
    </row>
    <row r="842" spans="38:38" ht="15.75" customHeight="1">
      <c r="AL842" s="1"/>
    </row>
    <row r="843" spans="38:38" ht="15.75" customHeight="1">
      <c r="AL843" s="1"/>
    </row>
    <row r="844" spans="38:38" ht="15.75" customHeight="1">
      <c r="AL844" s="1"/>
    </row>
    <row r="845" spans="38:38" ht="15.75" customHeight="1">
      <c r="AL845" s="1"/>
    </row>
    <row r="846" spans="38:38" ht="15.75" customHeight="1">
      <c r="AL846" s="1"/>
    </row>
    <row r="847" spans="38:38" ht="15.75" customHeight="1">
      <c r="AL847" s="1"/>
    </row>
    <row r="848" spans="38:38" ht="15.75" customHeight="1">
      <c r="AL848" s="1"/>
    </row>
    <row r="849" spans="38:38" ht="15.75" customHeight="1">
      <c r="AL849" s="1"/>
    </row>
    <row r="850" spans="38:38" ht="15.75" customHeight="1">
      <c r="AL850" s="1"/>
    </row>
    <row r="851" spans="38:38" ht="15.75" customHeight="1">
      <c r="AL851" s="1"/>
    </row>
    <row r="852" spans="38:38" ht="15.75" customHeight="1">
      <c r="AL852" s="1"/>
    </row>
    <row r="853" spans="38:38" ht="15.75" customHeight="1">
      <c r="AL853" s="1"/>
    </row>
    <row r="854" spans="38:38" ht="15.75" customHeight="1">
      <c r="AL854" s="1"/>
    </row>
    <row r="855" spans="38:38" ht="15.75" customHeight="1">
      <c r="AL855" s="1"/>
    </row>
    <row r="856" spans="38:38" ht="15.75" customHeight="1">
      <c r="AL856" s="1"/>
    </row>
    <row r="857" spans="38:38" ht="15.75" customHeight="1">
      <c r="AL857" s="1"/>
    </row>
    <row r="858" spans="38:38" ht="15.75" customHeight="1">
      <c r="AL858" s="1"/>
    </row>
    <row r="859" spans="38:38" ht="15.75" customHeight="1">
      <c r="AL859" s="1"/>
    </row>
    <row r="860" spans="38:38" ht="15.75" customHeight="1">
      <c r="AL860" s="1"/>
    </row>
    <row r="861" spans="38:38" ht="15.75" customHeight="1">
      <c r="AL861" s="1"/>
    </row>
    <row r="862" spans="38:38" ht="15.75" customHeight="1">
      <c r="AL862" s="1"/>
    </row>
    <row r="863" spans="38:38" ht="15.75" customHeight="1">
      <c r="AL863" s="1"/>
    </row>
    <row r="864" spans="38:38" ht="15.75" customHeight="1">
      <c r="AL864" s="1"/>
    </row>
    <row r="865" spans="38:38" ht="15.75" customHeight="1">
      <c r="AL865" s="1"/>
    </row>
    <row r="866" spans="38:38" ht="15.75" customHeight="1">
      <c r="AL866" s="1"/>
    </row>
    <row r="867" spans="38:38" ht="15.75" customHeight="1">
      <c r="AL867" s="1"/>
    </row>
    <row r="868" spans="38:38" ht="15.75" customHeight="1">
      <c r="AL868" s="1"/>
    </row>
    <row r="869" spans="38:38" ht="15.75" customHeight="1">
      <c r="AL869" s="1"/>
    </row>
    <row r="870" spans="38:38" ht="15.75" customHeight="1">
      <c r="AL870" s="1"/>
    </row>
    <row r="871" spans="38:38" ht="15.75" customHeight="1">
      <c r="AL871" s="1"/>
    </row>
    <row r="872" spans="38:38" ht="15.75" customHeight="1">
      <c r="AL872" s="1"/>
    </row>
    <row r="873" spans="38:38" ht="15.75" customHeight="1">
      <c r="AL873" s="1"/>
    </row>
    <row r="874" spans="38:38" ht="15.75" customHeight="1">
      <c r="AL874" s="1"/>
    </row>
    <row r="875" spans="38:38" ht="15.75" customHeight="1">
      <c r="AL875" s="1"/>
    </row>
    <row r="876" spans="38:38" ht="15.75" customHeight="1">
      <c r="AL876" s="1"/>
    </row>
    <row r="877" spans="38:38" ht="15.75" customHeight="1">
      <c r="AL877" s="1"/>
    </row>
    <row r="878" spans="38:38" ht="15.75" customHeight="1">
      <c r="AL878" s="1"/>
    </row>
    <row r="879" spans="38:38" ht="15.75" customHeight="1">
      <c r="AL879" s="1"/>
    </row>
    <row r="880" spans="38:38" ht="15.75" customHeight="1">
      <c r="AL880" s="1"/>
    </row>
    <row r="881" spans="38:38" ht="15.75" customHeight="1">
      <c r="AL881" s="1"/>
    </row>
    <row r="882" spans="38:38" ht="15.75" customHeight="1">
      <c r="AL882" s="1"/>
    </row>
    <row r="883" spans="38:38" ht="15.75" customHeight="1">
      <c r="AL883" s="1"/>
    </row>
    <row r="884" spans="38:38" ht="15.75" customHeight="1">
      <c r="AL884" s="1"/>
    </row>
    <row r="885" spans="38:38" ht="15.75" customHeight="1">
      <c r="AL885" s="1"/>
    </row>
    <row r="886" spans="38:38" ht="15.75" customHeight="1">
      <c r="AL886" s="1"/>
    </row>
    <row r="887" spans="38:38" ht="15.75" customHeight="1">
      <c r="AL887" s="1"/>
    </row>
    <row r="888" spans="38:38" ht="15.75" customHeight="1">
      <c r="AL888" s="1"/>
    </row>
    <row r="889" spans="38:38" ht="15.75" customHeight="1">
      <c r="AL889" s="1"/>
    </row>
    <row r="890" spans="38:38" ht="15.75" customHeight="1">
      <c r="AL890" s="1"/>
    </row>
    <row r="891" spans="38:38" ht="15.75" customHeight="1">
      <c r="AL891" s="1"/>
    </row>
    <row r="892" spans="38:38" ht="15.75" customHeight="1">
      <c r="AL892" s="1"/>
    </row>
    <row r="893" spans="38:38" ht="15.75" customHeight="1">
      <c r="AL893" s="1"/>
    </row>
    <row r="894" spans="38:38" ht="15.75" customHeight="1">
      <c r="AL894" s="1"/>
    </row>
    <row r="895" spans="38:38" ht="15.75" customHeight="1">
      <c r="AL895" s="1"/>
    </row>
    <row r="896" spans="38:38" ht="15.75" customHeight="1">
      <c r="AL896" s="1"/>
    </row>
    <row r="897" spans="38:38" ht="15.75" customHeight="1">
      <c r="AL897" s="1"/>
    </row>
    <row r="898" spans="38:38" ht="15.75" customHeight="1">
      <c r="AL898" s="1"/>
    </row>
    <row r="899" spans="38:38" ht="15.75" customHeight="1">
      <c r="AL899" s="1"/>
    </row>
    <row r="900" spans="38:38" ht="15.75" customHeight="1">
      <c r="AL900" s="1"/>
    </row>
    <row r="901" spans="38:38" ht="15.75" customHeight="1">
      <c r="AL901" s="1"/>
    </row>
    <row r="902" spans="38:38" ht="15.75" customHeight="1">
      <c r="AL902" s="1"/>
    </row>
    <row r="903" spans="38:38" ht="15.75" customHeight="1">
      <c r="AL903" s="1"/>
    </row>
    <row r="904" spans="38:38" ht="15.75" customHeight="1">
      <c r="AL904" s="1"/>
    </row>
    <row r="905" spans="38:38" ht="15.75" customHeight="1">
      <c r="AL905" s="1"/>
    </row>
    <row r="906" spans="38:38" ht="15.75" customHeight="1">
      <c r="AL906" s="1"/>
    </row>
    <row r="907" spans="38:38" ht="15.75" customHeight="1">
      <c r="AL907" s="1"/>
    </row>
    <row r="908" spans="38:38" ht="15.75" customHeight="1">
      <c r="AL908" s="1"/>
    </row>
    <row r="909" spans="38:38" ht="15.75" customHeight="1">
      <c r="AL909" s="1"/>
    </row>
    <row r="910" spans="38:38" ht="15.75" customHeight="1">
      <c r="AL910" s="1"/>
    </row>
    <row r="911" spans="38:38" ht="15.75" customHeight="1">
      <c r="AL911" s="1"/>
    </row>
    <row r="912" spans="38:38" ht="15.75" customHeight="1">
      <c r="AL912" s="1"/>
    </row>
    <row r="913" spans="38:38" ht="15.75" customHeight="1">
      <c r="AL913" s="1"/>
    </row>
    <row r="914" spans="38:38" ht="15.75" customHeight="1">
      <c r="AL914" s="1"/>
    </row>
    <row r="915" spans="38:38" ht="15.75" customHeight="1">
      <c r="AL915" s="1"/>
    </row>
    <row r="916" spans="38:38" ht="15.75" customHeight="1">
      <c r="AL916" s="1"/>
    </row>
    <row r="917" spans="38:38" ht="15.75" customHeight="1">
      <c r="AL917" s="1"/>
    </row>
    <row r="918" spans="38:38" ht="15.75" customHeight="1">
      <c r="AL918" s="1"/>
    </row>
    <row r="919" spans="38:38" ht="15.75" customHeight="1">
      <c r="AL919" s="1"/>
    </row>
    <row r="920" spans="38:38" ht="15.75" customHeight="1">
      <c r="AL920" s="1"/>
    </row>
    <row r="921" spans="38:38" ht="15.75" customHeight="1">
      <c r="AL921" s="1"/>
    </row>
    <row r="922" spans="38:38" ht="15.75" customHeight="1">
      <c r="AL922" s="1"/>
    </row>
    <row r="923" spans="38:38" ht="15.75" customHeight="1">
      <c r="AL923" s="1"/>
    </row>
    <row r="924" spans="38:38" ht="15.75" customHeight="1">
      <c r="AL924" s="1"/>
    </row>
    <row r="925" spans="38:38" ht="15.75" customHeight="1">
      <c r="AL925" s="1"/>
    </row>
    <row r="926" spans="38:38" ht="15.75" customHeight="1">
      <c r="AL926" s="1"/>
    </row>
    <row r="927" spans="38:38" ht="15.75" customHeight="1">
      <c r="AL927" s="1"/>
    </row>
    <row r="928" spans="38:38" ht="15.75" customHeight="1">
      <c r="AL928" s="1"/>
    </row>
    <row r="929" spans="38:38" ht="15.75" customHeight="1">
      <c r="AL929" s="1"/>
    </row>
    <row r="930" spans="38:38" ht="15.75" customHeight="1">
      <c r="AL930" s="1"/>
    </row>
    <row r="931" spans="38:38" ht="15.75" customHeight="1">
      <c r="AL931" s="1"/>
    </row>
    <row r="932" spans="38:38" ht="15.75" customHeight="1">
      <c r="AL932" s="1"/>
    </row>
    <row r="933" spans="38:38" ht="15.75" customHeight="1">
      <c r="AL933" s="1"/>
    </row>
    <row r="934" spans="38:38" ht="15.75" customHeight="1">
      <c r="AL934" s="1"/>
    </row>
    <row r="935" spans="38:38" ht="15.75" customHeight="1">
      <c r="AL935" s="1"/>
    </row>
    <row r="936" spans="38:38" ht="15.75" customHeight="1">
      <c r="AL936" s="1"/>
    </row>
    <row r="937" spans="38:38" ht="15.75" customHeight="1">
      <c r="AL937" s="1"/>
    </row>
    <row r="938" spans="38:38" ht="15.75" customHeight="1">
      <c r="AL938" s="1"/>
    </row>
    <row r="939" spans="38:38" ht="15.75" customHeight="1">
      <c r="AL939" s="1"/>
    </row>
    <row r="940" spans="38:38" ht="15.75" customHeight="1">
      <c r="AL940" s="1"/>
    </row>
    <row r="941" spans="38:38" ht="15.75" customHeight="1">
      <c r="AL941" s="1"/>
    </row>
    <row r="942" spans="38:38" ht="15.75" customHeight="1">
      <c r="AL942" s="1"/>
    </row>
    <row r="943" spans="38:38" ht="15.75" customHeight="1">
      <c r="AL943" s="1"/>
    </row>
    <row r="944" spans="38:38" ht="15.75" customHeight="1">
      <c r="AL944" s="1"/>
    </row>
    <row r="945" spans="38:38" ht="15.75" customHeight="1">
      <c r="AL945" s="1"/>
    </row>
    <row r="946" spans="38:38" ht="15.75" customHeight="1">
      <c r="AL946" s="1"/>
    </row>
    <row r="947" spans="38:38" ht="15.75" customHeight="1">
      <c r="AL947" s="1"/>
    </row>
    <row r="948" spans="38:38" ht="15.75" customHeight="1">
      <c r="AL948" s="1"/>
    </row>
    <row r="949" spans="38:38" ht="15.75" customHeight="1">
      <c r="AL949" s="1"/>
    </row>
    <row r="950" spans="38:38" ht="15.75" customHeight="1">
      <c r="AL950" s="1"/>
    </row>
    <row r="951" spans="38:38" ht="15.75" customHeight="1">
      <c r="AL951" s="1"/>
    </row>
    <row r="952" spans="38:38" ht="15.75" customHeight="1">
      <c r="AL952" s="1"/>
    </row>
    <row r="953" spans="38:38" ht="15.75" customHeight="1">
      <c r="AL953" s="1"/>
    </row>
    <row r="954" spans="38:38" ht="15.75" customHeight="1">
      <c r="AL954" s="1"/>
    </row>
    <row r="955" spans="38:38" ht="15.75" customHeight="1">
      <c r="AL955" s="1"/>
    </row>
    <row r="956" spans="38:38" ht="15.75" customHeight="1">
      <c r="AL956" s="1"/>
    </row>
    <row r="957" spans="38:38" ht="15.75" customHeight="1">
      <c r="AL957" s="1"/>
    </row>
    <row r="958" spans="38:38" ht="15.75" customHeight="1">
      <c r="AL958" s="1"/>
    </row>
    <row r="959" spans="38:38" ht="15.75" customHeight="1">
      <c r="AL959" s="1"/>
    </row>
    <row r="960" spans="38:38" ht="15.75" customHeight="1">
      <c r="AL960" s="1"/>
    </row>
    <row r="961" spans="38:38" ht="15.75" customHeight="1">
      <c r="AL961" s="1"/>
    </row>
    <row r="962" spans="38:38" ht="15.75" customHeight="1">
      <c r="AL962" s="1"/>
    </row>
    <row r="963" spans="38:38" ht="15.75" customHeight="1">
      <c r="AL963" s="1"/>
    </row>
    <row r="964" spans="38:38" ht="15.75" customHeight="1">
      <c r="AL964" s="1"/>
    </row>
    <row r="965" spans="38:38" ht="15.75" customHeight="1">
      <c r="AL965" s="1"/>
    </row>
    <row r="966" spans="38:38" ht="15.75" customHeight="1">
      <c r="AL966" s="1"/>
    </row>
    <row r="967" spans="38:38" ht="15.75" customHeight="1">
      <c r="AL967" s="1"/>
    </row>
    <row r="968" spans="38:38" ht="15.75" customHeight="1">
      <c r="AL968" s="1"/>
    </row>
    <row r="969" spans="38:38" ht="15.75" customHeight="1">
      <c r="AL969" s="1"/>
    </row>
    <row r="970" spans="38:38" ht="15.75" customHeight="1">
      <c r="AL970" s="1"/>
    </row>
    <row r="971" spans="38:38" ht="15.75" customHeight="1">
      <c r="AL971" s="1"/>
    </row>
    <row r="972" spans="38:38" ht="15.75" customHeight="1">
      <c r="AL972" s="1"/>
    </row>
    <row r="973" spans="38:38" ht="15.75" customHeight="1">
      <c r="AL973" s="1"/>
    </row>
    <row r="974" spans="38:38" ht="15.75" customHeight="1">
      <c r="AL974" s="1"/>
    </row>
    <row r="975" spans="38:38" ht="15.75" customHeight="1">
      <c r="AL975" s="1"/>
    </row>
    <row r="976" spans="38:38" ht="15.75" customHeight="1">
      <c r="AL976" s="1"/>
    </row>
    <row r="977" spans="38:38" ht="15.75" customHeight="1">
      <c r="AL977" s="1"/>
    </row>
    <row r="978" spans="38:38" ht="15.75" customHeight="1">
      <c r="AL978" s="1"/>
    </row>
    <row r="979" spans="38:38" ht="15.75" customHeight="1">
      <c r="AL979" s="1"/>
    </row>
    <row r="980" spans="38:38" ht="15.75" customHeight="1">
      <c r="AL980" s="1"/>
    </row>
    <row r="981" spans="38:38" ht="15.75" customHeight="1">
      <c r="AL981" s="1"/>
    </row>
    <row r="982" spans="38:38" ht="15.75" customHeight="1">
      <c r="AL982" s="1"/>
    </row>
    <row r="983" spans="38:38" ht="15.75" customHeight="1">
      <c r="AL983" s="1"/>
    </row>
    <row r="984" spans="38:38" ht="15.75" customHeight="1">
      <c r="AL984" s="1"/>
    </row>
    <row r="985" spans="38:38" ht="15.75" customHeight="1">
      <c r="AL985" s="1"/>
    </row>
    <row r="986" spans="38:38" ht="15.75" customHeight="1">
      <c r="AL986" s="1"/>
    </row>
    <row r="987" spans="38:38" ht="15.75" customHeight="1">
      <c r="AL987" s="1"/>
    </row>
    <row r="988" spans="38:38" ht="15.75" customHeight="1">
      <c r="AL988" s="1"/>
    </row>
    <row r="989" spans="38:38" ht="15.75" customHeight="1">
      <c r="AL989" s="1"/>
    </row>
    <row r="990" spans="38:38" ht="15.75" customHeight="1">
      <c r="AL990" s="1"/>
    </row>
    <row r="991" spans="38:38" ht="15.75" customHeight="1">
      <c r="AL991" s="1"/>
    </row>
    <row r="992" spans="38:38" ht="15.75" customHeight="1">
      <c r="AL992" s="1"/>
    </row>
    <row r="993" spans="38:38" ht="15.75" customHeight="1">
      <c r="AL993" s="1"/>
    </row>
    <row r="994" spans="38:38" ht="15.75" customHeight="1">
      <c r="AL994" s="1"/>
    </row>
    <row r="995" spans="38:38" ht="15.75" customHeight="1">
      <c r="AL995" s="1"/>
    </row>
    <row r="996" spans="38:38" ht="15.75" customHeight="1">
      <c r="AL996" s="1"/>
    </row>
    <row r="997" spans="38:38" ht="15.75" customHeight="1">
      <c r="AL997" s="1"/>
    </row>
    <row r="998" spans="38:38" ht="15.75" customHeight="1">
      <c r="AL998" s="1"/>
    </row>
    <row r="999" spans="38:38" ht="15.75" customHeight="1">
      <c r="AL999" s="1"/>
    </row>
    <row r="1000" spans="38:38" ht="15.75" customHeight="1">
      <c r="AL1000" s="1"/>
    </row>
  </sheetData>
  <mergeCells count="5">
    <mergeCell ref="AM7:AN7"/>
    <mergeCell ref="AO7:AP7"/>
    <mergeCell ref="R1:T1"/>
    <mergeCell ref="A7:A8"/>
    <mergeCell ref="B7:B8"/>
  </mergeCells>
  <conditionalFormatting sqref="A9:AN39">
    <cfRule type="expression" dxfId="34" priority="3">
      <formula>WEEKDAY($A9,2)&gt;5</formula>
    </cfRule>
  </conditionalFormatting>
  <conditionalFormatting sqref="A9:AN39">
    <cfRule type="expression" dxfId="33" priority="4">
      <formula>COUNTIF($A$51:$A$60,$A9)&gt;0</formula>
    </cfRule>
  </conditionalFormatting>
  <conditionalFormatting sqref="Y9:Y39">
    <cfRule type="expression" dxfId="32" priority="5">
      <formula>WEEKDAY($A9,1)=2</formula>
    </cfRule>
  </conditionalFormatting>
  <conditionalFormatting sqref="AO9:AP39">
    <cfRule type="expression" dxfId="31" priority="1">
      <formula>WEEKDAY($A9,2)&gt;5</formula>
    </cfRule>
  </conditionalFormatting>
  <conditionalFormatting sqref="AO9:AP39">
    <cfRule type="expression" dxfId="30" priority="2">
      <formula>COUNTIF($A$51:$A$60,$A9)&gt;0</formula>
    </cfRule>
  </conditionalFormatting>
  <printOptions horizontalCentered="1" verticalCentered="1"/>
  <pageMargins left="0" right="0" top="0" bottom="0" header="0" footer="0"/>
  <pageSetup paperSize="9" scale="3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[1]REF!#REF!</xm:f>
          </x14:formula1>
          <xm:sqref>C9:C39 I8:J8</xm:sqref>
        </x14:dataValidation>
        <x14:dataValidation type="list" allowBlank="1">
          <x14:formula1>
            <xm:f>[1]REF!#REF!</xm:f>
          </x14:formula1>
          <xm:sqref>C1 AN9:AN39 AP9:AP39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BC1000"/>
  <sheetViews>
    <sheetView topLeftCell="AR1" workbookViewId="0">
      <pane ySplit="8" topLeftCell="A9" activePane="bottomLeft" state="frozen"/>
      <selection pane="bottomLeft" activeCell="AZ6" sqref="AZ6"/>
    </sheetView>
  </sheetViews>
  <sheetFormatPr baseColWidth="10" defaultColWidth="12.625" defaultRowHeight="15" customHeight="1"/>
  <cols>
    <col min="1" max="1" width="22.875" style="73" customWidth="1"/>
    <col min="2" max="2" width="8.5" style="73" customWidth="1"/>
    <col min="3" max="3" width="18" style="73" customWidth="1"/>
    <col min="4" max="6" width="8.625" style="73" customWidth="1"/>
    <col min="7" max="7" width="6.5" style="73" customWidth="1"/>
    <col min="8" max="8" width="9.875" style="73" customWidth="1"/>
    <col min="9" max="18" width="9.375" style="73" customWidth="1"/>
    <col min="19" max="51" width="12.625" style="73"/>
    <col min="52" max="52" width="12.625" style="142"/>
    <col min="53" max="53" width="30" style="142" customWidth="1"/>
    <col min="54" max="54" width="12.625" style="156"/>
    <col min="55" max="55" width="12.625" style="142"/>
    <col min="56" max="16384" width="12.625" style="73"/>
  </cols>
  <sheetData>
    <row r="1" spans="1:55" ht="15.75">
      <c r="A1" s="3" t="s">
        <v>143</v>
      </c>
      <c r="B1" s="4" t="s">
        <v>0</v>
      </c>
      <c r="C1" s="50">
        <v>43952</v>
      </c>
      <c r="D1" s="75"/>
      <c r="E1" s="75"/>
      <c r="F1" s="75"/>
      <c r="H1" s="74" t="s">
        <v>6</v>
      </c>
      <c r="I1" s="169"/>
      <c r="J1" s="170"/>
      <c r="K1" s="170"/>
      <c r="L1" s="75"/>
      <c r="M1" s="76" t="s">
        <v>14</v>
      </c>
      <c r="N1" s="75"/>
      <c r="O1" s="75"/>
      <c r="P1" s="75"/>
      <c r="Q1" s="75"/>
      <c r="R1" s="75"/>
    </row>
    <row r="2" spans="1:55">
      <c r="A2" s="3"/>
      <c r="B2" s="4"/>
      <c r="C2" s="3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</row>
    <row r="3" spans="1:55">
      <c r="A3" s="7" t="s">
        <v>152</v>
      </c>
      <c r="B3" s="44" t="str">
        <f>IFERROR(VLOOKUP(B4,'Liste des onglets'!$E$2:$G$59,2,FALSE),"")</f>
        <v/>
      </c>
      <c r="C3" s="75"/>
      <c r="D3" s="75"/>
      <c r="E3" s="75"/>
      <c r="F3" s="75"/>
      <c r="K3" s="75"/>
      <c r="L3" s="75"/>
      <c r="M3" s="75"/>
      <c r="N3" s="75"/>
      <c r="O3" s="75"/>
      <c r="P3" s="75"/>
      <c r="Q3" s="75"/>
      <c r="R3" s="75"/>
    </row>
    <row r="4" spans="1:55" ht="15.75">
      <c r="A4" s="3" t="s">
        <v>153</v>
      </c>
      <c r="B4" s="45"/>
      <c r="C4" s="75"/>
      <c r="D4" s="75"/>
      <c r="E4" s="75"/>
      <c r="F4" s="75"/>
      <c r="G4" s="77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</row>
    <row r="5" spans="1:55">
      <c r="A5" s="77"/>
      <c r="B5" s="75"/>
      <c r="C5" s="75"/>
      <c r="D5" s="75"/>
      <c r="E5" s="75"/>
      <c r="F5" s="75"/>
      <c r="H5" s="75"/>
      <c r="I5" s="75"/>
      <c r="J5" s="77"/>
      <c r="K5" s="75"/>
      <c r="L5" s="75"/>
      <c r="M5" s="75"/>
      <c r="N5" s="75"/>
      <c r="O5" s="75"/>
      <c r="P5" s="75"/>
      <c r="Q5" s="75"/>
      <c r="R5" s="75"/>
    </row>
    <row r="6" spans="1:55" ht="28.5" customHeight="1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</row>
    <row r="7" spans="1:55" ht="15" customHeight="1">
      <c r="D7" s="10" t="s">
        <v>149</v>
      </c>
      <c r="E7" s="10" t="s">
        <v>119</v>
      </c>
      <c r="F7" s="10" t="s">
        <v>120</v>
      </c>
      <c r="G7" s="167" t="s">
        <v>49</v>
      </c>
      <c r="H7" s="168"/>
      <c r="I7" s="167" t="s">
        <v>49</v>
      </c>
      <c r="J7" s="168"/>
      <c r="K7" s="75"/>
      <c r="L7" s="75"/>
      <c r="M7" s="75"/>
      <c r="N7" s="75"/>
      <c r="O7" s="75"/>
      <c r="P7" s="75"/>
      <c r="Q7" s="75"/>
      <c r="R7" s="75"/>
    </row>
    <row r="8" spans="1:55" ht="60.75" customHeight="1">
      <c r="A8" s="109" t="s">
        <v>26</v>
      </c>
      <c r="B8" s="110" t="s">
        <v>155</v>
      </c>
      <c r="C8" s="79" t="s">
        <v>32</v>
      </c>
      <c r="D8" s="111" t="s">
        <v>9</v>
      </c>
      <c r="E8" s="111" t="s">
        <v>12</v>
      </c>
      <c r="F8" s="111" t="s">
        <v>13</v>
      </c>
      <c r="G8" s="79" t="s">
        <v>156</v>
      </c>
      <c r="H8" s="80" t="s">
        <v>51</v>
      </c>
      <c r="I8" s="79" t="s">
        <v>156</v>
      </c>
      <c r="J8" s="80" t="s">
        <v>51</v>
      </c>
      <c r="K8" s="75"/>
      <c r="L8" s="75"/>
      <c r="M8" s="75"/>
      <c r="N8" s="75"/>
      <c r="O8" s="75"/>
      <c r="P8" s="75"/>
      <c r="Q8" s="75"/>
      <c r="R8" s="75"/>
      <c r="AZ8" s="52" t="s">
        <v>500</v>
      </c>
    </row>
    <row r="9" spans="1:55">
      <c r="A9" s="81">
        <f>C1</f>
        <v>43952</v>
      </c>
      <c r="B9" s="82">
        <v>0</v>
      </c>
      <c r="C9" s="82" t="s">
        <v>37</v>
      </c>
      <c r="D9" s="83">
        <f t="shared" ref="D9:D39" si="0">IF(B9&gt;0,IF(OR(C9="jour",C9="matin"),1,0),0)</f>
        <v>0</v>
      </c>
      <c r="E9" s="84"/>
      <c r="F9" s="83"/>
      <c r="G9" s="84"/>
      <c r="H9" s="84"/>
      <c r="I9" s="84"/>
      <c r="J9" s="84"/>
      <c r="K9" s="75"/>
      <c r="L9" s="75"/>
      <c r="M9" s="75"/>
      <c r="N9" s="75"/>
      <c r="O9" s="75"/>
      <c r="P9" s="75"/>
      <c r="Q9" s="75"/>
      <c r="R9" s="75"/>
      <c r="AZ9" s="155" t="str">
        <f>$B$3</f>
        <v/>
      </c>
      <c r="BA9" s="155">
        <f>$B$4</f>
        <v>0</v>
      </c>
      <c r="BB9" s="154" t="str">
        <f>D$7</f>
        <v>BTICK</v>
      </c>
      <c r="BC9" s="153">
        <f ca="1">IFERROR(HLOOKUP(BB9,INDIRECT("'"&amp;$BA9&amp;"'!K7:AK40"),34,0),0)</f>
        <v>0</v>
      </c>
    </row>
    <row r="10" spans="1:55">
      <c r="A10" s="81">
        <f t="shared" ref="A10:A36" si="1">A9+1</f>
        <v>43953</v>
      </c>
      <c r="B10" s="82">
        <v>1</v>
      </c>
      <c r="C10" s="82" t="s">
        <v>23</v>
      </c>
      <c r="D10" s="83">
        <f t="shared" si="0"/>
        <v>1</v>
      </c>
      <c r="E10" s="84"/>
      <c r="F10" s="83"/>
      <c r="G10" s="84"/>
      <c r="H10" s="84"/>
      <c r="I10" s="84"/>
      <c r="J10" s="84"/>
      <c r="K10" s="75"/>
      <c r="L10" s="75"/>
      <c r="M10" s="75"/>
      <c r="N10" s="75"/>
      <c r="O10" s="75"/>
      <c r="P10" s="75"/>
      <c r="Q10" s="75"/>
      <c r="R10" s="75"/>
      <c r="AZ10" s="155" t="str">
        <f t="shared" ref="AZ10:AZ11" si="2">$B$3</f>
        <v/>
      </c>
      <c r="BA10" s="155">
        <f t="shared" ref="BA10:BA11" si="3">$B$4</f>
        <v>0</v>
      </c>
      <c r="BB10" s="154" t="str">
        <f>E$7</f>
        <v>BU494</v>
      </c>
      <c r="BC10" s="153">
        <f t="shared" ref="BC10:BC11" ca="1" si="4">IFERROR(HLOOKUP(BB10,INDIRECT("'"&amp;$BA10&amp;"'!K7:AK40"),34,0),0)</f>
        <v>0</v>
      </c>
    </row>
    <row r="11" spans="1:55">
      <c r="A11" s="81">
        <f t="shared" si="1"/>
        <v>43954</v>
      </c>
      <c r="B11" s="82">
        <v>1</v>
      </c>
      <c r="C11" s="82" t="s">
        <v>23</v>
      </c>
      <c r="D11" s="83">
        <f t="shared" si="0"/>
        <v>1</v>
      </c>
      <c r="E11" s="84"/>
      <c r="F11" s="83"/>
      <c r="G11" s="84"/>
      <c r="H11" s="85"/>
      <c r="I11" s="84"/>
      <c r="J11" s="85"/>
      <c r="K11" s="75"/>
      <c r="L11" s="75"/>
      <c r="M11" s="75"/>
      <c r="N11" s="75"/>
      <c r="O11" s="75"/>
      <c r="P11" s="75"/>
      <c r="Q11" s="75"/>
      <c r="R11" s="75"/>
      <c r="AZ11" s="155" t="str">
        <f t="shared" si="2"/>
        <v/>
      </c>
      <c r="BA11" s="155">
        <f t="shared" si="3"/>
        <v>0</v>
      </c>
      <c r="BB11" s="154" t="str">
        <f>F$7</f>
        <v>BU493</v>
      </c>
      <c r="BC11" s="153">
        <f t="shared" ca="1" si="4"/>
        <v>0</v>
      </c>
    </row>
    <row r="12" spans="1:55">
      <c r="A12" s="81">
        <f t="shared" si="1"/>
        <v>43955</v>
      </c>
      <c r="B12" s="82">
        <v>1</v>
      </c>
      <c r="C12" s="82" t="s">
        <v>23</v>
      </c>
      <c r="D12" s="83">
        <f t="shared" si="0"/>
        <v>1</v>
      </c>
      <c r="E12" s="84"/>
      <c r="F12" s="83"/>
      <c r="G12" s="84"/>
      <c r="H12" s="84"/>
      <c r="I12" s="84"/>
      <c r="J12" s="84"/>
      <c r="K12" s="75"/>
      <c r="L12" s="75"/>
      <c r="M12" s="75"/>
      <c r="N12" s="75"/>
      <c r="O12" s="75"/>
      <c r="P12" s="75"/>
      <c r="Q12" s="75"/>
      <c r="R12" s="75"/>
      <c r="AZ12" s="143"/>
      <c r="BA12" s="143"/>
      <c r="BB12" s="143"/>
      <c r="BC12" s="143"/>
    </row>
    <row r="13" spans="1:55">
      <c r="A13" s="81">
        <f t="shared" si="1"/>
        <v>43956</v>
      </c>
      <c r="B13" s="82">
        <v>1</v>
      </c>
      <c r="C13" s="82" t="s">
        <v>23</v>
      </c>
      <c r="D13" s="83">
        <f t="shared" si="0"/>
        <v>1</v>
      </c>
      <c r="E13" s="84"/>
      <c r="F13" s="83"/>
      <c r="G13" s="84"/>
      <c r="H13" s="84"/>
      <c r="I13" s="84"/>
      <c r="J13" s="84"/>
      <c r="K13" s="75"/>
      <c r="L13" s="75"/>
      <c r="M13" s="75"/>
      <c r="N13" s="75"/>
      <c r="O13" s="75"/>
      <c r="P13" s="75"/>
      <c r="Q13" s="75"/>
      <c r="R13" s="75"/>
      <c r="AY13" s="143"/>
      <c r="AZ13" s="143"/>
      <c r="BA13" s="143"/>
      <c r="BB13" s="143"/>
      <c r="BC13" s="143"/>
    </row>
    <row r="14" spans="1:55">
      <c r="A14" s="81">
        <f t="shared" si="1"/>
        <v>43957</v>
      </c>
      <c r="B14" s="82">
        <v>1</v>
      </c>
      <c r="C14" s="82" t="s">
        <v>23</v>
      </c>
      <c r="D14" s="83">
        <f t="shared" si="0"/>
        <v>1</v>
      </c>
      <c r="E14" s="84"/>
      <c r="F14" s="83"/>
      <c r="G14" s="84"/>
      <c r="H14" s="84"/>
      <c r="I14" s="84"/>
      <c r="J14" s="84"/>
      <c r="K14" s="75"/>
      <c r="L14" s="75"/>
      <c r="M14" s="75"/>
      <c r="N14" s="75"/>
      <c r="O14" s="75"/>
      <c r="P14" s="75"/>
      <c r="Q14" s="75"/>
      <c r="R14" s="75"/>
      <c r="AY14" s="143"/>
      <c r="AZ14" s="143"/>
      <c r="BA14" s="143"/>
      <c r="BB14" s="143"/>
      <c r="BC14" s="143"/>
    </row>
    <row r="15" spans="1:55">
      <c r="A15" s="81">
        <f t="shared" si="1"/>
        <v>43958</v>
      </c>
      <c r="B15" s="82">
        <v>0</v>
      </c>
      <c r="C15" s="82" t="s">
        <v>37</v>
      </c>
      <c r="D15" s="83">
        <f t="shared" si="0"/>
        <v>0</v>
      </c>
      <c r="E15" s="84"/>
      <c r="F15" s="83"/>
      <c r="G15" s="84"/>
      <c r="H15" s="84"/>
      <c r="I15" s="84"/>
      <c r="J15" s="84"/>
      <c r="K15" s="75"/>
      <c r="L15" s="75"/>
      <c r="M15" s="75"/>
      <c r="N15" s="75"/>
      <c r="O15" s="75"/>
      <c r="P15" s="75"/>
      <c r="Q15" s="75"/>
      <c r="R15" s="75"/>
      <c r="AY15" s="143"/>
      <c r="AZ15" s="143"/>
      <c r="BA15" s="143"/>
      <c r="BB15" s="143"/>
      <c r="BC15" s="143"/>
    </row>
    <row r="16" spans="1:55">
      <c r="A16" s="81">
        <f t="shared" si="1"/>
        <v>43959</v>
      </c>
      <c r="B16" s="82">
        <v>0</v>
      </c>
      <c r="C16" s="82" t="s">
        <v>37</v>
      </c>
      <c r="D16" s="83">
        <f t="shared" si="0"/>
        <v>0</v>
      </c>
      <c r="E16" s="84"/>
      <c r="F16" s="83"/>
      <c r="G16" s="84"/>
      <c r="H16" s="84"/>
      <c r="I16" s="84"/>
      <c r="J16" s="84"/>
      <c r="K16" s="75"/>
      <c r="L16" s="75"/>
      <c r="M16" s="75"/>
      <c r="N16" s="75"/>
      <c r="O16" s="75"/>
      <c r="P16" s="75"/>
      <c r="Q16" s="75"/>
      <c r="R16" s="75"/>
      <c r="AY16" s="143"/>
      <c r="AZ16" s="143"/>
      <c r="BA16" s="143"/>
      <c r="BB16" s="143"/>
      <c r="BC16" s="143"/>
    </row>
    <row r="17" spans="1:55">
      <c r="A17" s="81">
        <f t="shared" si="1"/>
        <v>43960</v>
      </c>
      <c r="B17" s="82">
        <v>1</v>
      </c>
      <c r="C17" s="82" t="s">
        <v>23</v>
      </c>
      <c r="D17" s="83">
        <f t="shared" si="0"/>
        <v>1</v>
      </c>
      <c r="E17" s="84"/>
      <c r="F17" s="83"/>
      <c r="G17" s="84"/>
      <c r="H17" s="84"/>
      <c r="I17" s="84"/>
      <c r="J17" s="84"/>
      <c r="K17" s="75"/>
      <c r="L17" s="75"/>
      <c r="M17" s="75"/>
      <c r="N17" s="75"/>
      <c r="O17" s="75"/>
      <c r="P17" s="75"/>
      <c r="Q17" s="75"/>
      <c r="R17" s="75"/>
      <c r="AY17" s="143"/>
      <c r="AZ17" s="143"/>
      <c r="BA17" s="143"/>
      <c r="BB17" s="143"/>
      <c r="BC17" s="143"/>
    </row>
    <row r="18" spans="1:55">
      <c r="A18" s="81">
        <f t="shared" si="1"/>
        <v>43961</v>
      </c>
      <c r="B18" s="82">
        <v>1</v>
      </c>
      <c r="C18" s="82" t="s">
        <v>23</v>
      </c>
      <c r="D18" s="83">
        <f t="shared" si="0"/>
        <v>1</v>
      </c>
      <c r="E18" s="84"/>
      <c r="F18" s="83"/>
      <c r="G18" s="84"/>
      <c r="H18" s="84"/>
      <c r="I18" s="84"/>
      <c r="J18" s="84"/>
      <c r="K18" s="75"/>
      <c r="L18" s="75"/>
      <c r="M18" s="75"/>
      <c r="N18" s="75"/>
      <c r="O18" s="75"/>
      <c r="P18" s="75"/>
      <c r="Q18" s="75"/>
      <c r="R18" s="75"/>
      <c r="AY18" s="143"/>
      <c r="AZ18" s="143"/>
      <c r="BA18" s="143"/>
      <c r="BB18" s="143"/>
      <c r="BC18" s="143"/>
    </row>
    <row r="19" spans="1:55">
      <c r="A19" s="81">
        <f t="shared" si="1"/>
        <v>43962</v>
      </c>
      <c r="B19" s="82">
        <v>1</v>
      </c>
      <c r="C19" s="82" t="s">
        <v>23</v>
      </c>
      <c r="D19" s="83">
        <f t="shared" si="0"/>
        <v>1</v>
      </c>
      <c r="E19" s="84"/>
      <c r="F19" s="83"/>
      <c r="G19" s="84"/>
      <c r="H19" s="84"/>
      <c r="I19" s="84"/>
      <c r="J19" s="84"/>
      <c r="K19" s="75"/>
      <c r="L19" s="75"/>
      <c r="M19" s="75"/>
      <c r="N19" s="75"/>
      <c r="O19" s="75"/>
      <c r="P19" s="75"/>
      <c r="Q19" s="75"/>
      <c r="R19" s="75"/>
      <c r="AY19" s="143"/>
      <c r="AZ19" s="143"/>
      <c r="BA19" s="143"/>
      <c r="BB19" s="143"/>
      <c r="BC19" s="143"/>
    </row>
    <row r="20" spans="1:55">
      <c r="A20" s="81">
        <f t="shared" si="1"/>
        <v>43963</v>
      </c>
      <c r="B20" s="82">
        <v>1</v>
      </c>
      <c r="C20" s="82" t="s">
        <v>23</v>
      </c>
      <c r="D20" s="83">
        <f t="shared" si="0"/>
        <v>1</v>
      </c>
      <c r="E20" s="84"/>
      <c r="F20" s="86"/>
      <c r="G20" s="84"/>
      <c r="H20" s="84"/>
      <c r="I20" s="84"/>
      <c r="J20" s="84"/>
      <c r="K20" s="75"/>
      <c r="L20" s="75"/>
      <c r="M20" s="75"/>
      <c r="N20" s="75"/>
      <c r="O20" s="75"/>
      <c r="P20" s="75"/>
      <c r="Q20" s="75"/>
      <c r="R20" s="75"/>
      <c r="AY20" s="143"/>
      <c r="AZ20" s="143"/>
      <c r="BA20" s="143"/>
      <c r="BB20" s="143"/>
      <c r="BC20" s="143"/>
    </row>
    <row r="21" spans="1:55" ht="15.75" customHeight="1">
      <c r="A21" s="81">
        <f t="shared" si="1"/>
        <v>43964</v>
      </c>
      <c r="B21" s="82">
        <v>1</v>
      </c>
      <c r="C21" s="82" t="s">
        <v>23</v>
      </c>
      <c r="D21" s="83">
        <f t="shared" si="0"/>
        <v>1</v>
      </c>
      <c r="E21" s="84"/>
      <c r="F21" s="83"/>
      <c r="G21" s="84"/>
      <c r="H21" s="84"/>
      <c r="I21" s="84"/>
      <c r="J21" s="84"/>
      <c r="K21" s="75"/>
      <c r="L21" s="75"/>
      <c r="M21" s="75"/>
      <c r="N21" s="75"/>
      <c r="O21" s="75"/>
      <c r="P21" s="75"/>
      <c r="Q21" s="75"/>
      <c r="R21" s="75"/>
      <c r="AY21" s="143"/>
      <c r="AZ21" s="143"/>
      <c r="BA21" s="143"/>
      <c r="BB21" s="143"/>
      <c r="BC21" s="143"/>
    </row>
    <row r="22" spans="1:55" ht="15.75" customHeight="1">
      <c r="A22" s="81">
        <f t="shared" si="1"/>
        <v>43965</v>
      </c>
      <c r="B22" s="82">
        <v>0</v>
      </c>
      <c r="C22" s="82" t="s">
        <v>37</v>
      </c>
      <c r="D22" s="83">
        <f t="shared" si="0"/>
        <v>0</v>
      </c>
      <c r="E22" s="84"/>
      <c r="F22" s="83"/>
      <c r="G22" s="84"/>
      <c r="H22" s="84"/>
      <c r="I22" s="84"/>
      <c r="J22" s="84"/>
      <c r="K22" s="75"/>
      <c r="L22" s="75"/>
      <c r="M22" s="75"/>
      <c r="N22" s="75"/>
      <c r="O22" s="75"/>
      <c r="P22" s="75"/>
      <c r="Q22" s="75"/>
      <c r="R22" s="75"/>
      <c r="AY22" s="143"/>
      <c r="AZ22" s="143"/>
      <c r="BA22" s="143"/>
      <c r="BB22" s="143"/>
      <c r="BC22" s="143"/>
    </row>
    <row r="23" spans="1:55" ht="15.75" customHeight="1">
      <c r="A23" s="81">
        <f t="shared" si="1"/>
        <v>43966</v>
      </c>
      <c r="B23" s="82">
        <v>0</v>
      </c>
      <c r="C23" s="82" t="s">
        <v>37</v>
      </c>
      <c r="D23" s="83">
        <f t="shared" si="0"/>
        <v>0</v>
      </c>
      <c r="E23" s="84"/>
      <c r="F23" s="83"/>
      <c r="G23" s="84"/>
      <c r="H23" s="84"/>
      <c r="I23" s="84"/>
      <c r="J23" s="84"/>
      <c r="K23" s="75"/>
      <c r="L23" s="75"/>
      <c r="M23" s="75"/>
      <c r="N23" s="75"/>
      <c r="O23" s="75"/>
      <c r="P23" s="75"/>
      <c r="Q23" s="75"/>
      <c r="R23" s="75"/>
      <c r="AY23" s="143"/>
      <c r="AZ23" s="143"/>
      <c r="BA23" s="143"/>
      <c r="BB23" s="143"/>
      <c r="BC23" s="143"/>
    </row>
    <row r="24" spans="1:55" ht="15.75" customHeight="1">
      <c r="A24" s="81">
        <f t="shared" si="1"/>
        <v>43967</v>
      </c>
      <c r="B24" s="82">
        <v>1</v>
      </c>
      <c r="C24" s="82" t="s">
        <v>23</v>
      </c>
      <c r="D24" s="83">
        <f t="shared" si="0"/>
        <v>1</v>
      </c>
      <c r="E24" s="84"/>
      <c r="F24" s="83"/>
      <c r="G24" s="85"/>
      <c r="H24" s="84"/>
      <c r="I24" s="85"/>
      <c r="J24" s="84"/>
      <c r="K24" s="75"/>
      <c r="L24" s="75"/>
      <c r="M24" s="75"/>
      <c r="N24" s="75"/>
      <c r="O24" s="75"/>
      <c r="P24" s="75"/>
      <c r="Q24" s="75"/>
      <c r="R24" s="75"/>
      <c r="AY24" s="143"/>
      <c r="AZ24" s="143"/>
      <c r="BA24" s="143"/>
      <c r="BB24" s="143"/>
      <c r="BC24" s="143"/>
    </row>
    <row r="25" spans="1:55" ht="15.75" customHeight="1">
      <c r="A25" s="81">
        <f t="shared" si="1"/>
        <v>43968</v>
      </c>
      <c r="B25" s="82">
        <v>1</v>
      </c>
      <c r="C25" s="82" t="s">
        <v>23</v>
      </c>
      <c r="D25" s="83">
        <f t="shared" si="0"/>
        <v>1</v>
      </c>
      <c r="E25" s="84"/>
      <c r="F25" s="83"/>
      <c r="G25" s="85"/>
      <c r="H25" s="85"/>
      <c r="I25" s="85"/>
      <c r="J25" s="85"/>
      <c r="K25" s="75"/>
      <c r="L25" s="75"/>
      <c r="M25" s="75"/>
      <c r="N25" s="75"/>
      <c r="O25" s="75"/>
      <c r="P25" s="75"/>
      <c r="Q25" s="75"/>
      <c r="R25" s="75"/>
      <c r="AY25" s="143"/>
      <c r="AZ25" s="143"/>
      <c r="BA25" s="143"/>
      <c r="BB25" s="143"/>
      <c r="BC25" s="143"/>
    </row>
    <row r="26" spans="1:55" ht="15.75" customHeight="1">
      <c r="A26" s="81">
        <f t="shared" si="1"/>
        <v>43969</v>
      </c>
      <c r="B26" s="82">
        <v>1</v>
      </c>
      <c r="C26" s="82" t="s">
        <v>23</v>
      </c>
      <c r="D26" s="83">
        <f t="shared" si="0"/>
        <v>1</v>
      </c>
      <c r="E26" s="84"/>
      <c r="F26" s="83"/>
      <c r="G26" s="84"/>
      <c r="H26" s="84"/>
      <c r="I26" s="84"/>
      <c r="J26" s="84"/>
      <c r="K26" s="75"/>
      <c r="L26" s="75"/>
      <c r="M26" s="75"/>
      <c r="N26" s="75"/>
      <c r="O26" s="75"/>
      <c r="P26" s="75"/>
      <c r="Q26" s="75"/>
      <c r="R26" s="75"/>
      <c r="AY26" s="143"/>
      <c r="AZ26" s="143"/>
      <c r="BA26" s="143"/>
      <c r="BB26" s="143"/>
      <c r="BC26" s="143"/>
    </row>
    <row r="27" spans="1:55" ht="15.75" customHeight="1">
      <c r="A27" s="81">
        <f t="shared" si="1"/>
        <v>43970</v>
      </c>
      <c r="B27" s="82">
        <v>1</v>
      </c>
      <c r="C27" s="82" t="s">
        <v>23</v>
      </c>
      <c r="D27" s="83">
        <f t="shared" si="0"/>
        <v>1</v>
      </c>
      <c r="E27" s="84"/>
      <c r="F27" s="86"/>
      <c r="G27" s="84"/>
      <c r="H27" s="84"/>
      <c r="I27" s="84"/>
      <c r="J27" s="84"/>
      <c r="K27" s="75"/>
      <c r="L27" s="75"/>
      <c r="M27" s="75"/>
      <c r="N27" s="75"/>
      <c r="O27" s="75"/>
      <c r="P27" s="75"/>
      <c r="Q27" s="75"/>
      <c r="R27" s="75"/>
      <c r="AY27" s="143"/>
      <c r="AZ27" s="143"/>
      <c r="BA27" s="143"/>
      <c r="BB27" s="143"/>
      <c r="BC27" s="143"/>
    </row>
    <row r="28" spans="1:55" ht="15.75" customHeight="1">
      <c r="A28" s="81">
        <f t="shared" si="1"/>
        <v>43971</v>
      </c>
      <c r="B28" s="82">
        <v>1</v>
      </c>
      <c r="C28" s="82" t="s">
        <v>23</v>
      </c>
      <c r="D28" s="83">
        <f t="shared" si="0"/>
        <v>1</v>
      </c>
      <c r="E28" s="84"/>
      <c r="F28" s="83"/>
      <c r="G28" s="84"/>
      <c r="H28" s="84"/>
      <c r="I28" s="84"/>
      <c r="J28" s="84"/>
      <c r="K28" s="75"/>
      <c r="L28" s="75"/>
      <c r="M28" s="75"/>
      <c r="N28" s="75"/>
      <c r="O28" s="75"/>
      <c r="P28" s="75"/>
      <c r="Q28" s="75"/>
      <c r="R28" s="75"/>
      <c r="AY28" s="143"/>
      <c r="AZ28" s="143"/>
      <c r="BA28" s="143"/>
      <c r="BB28" s="143"/>
      <c r="BC28" s="143"/>
    </row>
    <row r="29" spans="1:55" ht="15.75" customHeight="1">
      <c r="A29" s="81">
        <f t="shared" si="1"/>
        <v>43972</v>
      </c>
      <c r="B29" s="82"/>
      <c r="C29" s="82" t="s">
        <v>37</v>
      </c>
      <c r="D29" s="83">
        <f t="shared" si="0"/>
        <v>0</v>
      </c>
      <c r="E29" s="84"/>
      <c r="F29" s="83"/>
      <c r="G29" s="84"/>
      <c r="H29" s="84"/>
      <c r="I29" s="84"/>
      <c r="J29" s="84"/>
      <c r="K29" s="75"/>
      <c r="L29" s="75"/>
      <c r="M29" s="75"/>
      <c r="N29" s="75"/>
      <c r="O29" s="75"/>
      <c r="P29" s="75"/>
      <c r="Q29" s="75"/>
      <c r="R29" s="75"/>
      <c r="AY29" s="143"/>
      <c r="AZ29" s="143"/>
      <c r="BA29" s="143"/>
      <c r="BB29" s="143"/>
      <c r="BC29" s="143"/>
    </row>
    <row r="30" spans="1:55" ht="15.75" customHeight="1">
      <c r="A30" s="81">
        <f t="shared" si="1"/>
        <v>43973</v>
      </c>
      <c r="B30" s="87"/>
      <c r="C30" s="82" t="s">
        <v>37</v>
      </c>
      <c r="D30" s="83">
        <f t="shared" si="0"/>
        <v>0</v>
      </c>
      <c r="E30" s="84"/>
      <c r="F30" s="83"/>
      <c r="G30" s="84"/>
      <c r="H30" s="84"/>
      <c r="I30" s="84"/>
      <c r="J30" s="84"/>
      <c r="K30" s="75"/>
      <c r="L30" s="75"/>
      <c r="M30" s="75"/>
      <c r="N30" s="75"/>
      <c r="O30" s="75"/>
      <c r="P30" s="75"/>
      <c r="Q30" s="75"/>
      <c r="R30" s="75"/>
      <c r="AY30" s="143"/>
      <c r="AZ30" s="143"/>
      <c r="BA30" s="143"/>
      <c r="BB30" s="143"/>
      <c r="BC30" s="143"/>
    </row>
    <row r="31" spans="1:55" ht="15.75" customHeight="1">
      <c r="A31" s="81">
        <f t="shared" si="1"/>
        <v>43974</v>
      </c>
      <c r="B31" s="82">
        <v>1</v>
      </c>
      <c r="C31" s="82" t="s">
        <v>23</v>
      </c>
      <c r="D31" s="83">
        <f t="shared" si="0"/>
        <v>1</v>
      </c>
      <c r="E31" s="84"/>
      <c r="F31" s="83"/>
      <c r="G31" s="84"/>
      <c r="H31" s="85"/>
      <c r="I31" s="84"/>
      <c r="J31" s="85"/>
      <c r="K31" s="75"/>
      <c r="L31" s="75"/>
      <c r="M31" s="75"/>
      <c r="N31" s="75"/>
      <c r="O31" s="75"/>
      <c r="P31" s="75"/>
      <c r="Q31" s="75"/>
      <c r="R31" s="75"/>
      <c r="AY31" s="143"/>
      <c r="AZ31" s="143"/>
      <c r="BA31" s="143"/>
      <c r="BB31" s="143"/>
      <c r="BC31" s="143"/>
    </row>
    <row r="32" spans="1:55" ht="15.75" customHeight="1">
      <c r="A32" s="81">
        <f t="shared" si="1"/>
        <v>43975</v>
      </c>
      <c r="B32" s="82">
        <v>1</v>
      </c>
      <c r="C32" s="82" t="s">
        <v>23</v>
      </c>
      <c r="D32" s="83">
        <f t="shared" si="0"/>
        <v>1</v>
      </c>
      <c r="E32" s="84"/>
      <c r="F32" s="83"/>
      <c r="G32" s="84"/>
      <c r="H32" s="84"/>
      <c r="I32" s="84"/>
      <c r="J32" s="84"/>
      <c r="K32" s="75"/>
      <c r="L32" s="75"/>
      <c r="M32" s="75"/>
      <c r="N32" s="75"/>
      <c r="O32" s="75"/>
      <c r="P32" s="75"/>
      <c r="Q32" s="75"/>
      <c r="R32" s="75"/>
      <c r="AY32" s="143"/>
      <c r="AZ32" s="143"/>
      <c r="BA32" s="143"/>
      <c r="BB32" s="143"/>
      <c r="BC32" s="143"/>
    </row>
    <row r="33" spans="1:55" ht="15.75" customHeight="1">
      <c r="A33" s="81">
        <f t="shared" si="1"/>
        <v>43976</v>
      </c>
      <c r="B33" s="82"/>
      <c r="C33" s="82" t="s">
        <v>58</v>
      </c>
      <c r="D33" s="83">
        <f t="shared" si="0"/>
        <v>0</v>
      </c>
      <c r="E33" s="84"/>
      <c r="F33" s="83"/>
      <c r="G33" s="84"/>
      <c r="H33" s="84"/>
      <c r="I33" s="84"/>
      <c r="J33" s="84"/>
      <c r="K33" s="75"/>
      <c r="L33" s="75"/>
      <c r="M33" s="75"/>
      <c r="N33" s="75"/>
      <c r="O33" s="75"/>
      <c r="P33" s="75"/>
      <c r="Q33" s="75"/>
      <c r="R33" s="75"/>
      <c r="AY33" s="143"/>
      <c r="AZ33" s="143"/>
      <c r="BA33" s="143"/>
      <c r="BB33" s="143"/>
      <c r="BC33" s="143"/>
    </row>
    <row r="34" spans="1:55" ht="15.75" customHeight="1">
      <c r="A34" s="81">
        <f t="shared" si="1"/>
        <v>43977</v>
      </c>
      <c r="B34" s="82">
        <v>1</v>
      </c>
      <c r="C34" s="82" t="s">
        <v>23</v>
      </c>
      <c r="D34" s="83">
        <f t="shared" si="0"/>
        <v>1</v>
      </c>
      <c r="E34" s="84"/>
      <c r="F34" s="83"/>
      <c r="G34" s="84"/>
      <c r="H34" s="84"/>
      <c r="I34" s="84"/>
      <c r="J34" s="84"/>
      <c r="K34" s="75"/>
      <c r="L34" s="75"/>
      <c r="M34" s="75"/>
      <c r="N34" s="75"/>
      <c r="O34" s="75"/>
      <c r="P34" s="75"/>
      <c r="Q34" s="75"/>
      <c r="R34" s="75"/>
      <c r="AY34" s="143"/>
      <c r="AZ34" s="143"/>
      <c r="BA34" s="143"/>
      <c r="BB34" s="143"/>
      <c r="BC34" s="143"/>
    </row>
    <row r="35" spans="1:55" ht="15.75" customHeight="1">
      <c r="A35" s="81">
        <f t="shared" si="1"/>
        <v>43978</v>
      </c>
      <c r="B35" s="82">
        <v>1</v>
      </c>
      <c r="C35" s="82" t="s">
        <v>23</v>
      </c>
      <c r="D35" s="83">
        <f t="shared" si="0"/>
        <v>1</v>
      </c>
      <c r="E35" s="84"/>
      <c r="F35" s="83"/>
      <c r="G35" s="84"/>
      <c r="H35" s="84"/>
      <c r="I35" s="84"/>
      <c r="J35" s="84"/>
      <c r="K35" s="75"/>
      <c r="L35" s="75"/>
      <c r="M35" s="75"/>
      <c r="N35" s="75"/>
      <c r="O35" s="75"/>
      <c r="P35" s="75"/>
      <c r="Q35" s="75"/>
      <c r="R35" s="75"/>
      <c r="AY35" s="143"/>
      <c r="AZ35" s="143"/>
      <c r="BA35" s="143"/>
      <c r="BB35" s="143"/>
      <c r="BC35" s="143"/>
    </row>
    <row r="36" spans="1:55" ht="15.75" customHeight="1">
      <c r="A36" s="81">
        <f t="shared" si="1"/>
        <v>43979</v>
      </c>
      <c r="B36" s="82"/>
      <c r="C36" s="82" t="s">
        <v>37</v>
      </c>
      <c r="D36" s="83">
        <f t="shared" si="0"/>
        <v>0</v>
      </c>
      <c r="E36" s="84"/>
      <c r="F36" s="83"/>
      <c r="G36" s="84"/>
      <c r="H36" s="84"/>
      <c r="I36" s="84"/>
      <c r="J36" s="84"/>
      <c r="K36" s="75"/>
      <c r="L36" s="75"/>
      <c r="M36" s="75"/>
      <c r="N36" s="75"/>
      <c r="O36" s="75"/>
      <c r="P36" s="75"/>
      <c r="Q36" s="75"/>
      <c r="R36" s="75"/>
      <c r="AY36" s="143"/>
      <c r="AZ36" s="143"/>
      <c r="BA36" s="143"/>
      <c r="BB36" s="143"/>
      <c r="BC36" s="143"/>
    </row>
    <row r="37" spans="1:55" ht="15.75" customHeight="1">
      <c r="A37" s="81">
        <f t="shared" ref="A37:A39" si="5">IF(($A36+1)&gt;EOMONTH($A36,0),"",IF(A36="","",A36+1))</f>
        <v>43980</v>
      </c>
      <c r="B37" s="82"/>
      <c r="C37" s="82" t="s">
        <v>37</v>
      </c>
      <c r="D37" s="83">
        <f t="shared" si="0"/>
        <v>0</v>
      </c>
      <c r="E37" s="84"/>
      <c r="F37" s="83"/>
      <c r="G37" s="84"/>
      <c r="H37" s="84"/>
      <c r="I37" s="84"/>
      <c r="J37" s="84"/>
      <c r="K37" s="75"/>
      <c r="L37" s="75"/>
      <c r="M37" s="75"/>
      <c r="N37" s="75"/>
      <c r="O37" s="75"/>
      <c r="P37" s="75"/>
      <c r="Q37" s="75"/>
      <c r="R37" s="75"/>
      <c r="AY37" s="143"/>
      <c r="AZ37" s="143"/>
      <c r="BA37" s="143"/>
      <c r="BB37" s="143"/>
      <c r="BC37" s="143"/>
    </row>
    <row r="38" spans="1:55" ht="15.75" customHeight="1">
      <c r="A38" s="81">
        <f t="shared" si="5"/>
        <v>43981</v>
      </c>
      <c r="B38" s="82">
        <v>1</v>
      </c>
      <c r="C38" s="82" t="s">
        <v>23</v>
      </c>
      <c r="D38" s="83">
        <f t="shared" si="0"/>
        <v>1</v>
      </c>
      <c r="E38" s="84"/>
      <c r="F38" s="83"/>
      <c r="G38" s="84"/>
      <c r="H38" s="84"/>
      <c r="I38" s="84"/>
      <c r="J38" s="84"/>
      <c r="K38" s="75"/>
      <c r="L38" s="75"/>
      <c r="M38" s="75"/>
      <c r="N38" s="75"/>
      <c r="O38" s="75"/>
      <c r="P38" s="75"/>
      <c r="Q38" s="75"/>
      <c r="R38" s="75"/>
      <c r="AY38" s="143"/>
      <c r="AZ38" s="143"/>
      <c r="BA38" s="143"/>
      <c r="BB38" s="143"/>
      <c r="BC38" s="143"/>
    </row>
    <row r="39" spans="1:55" ht="15.75" customHeight="1">
      <c r="A39" s="81">
        <f t="shared" si="5"/>
        <v>43982</v>
      </c>
      <c r="B39" s="82">
        <v>1</v>
      </c>
      <c r="C39" s="82" t="s">
        <v>23</v>
      </c>
      <c r="D39" s="83">
        <f t="shared" si="0"/>
        <v>1</v>
      </c>
      <c r="E39" s="84"/>
      <c r="F39" s="83"/>
      <c r="G39" s="84"/>
      <c r="H39" s="84"/>
      <c r="I39" s="84"/>
      <c r="J39" s="84"/>
      <c r="K39" s="75"/>
      <c r="L39" s="75"/>
      <c r="M39" s="75"/>
      <c r="N39" s="75"/>
      <c r="O39" s="75"/>
      <c r="P39" s="75"/>
      <c r="Q39" s="75"/>
      <c r="R39" s="75"/>
      <c r="AY39" s="143"/>
      <c r="AZ39" s="143"/>
      <c r="BA39" s="143"/>
      <c r="BB39" s="143"/>
      <c r="BC39" s="143"/>
    </row>
    <row r="40" spans="1:55" ht="15.75" customHeight="1">
      <c r="A40" s="83" t="s">
        <v>52</v>
      </c>
      <c r="B40" s="88">
        <f>SUM(B9:B39)</f>
        <v>21</v>
      </c>
      <c r="C40" s="88"/>
      <c r="D40" s="88">
        <f t="shared" ref="D40:H40" si="6">SUM(D9:D39)</f>
        <v>21</v>
      </c>
      <c r="E40" s="88">
        <f t="shared" si="6"/>
        <v>0</v>
      </c>
      <c r="F40" s="88">
        <f t="shared" si="6"/>
        <v>0</v>
      </c>
      <c r="G40" s="88">
        <f t="shared" si="6"/>
        <v>0</v>
      </c>
      <c r="H40" s="88">
        <f t="shared" si="6"/>
        <v>0</v>
      </c>
      <c r="I40" s="88">
        <f t="shared" ref="I40:J40" si="7">SUM(I9:I39)</f>
        <v>0</v>
      </c>
      <c r="J40" s="88">
        <f t="shared" si="7"/>
        <v>0</v>
      </c>
      <c r="K40" s="75"/>
      <c r="L40" s="75"/>
      <c r="M40" s="75"/>
      <c r="N40" s="75"/>
      <c r="O40" s="75"/>
      <c r="P40" s="75"/>
      <c r="Q40" s="75"/>
      <c r="R40" s="75"/>
      <c r="AY40" s="143"/>
      <c r="AZ40" s="143"/>
      <c r="BA40" s="143"/>
      <c r="BB40" s="143"/>
      <c r="BC40" s="143"/>
    </row>
    <row r="41" spans="1:55" ht="15.75" customHeight="1">
      <c r="A41" s="77"/>
      <c r="B41" s="77"/>
      <c r="C41" s="77"/>
      <c r="D41" s="77"/>
      <c r="E41" s="77"/>
      <c r="F41" s="77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AY41" s="143"/>
      <c r="AZ41" s="143"/>
      <c r="BA41" s="143"/>
      <c r="BB41" s="143"/>
      <c r="BC41" s="143"/>
    </row>
    <row r="42" spans="1:55" ht="15.75" customHeight="1">
      <c r="A42" s="89" t="s">
        <v>53</v>
      </c>
      <c r="B42" s="90"/>
      <c r="C42" s="91"/>
      <c r="D42" s="92" t="s">
        <v>54</v>
      </c>
      <c r="E42" s="93"/>
      <c r="F42" s="91"/>
      <c r="G42" s="112"/>
      <c r="H42" s="113"/>
      <c r="I42" s="114" t="s">
        <v>55</v>
      </c>
      <c r="J42" s="120"/>
      <c r="K42" s="75"/>
      <c r="L42" s="75"/>
      <c r="M42" s="75"/>
      <c r="N42" s="75"/>
      <c r="O42" s="75"/>
      <c r="P42" s="75"/>
      <c r="Q42" s="75"/>
      <c r="R42" s="75"/>
      <c r="AY42" s="143"/>
      <c r="AZ42" s="143"/>
      <c r="BA42" s="143"/>
      <c r="BB42" s="143"/>
      <c r="BC42" s="143"/>
    </row>
    <row r="43" spans="1:55" ht="15.75" customHeight="1">
      <c r="A43" s="94"/>
      <c r="B43" s="95"/>
      <c r="C43" s="96"/>
      <c r="D43" s="97"/>
      <c r="E43" s="98"/>
      <c r="G43" s="115"/>
      <c r="H43" s="116"/>
      <c r="I43" s="115"/>
      <c r="J43" s="99"/>
      <c r="K43" s="75"/>
      <c r="L43" s="75"/>
      <c r="M43" s="75"/>
      <c r="N43" s="75"/>
      <c r="O43" s="75"/>
      <c r="P43" s="75"/>
      <c r="Q43" s="75"/>
      <c r="R43" s="75"/>
      <c r="AY43" s="143"/>
      <c r="AZ43" s="143"/>
      <c r="BA43" s="143"/>
      <c r="BB43" s="143"/>
      <c r="BC43" s="143"/>
    </row>
    <row r="44" spans="1:55" ht="15.75" customHeight="1">
      <c r="A44" s="100"/>
      <c r="B44" s="101"/>
      <c r="C44" s="98"/>
      <c r="D44" s="97"/>
      <c r="E44" s="98"/>
      <c r="G44" s="75"/>
      <c r="I44" s="75"/>
      <c r="J44" s="99"/>
      <c r="K44" s="75"/>
      <c r="L44" s="75"/>
      <c r="M44" s="75"/>
      <c r="N44" s="75"/>
      <c r="O44" s="75"/>
      <c r="P44" s="75"/>
      <c r="Q44" s="75"/>
      <c r="R44" s="75"/>
      <c r="AY44" s="143"/>
      <c r="AZ44" s="143"/>
      <c r="BA44" s="143"/>
      <c r="BB44" s="143"/>
      <c r="BC44" s="143"/>
    </row>
    <row r="45" spans="1:55" ht="15.75" customHeight="1">
      <c r="A45" s="100"/>
      <c r="B45" s="101"/>
      <c r="C45" s="97"/>
      <c r="D45" s="97"/>
      <c r="E45" s="97"/>
      <c r="G45" s="75"/>
      <c r="I45" s="75"/>
      <c r="J45" s="99"/>
      <c r="K45" s="75"/>
      <c r="L45" s="75"/>
      <c r="M45" s="75"/>
      <c r="N45" s="75"/>
      <c r="O45" s="75"/>
      <c r="P45" s="75"/>
      <c r="Q45" s="75"/>
      <c r="R45" s="75"/>
      <c r="AY45" s="143"/>
      <c r="AZ45" s="143"/>
      <c r="BA45" s="143"/>
      <c r="BB45" s="143"/>
      <c r="BC45" s="143"/>
    </row>
    <row r="46" spans="1:55" ht="15.75" customHeight="1">
      <c r="A46" s="102"/>
      <c r="B46" s="101"/>
      <c r="C46" s="97"/>
      <c r="D46" s="97"/>
      <c r="E46" s="97"/>
      <c r="G46" s="75"/>
      <c r="I46" s="75"/>
      <c r="J46" s="99"/>
      <c r="K46" s="75"/>
      <c r="L46" s="75"/>
      <c r="M46" s="75"/>
      <c r="N46" s="75"/>
      <c r="O46" s="75"/>
      <c r="P46" s="75"/>
      <c r="Q46" s="75"/>
      <c r="R46" s="75"/>
      <c r="AY46" s="143"/>
      <c r="AZ46" s="143"/>
      <c r="BA46" s="143"/>
      <c r="BB46" s="143"/>
      <c r="BC46" s="143"/>
    </row>
    <row r="47" spans="1:55" ht="15.75" customHeight="1">
      <c r="A47" s="103"/>
      <c r="B47" s="104"/>
      <c r="C47" s="105"/>
      <c r="D47" s="105"/>
      <c r="E47" s="105"/>
      <c r="F47" s="106"/>
      <c r="G47" s="117"/>
      <c r="H47" s="118"/>
      <c r="I47" s="117"/>
      <c r="J47" s="119"/>
      <c r="K47" s="75"/>
      <c r="L47" s="75"/>
      <c r="M47" s="75"/>
      <c r="N47" s="75"/>
      <c r="O47" s="75"/>
      <c r="P47" s="75"/>
      <c r="Q47" s="75"/>
      <c r="R47" s="75"/>
      <c r="AY47" s="143"/>
      <c r="AZ47" s="143"/>
      <c r="BA47" s="143"/>
      <c r="BB47" s="143"/>
      <c r="BC47" s="143"/>
    </row>
    <row r="48" spans="1:55" ht="15.75" customHeight="1">
      <c r="A48" s="77"/>
      <c r="B48" s="77"/>
      <c r="C48" s="77"/>
      <c r="D48" s="77"/>
      <c r="E48" s="77"/>
      <c r="F48" s="77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AY48" s="143"/>
      <c r="AZ48" s="143"/>
      <c r="BA48" s="143"/>
      <c r="BB48" s="143"/>
      <c r="BC48" s="143"/>
    </row>
    <row r="49" spans="1:55" ht="15.75" customHeight="1">
      <c r="A49" s="77"/>
      <c r="B49" s="77"/>
      <c r="C49" s="77"/>
      <c r="D49" s="77"/>
      <c r="E49" s="77"/>
      <c r="F49" s="77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AY49" s="143"/>
      <c r="AZ49" s="143"/>
      <c r="BA49" s="143"/>
      <c r="BB49" s="143"/>
      <c r="BC49" s="143"/>
    </row>
    <row r="50" spans="1:55" ht="15.75" customHeight="1">
      <c r="A50" s="107" t="s">
        <v>151</v>
      </c>
      <c r="B50" s="75"/>
      <c r="C50" s="75"/>
      <c r="D50" s="77"/>
      <c r="E50" s="77"/>
      <c r="F50" s="77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AY50" s="143"/>
      <c r="AZ50" s="143"/>
      <c r="BA50" s="143"/>
      <c r="BB50" s="143"/>
      <c r="BC50" s="143"/>
    </row>
    <row r="51" spans="1:55" ht="15.75" customHeight="1">
      <c r="A51" s="108">
        <v>43831</v>
      </c>
      <c r="B51" s="75"/>
      <c r="C51" s="75"/>
      <c r="D51" s="77"/>
      <c r="E51" s="77"/>
      <c r="F51" s="77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AY51" s="143"/>
      <c r="AZ51" s="143"/>
      <c r="BA51" s="143"/>
      <c r="BB51" s="143"/>
      <c r="BC51" s="143"/>
    </row>
    <row r="52" spans="1:55" ht="15.75" customHeight="1">
      <c r="A52" s="108">
        <v>43934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AY52" s="143"/>
      <c r="AZ52" s="143"/>
      <c r="BA52" s="143"/>
      <c r="BB52" s="143"/>
      <c r="BC52" s="143"/>
    </row>
    <row r="53" spans="1:55" ht="15.75" customHeight="1">
      <c r="A53" s="108">
        <v>43952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AY53" s="143"/>
      <c r="AZ53" s="143"/>
      <c r="BA53" s="143"/>
      <c r="BB53" s="143"/>
      <c r="BC53" s="143"/>
    </row>
    <row r="54" spans="1:55" ht="15.75" customHeight="1">
      <c r="A54" s="108">
        <v>43959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AY54" s="143"/>
      <c r="AZ54" s="143"/>
      <c r="BA54" s="143"/>
      <c r="BB54" s="143"/>
      <c r="BC54" s="143"/>
    </row>
    <row r="55" spans="1:55" ht="15.75" customHeight="1">
      <c r="A55" s="108">
        <v>43972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AY55" s="143"/>
      <c r="AZ55" s="143"/>
      <c r="BA55" s="143"/>
      <c r="BB55" s="143"/>
      <c r="BC55" s="143"/>
    </row>
    <row r="56" spans="1:55" ht="15.75" customHeight="1">
      <c r="A56" s="108">
        <v>44026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AY56" s="143"/>
      <c r="AZ56" s="143"/>
      <c r="BA56" s="143"/>
      <c r="BB56" s="143"/>
      <c r="BC56" s="143"/>
    </row>
    <row r="57" spans="1:55" ht="15.75" customHeight="1">
      <c r="A57" s="108">
        <v>44058</v>
      </c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AY57" s="143"/>
      <c r="AZ57" s="143"/>
      <c r="BA57" s="143"/>
      <c r="BB57" s="143"/>
      <c r="BC57" s="143"/>
    </row>
    <row r="58" spans="1:55" ht="15.75" customHeight="1">
      <c r="A58" s="108">
        <v>44136</v>
      </c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AY58" s="143"/>
      <c r="AZ58" s="143"/>
      <c r="BA58" s="143"/>
      <c r="BB58" s="143"/>
      <c r="BC58" s="143"/>
    </row>
    <row r="59" spans="1:55" ht="15.75" customHeight="1">
      <c r="A59" s="108">
        <v>44146</v>
      </c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AY59" s="143"/>
      <c r="AZ59" s="143"/>
      <c r="BA59" s="143"/>
      <c r="BB59" s="143"/>
      <c r="BC59" s="143"/>
    </row>
    <row r="60" spans="1:55" ht="15.75" customHeight="1">
      <c r="A60" s="108">
        <v>44190</v>
      </c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AY60" s="143"/>
      <c r="AZ60" s="143"/>
      <c r="BA60" s="143"/>
      <c r="BB60" s="143"/>
      <c r="BC60" s="143"/>
    </row>
    <row r="61" spans="1:55" ht="15.75" customHeight="1">
      <c r="A61" s="75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AY61" s="143"/>
      <c r="AZ61" s="143"/>
      <c r="BA61" s="143"/>
      <c r="BB61" s="143"/>
      <c r="BC61" s="143"/>
    </row>
    <row r="62" spans="1:55" ht="15.75" customHeight="1">
      <c r="A62" s="75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AY62" s="143"/>
      <c r="AZ62" s="143"/>
      <c r="BA62" s="143"/>
      <c r="BB62" s="143"/>
      <c r="BC62" s="143"/>
    </row>
    <row r="63" spans="1:55" ht="15.75" customHeight="1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AY63" s="143"/>
      <c r="AZ63" s="143"/>
      <c r="BA63" s="143"/>
      <c r="BB63" s="143"/>
      <c r="BC63" s="143"/>
    </row>
    <row r="64" spans="1:55" ht="15.75" customHeight="1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AY64" s="143"/>
      <c r="AZ64" s="143"/>
      <c r="BA64" s="143"/>
      <c r="BB64" s="143"/>
      <c r="BC64" s="143"/>
    </row>
    <row r="65" spans="1:55" ht="15.75" customHeight="1">
      <c r="A65" s="75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AY65" s="143"/>
      <c r="AZ65" s="143"/>
      <c r="BA65" s="143"/>
      <c r="BB65" s="143"/>
      <c r="BC65" s="143"/>
    </row>
    <row r="66" spans="1:55" ht="15.75" customHeight="1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AY66" s="143"/>
      <c r="AZ66" s="143"/>
      <c r="BA66" s="143"/>
      <c r="BB66" s="143"/>
      <c r="BC66" s="143"/>
    </row>
    <row r="67" spans="1:55" ht="15.75" customHeight="1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AY67" s="143"/>
      <c r="AZ67" s="143"/>
      <c r="BA67" s="143"/>
      <c r="BB67" s="143"/>
      <c r="BC67" s="143"/>
    </row>
    <row r="68" spans="1:55" ht="15.75" customHeight="1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AY68" s="143"/>
      <c r="AZ68" s="143"/>
      <c r="BA68" s="143"/>
      <c r="BB68" s="143"/>
      <c r="BC68" s="143"/>
    </row>
    <row r="69" spans="1:55" ht="15.75" customHeight="1">
      <c r="A69" s="75"/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AY69" s="143"/>
      <c r="AZ69" s="143"/>
      <c r="BA69" s="143"/>
      <c r="BB69" s="143"/>
      <c r="BC69" s="143"/>
    </row>
    <row r="70" spans="1:55" ht="15.75" customHeight="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AY70" s="143"/>
      <c r="AZ70" s="143"/>
      <c r="BA70" s="143"/>
      <c r="BB70" s="143"/>
      <c r="BC70" s="143"/>
    </row>
    <row r="71" spans="1:55" ht="15.75" customHeight="1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AY71" s="143"/>
      <c r="AZ71" s="143"/>
      <c r="BA71" s="143"/>
      <c r="BB71" s="143"/>
      <c r="BC71" s="143"/>
    </row>
    <row r="72" spans="1:55" ht="15.75" customHeight="1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AY72" s="143"/>
      <c r="AZ72" s="143"/>
      <c r="BA72" s="143"/>
      <c r="BB72" s="143"/>
      <c r="BC72" s="143"/>
    </row>
    <row r="73" spans="1:55" ht="15.75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AY73" s="143"/>
      <c r="AZ73" s="143"/>
      <c r="BA73" s="143"/>
      <c r="BB73" s="143"/>
      <c r="BC73" s="143"/>
    </row>
    <row r="74" spans="1:55" ht="15.75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AY74" s="143"/>
      <c r="AZ74" s="143"/>
      <c r="BA74" s="143"/>
      <c r="BB74" s="143"/>
      <c r="BC74" s="143"/>
    </row>
    <row r="75" spans="1:55" ht="15.75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AY75" s="143"/>
      <c r="AZ75" s="143"/>
      <c r="BA75" s="143"/>
      <c r="BB75" s="143"/>
      <c r="BC75" s="143"/>
    </row>
    <row r="76" spans="1:55" ht="15.75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AY76" s="143"/>
      <c r="AZ76" s="143"/>
      <c r="BA76" s="143"/>
      <c r="BB76" s="143"/>
      <c r="BC76" s="143"/>
    </row>
    <row r="77" spans="1:55" ht="15.75" customHeight="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AY77" s="143"/>
      <c r="AZ77" s="143"/>
      <c r="BA77" s="143"/>
      <c r="BB77" s="143"/>
      <c r="BC77" s="143"/>
    </row>
    <row r="78" spans="1:55" ht="15.75" customHeight="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AY78" s="143"/>
      <c r="AZ78" s="143"/>
      <c r="BA78" s="143"/>
      <c r="BB78" s="143"/>
      <c r="BC78" s="143"/>
    </row>
    <row r="79" spans="1:55" ht="15.75" customHeight="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AY79" s="143"/>
      <c r="AZ79" s="143"/>
      <c r="BA79" s="143"/>
      <c r="BB79" s="143"/>
      <c r="BC79" s="143"/>
    </row>
    <row r="80" spans="1:55" ht="15.75" customHeight="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AY80" s="143"/>
      <c r="AZ80" s="143"/>
      <c r="BA80" s="143"/>
      <c r="BB80" s="143"/>
      <c r="BC80" s="143"/>
    </row>
    <row r="81" spans="1:55" ht="15.75" customHeight="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AY81" s="143"/>
      <c r="AZ81" s="143"/>
      <c r="BA81" s="143"/>
      <c r="BB81" s="143"/>
      <c r="BC81" s="143"/>
    </row>
    <row r="82" spans="1:55" ht="15.75" customHeight="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AY82" s="143"/>
      <c r="AZ82" s="143"/>
      <c r="BA82" s="143"/>
      <c r="BB82" s="143"/>
      <c r="BC82" s="143"/>
    </row>
    <row r="83" spans="1:55" ht="15.75" customHeight="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AY83" s="143"/>
      <c r="AZ83" s="143"/>
      <c r="BA83" s="143"/>
      <c r="BB83" s="143"/>
      <c r="BC83" s="143"/>
    </row>
    <row r="84" spans="1:55" ht="15.75" customHeight="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AY84" s="143"/>
      <c r="AZ84" s="143"/>
      <c r="BA84" s="143"/>
      <c r="BB84" s="143"/>
      <c r="BC84" s="143"/>
    </row>
    <row r="85" spans="1:55" ht="15.75" customHeight="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AY85" s="143"/>
      <c r="AZ85" s="143"/>
      <c r="BA85" s="143"/>
      <c r="BB85" s="143"/>
      <c r="BC85" s="143"/>
    </row>
    <row r="86" spans="1:55" ht="15.75" customHeight="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AY86" s="143"/>
      <c r="AZ86" s="143"/>
      <c r="BA86" s="143"/>
      <c r="BB86" s="143"/>
      <c r="BC86" s="143"/>
    </row>
    <row r="87" spans="1:55" ht="15.75" customHeight="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AY87" s="143"/>
      <c r="AZ87" s="143"/>
      <c r="BA87" s="143"/>
      <c r="BB87" s="143"/>
      <c r="BC87" s="143"/>
    </row>
    <row r="88" spans="1:55" ht="15.75" customHeight="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AY88" s="143"/>
      <c r="AZ88" s="143"/>
      <c r="BA88" s="143"/>
      <c r="BB88" s="143"/>
      <c r="BC88" s="143"/>
    </row>
    <row r="89" spans="1:55" ht="15.75" customHeight="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AY89" s="143"/>
      <c r="AZ89" s="143"/>
      <c r="BA89" s="143"/>
      <c r="BB89" s="143"/>
      <c r="BC89" s="143"/>
    </row>
    <row r="90" spans="1:55" ht="15.75" customHeight="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AY90" s="143"/>
      <c r="AZ90" s="143"/>
      <c r="BA90" s="143"/>
      <c r="BB90" s="143"/>
      <c r="BC90" s="143"/>
    </row>
    <row r="91" spans="1:55" ht="15.75" customHeight="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AY91" s="143"/>
      <c r="AZ91" s="143"/>
      <c r="BA91" s="143"/>
      <c r="BB91" s="143"/>
      <c r="BC91" s="143"/>
    </row>
    <row r="92" spans="1:55" ht="15.75" customHeight="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AY92" s="143"/>
      <c r="AZ92" s="143"/>
      <c r="BA92" s="143"/>
      <c r="BB92" s="143"/>
      <c r="BC92" s="143"/>
    </row>
    <row r="93" spans="1:55" ht="15.75" customHeight="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AY93" s="143"/>
      <c r="AZ93" s="143"/>
      <c r="BA93" s="143"/>
      <c r="BB93" s="143"/>
      <c r="BC93" s="143"/>
    </row>
    <row r="94" spans="1:55" ht="15.75" customHeight="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</row>
    <row r="95" spans="1:55" ht="15.75" customHeight="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</row>
    <row r="96" spans="1:55" ht="15.75" customHeight="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</row>
    <row r="97" spans="1:18" ht="15.75" customHeight="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</row>
    <row r="98" spans="1:18" ht="15.75" customHeight="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</row>
    <row r="99" spans="1:18" ht="15.75" customHeight="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</row>
    <row r="100" spans="1:18" ht="15.75" customHeight="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</row>
    <row r="101" spans="1:18" ht="15.75" customHeight="1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</row>
    <row r="102" spans="1:18" ht="15.75" customHeight="1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</row>
    <row r="103" spans="1:18" ht="15.75" customHeight="1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</row>
    <row r="104" spans="1:18" ht="15.75" customHeight="1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</row>
    <row r="105" spans="1:18" ht="15.75" customHeight="1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</row>
    <row r="106" spans="1:18" ht="15.75" customHeight="1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</row>
    <row r="107" spans="1:18" ht="15.75" customHeight="1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</row>
    <row r="108" spans="1:18" ht="15.75" customHeight="1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</row>
    <row r="109" spans="1:18" ht="15.75" customHeight="1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</row>
    <row r="110" spans="1:18" ht="15.75" customHeight="1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</row>
    <row r="111" spans="1:18" ht="15.75" customHeight="1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</row>
    <row r="112" spans="1:18" ht="15.75" customHeight="1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</row>
    <row r="113" spans="1:18" ht="15.75" customHeight="1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</row>
    <row r="114" spans="1:18" ht="15.75" customHeight="1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</row>
    <row r="115" spans="1:18" ht="15.75" customHeight="1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</row>
    <row r="116" spans="1:18" ht="15.75" customHeight="1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</row>
    <row r="117" spans="1:18" ht="15.75" customHeight="1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</row>
    <row r="118" spans="1:18" ht="15.75" customHeight="1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</row>
    <row r="119" spans="1:18" ht="15.75" customHeight="1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</row>
    <row r="120" spans="1:18" ht="15.75" customHeight="1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</row>
    <row r="121" spans="1:18" ht="15.75" customHeight="1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</row>
    <row r="122" spans="1:18" ht="15.75" customHeight="1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</row>
    <row r="123" spans="1:18" ht="15.75" customHeight="1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</row>
    <row r="124" spans="1:18" ht="15.75" customHeight="1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</row>
    <row r="125" spans="1:18" ht="15.75" customHeight="1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</row>
    <row r="126" spans="1:18" ht="15.75" customHeight="1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</row>
    <row r="127" spans="1:18" ht="15.75" customHeight="1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</row>
    <row r="128" spans="1:18" ht="15.75" customHeight="1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</row>
    <row r="129" spans="1:18" ht="15.75" customHeight="1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</row>
    <row r="130" spans="1:18" ht="15.75" customHeight="1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</row>
    <row r="131" spans="1:18" ht="15.75" customHeight="1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</row>
    <row r="132" spans="1:18" ht="15.75" customHeight="1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</row>
    <row r="133" spans="1:18" ht="15.75" customHeight="1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</row>
    <row r="134" spans="1:18" ht="15.75" customHeight="1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</row>
    <row r="135" spans="1:18" ht="15.75" customHeight="1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</row>
    <row r="136" spans="1:18" ht="15.75" customHeight="1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</row>
    <row r="137" spans="1:18" ht="15.75" customHeight="1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</row>
    <row r="138" spans="1:18" ht="15.75" customHeight="1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</row>
    <row r="139" spans="1:18" ht="15.75" customHeight="1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</row>
    <row r="140" spans="1:18" ht="15.75" customHeight="1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</row>
    <row r="141" spans="1:18" ht="15.75" customHeight="1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</row>
    <row r="142" spans="1:18" ht="15.75" customHeight="1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</row>
    <row r="143" spans="1:18" ht="15.75" customHeight="1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</row>
    <row r="144" spans="1:18" ht="15.75" customHeight="1">
      <c r="A144" s="75"/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</row>
    <row r="145" spans="1:18" ht="15.75" customHeight="1">
      <c r="A145" s="75"/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</row>
    <row r="146" spans="1:18" ht="15.75" customHeight="1">
      <c r="A146" s="75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</row>
    <row r="147" spans="1:18" ht="15.75" customHeight="1">
      <c r="A147" s="75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</row>
    <row r="148" spans="1:18" ht="15.75" customHeight="1">
      <c r="A148" s="75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</row>
    <row r="149" spans="1:18" ht="15.75" customHeight="1">
      <c r="A149" s="75"/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</row>
    <row r="150" spans="1:18" ht="15.75" customHeight="1">
      <c r="A150" s="75"/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</row>
    <row r="151" spans="1:18" ht="15.75" customHeight="1">
      <c r="A151" s="75"/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</row>
    <row r="152" spans="1:18" ht="15.75" customHeight="1">
      <c r="A152" s="75"/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</row>
    <row r="153" spans="1:18" ht="15.75" customHeight="1">
      <c r="A153" s="75"/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</row>
    <row r="154" spans="1:18" ht="15.75" customHeight="1">
      <c r="A154" s="75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</row>
    <row r="155" spans="1:18" ht="15.75" customHeight="1">
      <c r="A155" s="75"/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</row>
    <row r="156" spans="1:18" ht="15.75" customHeight="1">
      <c r="A156" s="75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</row>
    <row r="157" spans="1:18" ht="15.75" customHeight="1">
      <c r="A157" s="75"/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</row>
    <row r="158" spans="1:18" ht="15.75" customHeight="1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</row>
    <row r="159" spans="1:18" ht="15.75" customHeight="1">
      <c r="A159" s="75"/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</row>
    <row r="160" spans="1:18" ht="15.75" customHeight="1">
      <c r="A160" s="75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</row>
    <row r="161" spans="1:18" ht="15.75" customHeight="1">
      <c r="A161" s="75"/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</row>
    <row r="162" spans="1:18" ht="15.75" customHeight="1">
      <c r="A162" s="75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</row>
    <row r="163" spans="1:18" ht="15.75" customHeight="1">
      <c r="A163" s="75"/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</row>
    <row r="164" spans="1:18" ht="15.75" customHeight="1">
      <c r="A164" s="75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</row>
    <row r="165" spans="1:18" ht="15.75" customHeight="1">
      <c r="A165" s="75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</row>
    <row r="166" spans="1:18" ht="15.75" customHeight="1">
      <c r="A166" s="75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</row>
    <row r="167" spans="1:18" ht="15.75" customHeight="1">
      <c r="A167" s="75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</row>
    <row r="168" spans="1:18" ht="15.75" customHeight="1">
      <c r="A168" s="75"/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</row>
    <row r="169" spans="1:18" ht="15.75" customHeight="1">
      <c r="A169" s="75"/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</row>
    <row r="170" spans="1:18" ht="15.75" customHeight="1">
      <c r="A170" s="75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</row>
    <row r="171" spans="1:18" ht="15.75" customHeight="1">
      <c r="A171" s="75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</row>
    <row r="172" spans="1:18" ht="15.75" customHeight="1">
      <c r="A172" s="75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</row>
    <row r="173" spans="1:18" ht="15.75" customHeight="1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</row>
    <row r="174" spans="1:18" ht="15.75" customHeight="1">
      <c r="A174" s="75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</row>
    <row r="175" spans="1:18" ht="15.75" customHeight="1">
      <c r="A175" s="75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</row>
    <row r="176" spans="1:18" ht="15.75" customHeight="1">
      <c r="A176" s="75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</row>
    <row r="177" spans="1:18" ht="15.75" customHeight="1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</row>
    <row r="178" spans="1:18" ht="15.75" customHeight="1">
      <c r="A178" s="75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</row>
    <row r="179" spans="1:18" ht="15.75" customHeight="1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</row>
    <row r="180" spans="1:18" ht="15.75" customHeight="1">
      <c r="A180" s="75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</row>
    <row r="181" spans="1:18" ht="15.75" customHeight="1">
      <c r="A181" s="75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</row>
    <row r="182" spans="1:18" ht="15.75" customHeight="1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</row>
    <row r="183" spans="1:18" ht="15.75" customHeight="1">
      <c r="A183" s="75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</row>
    <row r="184" spans="1:18" ht="15.75" customHeight="1">
      <c r="A184" s="75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</row>
    <row r="185" spans="1:18" ht="15.75" customHeight="1">
      <c r="A185" s="75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</row>
    <row r="186" spans="1:18" ht="15.75" customHeight="1">
      <c r="A186" s="75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</row>
    <row r="187" spans="1:18" ht="15.75" customHeight="1">
      <c r="A187" s="75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</row>
    <row r="188" spans="1:18" ht="15.75" customHeight="1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</row>
    <row r="189" spans="1:18" ht="15.75" customHeight="1">
      <c r="A189" s="75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</row>
    <row r="190" spans="1:18" ht="15.75" customHeight="1">
      <c r="A190" s="75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</row>
    <row r="191" spans="1:18" ht="15.75" customHeight="1">
      <c r="A191" s="75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</row>
    <row r="192" spans="1:18" ht="15.75" customHeight="1">
      <c r="A192" s="75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</row>
    <row r="193" spans="1:18" ht="15.75" customHeight="1">
      <c r="A193" s="75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</row>
    <row r="194" spans="1:18" ht="15.75" customHeight="1">
      <c r="A194" s="75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</row>
    <row r="195" spans="1:18" ht="15.75" customHeight="1">
      <c r="A195" s="75"/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</row>
    <row r="196" spans="1:18" ht="15.75" customHeight="1">
      <c r="A196" s="75"/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</row>
    <row r="197" spans="1:18" ht="15.75" customHeight="1">
      <c r="A197" s="75"/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</row>
    <row r="198" spans="1:18" ht="15.75" customHeight="1">
      <c r="A198" s="75"/>
      <c r="B198" s="75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</row>
    <row r="199" spans="1:18" ht="15.75" customHeight="1">
      <c r="A199" s="75"/>
      <c r="B199" s="75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</row>
    <row r="200" spans="1:18" ht="15.75" customHeight="1">
      <c r="A200" s="75"/>
      <c r="B200" s="75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</row>
    <row r="201" spans="1:18" ht="15.75" customHeight="1">
      <c r="A201" s="75"/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</row>
    <row r="202" spans="1:18" ht="15.75" customHeight="1">
      <c r="A202" s="75"/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</row>
    <row r="203" spans="1:18" ht="15.75" customHeight="1">
      <c r="A203" s="75"/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</row>
    <row r="204" spans="1:18" ht="15.75" customHeight="1">
      <c r="A204" s="75"/>
      <c r="B204" s="75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</row>
    <row r="205" spans="1:18" ht="15.75" customHeight="1">
      <c r="A205" s="75"/>
      <c r="B205" s="75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</row>
    <row r="206" spans="1:18" ht="15.75" customHeight="1">
      <c r="A206" s="75"/>
      <c r="B206" s="75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</row>
    <row r="207" spans="1:18" ht="15.75" customHeight="1">
      <c r="A207" s="75"/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</row>
    <row r="208" spans="1:18" ht="15.75" customHeight="1">
      <c r="A208" s="75"/>
      <c r="B208" s="75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</row>
    <row r="209" spans="1:18" ht="15.75" customHeight="1">
      <c r="A209" s="75"/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</row>
    <row r="210" spans="1:18" ht="15.75" customHeight="1">
      <c r="A210" s="75"/>
      <c r="B210" s="75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</row>
    <row r="211" spans="1:18" ht="15.75" customHeight="1">
      <c r="A211" s="75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</row>
    <row r="212" spans="1:18" ht="15.75" customHeight="1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</row>
    <row r="213" spans="1:18" ht="15.75" customHeight="1">
      <c r="A213" s="75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</row>
    <row r="214" spans="1:18" ht="15.75" customHeight="1">
      <c r="A214" s="75"/>
      <c r="B214" s="75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</row>
    <row r="215" spans="1:18" ht="15.75" customHeight="1">
      <c r="A215" s="75"/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</row>
    <row r="216" spans="1:18" ht="15.75" customHeight="1">
      <c r="A216" s="75"/>
      <c r="B216" s="75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</row>
    <row r="217" spans="1:18" ht="15.75" customHeight="1">
      <c r="A217" s="75"/>
      <c r="B217" s="75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</row>
    <row r="218" spans="1:18" ht="15.75" customHeight="1">
      <c r="A218" s="75"/>
      <c r="B218" s="75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</row>
    <row r="219" spans="1:18" ht="15.75" customHeight="1">
      <c r="A219" s="75"/>
      <c r="B219" s="75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</row>
    <row r="220" spans="1:18" ht="15.75" customHeight="1">
      <c r="A220" s="75"/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</row>
    <row r="221" spans="1:18" ht="15.75" customHeight="1">
      <c r="A221" s="75"/>
      <c r="B221" s="75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</row>
    <row r="222" spans="1:18" ht="15.75" customHeight="1">
      <c r="A222" s="75"/>
      <c r="B222" s="75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</row>
    <row r="223" spans="1:18" ht="15.75" customHeight="1">
      <c r="A223" s="75"/>
      <c r="B223" s="75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</row>
    <row r="224" spans="1:18" ht="15.75" customHeight="1">
      <c r="A224" s="75"/>
      <c r="B224" s="75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</row>
    <row r="225" spans="1:18" ht="15.75" customHeight="1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</row>
    <row r="226" spans="1:18" ht="15.75" customHeight="1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</row>
    <row r="227" spans="1:18" ht="15.75" customHeight="1">
      <c r="A227" s="75"/>
      <c r="B227" s="75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</row>
    <row r="228" spans="1:18" ht="15.75" customHeight="1">
      <c r="A228" s="75"/>
      <c r="B228" s="75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</row>
    <row r="229" spans="1:18" ht="15.75" customHeight="1">
      <c r="A229" s="75"/>
      <c r="B229" s="75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</row>
    <row r="230" spans="1:18" ht="15.75" customHeight="1">
      <c r="A230" s="75"/>
      <c r="B230" s="75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</row>
    <row r="231" spans="1:18" ht="15.75" customHeight="1">
      <c r="A231" s="75"/>
      <c r="B231" s="75"/>
      <c r="C231" s="75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</row>
    <row r="232" spans="1:18" ht="15.75" customHeight="1">
      <c r="A232" s="75"/>
      <c r="B232" s="75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</row>
    <row r="233" spans="1:18" ht="15.75" customHeight="1">
      <c r="A233" s="75"/>
      <c r="B233" s="75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</row>
    <row r="234" spans="1:18" ht="15.75" customHeight="1">
      <c r="A234" s="75"/>
      <c r="B234" s="75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</row>
    <row r="235" spans="1:18" ht="15.75" customHeight="1">
      <c r="A235" s="75"/>
      <c r="B235" s="75"/>
      <c r="C235" s="75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</row>
    <row r="236" spans="1:18" ht="15.75" customHeight="1">
      <c r="A236" s="75"/>
      <c r="B236" s="75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</row>
    <row r="237" spans="1:18" ht="15.75" customHeight="1">
      <c r="A237" s="75"/>
      <c r="B237" s="75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</row>
    <row r="238" spans="1:18" ht="15.75" customHeight="1">
      <c r="A238" s="75"/>
      <c r="B238" s="75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</row>
    <row r="239" spans="1:18" ht="15.75" customHeight="1">
      <c r="A239" s="75"/>
      <c r="B239" s="75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</row>
    <row r="240" spans="1:18" ht="15.75" customHeight="1">
      <c r="A240" s="75"/>
      <c r="B240" s="75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</row>
    <row r="241" spans="1:18" ht="15.75" customHeight="1">
      <c r="A241" s="75"/>
      <c r="B241" s="75"/>
      <c r="C241" s="75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</row>
    <row r="242" spans="1:18" ht="15.75" customHeight="1">
      <c r="A242" s="75"/>
      <c r="B242" s="75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</row>
    <row r="243" spans="1:18" ht="15.75" customHeight="1">
      <c r="A243" s="75"/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</row>
    <row r="244" spans="1:18" ht="15.75" customHeight="1">
      <c r="A244" s="75"/>
      <c r="B244" s="75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</row>
    <row r="245" spans="1:18" ht="15.75" customHeight="1">
      <c r="A245" s="75"/>
      <c r="B245" s="75"/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</row>
    <row r="246" spans="1:18" ht="15.75" customHeight="1">
      <c r="A246" s="75"/>
      <c r="B246" s="75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</row>
    <row r="247" spans="1:18" ht="15.75" customHeight="1">
      <c r="A247" s="75"/>
      <c r="B247" s="75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</row>
    <row r="248" spans="1:18" ht="15.75" customHeight="1">
      <c r="A248" s="75"/>
      <c r="B248" s="75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</row>
    <row r="249" spans="1:18" ht="15.75" customHeight="1">
      <c r="A249" s="75"/>
      <c r="B249" s="75"/>
      <c r="C249" s="75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</row>
    <row r="250" spans="1:18" ht="15.75" customHeight="1">
      <c r="A250" s="75"/>
      <c r="B250" s="75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</row>
    <row r="251" spans="1:18" ht="15.75" customHeight="1">
      <c r="A251" s="75"/>
      <c r="B251" s="75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</row>
    <row r="252" spans="1:18" ht="15.75" customHeight="1">
      <c r="A252" s="75"/>
      <c r="B252" s="75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</row>
    <row r="253" spans="1:18" ht="15.75" customHeight="1">
      <c r="A253" s="75"/>
      <c r="B253" s="75"/>
      <c r="C253" s="75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</row>
    <row r="254" spans="1:18" ht="15.75" customHeight="1">
      <c r="A254" s="75"/>
      <c r="B254" s="75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</row>
    <row r="255" spans="1:18" ht="15.75" customHeight="1">
      <c r="A255" s="75"/>
      <c r="B255" s="75"/>
      <c r="C255" s="75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</row>
    <row r="256" spans="1:18" ht="15.75" customHeight="1">
      <c r="A256" s="75"/>
      <c r="B256" s="75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</row>
    <row r="257" spans="1:18" ht="15.75" customHeight="1">
      <c r="A257" s="75"/>
      <c r="B257" s="75"/>
      <c r="C257" s="75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</row>
    <row r="258" spans="1:18" ht="15.75" customHeight="1">
      <c r="A258" s="75"/>
      <c r="B258" s="75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</row>
    <row r="259" spans="1:18" ht="15.75" customHeight="1">
      <c r="A259" s="75"/>
      <c r="B259" s="75"/>
      <c r="C259" s="75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</row>
    <row r="260" spans="1:18" ht="15.75" customHeight="1">
      <c r="A260" s="75"/>
      <c r="B260" s="75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</row>
    <row r="261" spans="1:18" ht="15.75" customHeight="1"/>
    <row r="262" spans="1:18" ht="15.75" customHeight="1"/>
    <row r="263" spans="1:18" ht="15.75" customHeight="1"/>
    <row r="264" spans="1:18" ht="15.75" customHeight="1"/>
    <row r="265" spans="1:18" ht="15.75" customHeight="1"/>
    <row r="266" spans="1:18" ht="15.75" customHeight="1"/>
    <row r="267" spans="1:18" ht="15.75" customHeight="1"/>
    <row r="268" spans="1:18" ht="15.75" customHeight="1"/>
    <row r="269" spans="1:18" ht="15.75" customHeight="1"/>
    <row r="270" spans="1:18" ht="15.75" customHeight="1"/>
    <row r="271" spans="1:18" ht="15.75" customHeight="1"/>
    <row r="272" spans="1:18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I7:J7"/>
    <mergeCell ref="I1:K1"/>
    <mergeCell ref="G7:H7"/>
  </mergeCells>
  <conditionalFormatting sqref="A9:H39">
    <cfRule type="expression" dxfId="29" priority="3">
      <formula>WEEKDAY($A9,2)&gt;5</formula>
    </cfRule>
  </conditionalFormatting>
  <conditionalFormatting sqref="A9:H39">
    <cfRule type="expression" dxfId="28" priority="4">
      <formula>COUNTIF($A$51:$A$60,$A9)&gt;0</formula>
    </cfRule>
  </conditionalFormatting>
  <conditionalFormatting sqref="F9:F39">
    <cfRule type="expression" dxfId="27" priority="5">
      <formula>WEEKDAY($A9,1)=2</formula>
    </cfRule>
  </conditionalFormatting>
  <conditionalFormatting sqref="I9:J39">
    <cfRule type="expression" dxfId="26" priority="1">
      <formula>WEEKDAY($A9,2)&gt;5</formula>
    </cfRule>
  </conditionalFormatting>
  <conditionalFormatting sqref="I9:J39">
    <cfRule type="expression" dxfId="25" priority="2">
      <formula>COUNTIF($A$51:$A$60,$A9)&gt;0</formula>
    </cfRule>
  </conditionalFormatting>
  <printOptions horizontalCentered="1" verticalCentered="1"/>
  <pageMargins left="0" right="0" top="0" bottom="0" header="0" footer="0"/>
  <pageSetup paperSize="9" orientation="landscape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>
          <x14:formula1>
            <xm:f>REF!$A$1:$A$10</xm:f>
          </x14:formula1>
          <xm:sqref>C9:C39</xm:sqref>
        </x14:dataValidation>
        <x14:dataValidation type="list" allowBlank="1">
          <x14:formula1>
            <xm:f>REF!$C$1:$C$34</xm:f>
          </x14:formula1>
          <xm:sqref>J9:J39 H9:H39</xm:sqref>
        </x14:dataValidation>
        <x14:dataValidation type="list" allowBlank="1">
          <x14:formula1>
            <xm:f>REF!$E$2:$E$13</xm:f>
          </x14:formula1>
          <xm:sqref>C1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5"/>
  <sheetViews>
    <sheetView tabSelected="1" workbookViewId="0">
      <selection activeCell="D1" sqref="D1"/>
    </sheetView>
  </sheetViews>
  <sheetFormatPr baseColWidth="10" defaultRowHeight="14.25"/>
  <cols>
    <col min="2" max="2" width="19.125" bestFit="1" customWidth="1"/>
  </cols>
  <sheetData>
    <row r="1" spans="1:4">
      <c r="A1" s="155">
        <f ca="1">$B$3</f>
        <v>2000001</v>
      </c>
      <c r="B1" s="155" t="str">
        <f ca="1">$B$4</f>
        <v>COUDE SAMI</v>
      </c>
      <c r="C1" s="154" t="e">
        <f>#REF!</f>
        <v>#REF!</v>
      </c>
      <c r="D1" s="153">
        <f ca="1">IFERROR(HLOOKUP(C1,INDIRECT("'"&amp;$BA1&amp;"'!K7:AK40"),34,0),0)</f>
        <v>0</v>
      </c>
    </row>
    <row r="2" spans="1:4">
      <c r="A2" s="155">
        <f t="shared" ref="A2:A27" ca="1" si="0">$B$3</f>
        <v>2000001</v>
      </c>
      <c r="B2" s="155" t="str">
        <f t="shared" ref="B2:B27" ca="1" si="1">$B$4</f>
        <v>COUDE SAMI</v>
      </c>
      <c r="C2" s="154" t="e">
        <f>#REF!</f>
        <v>#REF!</v>
      </c>
      <c r="D2" s="153">
        <f t="shared" ref="D2:D27" ca="1" si="2">IFERROR(HLOOKUP(C2,INDIRECT("'"&amp;$BA2&amp;"'!K7:AK40"),34,0),0)</f>
        <v>0</v>
      </c>
    </row>
    <row r="3" spans="1:4">
      <c r="A3" s="155">
        <f t="shared" ca="1" si="0"/>
        <v>2000001</v>
      </c>
      <c r="B3" s="155" t="str">
        <f t="shared" ca="1" si="1"/>
        <v>COUDE SAMI</v>
      </c>
      <c r="C3" s="154" t="e">
        <f>#REF!</f>
        <v>#REF!</v>
      </c>
      <c r="D3" s="153">
        <f t="shared" ca="1" si="2"/>
        <v>0</v>
      </c>
    </row>
    <row r="4" spans="1:4">
      <c r="A4" s="155">
        <f t="shared" ca="1" si="0"/>
        <v>2000001</v>
      </c>
      <c r="B4" s="155" t="str">
        <f t="shared" ca="1" si="1"/>
        <v>COUDE SAMI</v>
      </c>
      <c r="C4" s="154" t="e">
        <f>#REF!</f>
        <v>#REF!</v>
      </c>
      <c r="D4" s="153">
        <f t="shared" ca="1" si="2"/>
        <v>0</v>
      </c>
    </row>
    <row r="5" spans="1:4">
      <c r="A5" s="155">
        <f t="shared" ca="1" si="0"/>
        <v>2000001</v>
      </c>
      <c r="B5" s="155" t="str">
        <f t="shared" ca="1" si="1"/>
        <v>COUDE SAMI</v>
      </c>
      <c r="C5" s="154" t="e">
        <f>#REF!</f>
        <v>#REF!</v>
      </c>
      <c r="D5" s="153">
        <f t="shared" ca="1" si="2"/>
        <v>0</v>
      </c>
    </row>
    <row r="6" spans="1:4">
      <c r="A6" s="155">
        <f t="shared" ca="1" si="0"/>
        <v>2000001</v>
      </c>
      <c r="B6" s="155" t="str">
        <f t="shared" ca="1" si="1"/>
        <v>COUDE SAMI</v>
      </c>
      <c r="C6" s="154" t="e">
        <f>#REF!</f>
        <v>#REF!</v>
      </c>
      <c r="D6" s="153">
        <f t="shared" ca="1" si="2"/>
        <v>0</v>
      </c>
    </row>
    <row r="7" spans="1:4">
      <c r="A7" s="155">
        <f t="shared" ca="1" si="0"/>
        <v>2000001</v>
      </c>
      <c r="B7" s="155" t="str">
        <f t="shared" ca="1" si="1"/>
        <v>COUDE SAMI</v>
      </c>
      <c r="C7" s="154" t="e">
        <f>#REF!</f>
        <v>#REF!</v>
      </c>
      <c r="D7" s="153">
        <f t="shared" ca="1" si="2"/>
        <v>0</v>
      </c>
    </row>
    <row r="8" spans="1:4">
      <c r="A8" s="155">
        <f t="shared" ca="1" si="0"/>
        <v>2000001</v>
      </c>
      <c r="B8" s="155" t="str">
        <f t="shared" ca="1" si="1"/>
        <v>COUDE SAMI</v>
      </c>
      <c r="C8" s="154" t="e">
        <f>#REF!</f>
        <v>#REF!</v>
      </c>
      <c r="D8" s="153">
        <f t="shared" ca="1" si="2"/>
        <v>0</v>
      </c>
    </row>
    <row r="9" spans="1:4">
      <c r="A9" s="155">
        <f t="shared" ca="1" si="0"/>
        <v>2000001</v>
      </c>
      <c r="B9" s="155" t="str">
        <f t="shared" ca="1" si="1"/>
        <v>COUDE SAMI</v>
      </c>
      <c r="C9" s="154" t="e">
        <f>#REF!</f>
        <v>#REF!</v>
      </c>
      <c r="D9" s="153">
        <f t="shared" ca="1" si="2"/>
        <v>0</v>
      </c>
    </row>
    <row r="10" spans="1:4">
      <c r="A10" s="155">
        <f t="shared" ca="1" si="0"/>
        <v>2000001</v>
      </c>
      <c r="B10" s="155" t="str">
        <f t="shared" ca="1" si="1"/>
        <v>COUDE SAMI</v>
      </c>
      <c r="C10" s="154" t="e">
        <f>#REF!</f>
        <v>#REF!</v>
      </c>
      <c r="D10" s="153">
        <f t="shared" ca="1" si="2"/>
        <v>0</v>
      </c>
    </row>
    <row r="11" spans="1:4">
      <c r="A11" s="155">
        <f t="shared" ca="1" si="0"/>
        <v>2000001</v>
      </c>
      <c r="B11" s="155" t="str">
        <f t="shared" ca="1" si="1"/>
        <v>COUDE SAMI</v>
      </c>
      <c r="C11" s="154" t="e">
        <f>#REF!</f>
        <v>#REF!</v>
      </c>
      <c r="D11" s="153">
        <f t="shared" ca="1" si="2"/>
        <v>0</v>
      </c>
    </row>
    <row r="12" spans="1:4">
      <c r="A12" s="155">
        <f t="shared" ca="1" si="0"/>
        <v>2000001</v>
      </c>
      <c r="B12" s="155" t="str">
        <f t="shared" ca="1" si="1"/>
        <v>COUDE SAMI</v>
      </c>
      <c r="C12" s="154" t="e">
        <f>#REF!</f>
        <v>#REF!</v>
      </c>
      <c r="D12" s="153">
        <f t="shared" ca="1" si="2"/>
        <v>0</v>
      </c>
    </row>
    <row r="13" spans="1:4">
      <c r="A13" s="155">
        <f t="shared" ca="1" si="0"/>
        <v>2000001</v>
      </c>
      <c r="B13" s="155" t="str">
        <f t="shared" ca="1" si="1"/>
        <v>COUDE SAMI</v>
      </c>
      <c r="C13" s="154" t="e">
        <f>#REF!</f>
        <v>#REF!</v>
      </c>
      <c r="D13" s="153">
        <f t="shared" ca="1" si="2"/>
        <v>0</v>
      </c>
    </row>
    <row r="14" spans="1:4">
      <c r="A14" s="155">
        <f t="shared" ca="1" si="0"/>
        <v>2000001</v>
      </c>
      <c r="B14" s="155" t="str">
        <f t="shared" ca="1" si="1"/>
        <v>COUDE SAMI</v>
      </c>
      <c r="C14" s="154" t="e">
        <f>#REF!</f>
        <v>#REF!</v>
      </c>
      <c r="D14" s="153">
        <f t="shared" ca="1" si="2"/>
        <v>0</v>
      </c>
    </row>
    <row r="15" spans="1:4">
      <c r="A15" s="155">
        <f t="shared" ca="1" si="0"/>
        <v>2000001</v>
      </c>
      <c r="B15" s="155" t="str">
        <f t="shared" ca="1" si="1"/>
        <v>COUDE SAMI</v>
      </c>
      <c r="C15" s="154" t="e">
        <f>#REF!</f>
        <v>#REF!</v>
      </c>
      <c r="D15" s="153">
        <f t="shared" ca="1" si="2"/>
        <v>0</v>
      </c>
    </row>
    <row r="16" spans="1:4">
      <c r="A16" s="155">
        <f t="shared" ca="1" si="0"/>
        <v>2000001</v>
      </c>
      <c r="B16" s="155" t="str">
        <f t="shared" ca="1" si="1"/>
        <v>COUDE SAMI</v>
      </c>
      <c r="C16" s="154" t="e">
        <f>#REF!</f>
        <v>#REF!</v>
      </c>
      <c r="D16" s="153">
        <f t="shared" ca="1" si="2"/>
        <v>0</v>
      </c>
    </row>
    <row r="17" spans="1:4">
      <c r="A17" s="155">
        <f t="shared" ca="1" si="0"/>
        <v>2000001</v>
      </c>
      <c r="B17" s="155" t="str">
        <f t="shared" ca="1" si="1"/>
        <v>COUDE SAMI</v>
      </c>
      <c r="C17" s="154" t="e">
        <f>#REF!</f>
        <v>#REF!</v>
      </c>
      <c r="D17" s="153">
        <f t="shared" ca="1" si="2"/>
        <v>0</v>
      </c>
    </row>
    <row r="18" spans="1:4">
      <c r="A18" s="155">
        <f t="shared" ca="1" si="0"/>
        <v>2000001</v>
      </c>
      <c r="B18" s="155" t="str">
        <f t="shared" ca="1" si="1"/>
        <v>COUDE SAMI</v>
      </c>
      <c r="C18" s="154" t="e">
        <f>#REF!</f>
        <v>#REF!</v>
      </c>
      <c r="D18" s="153">
        <f t="shared" ca="1" si="2"/>
        <v>0</v>
      </c>
    </row>
    <row r="19" spans="1:4">
      <c r="A19" s="155">
        <f t="shared" ca="1" si="0"/>
        <v>2000001</v>
      </c>
      <c r="B19" s="155" t="str">
        <f t="shared" ca="1" si="1"/>
        <v>COUDE SAMI</v>
      </c>
      <c r="C19" s="154" t="e">
        <f>#REF!</f>
        <v>#REF!</v>
      </c>
      <c r="D19" s="153">
        <f t="shared" ca="1" si="2"/>
        <v>0</v>
      </c>
    </row>
    <row r="20" spans="1:4">
      <c r="A20" s="155">
        <f t="shared" ca="1" si="0"/>
        <v>2000001</v>
      </c>
      <c r="B20" s="155" t="str">
        <f t="shared" ca="1" si="1"/>
        <v>COUDE SAMI</v>
      </c>
      <c r="C20" s="154" t="e">
        <f>#REF!</f>
        <v>#REF!</v>
      </c>
      <c r="D20" s="153">
        <f t="shared" ca="1" si="2"/>
        <v>0</v>
      </c>
    </row>
    <row r="21" spans="1:4">
      <c r="A21" s="155">
        <f t="shared" ca="1" si="0"/>
        <v>2000001</v>
      </c>
      <c r="B21" s="155" t="str">
        <f t="shared" ca="1" si="1"/>
        <v>COUDE SAMI</v>
      </c>
      <c r="C21" s="154" t="e">
        <f>#REF!</f>
        <v>#REF!</v>
      </c>
      <c r="D21" s="153">
        <f t="shared" ca="1" si="2"/>
        <v>0</v>
      </c>
    </row>
    <row r="22" spans="1:4">
      <c r="A22" s="155">
        <f t="shared" ca="1" si="0"/>
        <v>2000001</v>
      </c>
      <c r="B22" s="155" t="str">
        <f t="shared" ca="1" si="1"/>
        <v>COUDE SAMI</v>
      </c>
      <c r="C22" s="154" t="e">
        <f>#REF!</f>
        <v>#REF!</v>
      </c>
      <c r="D22" s="153">
        <f t="shared" ca="1" si="2"/>
        <v>0</v>
      </c>
    </row>
    <row r="23" spans="1:4">
      <c r="A23" s="155">
        <f t="shared" ca="1" si="0"/>
        <v>2000001</v>
      </c>
      <c r="B23" s="155" t="str">
        <f t="shared" ca="1" si="1"/>
        <v>COUDE SAMI</v>
      </c>
      <c r="C23" s="154" t="e">
        <f>#REF!</f>
        <v>#REF!</v>
      </c>
      <c r="D23" s="153">
        <f t="shared" ca="1" si="2"/>
        <v>0</v>
      </c>
    </row>
    <row r="24" spans="1:4">
      <c r="A24" s="155">
        <f t="shared" ca="1" si="0"/>
        <v>2000001</v>
      </c>
      <c r="B24" s="155" t="str">
        <f t="shared" ca="1" si="1"/>
        <v>COUDE SAMI</v>
      </c>
      <c r="C24" s="154" t="e">
        <f>#REF!</f>
        <v>#REF!</v>
      </c>
      <c r="D24" s="153">
        <f t="shared" ca="1" si="2"/>
        <v>0</v>
      </c>
    </row>
    <row r="25" spans="1:4">
      <c r="A25" s="155">
        <f t="shared" ca="1" si="0"/>
        <v>2000001</v>
      </c>
      <c r="B25" s="155" t="str">
        <f t="shared" ca="1" si="1"/>
        <v>COUDE SAMI</v>
      </c>
      <c r="C25" s="154" t="e">
        <f>#REF!</f>
        <v>#REF!</v>
      </c>
      <c r="D25" s="153">
        <f t="shared" ca="1" si="2"/>
        <v>0</v>
      </c>
    </row>
    <row r="26" spans="1:4">
      <c r="A26" s="155">
        <f t="shared" ca="1" si="0"/>
        <v>2000001</v>
      </c>
      <c r="B26" s="155" t="str">
        <f t="shared" ca="1" si="1"/>
        <v>COUDE SAMI</v>
      </c>
      <c r="C26" s="154" t="e">
        <f>#REF!</f>
        <v>#REF!</v>
      </c>
      <c r="D26" s="153">
        <f t="shared" ca="1" si="2"/>
        <v>0</v>
      </c>
    </row>
    <row r="27" spans="1:4">
      <c r="A27" s="155">
        <f t="shared" ca="1" si="0"/>
        <v>2000001</v>
      </c>
      <c r="B27" s="155" t="str">
        <f t="shared" ca="1" si="1"/>
        <v>COUDE SAMI</v>
      </c>
      <c r="C27" s="154" t="e">
        <f>#REF!</f>
        <v>#REF!</v>
      </c>
      <c r="D27" s="153">
        <f t="shared" ca="1" si="2"/>
        <v>0</v>
      </c>
    </row>
    <row r="28" spans="1:4">
      <c r="A28" s="155">
        <f ca="1">$B$3</f>
        <v>2000002</v>
      </c>
      <c r="B28" s="155" t="str">
        <f ca="1">$B$4</f>
        <v>DA SILVA MARC</v>
      </c>
      <c r="C28" s="154" t="e">
        <f>#REF!</f>
        <v>#REF!</v>
      </c>
      <c r="D28" s="153">
        <f ca="1">IFERROR(HLOOKUP(C28,INDIRECT("'"&amp;$BA28&amp;"'!K7:AK40"),34,0),0)</f>
        <v>0</v>
      </c>
    </row>
    <row r="29" spans="1:4">
      <c r="A29" s="155">
        <f t="shared" ref="A29:A54" ca="1" si="3">$B$3</f>
        <v>2000002</v>
      </c>
      <c r="B29" s="155" t="str">
        <f t="shared" ref="B29:B54" ca="1" si="4">$B$4</f>
        <v>DA SILVA MARC</v>
      </c>
      <c r="C29" s="154" t="e">
        <f>#REF!</f>
        <v>#REF!</v>
      </c>
      <c r="D29" s="153">
        <f t="shared" ref="D29:D54" ca="1" si="5">IFERROR(HLOOKUP(C29,INDIRECT("'"&amp;$BA29&amp;"'!K7:AK40"),34,0),0)</f>
        <v>0</v>
      </c>
    </row>
    <row r="30" spans="1:4">
      <c r="A30" s="155">
        <f t="shared" ca="1" si="3"/>
        <v>2000002</v>
      </c>
      <c r="B30" s="155" t="str">
        <f t="shared" ca="1" si="4"/>
        <v>DA SILVA MARC</v>
      </c>
      <c r="C30" s="154" t="e">
        <f>#REF!</f>
        <v>#REF!</v>
      </c>
      <c r="D30" s="153">
        <f t="shared" ca="1" si="5"/>
        <v>0</v>
      </c>
    </row>
    <row r="31" spans="1:4">
      <c r="A31" s="155">
        <f t="shared" ca="1" si="3"/>
        <v>2000002</v>
      </c>
      <c r="B31" s="155" t="str">
        <f t="shared" ca="1" si="4"/>
        <v>DA SILVA MARC</v>
      </c>
      <c r="C31" s="154" t="e">
        <f>#REF!</f>
        <v>#REF!</v>
      </c>
      <c r="D31" s="153">
        <f t="shared" ca="1" si="5"/>
        <v>0</v>
      </c>
    </row>
    <row r="32" spans="1:4">
      <c r="A32" s="155">
        <f t="shared" ca="1" si="3"/>
        <v>2000002</v>
      </c>
      <c r="B32" s="155" t="str">
        <f t="shared" ca="1" si="4"/>
        <v>DA SILVA MARC</v>
      </c>
      <c r="C32" s="154" t="e">
        <f>#REF!</f>
        <v>#REF!</v>
      </c>
      <c r="D32" s="153">
        <f t="shared" ca="1" si="5"/>
        <v>0</v>
      </c>
    </row>
    <row r="33" spans="1:4">
      <c r="A33" s="155">
        <f t="shared" ca="1" si="3"/>
        <v>2000002</v>
      </c>
      <c r="B33" s="155" t="str">
        <f t="shared" ca="1" si="4"/>
        <v>DA SILVA MARC</v>
      </c>
      <c r="C33" s="154" t="e">
        <f>#REF!</f>
        <v>#REF!</v>
      </c>
      <c r="D33" s="153">
        <f t="shared" ca="1" si="5"/>
        <v>0</v>
      </c>
    </row>
    <row r="34" spans="1:4">
      <c r="A34" s="155">
        <f t="shared" ca="1" si="3"/>
        <v>2000002</v>
      </c>
      <c r="B34" s="155" t="str">
        <f t="shared" ca="1" si="4"/>
        <v>DA SILVA MARC</v>
      </c>
      <c r="C34" s="154" t="e">
        <f>#REF!</f>
        <v>#REF!</v>
      </c>
      <c r="D34" s="153">
        <f t="shared" ca="1" si="5"/>
        <v>0</v>
      </c>
    </row>
    <row r="35" spans="1:4">
      <c r="A35" s="155">
        <f t="shared" ca="1" si="3"/>
        <v>2000002</v>
      </c>
      <c r="B35" s="155" t="str">
        <f t="shared" ca="1" si="4"/>
        <v>DA SILVA MARC</v>
      </c>
      <c r="C35" s="154" t="e">
        <f>#REF!</f>
        <v>#REF!</v>
      </c>
      <c r="D35" s="153">
        <f t="shared" ca="1" si="5"/>
        <v>0</v>
      </c>
    </row>
    <row r="36" spans="1:4">
      <c r="A36" s="155">
        <f t="shared" ca="1" si="3"/>
        <v>2000002</v>
      </c>
      <c r="B36" s="155" t="str">
        <f t="shared" ca="1" si="4"/>
        <v>DA SILVA MARC</v>
      </c>
      <c r="C36" s="154" t="e">
        <f>#REF!</f>
        <v>#REF!</v>
      </c>
      <c r="D36" s="153">
        <f t="shared" ca="1" si="5"/>
        <v>0</v>
      </c>
    </row>
    <row r="37" spans="1:4">
      <c r="A37" s="155">
        <f t="shared" ca="1" si="3"/>
        <v>2000002</v>
      </c>
      <c r="B37" s="155" t="str">
        <f t="shared" ca="1" si="4"/>
        <v>DA SILVA MARC</v>
      </c>
      <c r="C37" s="154" t="e">
        <f>#REF!</f>
        <v>#REF!</v>
      </c>
      <c r="D37" s="153">
        <f t="shared" ca="1" si="5"/>
        <v>0</v>
      </c>
    </row>
    <row r="38" spans="1:4">
      <c r="A38" s="155">
        <f t="shared" ca="1" si="3"/>
        <v>2000002</v>
      </c>
      <c r="B38" s="155" t="str">
        <f t="shared" ca="1" si="4"/>
        <v>DA SILVA MARC</v>
      </c>
      <c r="C38" s="154" t="e">
        <f>#REF!</f>
        <v>#REF!</v>
      </c>
      <c r="D38" s="153">
        <f t="shared" ca="1" si="5"/>
        <v>0</v>
      </c>
    </row>
    <row r="39" spans="1:4">
      <c r="A39" s="155">
        <f t="shared" ca="1" si="3"/>
        <v>2000002</v>
      </c>
      <c r="B39" s="155" t="str">
        <f t="shared" ca="1" si="4"/>
        <v>DA SILVA MARC</v>
      </c>
      <c r="C39" s="154" t="e">
        <f>#REF!</f>
        <v>#REF!</v>
      </c>
      <c r="D39" s="153">
        <f t="shared" ca="1" si="5"/>
        <v>0</v>
      </c>
    </row>
    <row r="40" spans="1:4">
      <c r="A40" s="155">
        <f t="shared" ca="1" si="3"/>
        <v>2000002</v>
      </c>
      <c r="B40" s="155" t="str">
        <f t="shared" ca="1" si="4"/>
        <v>DA SILVA MARC</v>
      </c>
      <c r="C40" s="154" t="e">
        <f>#REF!</f>
        <v>#REF!</v>
      </c>
      <c r="D40" s="153">
        <f t="shared" ca="1" si="5"/>
        <v>0</v>
      </c>
    </row>
    <row r="41" spans="1:4">
      <c r="A41" s="155">
        <f t="shared" ca="1" si="3"/>
        <v>2000002</v>
      </c>
      <c r="B41" s="155" t="str">
        <f t="shared" ca="1" si="4"/>
        <v>DA SILVA MARC</v>
      </c>
      <c r="C41" s="154" t="e">
        <f>#REF!</f>
        <v>#REF!</v>
      </c>
      <c r="D41" s="153">
        <f t="shared" ca="1" si="5"/>
        <v>0</v>
      </c>
    </row>
    <row r="42" spans="1:4">
      <c r="A42" s="155">
        <f t="shared" ca="1" si="3"/>
        <v>2000002</v>
      </c>
      <c r="B42" s="155" t="str">
        <f t="shared" ca="1" si="4"/>
        <v>DA SILVA MARC</v>
      </c>
      <c r="C42" s="154" t="e">
        <f>#REF!</f>
        <v>#REF!</v>
      </c>
      <c r="D42" s="153">
        <f t="shared" ca="1" si="5"/>
        <v>0</v>
      </c>
    </row>
    <row r="43" spans="1:4">
      <c r="A43" s="155">
        <f t="shared" ca="1" si="3"/>
        <v>2000002</v>
      </c>
      <c r="B43" s="155" t="str">
        <f t="shared" ca="1" si="4"/>
        <v>DA SILVA MARC</v>
      </c>
      <c r="C43" s="154" t="e">
        <f>#REF!</f>
        <v>#REF!</v>
      </c>
      <c r="D43" s="153">
        <f t="shared" ca="1" si="5"/>
        <v>0</v>
      </c>
    </row>
    <row r="44" spans="1:4">
      <c r="A44" s="155">
        <f t="shared" ca="1" si="3"/>
        <v>2000002</v>
      </c>
      <c r="B44" s="155" t="str">
        <f t="shared" ca="1" si="4"/>
        <v>DA SILVA MARC</v>
      </c>
      <c r="C44" s="154" t="e">
        <f>#REF!</f>
        <v>#REF!</v>
      </c>
      <c r="D44" s="153">
        <f t="shared" ca="1" si="5"/>
        <v>0</v>
      </c>
    </row>
    <row r="45" spans="1:4">
      <c r="A45" s="155">
        <f t="shared" ca="1" si="3"/>
        <v>2000002</v>
      </c>
      <c r="B45" s="155" t="str">
        <f t="shared" ca="1" si="4"/>
        <v>DA SILVA MARC</v>
      </c>
      <c r="C45" s="154" t="e">
        <f>#REF!</f>
        <v>#REF!</v>
      </c>
      <c r="D45" s="153">
        <f t="shared" ca="1" si="5"/>
        <v>0</v>
      </c>
    </row>
    <row r="46" spans="1:4">
      <c r="A46" s="155">
        <f t="shared" ca="1" si="3"/>
        <v>2000002</v>
      </c>
      <c r="B46" s="155" t="str">
        <f t="shared" ca="1" si="4"/>
        <v>DA SILVA MARC</v>
      </c>
      <c r="C46" s="154" t="e">
        <f>#REF!</f>
        <v>#REF!</v>
      </c>
      <c r="D46" s="153">
        <f t="shared" ca="1" si="5"/>
        <v>0</v>
      </c>
    </row>
    <row r="47" spans="1:4">
      <c r="A47" s="155">
        <f t="shared" ca="1" si="3"/>
        <v>2000002</v>
      </c>
      <c r="B47" s="155" t="str">
        <f t="shared" ca="1" si="4"/>
        <v>DA SILVA MARC</v>
      </c>
      <c r="C47" s="154" t="e">
        <f>#REF!</f>
        <v>#REF!</v>
      </c>
      <c r="D47" s="153">
        <f t="shared" ca="1" si="5"/>
        <v>0</v>
      </c>
    </row>
    <row r="48" spans="1:4">
      <c r="A48" s="155">
        <f t="shared" ca="1" si="3"/>
        <v>2000002</v>
      </c>
      <c r="B48" s="155" t="str">
        <f t="shared" ca="1" si="4"/>
        <v>DA SILVA MARC</v>
      </c>
      <c r="C48" s="154" t="e">
        <f>#REF!</f>
        <v>#REF!</v>
      </c>
      <c r="D48" s="153">
        <f t="shared" ca="1" si="5"/>
        <v>0</v>
      </c>
    </row>
    <row r="49" spans="1:4">
      <c r="A49" s="155">
        <f t="shared" ca="1" si="3"/>
        <v>2000002</v>
      </c>
      <c r="B49" s="155" t="str">
        <f t="shared" ca="1" si="4"/>
        <v>DA SILVA MARC</v>
      </c>
      <c r="C49" s="154" t="e">
        <f>#REF!</f>
        <v>#REF!</v>
      </c>
      <c r="D49" s="153">
        <f t="shared" ca="1" si="5"/>
        <v>0</v>
      </c>
    </row>
    <row r="50" spans="1:4">
      <c r="A50" s="155">
        <f t="shared" ca="1" si="3"/>
        <v>2000002</v>
      </c>
      <c r="B50" s="155" t="str">
        <f t="shared" ca="1" si="4"/>
        <v>DA SILVA MARC</v>
      </c>
      <c r="C50" s="154" t="e">
        <f>#REF!</f>
        <v>#REF!</v>
      </c>
      <c r="D50" s="153">
        <f t="shared" ca="1" si="5"/>
        <v>0</v>
      </c>
    </row>
    <row r="51" spans="1:4">
      <c r="A51" s="155">
        <f t="shared" ca="1" si="3"/>
        <v>2000002</v>
      </c>
      <c r="B51" s="155" t="str">
        <f t="shared" ca="1" si="4"/>
        <v>DA SILVA MARC</v>
      </c>
      <c r="C51" s="154" t="e">
        <f>#REF!</f>
        <v>#REF!</v>
      </c>
      <c r="D51" s="153">
        <f t="shared" ca="1" si="5"/>
        <v>0</v>
      </c>
    </row>
    <row r="52" spans="1:4">
      <c r="A52" s="155">
        <f t="shared" ca="1" si="3"/>
        <v>2000002</v>
      </c>
      <c r="B52" s="155" t="str">
        <f t="shared" ca="1" si="4"/>
        <v>DA SILVA MARC</v>
      </c>
      <c r="C52" s="154" t="e">
        <f>#REF!</f>
        <v>#REF!</v>
      </c>
      <c r="D52" s="153">
        <f t="shared" ca="1" si="5"/>
        <v>0</v>
      </c>
    </row>
    <row r="53" spans="1:4">
      <c r="A53" s="155">
        <f t="shared" ca="1" si="3"/>
        <v>2000002</v>
      </c>
      <c r="B53" s="155" t="str">
        <f t="shared" ca="1" si="4"/>
        <v>DA SILVA MARC</v>
      </c>
      <c r="C53" s="154" t="e">
        <f>#REF!</f>
        <v>#REF!</v>
      </c>
      <c r="D53" s="153">
        <f t="shared" ca="1" si="5"/>
        <v>0</v>
      </c>
    </row>
    <row r="54" spans="1:4">
      <c r="A54" s="155">
        <f t="shared" ca="1" si="3"/>
        <v>2000002</v>
      </c>
      <c r="B54" s="155" t="str">
        <f t="shared" ca="1" si="4"/>
        <v>DA SILVA MARC</v>
      </c>
      <c r="C54" s="154" t="e">
        <f>#REF!</f>
        <v>#REF!</v>
      </c>
      <c r="D54" s="153">
        <f t="shared" ca="1" si="5"/>
        <v>0</v>
      </c>
    </row>
    <row r="55" spans="1:4">
      <c r="A55" s="155">
        <f ca="1">$B$3</f>
        <v>2000005</v>
      </c>
      <c r="B55" s="155" t="str">
        <f ca="1">$B$4</f>
        <v>MARTINS NATHALIE</v>
      </c>
      <c r="C55" s="154" t="e">
        <f>#REF!</f>
        <v>#REF!</v>
      </c>
      <c r="D55" s="153">
        <f ca="1">IFERROR(HLOOKUP(C55,INDIRECT("'"&amp;$BA55&amp;"'!K7:AK40"),34,0),0)</f>
        <v>0</v>
      </c>
    </row>
    <row r="56" spans="1:4">
      <c r="A56" s="155">
        <f t="shared" ref="A56:A81" ca="1" si="6">$B$3</f>
        <v>2000005</v>
      </c>
      <c r="B56" s="155" t="str">
        <f t="shared" ref="B56:B81" ca="1" si="7">$B$4</f>
        <v>MARTINS NATHALIE</v>
      </c>
      <c r="C56" s="154" t="e">
        <f>#REF!</f>
        <v>#REF!</v>
      </c>
      <c r="D56" s="153">
        <f t="shared" ref="D56:D81" ca="1" si="8">IFERROR(HLOOKUP(C56,INDIRECT("'"&amp;$BA56&amp;"'!K7:AK40"),34,0),0)</f>
        <v>0</v>
      </c>
    </row>
    <row r="57" spans="1:4">
      <c r="A57" s="155">
        <f t="shared" ca="1" si="6"/>
        <v>2000005</v>
      </c>
      <c r="B57" s="155" t="str">
        <f t="shared" ca="1" si="7"/>
        <v>MARTINS NATHALIE</v>
      </c>
      <c r="C57" s="154" t="e">
        <f>#REF!</f>
        <v>#REF!</v>
      </c>
      <c r="D57" s="153">
        <f t="shared" ca="1" si="8"/>
        <v>0</v>
      </c>
    </row>
    <row r="58" spans="1:4">
      <c r="A58" s="155">
        <f t="shared" ca="1" si="6"/>
        <v>2000005</v>
      </c>
      <c r="B58" s="155" t="str">
        <f t="shared" ca="1" si="7"/>
        <v>MARTINS NATHALIE</v>
      </c>
      <c r="C58" s="154" t="e">
        <f>#REF!</f>
        <v>#REF!</v>
      </c>
      <c r="D58" s="153">
        <f t="shared" ca="1" si="8"/>
        <v>0</v>
      </c>
    </row>
    <row r="59" spans="1:4">
      <c r="A59" s="155">
        <f t="shared" ca="1" si="6"/>
        <v>2000005</v>
      </c>
      <c r="B59" s="155" t="str">
        <f t="shared" ca="1" si="7"/>
        <v>MARTINS NATHALIE</v>
      </c>
      <c r="C59" s="154" t="e">
        <f>#REF!</f>
        <v>#REF!</v>
      </c>
      <c r="D59" s="153">
        <f t="shared" ca="1" si="8"/>
        <v>0</v>
      </c>
    </row>
    <row r="60" spans="1:4">
      <c r="A60" s="155">
        <f t="shared" ca="1" si="6"/>
        <v>2000005</v>
      </c>
      <c r="B60" s="155" t="str">
        <f t="shared" ca="1" si="7"/>
        <v>MARTINS NATHALIE</v>
      </c>
      <c r="C60" s="154" t="e">
        <f>#REF!</f>
        <v>#REF!</v>
      </c>
      <c r="D60" s="153">
        <f t="shared" ca="1" si="8"/>
        <v>0</v>
      </c>
    </row>
    <row r="61" spans="1:4">
      <c r="A61" s="155">
        <f t="shared" ca="1" si="6"/>
        <v>2000005</v>
      </c>
      <c r="B61" s="155" t="str">
        <f t="shared" ca="1" si="7"/>
        <v>MARTINS NATHALIE</v>
      </c>
      <c r="C61" s="154" t="e">
        <f>#REF!</f>
        <v>#REF!</v>
      </c>
      <c r="D61" s="153">
        <f t="shared" ca="1" si="8"/>
        <v>0</v>
      </c>
    </row>
    <row r="62" spans="1:4">
      <c r="A62" s="155">
        <f t="shared" ca="1" si="6"/>
        <v>2000005</v>
      </c>
      <c r="B62" s="155" t="str">
        <f t="shared" ca="1" si="7"/>
        <v>MARTINS NATHALIE</v>
      </c>
      <c r="C62" s="154" t="e">
        <f>#REF!</f>
        <v>#REF!</v>
      </c>
      <c r="D62" s="153">
        <f t="shared" ca="1" si="8"/>
        <v>0</v>
      </c>
    </row>
    <row r="63" spans="1:4">
      <c r="A63" s="155">
        <f t="shared" ca="1" si="6"/>
        <v>2000005</v>
      </c>
      <c r="B63" s="155" t="str">
        <f t="shared" ca="1" si="7"/>
        <v>MARTINS NATHALIE</v>
      </c>
      <c r="C63" s="154" t="e">
        <f>#REF!</f>
        <v>#REF!</v>
      </c>
      <c r="D63" s="153">
        <f t="shared" ca="1" si="8"/>
        <v>0</v>
      </c>
    </row>
    <row r="64" spans="1:4">
      <c r="A64" s="155">
        <f t="shared" ca="1" si="6"/>
        <v>2000005</v>
      </c>
      <c r="B64" s="155" t="str">
        <f t="shared" ca="1" si="7"/>
        <v>MARTINS NATHALIE</v>
      </c>
      <c r="C64" s="154" t="e">
        <f>#REF!</f>
        <v>#REF!</v>
      </c>
      <c r="D64" s="153">
        <f t="shared" ca="1" si="8"/>
        <v>0</v>
      </c>
    </row>
    <row r="65" spans="1:4">
      <c r="A65" s="155">
        <f t="shared" ca="1" si="6"/>
        <v>2000005</v>
      </c>
      <c r="B65" s="155" t="str">
        <f t="shared" ca="1" si="7"/>
        <v>MARTINS NATHALIE</v>
      </c>
      <c r="C65" s="154" t="e">
        <f>#REF!</f>
        <v>#REF!</v>
      </c>
      <c r="D65" s="153">
        <f t="shared" ca="1" si="8"/>
        <v>0</v>
      </c>
    </row>
    <row r="66" spans="1:4">
      <c r="A66" s="155">
        <f t="shared" ca="1" si="6"/>
        <v>2000005</v>
      </c>
      <c r="B66" s="155" t="str">
        <f t="shared" ca="1" si="7"/>
        <v>MARTINS NATHALIE</v>
      </c>
      <c r="C66" s="154" t="e">
        <f>#REF!</f>
        <v>#REF!</v>
      </c>
      <c r="D66" s="153">
        <f t="shared" ca="1" si="8"/>
        <v>0</v>
      </c>
    </row>
    <row r="67" spans="1:4">
      <c r="A67" s="155">
        <f t="shared" ca="1" si="6"/>
        <v>2000005</v>
      </c>
      <c r="B67" s="155" t="str">
        <f t="shared" ca="1" si="7"/>
        <v>MARTINS NATHALIE</v>
      </c>
      <c r="C67" s="154" t="e">
        <f>#REF!</f>
        <v>#REF!</v>
      </c>
      <c r="D67" s="153">
        <f t="shared" ca="1" si="8"/>
        <v>0</v>
      </c>
    </row>
    <row r="68" spans="1:4">
      <c r="A68" s="155">
        <f t="shared" ca="1" si="6"/>
        <v>2000005</v>
      </c>
      <c r="B68" s="155" t="str">
        <f t="shared" ca="1" si="7"/>
        <v>MARTINS NATHALIE</v>
      </c>
      <c r="C68" s="154" t="e">
        <f>#REF!</f>
        <v>#REF!</v>
      </c>
      <c r="D68" s="153">
        <f t="shared" ca="1" si="8"/>
        <v>0</v>
      </c>
    </row>
    <row r="69" spans="1:4">
      <c r="A69" s="155">
        <f t="shared" ca="1" si="6"/>
        <v>2000005</v>
      </c>
      <c r="B69" s="155" t="str">
        <f t="shared" ca="1" si="7"/>
        <v>MARTINS NATHALIE</v>
      </c>
      <c r="C69" s="154" t="e">
        <f>#REF!</f>
        <v>#REF!</v>
      </c>
      <c r="D69" s="153">
        <f t="shared" ca="1" si="8"/>
        <v>0</v>
      </c>
    </row>
    <row r="70" spans="1:4">
      <c r="A70" s="155">
        <f t="shared" ca="1" si="6"/>
        <v>2000005</v>
      </c>
      <c r="B70" s="155" t="str">
        <f t="shared" ca="1" si="7"/>
        <v>MARTINS NATHALIE</v>
      </c>
      <c r="C70" s="154" t="e">
        <f>#REF!</f>
        <v>#REF!</v>
      </c>
      <c r="D70" s="153">
        <f t="shared" ca="1" si="8"/>
        <v>0</v>
      </c>
    </row>
    <row r="71" spans="1:4">
      <c r="A71" s="155">
        <f t="shared" ca="1" si="6"/>
        <v>2000005</v>
      </c>
      <c r="B71" s="155" t="str">
        <f t="shared" ca="1" si="7"/>
        <v>MARTINS NATHALIE</v>
      </c>
      <c r="C71" s="154" t="e">
        <f>#REF!</f>
        <v>#REF!</v>
      </c>
      <c r="D71" s="153">
        <f t="shared" ca="1" si="8"/>
        <v>0</v>
      </c>
    </row>
    <row r="72" spans="1:4">
      <c r="A72" s="155">
        <f t="shared" ca="1" si="6"/>
        <v>2000005</v>
      </c>
      <c r="B72" s="155" t="str">
        <f t="shared" ca="1" si="7"/>
        <v>MARTINS NATHALIE</v>
      </c>
      <c r="C72" s="154" t="e">
        <f>#REF!</f>
        <v>#REF!</v>
      </c>
      <c r="D72" s="153">
        <f t="shared" ca="1" si="8"/>
        <v>0</v>
      </c>
    </row>
    <row r="73" spans="1:4">
      <c r="A73" s="155">
        <f t="shared" ca="1" si="6"/>
        <v>2000005</v>
      </c>
      <c r="B73" s="155" t="str">
        <f t="shared" ca="1" si="7"/>
        <v>MARTINS NATHALIE</v>
      </c>
      <c r="C73" s="154" t="e">
        <f>#REF!</f>
        <v>#REF!</v>
      </c>
      <c r="D73" s="153">
        <f t="shared" ca="1" si="8"/>
        <v>0</v>
      </c>
    </row>
    <row r="74" spans="1:4">
      <c r="A74" s="155">
        <f t="shared" ca="1" si="6"/>
        <v>2000005</v>
      </c>
      <c r="B74" s="155" t="str">
        <f t="shared" ca="1" si="7"/>
        <v>MARTINS NATHALIE</v>
      </c>
      <c r="C74" s="154" t="e">
        <f>#REF!</f>
        <v>#REF!</v>
      </c>
      <c r="D74" s="153">
        <f t="shared" ca="1" si="8"/>
        <v>0</v>
      </c>
    </row>
    <row r="75" spans="1:4">
      <c r="A75" s="155">
        <f t="shared" ca="1" si="6"/>
        <v>2000005</v>
      </c>
      <c r="B75" s="155" t="str">
        <f t="shared" ca="1" si="7"/>
        <v>MARTINS NATHALIE</v>
      </c>
      <c r="C75" s="154" t="e">
        <f>#REF!</f>
        <v>#REF!</v>
      </c>
      <c r="D75" s="153">
        <f t="shared" ca="1" si="8"/>
        <v>0</v>
      </c>
    </row>
    <row r="76" spans="1:4">
      <c r="A76" s="155">
        <f t="shared" ca="1" si="6"/>
        <v>2000005</v>
      </c>
      <c r="B76" s="155" t="str">
        <f t="shared" ca="1" si="7"/>
        <v>MARTINS NATHALIE</v>
      </c>
      <c r="C76" s="154" t="e">
        <f>#REF!</f>
        <v>#REF!</v>
      </c>
      <c r="D76" s="153">
        <f t="shared" ca="1" si="8"/>
        <v>0</v>
      </c>
    </row>
    <row r="77" spans="1:4">
      <c r="A77" s="155">
        <f t="shared" ca="1" si="6"/>
        <v>2000005</v>
      </c>
      <c r="B77" s="155" t="str">
        <f t="shared" ca="1" si="7"/>
        <v>MARTINS NATHALIE</v>
      </c>
      <c r="C77" s="154" t="e">
        <f>#REF!</f>
        <v>#REF!</v>
      </c>
      <c r="D77" s="153">
        <f t="shared" ca="1" si="8"/>
        <v>0</v>
      </c>
    </row>
    <row r="78" spans="1:4">
      <c r="A78" s="155">
        <f t="shared" ca="1" si="6"/>
        <v>2000005</v>
      </c>
      <c r="B78" s="155" t="str">
        <f t="shared" ca="1" si="7"/>
        <v>MARTINS NATHALIE</v>
      </c>
      <c r="C78" s="154" t="e">
        <f>#REF!</f>
        <v>#REF!</v>
      </c>
      <c r="D78" s="153">
        <f t="shared" ca="1" si="8"/>
        <v>0</v>
      </c>
    </row>
    <row r="79" spans="1:4">
      <c r="A79" s="155">
        <f t="shared" ca="1" si="6"/>
        <v>2000005</v>
      </c>
      <c r="B79" s="155" t="str">
        <f t="shared" ca="1" si="7"/>
        <v>MARTINS NATHALIE</v>
      </c>
      <c r="C79" s="154" t="e">
        <f>#REF!</f>
        <v>#REF!</v>
      </c>
      <c r="D79" s="153">
        <f t="shared" ca="1" si="8"/>
        <v>0</v>
      </c>
    </row>
    <row r="80" spans="1:4">
      <c r="A80" s="155">
        <f t="shared" ca="1" si="6"/>
        <v>2000005</v>
      </c>
      <c r="B80" s="155" t="str">
        <f t="shared" ca="1" si="7"/>
        <v>MARTINS NATHALIE</v>
      </c>
      <c r="C80" s="154" t="e">
        <f>#REF!</f>
        <v>#REF!</v>
      </c>
      <c r="D80" s="153">
        <f t="shared" ca="1" si="8"/>
        <v>0</v>
      </c>
    </row>
    <row r="81" spans="1:4">
      <c r="A81" s="155">
        <f t="shared" ca="1" si="6"/>
        <v>2000005</v>
      </c>
      <c r="B81" s="155" t="str">
        <f t="shared" ca="1" si="7"/>
        <v>MARTINS NATHALIE</v>
      </c>
      <c r="C81" s="154" t="e">
        <f>#REF!</f>
        <v>#REF!</v>
      </c>
      <c r="D81" s="153">
        <f t="shared" ca="1" si="8"/>
        <v>0</v>
      </c>
    </row>
    <row r="82" spans="1:4">
      <c r="A82" s="155">
        <f ca="1">$B$3</f>
        <v>2000003</v>
      </c>
      <c r="B82" s="155" t="str">
        <f ca="1">$B$4</f>
        <v>LAFET GILLE</v>
      </c>
      <c r="C82" s="154" t="e">
        <f>#REF!</f>
        <v>#REF!</v>
      </c>
      <c r="D82" s="153">
        <f ca="1">IFERROR(HLOOKUP(C82,INDIRECT("'"&amp;$BA82&amp;"'!K7:AK40"),34,0),0)</f>
        <v>0</v>
      </c>
    </row>
    <row r="83" spans="1:4">
      <c r="A83" s="155">
        <f t="shared" ref="A83:A84" ca="1" si="9">$B$3</f>
        <v>2000003</v>
      </c>
      <c r="B83" s="155" t="str">
        <f t="shared" ref="B83:B84" ca="1" si="10">$B$4</f>
        <v>LAFET GILLE</v>
      </c>
      <c r="C83" s="154" t="e">
        <f>#REF!</f>
        <v>#REF!</v>
      </c>
      <c r="D83" s="153">
        <f t="shared" ref="D83:D84" ca="1" si="11">IFERROR(HLOOKUP(C83,INDIRECT("'"&amp;$BA83&amp;"'!K7:AK40"),34,0),0)</f>
        <v>0</v>
      </c>
    </row>
    <row r="84" spans="1:4">
      <c r="A84" s="155">
        <f t="shared" ca="1" si="9"/>
        <v>2000003</v>
      </c>
      <c r="B84" s="155" t="str">
        <f t="shared" ca="1" si="10"/>
        <v>LAFET GILLE</v>
      </c>
      <c r="C84" s="154" t="e">
        <f>#REF!</f>
        <v>#REF!</v>
      </c>
      <c r="D84" s="153">
        <f t="shared" ca="1" si="11"/>
        <v>0</v>
      </c>
    </row>
    <row r="85" spans="1:4">
      <c r="A85" s="159"/>
      <c r="B85" s="159"/>
      <c r="C85" s="159"/>
      <c r="D85" s="159"/>
    </row>
    <row r="86" spans="1:4">
      <c r="A86" s="159"/>
      <c r="B86" s="159"/>
      <c r="C86" s="159"/>
      <c r="D86" s="159"/>
    </row>
    <row r="87" spans="1:4">
      <c r="A87" s="159"/>
      <c r="B87" s="159"/>
      <c r="C87" s="159"/>
      <c r="D87" s="159"/>
    </row>
    <row r="88" spans="1:4">
      <c r="A88" s="159"/>
      <c r="B88" s="159"/>
      <c r="C88" s="159"/>
      <c r="D88" s="159"/>
    </row>
    <row r="89" spans="1:4">
      <c r="A89" s="159"/>
      <c r="B89" s="159"/>
      <c r="C89" s="159"/>
      <c r="D89" s="159"/>
    </row>
    <row r="90" spans="1:4">
      <c r="A90" s="159"/>
      <c r="B90" s="159"/>
      <c r="C90" s="159"/>
      <c r="D90" s="159"/>
    </row>
    <row r="91" spans="1:4">
      <c r="A91" s="159"/>
      <c r="B91" s="159"/>
      <c r="C91" s="159"/>
      <c r="D91" s="159"/>
    </row>
    <row r="92" spans="1:4">
      <c r="A92" s="159"/>
      <c r="B92" s="159"/>
      <c r="C92" s="159"/>
      <c r="D92" s="159"/>
    </row>
    <row r="93" spans="1:4">
      <c r="A93" s="159"/>
      <c r="B93" s="159"/>
      <c r="C93" s="159"/>
      <c r="D93" s="159"/>
    </row>
    <row r="94" spans="1:4">
      <c r="A94" s="159"/>
      <c r="B94" s="159"/>
      <c r="C94" s="159"/>
      <c r="D94" s="159"/>
    </row>
    <row r="95" spans="1:4">
      <c r="A95" s="159"/>
      <c r="B95" s="159"/>
      <c r="C95" s="159"/>
      <c r="D95" s="159"/>
    </row>
    <row r="96" spans="1:4">
      <c r="A96" s="159"/>
      <c r="B96" s="159"/>
      <c r="C96" s="159"/>
      <c r="D96" s="159"/>
    </row>
    <row r="97" spans="1:4">
      <c r="A97" s="159"/>
      <c r="B97" s="159"/>
      <c r="C97" s="159"/>
      <c r="D97" s="159"/>
    </row>
    <row r="98" spans="1:4">
      <c r="A98" s="159"/>
      <c r="B98" s="159"/>
      <c r="C98" s="159"/>
      <c r="D98" s="159"/>
    </row>
    <row r="99" spans="1:4">
      <c r="A99" s="159"/>
      <c r="B99" s="159"/>
      <c r="C99" s="159"/>
      <c r="D99" s="159"/>
    </row>
    <row r="100" spans="1:4">
      <c r="A100" s="159"/>
      <c r="B100" s="159"/>
      <c r="C100" s="159"/>
      <c r="D100" s="159"/>
    </row>
    <row r="101" spans="1:4">
      <c r="A101" s="159"/>
      <c r="B101" s="159"/>
      <c r="C101" s="159"/>
      <c r="D101" s="159"/>
    </row>
    <row r="102" spans="1:4">
      <c r="A102" s="159"/>
      <c r="B102" s="159"/>
      <c r="C102" s="159"/>
      <c r="D102" s="159"/>
    </row>
    <row r="103" spans="1:4">
      <c r="A103" s="159"/>
      <c r="B103" s="159"/>
      <c r="C103" s="159"/>
      <c r="D103" s="159"/>
    </row>
    <row r="104" spans="1:4">
      <c r="A104" s="159"/>
      <c r="B104" s="159"/>
      <c r="C104" s="159"/>
      <c r="D104" s="159"/>
    </row>
    <row r="105" spans="1:4">
      <c r="A105" s="159"/>
      <c r="B105" s="159"/>
      <c r="C105" s="159"/>
      <c r="D105" s="159"/>
    </row>
    <row r="106" spans="1:4">
      <c r="A106" s="159"/>
      <c r="B106" s="159"/>
      <c r="C106" s="159"/>
      <c r="D106" s="159"/>
    </row>
    <row r="107" spans="1:4">
      <c r="A107" s="159"/>
      <c r="B107" s="159"/>
      <c r="C107" s="159"/>
      <c r="D107" s="159"/>
    </row>
    <row r="108" spans="1:4">
      <c r="A108" s="159"/>
      <c r="B108" s="159"/>
      <c r="C108" s="159"/>
      <c r="D108" s="159"/>
    </row>
    <row r="109" spans="1:4">
      <c r="A109" s="155">
        <f ca="1">$B$3</f>
        <v>2000004</v>
      </c>
      <c r="B109" s="155" t="str">
        <f ca="1">$B$4</f>
        <v>LEFEBVRE PHILIPPE</v>
      </c>
      <c r="C109" s="154" t="e">
        <f>#REF!</f>
        <v>#REF!</v>
      </c>
      <c r="D109" s="153">
        <f ca="1">IFERROR(HLOOKUP(C109,INDIRECT("'"&amp;$BA109&amp;"'!K7:AK40"),34,0),0)</f>
        <v>0</v>
      </c>
    </row>
    <row r="110" spans="1:4">
      <c r="A110" s="155">
        <f t="shared" ref="A110:A111" ca="1" si="12">$B$3</f>
        <v>2000004</v>
      </c>
      <c r="B110" s="155" t="str">
        <f t="shared" ref="B110:B111" ca="1" si="13">$B$4</f>
        <v>LEFEBVRE PHILIPPE</v>
      </c>
      <c r="C110" s="154" t="e">
        <f>#REF!</f>
        <v>#REF!</v>
      </c>
      <c r="D110" s="153">
        <f t="shared" ref="D110:D111" ca="1" si="14">IFERROR(HLOOKUP(C110,INDIRECT("'"&amp;$BA110&amp;"'!K7:AK40"),34,0),0)</f>
        <v>0</v>
      </c>
    </row>
    <row r="111" spans="1:4">
      <c r="A111" s="155">
        <f t="shared" ca="1" si="12"/>
        <v>2000004</v>
      </c>
      <c r="B111" s="155" t="str">
        <f t="shared" ca="1" si="13"/>
        <v>LEFEBVRE PHILIPPE</v>
      </c>
      <c r="C111" s="154" t="e">
        <f>#REF!</f>
        <v>#REF!</v>
      </c>
      <c r="D111" s="153">
        <f t="shared" ca="1" si="14"/>
        <v>0</v>
      </c>
    </row>
    <row r="112" spans="1:4">
      <c r="A112" s="159"/>
      <c r="B112" s="159"/>
      <c r="C112" s="159"/>
      <c r="D112" s="159"/>
    </row>
    <row r="113" spans="1:4">
      <c r="A113" s="159"/>
      <c r="B113" s="159"/>
      <c r="C113" s="159"/>
      <c r="D113" s="159"/>
    </row>
    <row r="114" spans="1:4">
      <c r="A114" s="159"/>
      <c r="B114" s="159"/>
      <c r="C114" s="159"/>
      <c r="D114" s="159"/>
    </row>
    <row r="115" spans="1:4">
      <c r="A115" s="159"/>
      <c r="B115" s="159"/>
      <c r="C115" s="159"/>
      <c r="D115" s="159"/>
    </row>
    <row r="116" spans="1:4">
      <c r="A116" s="159"/>
      <c r="B116" s="159"/>
      <c r="C116" s="159"/>
      <c r="D116" s="159"/>
    </row>
    <row r="117" spans="1:4">
      <c r="A117" s="159"/>
      <c r="B117" s="159"/>
      <c r="C117" s="159"/>
      <c r="D117" s="159"/>
    </row>
    <row r="118" spans="1:4">
      <c r="A118" s="159"/>
      <c r="B118" s="159"/>
      <c r="C118" s="159"/>
      <c r="D118" s="159"/>
    </row>
    <row r="119" spans="1:4">
      <c r="A119" s="159"/>
      <c r="B119" s="159"/>
      <c r="C119" s="159"/>
      <c r="D119" s="159"/>
    </row>
    <row r="120" spans="1:4">
      <c r="A120" s="159"/>
      <c r="B120" s="159"/>
      <c r="C120" s="159"/>
      <c r="D120" s="159"/>
    </row>
    <row r="121" spans="1:4">
      <c r="A121" s="159"/>
      <c r="B121" s="159"/>
      <c r="C121" s="159"/>
      <c r="D121" s="159"/>
    </row>
    <row r="122" spans="1:4">
      <c r="A122" s="159"/>
      <c r="B122" s="159"/>
      <c r="C122" s="159"/>
      <c r="D122" s="159"/>
    </row>
    <row r="123" spans="1:4">
      <c r="A123" s="159"/>
      <c r="B123" s="159"/>
      <c r="C123" s="159"/>
      <c r="D123" s="159"/>
    </row>
    <row r="124" spans="1:4">
      <c r="A124" s="159"/>
      <c r="B124" s="159"/>
      <c r="C124" s="159"/>
      <c r="D124" s="159"/>
    </row>
    <row r="125" spans="1:4">
      <c r="A125" s="159"/>
      <c r="B125" s="159"/>
      <c r="C125" s="159"/>
      <c r="D125" s="159"/>
    </row>
    <row r="126" spans="1:4">
      <c r="A126" s="159"/>
      <c r="B126" s="159"/>
      <c r="C126" s="159"/>
      <c r="D126" s="159"/>
    </row>
    <row r="127" spans="1:4">
      <c r="A127" s="159"/>
      <c r="B127" s="159"/>
      <c r="C127" s="159"/>
      <c r="D127" s="159"/>
    </row>
    <row r="128" spans="1:4">
      <c r="A128" s="159"/>
      <c r="B128" s="159"/>
      <c r="C128" s="159"/>
      <c r="D128" s="159"/>
    </row>
    <row r="129" spans="1:4">
      <c r="A129" s="159"/>
      <c r="B129" s="159"/>
      <c r="C129" s="159"/>
      <c r="D129" s="159"/>
    </row>
    <row r="130" spans="1:4">
      <c r="A130" s="159"/>
      <c r="B130" s="159"/>
      <c r="C130" s="159"/>
      <c r="D130" s="159"/>
    </row>
    <row r="131" spans="1:4">
      <c r="A131" s="159"/>
      <c r="B131" s="159"/>
      <c r="C131" s="159"/>
      <c r="D131" s="159"/>
    </row>
    <row r="132" spans="1:4">
      <c r="A132" s="159"/>
      <c r="B132" s="159"/>
      <c r="C132" s="159"/>
      <c r="D132" s="159"/>
    </row>
    <row r="133" spans="1:4">
      <c r="A133" s="159"/>
      <c r="B133" s="159"/>
      <c r="C133" s="159"/>
      <c r="D133" s="159"/>
    </row>
    <row r="134" spans="1:4">
      <c r="A134" s="159"/>
      <c r="B134" s="159"/>
      <c r="C134" s="159"/>
      <c r="D134" s="159"/>
    </row>
    <row r="135" spans="1:4">
      <c r="A135" s="159"/>
      <c r="B135" s="159"/>
      <c r="C135" s="159"/>
      <c r="D135" s="15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 summaryRight="0"/>
  </sheetPr>
  <dimension ref="A1:G6"/>
  <sheetViews>
    <sheetView workbookViewId="0">
      <selection activeCell="D15" sqref="D15"/>
    </sheetView>
  </sheetViews>
  <sheetFormatPr baseColWidth="10" defaultColWidth="12.625" defaultRowHeight="15" customHeight="1"/>
  <cols>
    <col min="1" max="1" width="17.125" bestFit="1" customWidth="1"/>
    <col min="2" max="2" width="12.625" style="42"/>
    <col min="3" max="3" width="16.375" bestFit="1" customWidth="1"/>
    <col min="5" max="5" width="15.375" bestFit="1" customWidth="1"/>
    <col min="7" max="7" width="21.75" bestFit="1" customWidth="1"/>
  </cols>
  <sheetData>
    <row r="1" spans="1:7" s="151" customFormat="1" ht="15" customHeight="1">
      <c r="A1" s="150" t="s">
        <v>495</v>
      </c>
      <c r="B1" s="150" t="s">
        <v>496</v>
      </c>
      <c r="C1" s="152" t="s">
        <v>497</v>
      </c>
      <c r="E1" s="150" t="s">
        <v>495</v>
      </c>
      <c r="F1" s="150" t="s">
        <v>496</v>
      </c>
      <c r="G1" s="152" t="s">
        <v>498</v>
      </c>
    </row>
    <row r="2" spans="1:7">
      <c r="A2" s="1" t="s">
        <v>106</v>
      </c>
      <c r="B2" s="2">
        <v>2000001</v>
      </c>
      <c r="C2" s="52" t="s">
        <v>157</v>
      </c>
      <c r="E2" s="1" t="s">
        <v>108</v>
      </c>
      <c r="F2" s="2">
        <v>2000003</v>
      </c>
      <c r="G2" s="52" t="s">
        <v>158</v>
      </c>
    </row>
    <row r="3" spans="1:7">
      <c r="A3" s="1" t="s">
        <v>107</v>
      </c>
      <c r="B3" s="2">
        <v>2000002</v>
      </c>
      <c r="C3" s="52" t="s">
        <v>157</v>
      </c>
      <c r="E3" s="1" t="s">
        <v>56</v>
      </c>
      <c r="F3" s="2">
        <v>2000004</v>
      </c>
      <c r="G3" s="52" t="s">
        <v>158</v>
      </c>
    </row>
    <row r="4" spans="1:7" ht="15" customHeight="1">
      <c r="A4" s="1" t="s">
        <v>57</v>
      </c>
      <c r="B4" s="2">
        <v>2000005</v>
      </c>
      <c r="C4" s="52" t="s">
        <v>157</v>
      </c>
    </row>
    <row r="6" spans="1:7" ht="14.25"/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BC1000"/>
  <sheetViews>
    <sheetView topLeftCell="AR1" workbookViewId="0">
      <pane ySplit="8" topLeftCell="A9" activePane="bottomLeft" state="frozen"/>
      <selection pane="bottomLeft" activeCell="BA9" sqref="BA9"/>
    </sheetView>
  </sheetViews>
  <sheetFormatPr baseColWidth="10" defaultColWidth="12.625" defaultRowHeight="15" customHeight="1" outlineLevelCol="1"/>
  <cols>
    <col min="1" max="1" width="23.625" style="157" customWidth="1"/>
    <col min="2" max="2" width="8.5" style="157" customWidth="1"/>
    <col min="3" max="3" width="18" style="157" customWidth="1"/>
    <col min="4" max="4" width="5.375" style="157" customWidth="1"/>
    <col min="5" max="5" width="5.375" style="157" hidden="1" customWidth="1" outlineLevel="1"/>
    <col min="6" max="6" width="5.5" style="157" customWidth="1" collapsed="1"/>
    <col min="7" max="7" width="6" style="157" customWidth="1"/>
    <col min="8" max="8" width="4.75" style="157" customWidth="1" outlineLevel="1"/>
    <col min="9" max="9" width="4.875" style="157" customWidth="1" outlineLevel="1"/>
    <col min="10" max="12" width="4.75" style="157" customWidth="1" outlineLevel="1"/>
    <col min="13" max="13" width="5.25" style="157" customWidth="1" outlineLevel="1"/>
    <col min="14" max="16" width="5.625" style="157" customWidth="1" outlineLevel="1"/>
    <col min="17" max="38" width="8.625" style="157" customWidth="1"/>
    <col min="39" max="39" width="6.5" style="157" customWidth="1"/>
    <col min="40" max="40" width="15.875" style="157" customWidth="1"/>
    <col min="41" max="41" width="6.5" style="157" customWidth="1"/>
    <col min="42" max="42" width="15.875" style="157" customWidth="1"/>
    <col min="43" max="50" width="9.375" style="157" customWidth="1"/>
    <col min="51" max="52" width="12.625" style="157"/>
    <col min="53" max="53" width="26.75" style="157" customWidth="1"/>
    <col min="54" max="54" width="12.625" style="156"/>
    <col min="55" max="16384" width="12.625" style="157"/>
  </cols>
  <sheetData>
    <row r="1" spans="1:55" ht="15.75">
      <c r="A1" s="3" t="s">
        <v>143</v>
      </c>
      <c r="B1" s="4" t="s">
        <v>0</v>
      </c>
      <c r="C1" s="50">
        <v>43952</v>
      </c>
      <c r="O1" s="4"/>
      <c r="P1" s="4"/>
      <c r="Q1" s="4" t="s">
        <v>6</v>
      </c>
      <c r="R1" s="162"/>
      <c r="S1" s="163"/>
      <c r="T1" s="163"/>
      <c r="U1" s="3"/>
      <c r="V1" s="3"/>
      <c r="W1" s="5" t="s">
        <v>14</v>
      </c>
      <c r="X1" s="6"/>
      <c r="Y1" s="6"/>
      <c r="Z1" s="3"/>
      <c r="AA1" s="3"/>
      <c r="AB1" s="9"/>
      <c r="AC1" s="9"/>
      <c r="AD1" s="9"/>
      <c r="AE1" s="9"/>
      <c r="AF1" s="9"/>
      <c r="AG1" s="9"/>
      <c r="AH1" s="9"/>
      <c r="AI1" s="9"/>
      <c r="AJ1" s="9"/>
      <c r="AK1" s="3"/>
      <c r="AL1" s="1"/>
      <c r="AN1" s="9"/>
      <c r="AP1" s="9"/>
      <c r="AQ1" s="9"/>
      <c r="AR1" s="9"/>
      <c r="AS1" s="9"/>
      <c r="AT1" s="9"/>
      <c r="AU1" s="9"/>
      <c r="AV1" s="9"/>
      <c r="AW1" s="9"/>
      <c r="AX1" s="9"/>
    </row>
    <row r="2" spans="1:55">
      <c r="A2" s="9"/>
      <c r="B2" s="9"/>
      <c r="C2" s="9"/>
      <c r="D2" s="9"/>
      <c r="E2" s="9"/>
      <c r="F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8"/>
      <c r="AC2" s="9"/>
      <c r="AD2" s="9"/>
      <c r="AE2" s="9"/>
      <c r="AF2" s="9"/>
      <c r="AG2" s="9"/>
      <c r="AH2" s="9"/>
      <c r="AI2" s="9"/>
      <c r="AJ2" s="9"/>
      <c r="AK2" s="9"/>
      <c r="AL2" s="1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spans="1:55">
      <c r="A3" s="7" t="s">
        <v>152</v>
      </c>
      <c r="B3" s="44">
        <f>IFERROR(VLOOKUP(B4,'Liste des onglets'!$A$2:$B$59,2,FALSE),"")</f>
        <v>2000001</v>
      </c>
      <c r="C3" s="70"/>
      <c r="D3" s="70"/>
      <c r="E3" s="70"/>
      <c r="F3" s="7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1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spans="1:55" ht="15.75">
      <c r="A4" s="3" t="s">
        <v>153</v>
      </c>
      <c r="B4" s="45" t="s">
        <v>106</v>
      </c>
      <c r="C4" s="46"/>
      <c r="D4" s="46"/>
      <c r="E4" s="46"/>
      <c r="F4" s="46"/>
      <c r="H4" s="3"/>
      <c r="I4" s="9"/>
      <c r="J4" s="9"/>
      <c r="K4" s="9"/>
      <c r="L4" s="9"/>
      <c r="M4" s="9"/>
      <c r="N4" s="3"/>
      <c r="O4" s="3"/>
      <c r="P4" s="3"/>
      <c r="Q4" s="3"/>
      <c r="R4" s="3"/>
      <c r="U4" s="3"/>
      <c r="V4" s="3"/>
      <c r="W4" s="3"/>
      <c r="X4" s="3"/>
      <c r="Y4" s="3"/>
      <c r="Z4" s="3"/>
      <c r="AA4" s="3"/>
      <c r="AB4" s="9"/>
      <c r="AC4" s="9"/>
      <c r="AD4" s="9"/>
      <c r="AE4" s="9"/>
      <c r="AF4" s="9"/>
      <c r="AG4" s="9"/>
      <c r="AH4" s="9"/>
      <c r="AI4" s="9"/>
      <c r="AJ4" s="9"/>
      <c r="AL4" s="1"/>
      <c r="AM4" s="3"/>
      <c r="AN4" s="9"/>
      <c r="AO4" s="3"/>
      <c r="AP4" s="9"/>
      <c r="AQ4" s="9"/>
      <c r="AR4" s="9"/>
      <c r="AS4" s="9"/>
      <c r="AT4" s="9"/>
      <c r="AU4" s="9"/>
      <c r="AV4" s="9"/>
      <c r="AW4" s="9"/>
      <c r="AX4" s="9"/>
    </row>
    <row r="5" spans="1:5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1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spans="1:55" ht="28.5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5" ht="15" customHeight="1">
      <c r="A7" s="164" t="s">
        <v>26</v>
      </c>
      <c r="B7" s="166" t="s">
        <v>30</v>
      </c>
      <c r="C7" s="10"/>
      <c r="D7" s="10"/>
      <c r="E7" s="10"/>
      <c r="F7" s="10"/>
      <c r="G7" s="10"/>
      <c r="H7" s="10"/>
      <c r="I7" s="10"/>
      <c r="J7" s="10"/>
      <c r="K7" s="10" t="s">
        <v>148</v>
      </c>
      <c r="L7" s="10" t="s">
        <v>111</v>
      </c>
      <c r="M7" s="10" t="s">
        <v>112</v>
      </c>
      <c r="N7" s="10" t="s">
        <v>150</v>
      </c>
      <c r="O7" s="10" t="s">
        <v>109</v>
      </c>
      <c r="P7" s="10" t="s">
        <v>110</v>
      </c>
      <c r="Q7" s="10" t="s">
        <v>113</v>
      </c>
      <c r="R7" s="10" t="s">
        <v>114</v>
      </c>
      <c r="S7" s="10" t="s">
        <v>115</v>
      </c>
      <c r="T7" s="10" t="s">
        <v>116</v>
      </c>
      <c r="U7" s="10" t="s">
        <v>149</v>
      </c>
      <c r="V7" s="10" t="s">
        <v>117</v>
      </c>
      <c r="W7" s="10" t="s">
        <v>118</v>
      </c>
      <c r="X7" s="10" t="s">
        <v>119</v>
      </c>
      <c r="Y7" s="10" t="s">
        <v>120</v>
      </c>
      <c r="Z7" s="10" t="s">
        <v>121</v>
      </c>
      <c r="AA7" s="10" t="s">
        <v>122</v>
      </c>
      <c r="AB7" s="10" t="s">
        <v>123</v>
      </c>
      <c r="AC7" s="10" t="s">
        <v>124</v>
      </c>
      <c r="AD7" s="10" t="s">
        <v>125</v>
      </c>
      <c r="AE7" s="10" t="s">
        <v>126</v>
      </c>
      <c r="AF7" s="10" t="s">
        <v>127</v>
      </c>
      <c r="AG7" s="10" t="s">
        <v>128</v>
      </c>
      <c r="AH7" s="10" t="s">
        <v>129</v>
      </c>
      <c r="AI7" s="10" t="s">
        <v>130</v>
      </c>
      <c r="AJ7" s="10" t="s">
        <v>131</v>
      </c>
      <c r="AK7" s="10" t="s">
        <v>132</v>
      </c>
      <c r="AL7" s="10"/>
      <c r="AM7" s="160" t="s">
        <v>49</v>
      </c>
      <c r="AN7" s="161"/>
      <c r="AO7" s="160" t="s">
        <v>49</v>
      </c>
      <c r="AP7" s="161"/>
      <c r="AQ7" s="9"/>
      <c r="AR7" s="9"/>
      <c r="AS7" s="9"/>
      <c r="AT7" s="9"/>
      <c r="AU7" s="9"/>
      <c r="AV7" s="9"/>
      <c r="AW7" s="9"/>
      <c r="AX7" s="9"/>
    </row>
    <row r="8" spans="1:55" ht="60.75" customHeight="1">
      <c r="A8" s="165"/>
      <c r="B8" s="165"/>
      <c r="C8" s="158" t="s">
        <v>32</v>
      </c>
      <c r="D8" s="158" t="s">
        <v>141</v>
      </c>
      <c r="E8" s="158" t="s">
        <v>142</v>
      </c>
      <c r="F8" s="158" t="s">
        <v>134</v>
      </c>
      <c r="G8" s="51" t="s">
        <v>136</v>
      </c>
      <c r="H8" s="61" t="s">
        <v>137</v>
      </c>
      <c r="I8" s="62" t="s">
        <v>138</v>
      </c>
      <c r="J8" s="63" t="s">
        <v>139</v>
      </c>
      <c r="K8" s="55" t="s">
        <v>133</v>
      </c>
      <c r="L8" s="43" t="s">
        <v>1</v>
      </c>
      <c r="M8" s="43" t="s">
        <v>2</v>
      </c>
      <c r="N8" s="43" t="s">
        <v>140</v>
      </c>
      <c r="O8" s="43" t="s">
        <v>3</v>
      </c>
      <c r="P8" s="43" t="s">
        <v>4</v>
      </c>
      <c r="Q8" s="48" t="s">
        <v>5</v>
      </c>
      <c r="R8" s="48" t="s">
        <v>7</v>
      </c>
      <c r="S8" s="48" t="s">
        <v>45</v>
      </c>
      <c r="T8" s="48" t="s">
        <v>8</v>
      </c>
      <c r="U8" s="48" t="s">
        <v>9</v>
      </c>
      <c r="V8" s="48" t="s">
        <v>10</v>
      </c>
      <c r="W8" s="48" t="s">
        <v>11</v>
      </c>
      <c r="X8" s="48" t="s">
        <v>12</v>
      </c>
      <c r="Y8" s="48" t="s">
        <v>13</v>
      </c>
      <c r="Z8" s="48" t="s">
        <v>15</v>
      </c>
      <c r="AA8" s="48" t="s">
        <v>47</v>
      </c>
      <c r="AB8" s="48" t="s">
        <v>16</v>
      </c>
      <c r="AC8" s="48" t="s">
        <v>17</v>
      </c>
      <c r="AD8" s="48" t="s">
        <v>48</v>
      </c>
      <c r="AE8" s="48" t="s">
        <v>18</v>
      </c>
      <c r="AF8" s="48" t="s">
        <v>19</v>
      </c>
      <c r="AG8" s="48" t="s">
        <v>20</v>
      </c>
      <c r="AH8" s="48" t="s">
        <v>21</v>
      </c>
      <c r="AI8" s="48" t="s">
        <v>22</v>
      </c>
      <c r="AJ8" s="49" t="s">
        <v>83</v>
      </c>
      <c r="AK8" s="49" t="s">
        <v>84</v>
      </c>
      <c r="AL8" s="123" t="s">
        <v>159</v>
      </c>
      <c r="AM8" s="17" t="s">
        <v>50</v>
      </c>
      <c r="AN8" s="17" t="s">
        <v>51</v>
      </c>
      <c r="AO8" s="17" t="s">
        <v>50</v>
      </c>
      <c r="AP8" s="17" t="s">
        <v>51</v>
      </c>
      <c r="AQ8" s="9"/>
      <c r="AR8" s="9"/>
      <c r="AS8" s="9"/>
      <c r="AT8" s="9"/>
      <c r="AU8" s="9"/>
      <c r="AV8" s="9"/>
      <c r="AW8" s="9"/>
      <c r="AX8" s="9"/>
      <c r="AZ8" s="52" t="s">
        <v>499</v>
      </c>
    </row>
    <row r="9" spans="1:55">
      <c r="A9" s="18">
        <f>C1</f>
        <v>43952</v>
      </c>
      <c r="B9" s="19">
        <v>0</v>
      </c>
      <c r="C9" s="19" t="s">
        <v>33</v>
      </c>
      <c r="D9" s="64" t="str">
        <f>IF(WEEKDAY(A9,1)=1,IF(SUM(B9)-35&lt;0,0,SUM(B9)-35),"")</f>
        <v/>
      </c>
      <c r="E9" s="64">
        <f>IF(WEEKDAY(A9,1)=1,SUM(F9:G9),0)</f>
        <v>0</v>
      </c>
      <c r="F9" s="19"/>
      <c r="G9" s="54"/>
      <c r="H9" s="57" t="str">
        <f>IF(WEEKDAY(A9,1)=1,IF(SUM(F9:G9)&lt;D9,0,SUM(F9:G9)-D9),"")</f>
        <v/>
      </c>
      <c r="I9" s="56" t="str">
        <f t="shared" ref="I9:I36" si="0">IF(WEEKDAY(A9,1)=1,IF(AND(E9&lt;&gt;"",E9&gt;=D9),IF(D9&gt;8,8,D9),0),"")</f>
        <v/>
      </c>
      <c r="J9" s="66" t="str">
        <f>IF(WEEKDAY(A9,1)=1,IF(AND(D9&gt;8,E9&gt;8),D9-8,0),"")</f>
        <v/>
      </c>
      <c r="K9" s="69" t="str">
        <f>IF(WEEKDAY(A9,1)=1,IF(SUM(F9)&gt;H9,H9,0),"")</f>
        <v/>
      </c>
      <c r="L9" s="21" t="str">
        <f>IF(WEEKDAY(A9,1)=1,IF(SUM(F9)-K9&gt;I9,I9,SUM(F9)-K9),"")</f>
        <v/>
      </c>
      <c r="M9" s="21" t="str">
        <f>IF(WEEKDAY(A9,1)=1,IF(SUM(F9)-K9-L9&gt;J9,J9,SUM(F9)-K9-L9),"")</f>
        <v/>
      </c>
      <c r="N9" s="20" t="str">
        <f>IF(WEEKDAY(A9,1)=1,IF(SUM(G9)&gt;H9,H9-K9,""),"")</f>
        <v/>
      </c>
      <c r="O9" s="21" t="str">
        <f>IF(WEEKDAY(A9,1)=1,IF(SUM(G9)&gt;I9,I9-L9,IF(I9&gt;L9,MIN(SUM(G9),I9-L9),0)),"")</f>
        <v/>
      </c>
      <c r="P9" s="21" t="str">
        <f>IF(WEEKDAY(A9,1)=1,IF(SUM(G9)&gt;=J9-M9,J9-M9,""),"")</f>
        <v/>
      </c>
      <c r="Q9" s="21">
        <f t="shared" ref="Q9:Q39" si="1">IF(C9="nuit habituelle",B9,0)</f>
        <v>0</v>
      </c>
      <c r="R9" s="21">
        <f t="shared" ref="R9:R39" si="2">IF(C9="nuit exceptionnelle",B9,0)</f>
        <v>0</v>
      </c>
      <c r="S9" s="21">
        <f t="shared" ref="S9:S39" si="3">IF(WEEKDAY(A9)=1,B9,0)</f>
        <v>0</v>
      </c>
      <c r="T9" s="21">
        <f t="shared" ref="T9:T39" si="4">IF(COUNTIF($A$51:$A$60,A9)&gt;0,B9,0)</f>
        <v>0</v>
      </c>
      <c r="U9" s="22">
        <f t="shared" ref="U9:U39" si="5">IF(B9&gt;4,IF(C9="jour",1,0),0)</f>
        <v>0</v>
      </c>
      <c r="V9" s="21">
        <f t="shared" ref="V9:V39" si="6">IF(AND(U9=0,B9&gt;0),IF(OR(C9="Nuit exceptionnelle",C9="Nuit Habituelle"),1,0),0)</f>
        <v>0</v>
      </c>
      <c r="W9" s="21">
        <f t="shared" ref="W9:W39" si="7">IF(AND(U9=0,B9&gt;4),IF(OR(C9="Après-midi",C9="Matin",C9="jour"),1,0),0)</f>
        <v>0</v>
      </c>
      <c r="X9" s="23"/>
      <c r="Y9" s="22"/>
      <c r="Z9" s="22"/>
      <c r="AA9" s="22"/>
      <c r="AB9" s="22"/>
      <c r="AC9" s="22"/>
      <c r="AD9" s="23"/>
      <c r="AE9" s="22"/>
      <c r="AF9" s="22"/>
      <c r="AG9" s="22"/>
      <c r="AH9" s="23"/>
      <c r="AI9" s="22"/>
      <c r="AJ9" s="22"/>
      <c r="AK9" s="22"/>
      <c r="AL9" s="124"/>
      <c r="AM9" s="23"/>
      <c r="AN9" s="23"/>
      <c r="AO9" s="23"/>
      <c r="AP9" s="23"/>
      <c r="AQ9" s="9"/>
      <c r="AR9" s="9"/>
      <c r="AS9" s="9"/>
      <c r="AT9" s="9"/>
      <c r="AU9" s="9"/>
      <c r="AV9" s="9"/>
      <c r="AW9" s="9"/>
      <c r="AX9" s="9"/>
      <c r="AZ9" s="155">
        <f>$B$3</f>
        <v>2000001</v>
      </c>
      <c r="BA9" s="155" t="str">
        <f>$B$4</f>
        <v>COUDE SAMI</v>
      </c>
      <c r="BB9" s="154" t="str">
        <f>K$7</f>
        <v>BHP01</v>
      </c>
      <c r="BC9" s="153">
        <f ca="1">IFERROR(HLOOKUP(BB9,INDIRECT("'"&amp;$BA9&amp;"'!K7:AK40"),34,0),0)</f>
        <v>8</v>
      </c>
    </row>
    <row r="10" spans="1:55">
      <c r="A10" s="18">
        <f t="shared" ref="A10:A36" si="8">A9+1</f>
        <v>43953</v>
      </c>
      <c r="B10" s="19">
        <v>10</v>
      </c>
      <c r="C10" s="19" t="s">
        <v>23</v>
      </c>
      <c r="D10" s="64" t="str">
        <f t="shared" ref="D10:D16" si="9">IF(WEEKDAY(A10,1)=1,IF(SUM(B4:B10)-35&lt;0,0,SUM(B4:B10)-35),"")</f>
        <v/>
      </c>
      <c r="E10" s="64" t="str">
        <f>IF(WEEKDAY(A10,1)=1,SUM(F4:G10),"")</f>
        <v/>
      </c>
      <c r="F10" s="19">
        <v>3</v>
      </c>
      <c r="G10" s="54"/>
      <c r="H10" s="57" t="str">
        <f>IF(WEEKDAY(A10,1)=1,IF(SUM(F4:G10)&lt;D10,0,SUM(F4:G10)-D10),"")</f>
        <v/>
      </c>
      <c r="I10" s="56" t="str">
        <f t="shared" si="0"/>
        <v/>
      </c>
      <c r="J10" s="66" t="str">
        <f>IF(WEEKDAY(A10,1)=1,IF(AND(D10&gt;8,E10&gt;8),D10-8,0),"")</f>
        <v/>
      </c>
      <c r="K10" s="69" t="str">
        <f>IF(WEEKDAY(A10,1)=1,IF(SUM(F4:F10)&gt;H10,H10,0),"")</f>
        <v/>
      </c>
      <c r="L10" s="21" t="str">
        <f>IF(WEEKDAY(A10,1)=1,IF(SUM(F4:F10)-K10&gt;I10,I10,SUM(F4:F10)-K10),"")</f>
        <v/>
      </c>
      <c r="M10" s="21" t="str">
        <f>IF(WEEKDAY(A10,1)=1,IF(SUM(F4:F10)-K10-L10&gt;J10,J10,SUM(F4:F10)-K10-L10),"")</f>
        <v/>
      </c>
      <c r="N10" s="20" t="str">
        <f>IF(WEEKDAY(A10,1)=1,IF(SUM(G5:G10)&gt;H10,H10-K10,""),"")</f>
        <v/>
      </c>
      <c r="O10" s="21" t="str">
        <f>IF(WEEKDAY(A10,1)=1,IF(SUM(G5:G10)&gt;I10,I10-L10,IF(I10&gt;L10,MIN(SUM(G5:G10),I10-L10),0)),"")</f>
        <v/>
      </c>
      <c r="P10" s="21" t="str">
        <f>IF(WEEKDAY(A10,1)=1,IF(SUM(G5:G10)&gt;=J10-M10,J10-M10,""),"")</f>
        <v/>
      </c>
      <c r="Q10" s="21">
        <f t="shared" si="1"/>
        <v>0</v>
      </c>
      <c r="R10" s="21">
        <f t="shared" si="2"/>
        <v>0</v>
      </c>
      <c r="S10" s="21">
        <f t="shared" si="3"/>
        <v>0</v>
      </c>
      <c r="T10" s="21">
        <f t="shared" si="4"/>
        <v>0</v>
      </c>
      <c r="U10" s="22">
        <f t="shared" si="5"/>
        <v>1</v>
      </c>
      <c r="V10" s="21">
        <f t="shared" si="6"/>
        <v>0</v>
      </c>
      <c r="W10" s="21">
        <f t="shared" si="7"/>
        <v>0</v>
      </c>
      <c r="X10" s="23"/>
      <c r="Y10" s="22"/>
      <c r="Z10" s="22"/>
      <c r="AA10" s="22"/>
      <c r="AB10" s="22"/>
      <c r="AC10" s="22"/>
      <c r="AD10" s="23"/>
      <c r="AE10" s="22"/>
      <c r="AF10" s="22"/>
      <c r="AG10" s="22"/>
      <c r="AH10" s="23"/>
      <c r="AI10" s="22"/>
      <c r="AJ10" s="22"/>
      <c r="AK10" s="22"/>
      <c r="AL10" s="124"/>
      <c r="AM10" s="23"/>
      <c r="AN10" s="23"/>
      <c r="AO10" s="23"/>
      <c r="AP10" s="23"/>
      <c r="AQ10" s="9"/>
      <c r="AR10" s="9"/>
      <c r="AS10" s="9"/>
      <c r="AT10" s="9"/>
      <c r="AU10" s="9"/>
      <c r="AV10" s="9"/>
      <c r="AW10" s="9"/>
      <c r="AX10" s="9"/>
      <c r="AZ10" s="155">
        <f t="shared" ref="AZ10:AZ35" si="10">$B$3</f>
        <v>2000001</v>
      </c>
      <c r="BA10" s="155" t="str">
        <f t="shared" ref="BA10:BA35" si="11">$B$4</f>
        <v>COUDE SAMI</v>
      </c>
      <c r="BB10" s="154" t="str">
        <f>L$7</f>
        <v>BHP02</v>
      </c>
      <c r="BC10" s="153">
        <f t="shared" ref="BC10:BC35" ca="1" si="12">IFERROR(HLOOKUP(BB10,INDIRECT("'"&amp;$BA10&amp;"'!K7:AK40"),34,0),0)</f>
        <v>7</v>
      </c>
    </row>
    <row r="11" spans="1:55">
      <c r="A11" s="18">
        <f t="shared" si="8"/>
        <v>43954</v>
      </c>
      <c r="B11" s="19">
        <v>10</v>
      </c>
      <c r="C11" s="19" t="s">
        <v>27</v>
      </c>
      <c r="D11" s="64">
        <f t="shared" si="9"/>
        <v>0</v>
      </c>
      <c r="E11" s="64">
        <f>IF(WEEKDAY(A11,1)=1,SUM(F5:G11),"")</f>
        <v>6</v>
      </c>
      <c r="F11" s="19">
        <v>3</v>
      </c>
      <c r="G11" s="54"/>
      <c r="H11" s="57">
        <f>IF(WEEKDAY(A11,1)=1,IF(SUM(F5:G11)&lt;D11,0,SUM(F5:G11)-D11),"")</f>
        <v>6</v>
      </c>
      <c r="I11" s="56">
        <f t="shared" si="0"/>
        <v>0</v>
      </c>
      <c r="J11" s="66">
        <f t="shared" ref="J11:J39" si="13">IF(WEEKDAY(A11,1)=1,IF(AND(D11&gt;8,E11&gt;8),D11-8,0),"")</f>
        <v>0</v>
      </c>
      <c r="K11" s="69">
        <f>IF(WEEKDAY(A11,1)=1,IF(SUM(F5:F11)&gt;H11,H11,0),"")</f>
        <v>0</v>
      </c>
      <c r="L11" s="21">
        <f>IF(WEEKDAY(A11,1)=1,IF(SUM(F5:F11)-K11&gt;I11,I11,SUM(F5:F11)-K11),"")</f>
        <v>0</v>
      </c>
      <c r="M11" s="21">
        <f>IF(WEEKDAY(A11,1)=1,IF(SUM(F5:F11)-K11-L11&gt;J11,J11,SUM(F5:F11)-K11-L11),"")</f>
        <v>0</v>
      </c>
      <c r="N11" s="20" t="str">
        <f>IF(WEEKDAY(A11,1)=1,IF(SUM(G5:G11)&gt;H11,H11-K11,""),"")</f>
        <v/>
      </c>
      <c r="O11" s="21">
        <f>IF(WEEKDAY(A11,1)=1,IF(SUM(G5:G11)&gt;I11,I11-L11,IF(I11&gt;L11,MIN(SUM(G5:G11),I11-L11),0)),"")</f>
        <v>0</v>
      </c>
      <c r="P11" s="21">
        <f>IF(WEEKDAY(A11,1)=1,IF(SUM(G5:G11)&gt;=J11-M11,J11-M11,""),"")</f>
        <v>0</v>
      </c>
      <c r="Q11" s="21">
        <f t="shared" si="1"/>
        <v>0</v>
      </c>
      <c r="R11" s="21">
        <f t="shared" si="2"/>
        <v>0</v>
      </c>
      <c r="S11" s="21">
        <f t="shared" si="3"/>
        <v>10</v>
      </c>
      <c r="T11" s="21">
        <f t="shared" si="4"/>
        <v>0</v>
      </c>
      <c r="U11" s="22">
        <f t="shared" si="5"/>
        <v>0</v>
      </c>
      <c r="V11" s="21">
        <f t="shared" si="6"/>
        <v>0</v>
      </c>
      <c r="W11" s="21">
        <f t="shared" si="7"/>
        <v>1</v>
      </c>
      <c r="X11" s="23"/>
      <c r="Y11" s="22"/>
      <c r="Z11" s="22"/>
      <c r="AA11" s="22"/>
      <c r="AB11" s="22"/>
      <c r="AC11" s="22"/>
      <c r="AD11" s="23"/>
      <c r="AE11" s="22"/>
      <c r="AF11" s="22"/>
      <c r="AG11" s="22"/>
      <c r="AH11" s="23"/>
      <c r="AI11" s="22"/>
      <c r="AJ11" s="22"/>
      <c r="AK11" s="22"/>
      <c r="AL11" s="124"/>
      <c r="AM11" s="23">
        <v>3.5</v>
      </c>
      <c r="AN11" s="25" t="s">
        <v>25</v>
      </c>
      <c r="AO11" s="23">
        <v>3.5</v>
      </c>
      <c r="AP11" s="25" t="s">
        <v>31</v>
      </c>
      <c r="AQ11" s="9"/>
      <c r="AR11" s="9"/>
      <c r="AS11" s="9"/>
      <c r="AT11" s="9"/>
      <c r="AU11" s="9"/>
      <c r="AV11" s="9"/>
      <c r="AW11" s="9"/>
      <c r="AX11" s="9"/>
      <c r="AZ11" s="155">
        <f t="shared" si="10"/>
        <v>2000001</v>
      </c>
      <c r="BA11" s="155" t="str">
        <f t="shared" si="11"/>
        <v>COUDE SAMI</v>
      </c>
      <c r="BB11" s="154" t="str">
        <f>M$7</f>
        <v>BHP03</v>
      </c>
      <c r="BC11" s="153">
        <f t="shared" ca="1" si="12"/>
        <v>0</v>
      </c>
    </row>
    <row r="12" spans="1:55">
      <c r="A12" s="18">
        <f t="shared" si="8"/>
        <v>43955</v>
      </c>
      <c r="B12" s="19">
        <v>0</v>
      </c>
      <c r="C12" s="19" t="s">
        <v>24</v>
      </c>
      <c r="D12" s="64" t="str">
        <f t="shared" si="9"/>
        <v/>
      </c>
      <c r="E12" s="64" t="str">
        <f>IF(WEEKDAY(A12,1)=1,SUM(F6:G12),"")</f>
        <v/>
      </c>
      <c r="F12" s="19">
        <v>0</v>
      </c>
      <c r="G12" s="54"/>
      <c r="H12" s="57" t="str">
        <f>IF(WEEKDAY(A12,1)=1,IF(SUM(F6:G12)&lt;D12,0,SUM(F6:G12)-D12),"")</f>
        <v/>
      </c>
      <c r="I12" s="56" t="str">
        <f t="shared" si="0"/>
        <v/>
      </c>
      <c r="J12" s="66" t="str">
        <f t="shared" si="13"/>
        <v/>
      </c>
      <c r="K12" s="69" t="str">
        <f>IF(WEEKDAY(A12,1)=1,IF(SUM(F6:F12)&gt;H12,H12,0),"")</f>
        <v/>
      </c>
      <c r="L12" s="21" t="str">
        <f>IF(WEEKDAY(A12,1)=1,IF(SUM(F6:F12)-K12&gt;I12,I12,SUM(F6:F12)-K12),"")</f>
        <v/>
      </c>
      <c r="M12" s="21" t="str">
        <f>IF(WEEKDAY(A12,1)=1,IF(SUM(F6:F12)-K12-L12&gt;J12,J12,SUM(F6:F12)-K12-L12),"")</f>
        <v/>
      </c>
      <c r="N12" s="20" t="str">
        <f>IF(WEEKDAY(A12,1)=1,IF(SUM(G6:G12)&gt;H12,H12-K12,""),"")</f>
        <v/>
      </c>
      <c r="O12" s="21" t="str">
        <f>IF(WEEKDAY(A12,1)=1,IF(SUM(G6:G12)&gt;I12,I12-L12,IF(I12&gt;L12,MIN(SUM(G6:G12),I12-L12),0)),"")</f>
        <v/>
      </c>
      <c r="P12" s="21" t="str">
        <f>IF(WEEKDAY(A12,1)=1,IF(SUM(G6:G12)&gt;=J12-M12,J12-M12,""),"")</f>
        <v/>
      </c>
      <c r="Q12" s="21">
        <f t="shared" si="1"/>
        <v>0</v>
      </c>
      <c r="R12" s="21">
        <f t="shared" si="2"/>
        <v>0</v>
      </c>
      <c r="S12" s="21">
        <f t="shared" si="3"/>
        <v>0</v>
      </c>
      <c r="T12" s="21">
        <f t="shared" si="4"/>
        <v>0</v>
      </c>
      <c r="U12" s="22">
        <f t="shared" si="5"/>
        <v>0</v>
      </c>
      <c r="V12" s="21">
        <f t="shared" si="6"/>
        <v>0</v>
      </c>
      <c r="W12" s="21">
        <f t="shared" si="7"/>
        <v>0</v>
      </c>
      <c r="X12" s="23"/>
      <c r="Y12" s="22"/>
      <c r="Z12" s="22"/>
      <c r="AA12" s="22"/>
      <c r="AB12" s="22"/>
      <c r="AC12" s="22"/>
      <c r="AD12" s="23"/>
      <c r="AE12" s="22"/>
      <c r="AF12" s="22"/>
      <c r="AG12" s="22"/>
      <c r="AH12" s="23"/>
      <c r="AI12" s="22"/>
      <c r="AJ12" s="22"/>
      <c r="AK12" s="22"/>
      <c r="AL12" s="124"/>
      <c r="AM12" s="23"/>
      <c r="AN12" s="23"/>
      <c r="AO12" s="23"/>
      <c r="AP12" s="23"/>
      <c r="AQ12" s="9"/>
      <c r="AR12" s="9"/>
      <c r="AS12" s="9"/>
      <c r="AT12" s="9"/>
      <c r="AU12" s="9"/>
      <c r="AV12" s="9"/>
      <c r="AW12" s="9"/>
      <c r="AX12" s="9"/>
      <c r="AZ12" s="155">
        <f t="shared" si="10"/>
        <v>2000001</v>
      </c>
      <c r="BA12" s="155" t="str">
        <f t="shared" si="11"/>
        <v>COUDE SAMI</v>
      </c>
      <c r="BB12" s="154" t="str">
        <f>N$7</f>
        <v>WP967</v>
      </c>
      <c r="BC12" s="153">
        <f t="shared" ca="1" si="12"/>
        <v>0</v>
      </c>
    </row>
    <row r="13" spans="1:55">
      <c r="A13" s="18">
        <f t="shared" si="8"/>
        <v>43956</v>
      </c>
      <c r="B13" s="19">
        <v>10</v>
      </c>
      <c r="C13" s="19" t="s">
        <v>23</v>
      </c>
      <c r="D13" s="64" t="str">
        <f t="shared" si="9"/>
        <v/>
      </c>
      <c r="E13" s="64" t="str">
        <f>IF(WEEKDAY(A13,1)=1,SUM(F7:G13),"")</f>
        <v/>
      </c>
      <c r="F13" s="19">
        <v>3</v>
      </c>
      <c r="G13" s="54"/>
      <c r="H13" s="57" t="str">
        <f>IF(WEEKDAY(A13,1)=1,IF(SUM(F7:G13)&lt;D13,0,SUM(F7:G13)-D13),"")</f>
        <v/>
      </c>
      <c r="I13" s="56" t="str">
        <f t="shared" si="0"/>
        <v/>
      </c>
      <c r="J13" s="66" t="str">
        <f t="shared" si="13"/>
        <v/>
      </c>
      <c r="K13" s="69" t="str">
        <f>IF(WEEKDAY(A13,1)=1,IF(SUM(F7:F13)&gt;H13,H13,0),"")</f>
        <v/>
      </c>
      <c r="L13" s="21" t="str">
        <f>IF(WEEKDAY(A13,1)=1,IF(SUM(F7:F13)-K13&gt;I13,I13,SUM(F7:F13)-K13),"")</f>
        <v/>
      </c>
      <c r="M13" s="21" t="str">
        <f>IF(WEEKDAY(A13,1)=1,IF(SUM(F7:F13)-K13-L13&gt;J13,J13,SUM(F7:F13)-K13-L13),"")</f>
        <v/>
      </c>
      <c r="N13" s="20" t="str">
        <f>IF(WEEKDAY(A13,1)=1,IF(SUM(G7:G13)&gt;H13,H13-K13,""),"")</f>
        <v/>
      </c>
      <c r="O13" s="21" t="str">
        <f>IF(WEEKDAY(A13,1)=1,IF(SUM(G7:G13)&gt;I13,I13-L13,IF(I13&gt;L13,MIN(SUM(G7:G13),I13-L13),0)),"")</f>
        <v/>
      </c>
      <c r="P13" s="21" t="str">
        <f>IF(WEEKDAY(A13,1)=1,IF(SUM(G7:G13)&gt;=J13-M13,J13-M13,""),"")</f>
        <v/>
      </c>
      <c r="Q13" s="21">
        <f t="shared" si="1"/>
        <v>0</v>
      </c>
      <c r="R13" s="21">
        <f t="shared" si="2"/>
        <v>0</v>
      </c>
      <c r="S13" s="21">
        <f t="shared" si="3"/>
        <v>0</v>
      </c>
      <c r="T13" s="21">
        <f t="shared" si="4"/>
        <v>0</v>
      </c>
      <c r="U13" s="22">
        <f t="shared" si="5"/>
        <v>1</v>
      </c>
      <c r="V13" s="21">
        <f t="shared" si="6"/>
        <v>0</v>
      </c>
      <c r="W13" s="21">
        <f t="shared" si="7"/>
        <v>0</v>
      </c>
      <c r="X13" s="23"/>
      <c r="Y13" s="22"/>
      <c r="Z13" s="22"/>
      <c r="AA13" s="22"/>
      <c r="AB13" s="22"/>
      <c r="AC13" s="22"/>
      <c r="AD13" s="23"/>
      <c r="AE13" s="22"/>
      <c r="AF13" s="22"/>
      <c r="AG13" s="22"/>
      <c r="AH13" s="23"/>
      <c r="AI13" s="22"/>
      <c r="AJ13" s="22"/>
      <c r="AK13" s="22"/>
      <c r="AL13" s="124"/>
      <c r="AM13" s="23"/>
      <c r="AN13" s="23"/>
      <c r="AO13" s="23"/>
      <c r="AP13" s="23"/>
      <c r="AQ13" s="9"/>
      <c r="AR13" s="9"/>
      <c r="AS13" s="9"/>
      <c r="AT13" s="9"/>
      <c r="AU13" s="9"/>
      <c r="AV13" s="9"/>
      <c r="AW13" s="9"/>
      <c r="AX13" s="9"/>
      <c r="AZ13" s="155">
        <f t="shared" si="10"/>
        <v>2000001</v>
      </c>
      <c r="BA13" s="155" t="str">
        <f t="shared" si="11"/>
        <v>COUDE SAMI</v>
      </c>
      <c r="BB13" s="154" t="str">
        <f>O$7</f>
        <v>WP964</v>
      </c>
      <c r="BC13" s="153">
        <f t="shared" ca="1" si="12"/>
        <v>14</v>
      </c>
    </row>
    <row r="14" spans="1:55">
      <c r="A14" s="18">
        <f t="shared" si="8"/>
        <v>43957</v>
      </c>
      <c r="B14" s="19">
        <v>10</v>
      </c>
      <c r="C14" s="19" t="s">
        <v>23</v>
      </c>
      <c r="D14" s="64" t="str">
        <f t="shared" si="9"/>
        <v/>
      </c>
      <c r="E14" s="64" t="str">
        <f>IF(WEEKDAY(A14,1)=1,SUM(F8:G14),"")</f>
        <v/>
      </c>
      <c r="F14" s="19">
        <v>3</v>
      </c>
      <c r="G14" s="54"/>
      <c r="H14" s="57" t="str">
        <f>IF(WEEKDAY(A14,1)=1,IF(SUM(F8:G14)&lt;D14,0,SUM(F8:G14)-D14),"")</f>
        <v/>
      </c>
      <c r="I14" s="56" t="str">
        <f t="shared" si="0"/>
        <v/>
      </c>
      <c r="J14" s="66" t="str">
        <f t="shared" si="13"/>
        <v/>
      </c>
      <c r="K14" s="69" t="str">
        <f>IF(WEEKDAY(A14,1)=1,IF(SUM(F8:F14)&gt;H14,H14,0),"")</f>
        <v/>
      </c>
      <c r="L14" s="21" t="str">
        <f>IF(WEEKDAY(A14,1)=1,IF(SUM(F8:F14)-K14&gt;I14,I14,SUM(F8:F14)-K14),"")</f>
        <v/>
      </c>
      <c r="M14" s="21" t="str">
        <f>IF(WEEKDAY(A14,1)=1,IF(SUM(F8:F14)-K14-L14&gt;J14,J14,SUM(F8:F14)-K14-L14),"")</f>
        <v/>
      </c>
      <c r="N14" s="20" t="str">
        <f>IF(WEEKDAY(A14,1)=1,IF(SUM(G8:G14)&gt;H14,H14-K14,""),"")</f>
        <v/>
      </c>
      <c r="O14" s="21" t="str">
        <f>IF(WEEKDAY(A14,1)=1,IF(SUM(G8:G14)&gt;I14,I14-L14,IF(I14&gt;L14,MIN(SUM(G8:G14),I14-L14),0)),"")</f>
        <v/>
      </c>
      <c r="P14" s="21" t="str">
        <f>IF(WEEKDAY(A14,1)=1,IF(SUM(G8:G14)&gt;=J14-M14,J14-M14,""),"")</f>
        <v/>
      </c>
      <c r="Q14" s="21">
        <f t="shared" si="1"/>
        <v>0</v>
      </c>
      <c r="R14" s="21">
        <f t="shared" si="2"/>
        <v>0</v>
      </c>
      <c r="S14" s="21">
        <f t="shared" si="3"/>
        <v>0</v>
      </c>
      <c r="T14" s="21">
        <f t="shared" si="4"/>
        <v>0</v>
      </c>
      <c r="U14" s="22">
        <f t="shared" si="5"/>
        <v>1</v>
      </c>
      <c r="V14" s="21">
        <f t="shared" si="6"/>
        <v>0</v>
      </c>
      <c r="W14" s="21">
        <f t="shared" si="7"/>
        <v>0</v>
      </c>
      <c r="X14" s="23"/>
      <c r="Y14" s="22"/>
      <c r="Z14" s="22"/>
      <c r="AA14" s="22"/>
      <c r="AB14" s="22"/>
      <c r="AC14" s="22"/>
      <c r="AD14" s="23"/>
      <c r="AE14" s="22"/>
      <c r="AF14" s="22"/>
      <c r="AG14" s="22"/>
      <c r="AH14" s="23"/>
      <c r="AI14" s="22"/>
      <c r="AJ14" s="22"/>
      <c r="AK14" s="22"/>
      <c r="AL14" s="124"/>
      <c r="AM14" s="23"/>
      <c r="AN14" s="23"/>
      <c r="AO14" s="23"/>
      <c r="AP14" s="23"/>
      <c r="AQ14" s="9"/>
      <c r="AR14" s="9"/>
      <c r="AS14" s="9"/>
      <c r="AT14" s="9"/>
      <c r="AU14" s="9"/>
      <c r="AV14" s="9"/>
      <c r="AW14" s="9"/>
      <c r="AX14" s="9"/>
      <c r="AZ14" s="155">
        <f t="shared" si="10"/>
        <v>2000001</v>
      </c>
      <c r="BA14" s="155" t="str">
        <f t="shared" si="11"/>
        <v>COUDE SAMI</v>
      </c>
      <c r="BB14" s="154" t="str">
        <f>P$7</f>
        <v>WP966</v>
      </c>
      <c r="BC14" s="153">
        <f t="shared" ca="1" si="12"/>
        <v>2</v>
      </c>
    </row>
    <row r="15" spans="1:55">
      <c r="A15" s="18">
        <f t="shared" si="8"/>
        <v>43958</v>
      </c>
      <c r="B15" s="19">
        <v>0</v>
      </c>
      <c r="C15" s="19" t="s">
        <v>23</v>
      </c>
      <c r="D15" s="64" t="str">
        <f t="shared" si="9"/>
        <v/>
      </c>
      <c r="E15" s="64" t="str">
        <f t="shared" ref="E15:E39" si="14">IF(WEEKDAY(A15,1)=1,SUM(F9:G15),"")</f>
        <v/>
      </c>
      <c r="F15" s="19"/>
      <c r="G15" s="54"/>
      <c r="H15" s="57" t="str">
        <f t="shared" ref="H15" si="15">IF(WEEKDAY(A15,1)=1,IF(SUM(F9:G15)&lt;D15,0,SUM(F9:G15)-D15),"")</f>
        <v/>
      </c>
      <c r="I15" s="56" t="str">
        <f t="shared" si="0"/>
        <v/>
      </c>
      <c r="J15" s="66" t="str">
        <f t="shared" si="13"/>
        <v/>
      </c>
      <c r="K15" s="69" t="str">
        <f t="shared" ref="K15:K39" si="16">IF(WEEKDAY(A15,1)=1,IF(SUM(F9:F15)&gt;H15,H15,0),"")</f>
        <v/>
      </c>
      <c r="L15" s="21" t="str">
        <f t="shared" ref="L15:L39" si="17">IF(WEEKDAY(A15,1)=1,IF(SUM(F9:F15)-K15&gt;I15,I15,SUM(F9:F15)-K15),"")</f>
        <v/>
      </c>
      <c r="M15" s="21" t="str">
        <f t="shared" ref="M15:M39" si="18">IF(WEEKDAY(A15,1)=1,IF(SUM(F9:F15)-K15-L15&gt;J15,J15,SUM(F9:F15)-K15-L15),"")</f>
        <v/>
      </c>
      <c r="N15" s="20" t="str">
        <f t="shared" ref="N15:N39" si="19">IF(WEEKDAY(A15,1)=1,IF(SUM(G9:G15)&gt;H15,H15-K15,""),"")</f>
        <v/>
      </c>
      <c r="O15" s="21" t="str">
        <f t="shared" ref="O15:O22" si="20">IF(WEEKDAY(A15,1)=1,IF(SUM(G9:G15)&gt;I15,I15-L15,IF(I15&gt;L15,MIN(SUM(G9:G15),I15-L15),0)),"")</f>
        <v/>
      </c>
      <c r="P15" s="21" t="str">
        <f t="shared" ref="P15:P39" si="21">IF(WEEKDAY(A15,1)=1,IF(SUM(G9:G15)&gt;=J15-M15,J15-M15,""),"")</f>
        <v/>
      </c>
      <c r="Q15" s="21">
        <f t="shared" si="1"/>
        <v>0</v>
      </c>
      <c r="R15" s="21">
        <f t="shared" si="2"/>
        <v>0</v>
      </c>
      <c r="S15" s="21">
        <f t="shared" si="3"/>
        <v>0</v>
      </c>
      <c r="T15" s="21">
        <f t="shared" si="4"/>
        <v>0</v>
      </c>
      <c r="U15" s="22">
        <f t="shared" si="5"/>
        <v>0</v>
      </c>
      <c r="V15" s="21">
        <f t="shared" si="6"/>
        <v>0</v>
      </c>
      <c r="W15" s="21">
        <f t="shared" si="7"/>
        <v>0</v>
      </c>
      <c r="X15" s="23"/>
      <c r="Y15" s="22"/>
      <c r="Z15" s="24"/>
      <c r="AA15" s="22"/>
      <c r="AB15" s="22"/>
      <c r="AC15" s="22"/>
      <c r="AD15" s="23"/>
      <c r="AE15" s="22"/>
      <c r="AF15" s="22"/>
      <c r="AG15" s="22"/>
      <c r="AH15" s="23"/>
      <c r="AI15" s="22"/>
      <c r="AJ15" s="22"/>
      <c r="AK15" s="22"/>
      <c r="AL15" s="124"/>
      <c r="AM15" s="23"/>
      <c r="AN15" s="23"/>
      <c r="AO15" s="23"/>
      <c r="AP15" s="23"/>
      <c r="AQ15" s="9"/>
      <c r="AR15" s="9"/>
      <c r="AS15" s="9"/>
      <c r="AT15" s="9"/>
      <c r="AU15" s="9"/>
      <c r="AV15" s="9"/>
      <c r="AW15" s="9"/>
      <c r="AX15" s="9"/>
      <c r="AZ15" s="155">
        <f t="shared" si="10"/>
        <v>2000001</v>
      </c>
      <c r="BA15" s="155" t="str">
        <f t="shared" si="11"/>
        <v>COUDE SAMI</v>
      </c>
      <c r="BB15" s="154" t="str">
        <f>Q$7</f>
        <v>BH020</v>
      </c>
      <c r="BC15" s="153">
        <f t="shared" ca="1" si="12"/>
        <v>20</v>
      </c>
    </row>
    <row r="16" spans="1:55">
      <c r="A16" s="18">
        <f t="shared" si="8"/>
        <v>43959</v>
      </c>
      <c r="B16" s="19">
        <v>0</v>
      </c>
      <c r="C16" s="19" t="s">
        <v>23</v>
      </c>
      <c r="D16" s="64" t="str">
        <f t="shared" si="9"/>
        <v/>
      </c>
      <c r="E16" s="64" t="str">
        <f>IF(WEEKDAY(A16,1)=1,SUM(F10:G16),"")</f>
        <v/>
      </c>
      <c r="F16" s="19"/>
      <c r="G16" s="54"/>
      <c r="H16" s="57" t="str">
        <f>IF(WEEKDAY(A16,1)=1,IF(SUM(F10:G16)&lt;D16,0,SUM(F10:G16)-D16),"")</f>
        <v/>
      </c>
      <c r="I16" s="56" t="str">
        <f t="shared" si="0"/>
        <v/>
      </c>
      <c r="J16" s="66" t="str">
        <f t="shared" si="13"/>
        <v/>
      </c>
      <c r="K16" s="69" t="str">
        <f t="shared" si="16"/>
        <v/>
      </c>
      <c r="L16" s="21" t="str">
        <f t="shared" si="17"/>
        <v/>
      </c>
      <c r="M16" s="21" t="str">
        <f t="shared" si="18"/>
        <v/>
      </c>
      <c r="N16" s="20" t="str">
        <f t="shared" si="19"/>
        <v/>
      </c>
      <c r="O16" s="21" t="str">
        <f t="shared" si="20"/>
        <v/>
      </c>
      <c r="P16" s="21" t="str">
        <f t="shared" si="21"/>
        <v/>
      </c>
      <c r="Q16" s="21">
        <f t="shared" si="1"/>
        <v>0</v>
      </c>
      <c r="R16" s="21">
        <f t="shared" si="2"/>
        <v>0</v>
      </c>
      <c r="S16" s="21">
        <f t="shared" si="3"/>
        <v>0</v>
      </c>
      <c r="T16" s="21">
        <f t="shared" si="4"/>
        <v>0</v>
      </c>
      <c r="U16" s="22">
        <f t="shared" si="5"/>
        <v>0</v>
      </c>
      <c r="V16" s="21">
        <f t="shared" si="6"/>
        <v>0</v>
      </c>
      <c r="W16" s="21">
        <f t="shared" si="7"/>
        <v>0</v>
      </c>
      <c r="X16" s="23"/>
      <c r="Y16" s="22"/>
      <c r="Z16" s="22"/>
      <c r="AA16" s="22"/>
      <c r="AB16" s="22"/>
      <c r="AC16" s="22"/>
      <c r="AD16" s="23"/>
      <c r="AE16" s="22"/>
      <c r="AF16" s="22"/>
      <c r="AG16" s="22"/>
      <c r="AH16" s="23"/>
      <c r="AI16" s="22"/>
      <c r="AJ16" s="22"/>
      <c r="AK16" s="22"/>
      <c r="AL16" s="124"/>
      <c r="AM16" s="23"/>
      <c r="AN16" s="23"/>
      <c r="AO16" s="23"/>
      <c r="AP16" s="23"/>
      <c r="AQ16" s="9"/>
      <c r="AR16" s="9"/>
      <c r="AS16" s="9"/>
      <c r="AT16" s="9"/>
      <c r="AU16" s="9"/>
      <c r="AV16" s="9"/>
      <c r="AW16" s="9"/>
      <c r="AX16" s="9"/>
      <c r="AZ16" s="155">
        <f t="shared" si="10"/>
        <v>2000001</v>
      </c>
      <c r="BA16" s="155" t="str">
        <f t="shared" si="11"/>
        <v>COUDE SAMI</v>
      </c>
      <c r="BB16" s="154" t="str">
        <f>R$7</f>
        <v>BH040</v>
      </c>
      <c r="BC16" s="153">
        <f t="shared" ca="1" si="12"/>
        <v>0</v>
      </c>
    </row>
    <row r="17" spans="1:55">
      <c r="A17" s="18">
        <f t="shared" si="8"/>
        <v>43960</v>
      </c>
      <c r="B17" s="19">
        <v>10</v>
      </c>
      <c r="C17" s="19" t="s">
        <v>24</v>
      </c>
      <c r="D17" s="64" t="str">
        <f t="shared" ref="D17:D39" si="22">IF(WEEKDAY(A17,1)=1,IF(SUM(B11:B17)-35&lt;0,0,SUM(B11:B17)-35),"")</f>
        <v/>
      </c>
      <c r="E17" s="64" t="str">
        <f t="shared" si="14"/>
        <v/>
      </c>
      <c r="F17" s="19">
        <v>2</v>
      </c>
      <c r="G17" s="54">
        <v>1</v>
      </c>
      <c r="H17" s="57" t="str">
        <f t="shared" ref="H17:H39" si="23">IF(WEEKDAY(A17,1)=1,IF(SUM(F11:G17)&lt;D17,0,SUM(F11:G17)-D17),"")</f>
        <v/>
      </c>
      <c r="I17" s="56" t="str">
        <f t="shared" si="0"/>
        <v/>
      </c>
      <c r="J17" s="66" t="str">
        <f t="shared" si="13"/>
        <v/>
      </c>
      <c r="K17" s="69" t="str">
        <f t="shared" si="16"/>
        <v/>
      </c>
      <c r="L17" s="21" t="str">
        <f t="shared" si="17"/>
        <v/>
      </c>
      <c r="M17" s="21" t="str">
        <f t="shared" si="18"/>
        <v/>
      </c>
      <c r="N17" s="20" t="str">
        <f t="shared" si="19"/>
        <v/>
      </c>
      <c r="O17" s="21" t="str">
        <f t="shared" si="20"/>
        <v/>
      </c>
      <c r="P17" s="21" t="str">
        <f t="shared" si="21"/>
        <v/>
      </c>
      <c r="Q17" s="21">
        <f t="shared" si="1"/>
        <v>0</v>
      </c>
      <c r="R17" s="21">
        <f t="shared" si="2"/>
        <v>0</v>
      </c>
      <c r="S17" s="21">
        <f t="shared" si="3"/>
        <v>0</v>
      </c>
      <c r="T17" s="21">
        <f t="shared" si="4"/>
        <v>0</v>
      </c>
      <c r="U17" s="22">
        <f t="shared" si="5"/>
        <v>0</v>
      </c>
      <c r="V17" s="21">
        <f t="shared" si="6"/>
        <v>0</v>
      </c>
      <c r="W17" s="21">
        <f t="shared" si="7"/>
        <v>1</v>
      </c>
      <c r="X17" s="23"/>
      <c r="Y17" s="22"/>
      <c r="Z17" s="24"/>
      <c r="AA17" s="22"/>
      <c r="AB17" s="22"/>
      <c r="AC17" s="22"/>
      <c r="AD17" s="23"/>
      <c r="AE17" s="22"/>
      <c r="AF17" s="22"/>
      <c r="AG17" s="22"/>
      <c r="AH17" s="23"/>
      <c r="AI17" s="22"/>
      <c r="AJ17" s="22"/>
      <c r="AK17" s="22"/>
      <c r="AL17" s="124"/>
      <c r="AM17" s="23"/>
      <c r="AN17" s="23"/>
      <c r="AO17" s="23"/>
      <c r="AP17" s="23"/>
      <c r="AQ17" s="9"/>
      <c r="AR17" s="9"/>
      <c r="AS17" s="9"/>
      <c r="AT17" s="9"/>
      <c r="AU17" s="9"/>
      <c r="AV17" s="9"/>
      <c r="AW17" s="9"/>
      <c r="AX17" s="9"/>
      <c r="AZ17" s="155">
        <f t="shared" si="10"/>
        <v>2000001</v>
      </c>
      <c r="BA17" s="155" t="str">
        <f t="shared" si="11"/>
        <v>COUDE SAMI</v>
      </c>
      <c r="BB17" s="154" t="str">
        <f>S$7</f>
        <v>BH041</v>
      </c>
      <c r="BC17" s="153">
        <f t="shared" ca="1" si="12"/>
        <v>49</v>
      </c>
    </row>
    <row r="18" spans="1:55">
      <c r="A18" s="18">
        <f t="shared" si="8"/>
        <v>43961</v>
      </c>
      <c r="B18" s="19">
        <v>10</v>
      </c>
      <c r="C18" s="19" t="s">
        <v>27</v>
      </c>
      <c r="D18" s="64">
        <f t="shared" si="22"/>
        <v>5</v>
      </c>
      <c r="E18" s="64">
        <f t="shared" si="14"/>
        <v>12</v>
      </c>
      <c r="F18" s="19">
        <v>1</v>
      </c>
      <c r="G18" s="54">
        <v>2</v>
      </c>
      <c r="H18" s="57">
        <f t="shared" si="23"/>
        <v>7</v>
      </c>
      <c r="I18" s="56">
        <f t="shared" si="0"/>
        <v>5</v>
      </c>
      <c r="J18" s="66">
        <f t="shared" si="13"/>
        <v>0</v>
      </c>
      <c r="K18" s="69">
        <f t="shared" si="16"/>
        <v>7</v>
      </c>
      <c r="L18" s="21">
        <f t="shared" si="17"/>
        <v>2</v>
      </c>
      <c r="M18" s="21">
        <f t="shared" si="18"/>
        <v>0</v>
      </c>
      <c r="N18" s="20" t="str">
        <f t="shared" si="19"/>
        <v/>
      </c>
      <c r="O18" s="21">
        <f t="shared" si="20"/>
        <v>3</v>
      </c>
      <c r="P18" s="21">
        <f t="shared" si="21"/>
        <v>0</v>
      </c>
      <c r="Q18" s="21">
        <f t="shared" si="1"/>
        <v>0</v>
      </c>
      <c r="R18" s="21">
        <f t="shared" si="2"/>
        <v>0</v>
      </c>
      <c r="S18" s="21">
        <f t="shared" si="3"/>
        <v>10</v>
      </c>
      <c r="T18" s="21">
        <f t="shared" si="4"/>
        <v>0</v>
      </c>
      <c r="U18" s="22">
        <f t="shared" si="5"/>
        <v>0</v>
      </c>
      <c r="V18" s="21">
        <f t="shared" si="6"/>
        <v>0</v>
      </c>
      <c r="W18" s="21">
        <f t="shared" si="7"/>
        <v>1</v>
      </c>
      <c r="X18" s="23"/>
      <c r="Y18" s="22"/>
      <c r="Z18" s="24"/>
      <c r="AA18" s="22"/>
      <c r="AB18" s="22"/>
      <c r="AC18" s="22"/>
      <c r="AD18" s="23"/>
      <c r="AE18" s="22"/>
      <c r="AF18" s="22"/>
      <c r="AG18" s="22"/>
      <c r="AH18" s="23"/>
      <c r="AI18" s="22"/>
      <c r="AJ18" s="22"/>
      <c r="AK18" s="22"/>
      <c r="AL18" s="124"/>
      <c r="AM18" s="23"/>
      <c r="AN18" s="23"/>
      <c r="AO18" s="23"/>
      <c r="AP18" s="23"/>
      <c r="AQ18" s="9"/>
      <c r="AR18" s="9"/>
      <c r="AS18" s="9"/>
      <c r="AT18" s="9"/>
      <c r="AU18" s="9"/>
      <c r="AV18" s="9"/>
      <c r="AW18" s="9"/>
      <c r="AX18" s="9"/>
      <c r="AZ18" s="155">
        <f t="shared" si="10"/>
        <v>2000001</v>
      </c>
      <c r="BA18" s="155" t="str">
        <f t="shared" si="11"/>
        <v>COUDE SAMI</v>
      </c>
      <c r="BB18" s="154" t="str">
        <f>T$7</f>
        <v>BH042</v>
      </c>
      <c r="BC18" s="153">
        <f t="shared" ca="1" si="12"/>
        <v>0</v>
      </c>
    </row>
    <row r="19" spans="1:55">
      <c r="A19" s="18">
        <f t="shared" si="8"/>
        <v>43962</v>
      </c>
      <c r="B19" s="19">
        <v>10</v>
      </c>
      <c r="C19" s="19" t="s">
        <v>29</v>
      </c>
      <c r="D19" s="64" t="str">
        <f t="shared" si="22"/>
        <v/>
      </c>
      <c r="E19" s="64" t="str">
        <f t="shared" si="14"/>
        <v/>
      </c>
      <c r="F19" s="19">
        <v>3</v>
      </c>
      <c r="G19" s="54"/>
      <c r="H19" s="57" t="str">
        <f t="shared" si="23"/>
        <v/>
      </c>
      <c r="I19" s="56" t="str">
        <f t="shared" si="0"/>
        <v/>
      </c>
      <c r="J19" s="66" t="str">
        <f t="shared" si="13"/>
        <v/>
      </c>
      <c r="K19" s="69" t="str">
        <f t="shared" si="16"/>
        <v/>
      </c>
      <c r="L19" s="21" t="str">
        <f t="shared" si="17"/>
        <v/>
      </c>
      <c r="M19" s="21" t="str">
        <f t="shared" si="18"/>
        <v/>
      </c>
      <c r="N19" s="20" t="str">
        <f t="shared" si="19"/>
        <v/>
      </c>
      <c r="O19" s="21" t="str">
        <f t="shared" si="20"/>
        <v/>
      </c>
      <c r="P19" s="21" t="str">
        <f t="shared" si="21"/>
        <v/>
      </c>
      <c r="Q19" s="21">
        <f t="shared" si="1"/>
        <v>10</v>
      </c>
      <c r="R19" s="21">
        <f t="shared" si="2"/>
        <v>0</v>
      </c>
      <c r="S19" s="21">
        <f t="shared" si="3"/>
        <v>0</v>
      </c>
      <c r="T19" s="21">
        <f t="shared" si="4"/>
        <v>0</v>
      </c>
      <c r="U19" s="22">
        <f t="shared" si="5"/>
        <v>0</v>
      </c>
      <c r="V19" s="21">
        <f t="shared" si="6"/>
        <v>1</v>
      </c>
      <c r="W19" s="21">
        <f t="shared" si="7"/>
        <v>0</v>
      </c>
      <c r="X19" s="23"/>
      <c r="Y19" s="22"/>
      <c r="Z19" s="22"/>
      <c r="AA19" s="22"/>
      <c r="AB19" s="22"/>
      <c r="AC19" s="22"/>
      <c r="AD19" s="23"/>
      <c r="AE19" s="22"/>
      <c r="AF19" s="22"/>
      <c r="AG19" s="22"/>
      <c r="AH19" s="23"/>
      <c r="AI19" s="22"/>
      <c r="AJ19" s="22"/>
      <c r="AK19" s="22"/>
      <c r="AL19" s="124">
        <v>0</v>
      </c>
      <c r="AM19" s="23"/>
      <c r="AN19" s="23"/>
      <c r="AO19" s="23"/>
      <c r="AP19" s="23"/>
      <c r="AQ19" s="9"/>
      <c r="AR19" s="9"/>
      <c r="AS19" s="9"/>
      <c r="AT19" s="9"/>
      <c r="AU19" s="9"/>
      <c r="AV19" s="9"/>
      <c r="AW19" s="9"/>
      <c r="AX19" s="9"/>
      <c r="AZ19" s="155">
        <f t="shared" si="10"/>
        <v>2000001</v>
      </c>
      <c r="BA19" s="155" t="str">
        <f t="shared" si="11"/>
        <v>COUDE SAMI</v>
      </c>
      <c r="BB19" s="154" t="str">
        <f>U$7</f>
        <v>BTICK</v>
      </c>
      <c r="BC19" s="153">
        <f t="shared" ca="1" si="12"/>
        <v>7</v>
      </c>
    </row>
    <row r="20" spans="1:55">
      <c r="A20" s="18">
        <f t="shared" si="8"/>
        <v>43963</v>
      </c>
      <c r="B20" s="19">
        <v>10</v>
      </c>
      <c r="C20" s="19" t="s">
        <v>29</v>
      </c>
      <c r="D20" s="64" t="str">
        <f t="shared" si="22"/>
        <v/>
      </c>
      <c r="E20" s="64" t="str">
        <f t="shared" si="14"/>
        <v/>
      </c>
      <c r="F20" s="19">
        <v>3</v>
      </c>
      <c r="G20" s="54"/>
      <c r="H20" s="57" t="str">
        <f t="shared" si="23"/>
        <v/>
      </c>
      <c r="I20" s="56" t="str">
        <f t="shared" si="0"/>
        <v/>
      </c>
      <c r="J20" s="66" t="str">
        <f t="shared" si="13"/>
        <v/>
      </c>
      <c r="K20" s="69" t="str">
        <f t="shared" si="16"/>
        <v/>
      </c>
      <c r="L20" s="21" t="str">
        <f t="shared" si="17"/>
        <v/>
      </c>
      <c r="M20" s="21" t="str">
        <f t="shared" si="18"/>
        <v/>
      </c>
      <c r="N20" s="20" t="str">
        <f t="shared" si="19"/>
        <v/>
      </c>
      <c r="O20" s="21" t="str">
        <f t="shared" si="20"/>
        <v/>
      </c>
      <c r="P20" s="21" t="str">
        <f t="shared" si="21"/>
        <v/>
      </c>
      <c r="Q20" s="21">
        <f t="shared" si="1"/>
        <v>10</v>
      </c>
      <c r="R20" s="21">
        <f t="shared" si="2"/>
        <v>0</v>
      </c>
      <c r="S20" s="21">
        <f t="shared" si="3"/>
        <v>0</v>
      </c>
      <c r="T20" s="21">
        <f t="shared" si="4"/>
        <v>0</v>
      </c>
      <c r="U20" s="22">
        <f t="shared" si="5"/>
        <v>0</v>
      </c>
      <c r="V20" s="21">
        <f t="shared" si="6"/>
        <v>1</v>
      </c>
      <c r="W20" s="21">
        <f t="shared" si="7"/>
        <v>0</v>
      </c>
      <c r="X20" s="23"/>
      <c r="Y20" s="24"/>
      <c r="Z20" s="22"/>
      <c r="AA20" s="22"/>
      <c r="AB20" s="22"/>
      <c r="AC20" s="22"/>
      <c r="AD20" s="23"/>
      <c r="AE20" s="22"/>
      <c r="AF20" s="22"/>
      <c r="AG20" s="22"/>
      <c r="AH20" s="23"/>
      <c r="AI20" s="22"/>
      <c r="AJ20" s="22"/>
      <c r="AK20" s="22"/>
      <c r="AL20" s="124"/>
      <c r="AM20" s="23"/>
      <c r="AN20" s="23"/>
      <c r="AO20" s="23"/>
      <c r="AP20" s="23"/>
      <c r="AQ20" s="9"/>
      <c r="AR20" s="9"/>
      <c r="AS20" s="9"/>
      <c r="AT20" s="9"/>
      <c r="AU20" s="9"/>
      <c r="AV20" s="9"/>
      <c r="AW20" s="9"/>
      <c r="AX20" s="9"/>
      <c r="AZ20" s="155">
        <f t="shared" si="10"/>
        <v>2000001</v>
      </c>
      <c r="BA20" s="155" t="str">
        <f t="shared" si="11"/>
        <v>COUDE SAMI</v>
      </c>
      <c r="BB20" s="154" t="str">
        <f>V$7</f>
        <v>BU490</v>
      </c>
      <c r="BC20" s="153">
        <f t="shared" ca="1" si="12"/>
        <v>2</v>
      </c>
    </row>
    <row r="21" spans="1:55" ht="15.75" customHeight="1">
      <c r="A21" s="18">
        <f t="shared" si="8"/>
        <v>43964</v>
      </c>
      <c r="B21" s="25">
        <v>0</v>
      </c>
      <c r="C21" s="19" t="s">
        <v>37</v>
      </c>
      <c r="D21" s="64" t="str">
        <f t="shared" si="22"/>
        <v/>
      </c>
      <c r="E21" s="64" t="str">
        <f t="shared" si="14"/>
        <v/>
      </c>
      <c r="F21" s="19"/>
      <c r="G21" s="54"/>
      <c r="H21" s="57" t="str">
        <f t="shared" si="23"/>
        <v/>
      </c>
      <c r="I21" s="56" t="str">
        <f t="shared" si="0"/>
        <v/>
      </c>
      <c r="J21" s="66" t="str">
        <f t="shared" si="13"/>
        <v/>
      </c>
      <c r="K21" s="69" t="str">
        <f t="shared" si="16"/>
        <v/>
      </c>
      <c r="L21" s="21" t="str">
        <f t="shared" si="17"/>
        <v/>
      </c>
      <c r="M21" s="21" t="str">
        <f t="shared" si="18"/>
        <v/>
      </c>
      <c r="N21" s="20" t="str">
        <f t="shared" si="19"/>
        <v/>
      </c>
      <c r="O21" s="21" t="str">
        <f t="shared" si="20"/>
        <v/>
      </c>
      <c r="P21" s="21" t="str">
        <f t="shared" si="21"/>
        <v/>
      </c>
      <c r="Q21" s="21">
        <f t="shared" si="1"/>
        <v>0</v>
      </c>
      <c r="R21" s="21">
        <f t="shared" si="2"/>
        <v>0</v>
      </c>
      <c r="S21" s="21">
        <f t="shared" si="3"/>
        <v>0</v>
      </c>
      <c r="T21" s="21">
        <f t="shared" si="4"/>
        <v>0</v>
      </c>
      <c r="U21" s="22">
        <f t="shared" si="5"/>
        <v>0</v>
      </c>
      <c r="V21" s="21">
        <f t="shared" si="6"/>
        <v>0</v>
      </c>
      <c r="W21" s="21">
        <f t="shared" si="7"/>
        <v>0</v>
      </c>
      <c r="X21" s="23"/>
      <c r="Y21" s="22"/>
      <c r="Z21" s="24"/>
      <c r="AA21" s="22"/>
      <c r="AB21" s="22"/>
      <c r="AC21" s="22"/>
      <c r="AD21" s="23"/>
      <c r="AE21" s="22"/>
      <c r="AF21" s="22"/>
      <c r="AG21" s="22"/>
      <c r="AH21" s="23"/>
      <c r="AI21" s="22"/>
      <c r="AJ21" s="22"/>
      <c r="AK21" s="22"/>
      <c r="AL21" s="124"/>
      <c r="AM21" s="23"/>
      <c r="AN21" s="23"/>
      <c r="AO21" s="23"/>
      <c r="AP21" s="23"/>
      <c r="AQ21" s="9"/>
      <c r="AR21" s="9"/>
      <c r="AS21" s="9"/>
      <c r="AT21" s="9"/>
      <c r="AU21" s="9"/>
      <c r="AV21" s="9"/>
      <c r="AW21" s="9"/>
      <c r="AX21" s="9"/>
      <c r="AZ21" s="155">
        <f t="shared" si="10"/>
        <v>2000001</v>
      </c>
      <c r="BA21" s="155" t="str">
        <f t="shared" si="11"/>
        <v>COUDE SAMI</v>
      </c>
      <c r="BB21" s="154" t="str">
        <f>W$7</f>
        <v>NW828</v>
      </c>
      <c r="BC21" s="153">
        <f t="shared" ca="1" si="12"/>
        <v>8</v>
      </c>
    </row>
    <row r="22" spans="1:55" ht="15.75" customHeight="1">
      <c r="A22" s="18">
        <f t="shared" si="8"/>
        <v>43965</v>
      </c>
      <c r="B22" s="25">
        <v>4</v>
      </c>
      <c r="C22" s="19" t="s">
        <v>35</v>
      </c>
      <c r="D22" s="64" t="str">
        <f t="shared" si="22"/>
        <v/>
      </c>
      <c r="E22" s="64" t="str">
        <f t="shared" si="14"/>
        <v/>
      </c>
      <c r="F22" s="19"/>
      <c r="G22" s="54">
        <v>4</v>
      </c>
      <c r="H22" s="57" t="str">
        <f t="shared" si="23"/>
        <v/>
      </c>
      <c r="I22" s="56" t="str">
        <f t="shared" si="0"/>
        <v/>
      </c>
      <c r="J22" s="66" t="str">
        <f t="shared" si="13"/>
        <v/>
      </c>
      <c r="K22" s="69" t="str">
        <f t="shared" si="16"/>
        <v/>
      </c>
      <c r="L22" s="21" t="str">
        <f t="shared" si="17"/>
        <v/>
      </c>
      <c r="M22" s="21" t="str">
        <f t="shared" si="18"/>
        <v/>
      </c>
      <c r="N22" s="20" t="str">
        <f t="shared" si="19"/>
        <v/>
      </c>
      <c r="O22" s="21" t="str">
        <f t="shared" si="20"/>
        <v/>
      </c>
      <c r="P22" s="21" t="str">
        <f t="shared" si="21"/>
        <v/>
      </c>
      <c r="Q22" s="21">
        <f t="shared" si="1"/>
        <v>0</v>
      </c>
      <c r="R22" s="21">
        <f t="shared" si="2"/>
        <v>0</v>
      </c>
      <c r="S22" s="21">
        <f t="shared" si="3"/>
        <v>0</v>
      </c>
      <c r="T22" s="21">
        <f t="shared" si="4"/>
        <v>0</v>
      </c>
      <c r="U22" s="22">
        <f t="shared" si="5"/>
        <v>0</v>
      </c>
      <c r="V22" s="21">
        <f t="shared" si="6"/>
        <v>0</v>
      </c>
      <c r="W22" s="21">
        <f t="shared" si="7"/>
        <v>0</v>
      </c>
      <c r="X22" s="23"/>
      <c r="Y22" s="22"/>
      <c r="Z22" s="24"/>
      <c r="AA22" s="22"/>
      <c r="AB22" s="22"/>
      <c r="AC22" s="22"/>
      <c r="AD22" s="23"/>
      <c r="AE22" s="22"/>
      <c r="AF22" s="22"/>
      <c r="AG22" s="22"/>
      <c r="AH22" s="23"/>
      <c r="AI22" s="22"/>
      <c r="AJ22" s="22"/>
      <c r="AK22" s="22"/>
      <c r="AL22" s="124"/>
      <c r="AM22" s="23"/>
      <c r="AN22" s="23"/>
      <c r="AO22" s="23"/>
      <c r="AP22" s="23"/>
      <c r="AQ22" s="9"/>
      <c r="AR22" s="9"/>
      <c r="AS22" s="9"/>
      <c r="AT22" s="9"/>
      <c r="AU22" s="9"/>
      <c r="AV22" s="9"/>
      <c r="AW22" s="9"/>
      <c r="AX22" s="9"/>
      <c r="AZ22" s="155">
        <f t="shared" si="10"/>
        <v>2000001</v>
      </c>
      <c r="BA22" s="155" t="str">
        <f t="shared" si="11"/>
        <v>COUDE SAMI</v>
      </c>
      <c r="BB22" s="154" t="str">
        <f>X$7</f>
        <v>BU494</v>
      </c>
      <c r="BC22" s="153">
        <f t="shared" ca="1" si="12"/>
        <v>0</v>
      </c>
    </row>
    <row r="23" spans="1:55" ht="15.75" customHeight="1">
      <c r="A23" s="18">
        <f t="shared" si="8"/>
        <v>43966</v>
      </c>
      <c r="B23" s="25">
        <v>0</v>
      </c>
      <c r="C23" s="19" t="s">
        <v>37</v>
      </c>
      <c r="D23" s="64" t="str">
        <f t="shared" si="22"/>
        <v/>
      </c>
      <c r="E23" s="64" t="str">
        <f t="shared" si="14"/>
        <v/>
      </c>
      <c r="F23" s="19"/>
      <c r="G23" s="54"/>
      <c r="H23" s="57" t="str">
        <f t="shared" si="23"/>
        <v/>
      </c>
      <c r="I23" s="56" t="str">
        <f t="shared" si="0"/>
        <v/>
      </c>
      <c r="J23" s="66" t="str">
        <f t="shared" si="13"/>
        <v/>
      </c>
      <c r="K23" s="69" t="str">
        <f t="shared" si="16"/>
        <v/>
      </c>
      <c r="L23" s="21" t="str">
        <f t="shared" si="17"/>
        <v/>
      </c>
      <c r="M23" s="21" t="str">
        <f t="shared" si="18"/>
        <v/>
      </c>
      <c r="N23" s="20" t="str">
        <f t="shared" si="19"/>
        <v/>
      </c>
      <c r="O23" s="21" t="str">
        <f>IF(WEEKDAY(A23,1)=1,IF(SUM(G17:G23)&gt;I23,I23-L23,IF(I23&gt;L23,MIN(SUM(G17:G23),I23-L23),0)),"")</f>
        <v/>
      </c>
      <c r="P23" s="21" t="str">
        <f>IF(WEEKDAY(A23,1)=1,IF(SUM(G17:G23)&gt;=J23-M23,J23-M23,""),"")</f>
        <v/>
      </c>
      <c r="Q23" s="21">
        <f t="shared" si="1"/>
        <v>0</v>
      </c>
      <c r="R23" s="21">
        <f t="shared" si="2"/>
        <v>0</v>
      </c>
      <c r="S23" s="21">
        <f t="shared" si="3"/>
        <v>0</v>
      </c>
      <c r="T23" s="21">
        <f t="shared" si="4"/>
        <v>0</v>
      </c>
      <c r="U23" s="22">
        <f t="shared" si="5"/>
        <v>0</v>
      </c>
      <c r="V23" s="21">
        <f t="shared" si="6"/>
        <v>0</v>
      </c>
      <c r="W23" s="21">
        <f t="shared" si="7"/>
        <v>0</v>
      </c>
      <c r="X23" s="23"/>
      <c r="Y23" s="22"/>
      <c r="Z23" s="24"/>
      <c r="AA23" s="22"/>
      <c r="AB23" s="22"/>
      <c r="AC23" s="22"/>
      <c r="AD23" s="23"/>
      <c r="AE23" s="22"/>
      <c r="AF23" s="22"/>
      <c r="AG23" s="22"/>
      <c r="AH23" s="23"/>
      <c r="AI23" s="22"/>
      <c r="AJ23" s="22"/>
      <c r="AK23" s="22"/>
      <c r="AL23" s="124"/>
      <c r="AM23" s="23"/>
      <c r="AN23" s="23"/>
      <c r="AO23" s="23"/>
      <c r="AP23" s="23"/>
      <c r="AQ23" s="9"/>
      <c r="AR23" s="9"/>
      <c r="AS23" s="9"/>
      <c r="AT23" s="9"/>
      <c r="AU23" s="9"/>
      <c r="AV23" s="9"/>
      <c r="AW23" s="9"/>
      <c r="AX23" s="9"/>
      <c r="AZ23" s="155">
        <f t="shared" si="10"/>
        <v>2000001</v>
      </c>
      <c r="BA23" s="155" t="str">
        <f t="shared" si="11"/>
        <v>COUDE SAMI</v>
      </c>
      <c r="BB23" s="154" t="str">
        <f>Y$7</f>
        <v>BU493</v>
      </c>
      <c r="BC23" s="153">
        <f t="shared" ca="1" si="12"/>
        <v>0</v>
      </c>
    </row>
    <row r="24" spans="1:55" ht="15.75" customHeight="1">
      <c r="A24" s="18">
        <f t="shared" si="8"/>
        <v>43967</v>
      </c>
      <c r="B24" s="25">
        <v>10</v>
      </c>
      <c r="C24" s="19" t="s">
        <v>23</v>
      </c>
      <c r="D24" s="64" t="str">
        <f t="shared" si="22"/>
        <v/>
      </c>
      <c r="E24" s="64" t="str">
        <f t="shared" si="14"/>
        <v/>
      </c>
      <c r="F24" s="19"/>
      <c r="G24" s="54"/>
      <c r="H24" s="57" t="str">
        <f t="shared" si="23"/>
        <v/>
      </c>
      <c r="I24" s="56" t="str">
        <f t="shared" si="0"/>
        <v/>
      </c>
      <c r="J24" s="66" t="str">
        <f t="shared" si="13"/>
        <v/>
      </c>
      <c r="K24" s="69" t="str">
        <f t="shared" si="16"/>
        <v/>
      </c>
      <c r="L24" s="21" t="str">
        <f t="shared" si="17"/>
        <v/>
      </c>
      <c r="M24" s="21" t="str">
        <f t="shared" si="18"/>
        <v/>
      </c>
      <c r="N24" s="20" t="str">
        <f t="shared" si="19"/>
        <v/>
      </c>
      <c r="O24" s="21" t="str">
        <f t="shared" ref="O24:O39" si="24">IF(WEEKDAY(A24,1)=1,IF(SUM(G18:G24)&gt;I24,I24-L24,IF(I24&gt;L24,MIN(SUM(G18:G24),I24-L24),0)),"")</f>
        <v/>
      </c>
      <c r="P24" s="21" t="str">
        <f t="shared" si="21"/>
        <v/>
      </c>
      <c r="Q24" s="21">
        <f t="shared" si="1"/>
        <v>0</v>
      </c>
      <c r="R24" s="21">
        <f t="shared" si="2"/>
        <v>0</v>
      </c>
      <c r="S24" s="21">
        <f t="shared" si="3"/>
        <v>0</v>
      </c>
      <c r="T24" s="21">
        <f t="shared" si="4"/>
        <v>0</v>
      </c>
      <c r="U24" s="22">
        <f t="shared" si="5"/>
        <v>1</v>
      </c>
      <c r="V24" s="21">
        <f t="shared" si="6"/>
        <v>0</v>
      </c>
      <c r="W24" s="21">
        <f t="shared" si="7"/>
        <v>0</v>
      </c>
      <c r="X24" s="23"/>
      <c r="Y24" s="22"/>
      <c r="Z24" s="22"/>
      <c r="AA24" s="22"/>
      <c r="AB24" s="22"/>
      <c r="AC24" s="22"/>
      <c r="AD24" s="23"/>
      <c r="AE24" s="22"/>
      <c r="AF24" s="22"/>
      <c r="AG24" s="22"/>
      <c r="AH24" s="23"/>
      <c r="AI24" s="22"/>
      <c r="AJ24" s="22"/>
      <c r="AK24" s="22"/>
      <c r="AL24" s="124"/>
      <c r="AM24" s="25"/>
      <c r="AN24" s="23"/>
      <c r="AO24" s="25"/>
      <c r="AP24" s="23"/>
      <c r="AQ24" s="9"/>
      <c r="AR24" s="9"/>
      <c r="AS24" s="9"/>
      <c r="AT24" s="9"/>
      <c r="AU24" s="9"/>
      <c r="AV24" s="9"/>
      <c r="AW24" s="9"/>
      <c r="AX24" s="9"/>
      <c r="AZ24" s="155">
        <f t="shared" si="10"/>
        <v>2000001</v>
      </c>
      <c r="BA24" s="155" t="str">
        <f t="shared" si="11"/>
        <v>COUDE SAMI</v>
      </c>
      <c r="BB24" s="154" t="str">
        <f>Z$7</f>
        <v>BU495</v>
      </c>
      <c r="BC24" s="153">
        <f t="shared" ca="1" si="12"/>
        <v>15</v>
      </c>
    </row>
    <row r="25" spans="1:55" ht="15.75" customHeight="1">
      <c r="A25" s="18">
        <f t="shared" si="8"/>
        <v>43968</v>
      </c>
      <c r="B25" s="25">
        <v>10</v>
      </c>
      <c r="C25" s="19" t="s">
        <v>23</v>
      </c>
      <c r="D25" s="64">
        <f t="shared" si="22"/>
        <v>9</v>
      </c>
      <c r="E25" s="64">
        <f t="shared" si="14"/>
        <v>10</v>
      </c>
      <c r="F25" s="19"/>
      <c r="G25" s="54"/>
      <c r="H25" s="57">
        <f t="shared" si="23"/>
        <v>1</v>
      </c>
      <c r="I25" s="56">
        <f t="shared" si="0"/>
        <v>8</v>
      </c>
      <c r="J25" s="66">
        <f t="shared" si="13"/>
        <v>1</v>
      </c>
      <c r="K25" s="69">
        <f t="shared" si="16"/>
        <v>1</v>
      </c>
      <c r="L25" s="21">
        <f t="shared" si="17"/>
        <v>5</v>
      </c>
      <c r="M25" s="21">
        <f t="shared" si="18"/>
        <v>0</v>
      </c>
      <c r="N25" s="20">
        <f t="shared" si="19"/>
        <v>0</v>
      </c>
      <c r="O25" s="21">
        <f t="shared" si="24"/>
        <v>3</v>
      </c>
      <c r="P25" s="21">
        <f t="shared" si="21"/>
        <v>1</v>
      </c>
      <c r="Q25" s="21">
        <f t="shared" si="1"/>
        <v>0</v>
      </c>
      <c r="R25" s="21">
        <f t="shared" si="2"/>
        <v>0</v>
      </c>
      <c r="S25" s="21">
        <f t="shared" si="3"/>
        <v>10</v>
      </c>
      <c r="T25" s="21">
        <f t="shared" si="4"/>
        <v>0</v>
      </c>
      <c r="U25" s="22">
        <f t="shared" si="5"/>
        <v>1</v>
      </c>
      <c r="V25" s="21">
        <f t="shared" si="6"/>
        <v>0</v>
      </c>
      <c r="W25" s="21">
        <f t="shared" si="7"/>
        <v>0</v>
      </c>
      <c r="X25" s="23"/>
      <c r="Y25" s="22"/>
      <c r="Z25" s="22"/>
      <c r="AA25" s="22"/>
      <c r="AB25" s="22"/>
      <c r="AC25" s="22"/>
      <c r="AD25" s="23"/>
      <c r="AE25" s="22"/>
      <c r="AF25" s="22"/>
      <c r="AG25" s="22"/>
      <c r="AH25" s="23"/>
      <c r="AI25" s="22"/>
      <c r="AJ25" s="22"/>
      <c r="AK25" s="22"/>
      <c r="AL25" s="124"/>
      <c r="AM25" s="25">
        <v>7</v>
      </c>
      <c r="AN25" s="25" t="s">
        <v>25</v>
      </c>
      <c r="AO25" s="25"/>
      <c r="AP25" s="25"/>
      <c r="AQ25" s="9"/>
      <c r="AR25" s="9"/>
      <c r="AS25" s="9"/>
      <c r="AT25" s="9"/>
      <c r="AU25" s="9"/>
      <c r="AV25" s="9"/>
      <c r="AW25" s="9"/>
      <c r="AX25" s="9"/>
      <c r="AZ25" s="155">
        <f t="shared" si="10"/>
        <v>2000001</v>
      </c>
      <c r="BA25" s="155" t="str">
        <f t="shared" si="11"/>
        <v>COUDE SAMI</v>
      </c>
      <c r="BB25" s="154" t="str">
        <f>AA$7</f>
        <v>BU496</v>
      </c>
      <c r="BC25" s="153">
        <f t="shared" ca="1" si="12"/>
        <v>5</v>
      </c>
    </row>
    <row r="26" spans="1:55" ht="15.75" customHeight="1">
      <c r="A26" s="18">
        <f t="shared" si="8"/>
        <v>43969</v>
      </c>
      <c r="B26" s="19">
        <v>7</v>
      </c>
      <c r="C26" s="19" t="s">
        <v>23</v>
      </c>
      <c r="D26" s="64" t="str">
        <f t="shared" si="22"/>
        <v/>
      </c>
      <c r="E26" s="64" t="str">
        <f t="shared" si="14"/>
        <v/>
      </c>
      <c r="F26" s="19"/>
      <c r="G26" s="54"/>
      <c r="H26" s="57" t="str">
        <f t="shared" si="23"/>
        <v/>
      </c>
      <c r="I26" s="56" t="str">
        <f t="shared" si="0"/>
        <v/>
      </c>
      <c r="J26" s="66" t="str">
        <f t="shared" si="13"/>
        <v/>
      </c>
      <c r="K26" s="69" t="str">
        <f t="shared" si="16"/>
        <v/>
      </c>
      <c r="L26" s="21" t="str">
        <f t="shared" si="17"/>
        <v/>
      </c>
      <c r="M26" s="21" t="str">
        <f t="shared" si="18"/>
        <v/>
      </c>
      <c r="N26" s="20" t="str">
        <f t="shared" si="19"/>
        <v/>
      </c>
      <c r="O26" s="21" t="str">
        <f t="shared" si="24"/>
        <v/>
      </c>
      <c r="P26" s="21" t="str">
        <f>IF(WEEKDAY(A26,1)=1,IF(SUM(G20:G26)&gt;=J26-M26,J26-M26,IF(J26&gt;M26,SUM(G20:G26)-M26,0)),"")</f>
        <v/>
      </c>
      <c r="Q26" s="21">
        <f t="shared" si="1"/>
        <v>0</v>
      </c>
      <c r="R26" s="21">
        <f t="shared" si="2"/>
        <v>0</v>
      </c>
      <c r="S26" s="21">
        <f t="shared" si="3"/>
        <v>0</v>
      </c>
      <c r="T26" s="21">
        <f t="shared" si="4"/>
        <v>0</v>
      </c>
      <c r="U26" s="22">
        <f t="shared" si="5"/>
        <v>1</v>
      </c>
      <c r="V26" s="21">
        <f t="shared" si="6"/>
        <v>0</v>
      </c>
      <c r="W26" s="21">
        <f t="shared" si="7"/>
        <v>0</v>
      </c>
      <c r="X26" s="23"/>
      <c r="Y26" s="22"/>
      <c r="Z26" s="22"/>
      <c r="AA26" s="22"/>
      <c r="AB26" s="22"/>
      <c r="AC26" s="22"/>
      <c r="AD26" s="23"/>
      <c r="AE26" s="22"/>
      <c r="AF26" s="22"/>
      <c r="AG26" s="22"/>
      <c r="AH26" s="23"/>
      <c r="AI26" s="22"/>
      <c r="AJ26" s="22"/>
      <c r="AK26" s="22"/>
      <c r="AL26" s="124"/>
      <c r="AM26" s="23"/>
      <c r="AN26" s="23"/>
      <c r="AO26" s="23"/>
      <c r="AP26" s="23"/>
      <c r="AQ26" s="9"/>
      <c r="AR26" s="9"/>
      <c r="AS26" s="9"/>
      <c r="AT26" s="9"/>
      <c r="AU26" s="9"/>
      <c r="AV26" s="9"/>
      <c r="AW26" s="9"/>
      <c r="AX26" s="9"/>
      <c r="AZ26" s="155">
        <f t="shared" si="10"/>
        <v>2000001</v>
      </c>
      <c r="BA26" s="155" t="str">
        <f t="shared" si="11"/>
        <v>COUDE SAMI</v>
      </c>
      <c r="BB26" s="154" t="str">
        <f>AB$7</f>
        <v>BU492</v>
      </c>
      <c r="BC26" s="153">
        <f t="shared" ca="1" si="12"/>
        <v>6</v>
      </c>
    </row>
    <row r="27" spans="1:55" ht="15.75" customHeight="1">
      <c r="A27" s="18">
        <f t="shared" si="8"/>
        <v>43970</v>
      </c>
      <c r="B27" s="19">
        <v>7</v>
      </c>
      <c r="C27" s="19" t="s">
        <v>23</v>
      </c>
      <c r="D27" s="64" t="str">
        <f t="shared" si="22"/>
        <v/>
      </c>
      <c r="E27" s="64" t="str">
        <f t="shared" si="14"/>
        <v/>
      </c>
      <c r="F27" s="19"/>
      <c r="G27" s="54"/>
      <c r="H27" s="57" t="str">
        <f t="shared" si="23"/>
        <v/>
      </c>
      <c r="I27" s="56" t="str">
        <f t="shared" si="0"/>
        <v/>
      </c>
      <c r="J27" s="66" t="str">
        <f t="shared" si="13"/>
        <v/>
      </c>
      <c r="K27" s="69" t="str">
        <f t="shared" si="16"/>
        <v/>
      </c>
      <c r="L27" s="21" t="str">
        <f t="shared" si="17"/>
        <v/>
      </c>
      <c r="M27" s="21" t="str">
        <f t="shared" si="18"/>
        <v/>
      </c>
      <c r="N27" s="20" t="str">
        <f t="shared" si="19"/>
        <v/>
      </c>
      <c r="O27" s="21" t="str">
        <f t="shared" si="24"/>
        <v/>
      </c>
      <c r="P27" s="21" t="str">
        <f t="shared" si="21"/>
        <v/>
      </c>
      <c r="Q27" s="21">
        <f t="shared" si="1"/>
        <v>0</v>
      </c>
      <c r="R27" s="21">
        <f t="shared" si="2"/>
        <v>0</v>
      </c>
      <c r="S27" s="21">
        <f t="shared" si="3"/>
        <v>0</v>
      </c>
      <c r="T27" s="21">
        <f t="shared" si="4"/>
        <v>0</v>
      </c>
      <c r="U27" s="22">
        <f t="shared" si="5"/>
        <v>1</v>
      </c>
      <c r="V27" s="21">
        <f t="shared" si="6"/>
        <v>0</v>
      </c>
      <c r="W27" s="21">
        <f t="shared" si="7"/>
        <v>0</v>
      </c>
      <c r="X27" s="23"/>
      <c r="Y27" s="24"/>
      <c r="Z27" s="22"/>
      <c r="AA27" s="22"/>
      <c r="AB27" s="22"/>
      <c r="AC27" s="22"/>
      <c r="AD27" s="23"/>
      <c r="AE27" s="22"/>
      <c r="AF27" s="22"/>
      <c r="AG27" s="22"/>
      <c r="AH27" s="23"/>
      <c r="AI27" s="22"/>
      <c r="AJ27" s="22"/>
      <c r="AK27" s="22"/>
      <c r="AL27" s="124"/>
      <c r="AM27" s="23"/>
      <c r="AN27" s="23"/>
      <c r="AO27" s="23"/>
      <c r="AP27" s="23"/>
      <c r="AQ27" s="9"/>
      <c r="AR27" s="9"/>
      <c r="AS27" s="9"/>
      <c r="AT27" s="9"/>
      <c r="AU27" s="9"/>
      <c r="AV27" s="9"/>
      <c r="AW27" s="9"/>
      <c r="AX27" s="9"/>
      <c r="AZ27" s="155">
        <f t="shared" si="10"/>
        <v>2000001</v>
      </c>
      <c r="BA27" s="155" t="str">
        <f t="shared" si="11"/>
        <v>COUDE SAMI</v>
      </c>
      <c r="BB27" s="154" t="str">
        <f>AC$7</f>
        <v>BU497</v>
      </c>
      <c r="BC27" s="153">
        <f t="shared" ca="1" si="12"/>
        <v>2</v>
      </c>
    </row>
    <row r="28" spans="1:55" ht="15.75" customHeight="1">
      <c r="A28" s="18">
        <f t="shared" si="8"/>
        <v>43971</v>
      </c>
      <c r="B28" s="25">
        <v>0</v>
      </c>
      <c r="C28" s="19" t="s">
        <v>37</v>
      </c>
      <c r="D28" s="64" t="str">
        <f t="shared" si="22"/>
        <v/>
      </c>
      <c r="E28" s="64" t="str">
        <f t="shared" si="14"/>
        <v/>
      </c>
      <c r="F28" s="19"/>
      <c r="G28" s="54"/>
      <c r="H28" s="57" t="str">
        <f t="shared" si="23"/>
        <v/>
      </c>
      <c r="I28" s="56" t="str">
        <f t="shared" si="0"/>
        <v/>
      </c>
      <c r="J28" s="66" t="str">
        <f t="shared" si="13"/>
        <v/>
      </c>
      <c r="K28" s="69" t="str">
        <f t="shared" si="16"/>
        <v/>
      </c>
      <c r="L28" s="21" t="str">
        <f t="shared" si="17"/>
        <v/>
      </c>
      <c r="M28" s="21" t="str">
        <f t="shared" si="18"/>
        <v/>
      </c>
      <c r="N28" s="20" t="str">
        <f t="shared" si="19"/>
        <v/>
      </c>
      <c r="O28" s="21" t="str">
        <f t="shared" si="24"/>
        <v/>
      </c>
      <c r="P28" s="21" t="str">
        <f t="shared" si="21"/>
        <v/>
      </c>
      <c r="Q28" s="21">
        <f t="shared" si="1"/>
        <v>0</v>
      </c>
      <c r="R28" s="21">
        <f t="shared" si="2"/>
        <v>0</v>
      </c>
      <c r="S28" s="21">
        <f t="shared" si="3"/>
        <v>0</v>
      </c>
      <c r="T28" s="21">
        <f t="shared" si="4"/>
        <v>0</v>
      </c>
      <c r="U28" s="22">
        <f t="shared" si="5"/>
        <v>0</v>
      </c>
      <c r="V28" s="21">
        <f t="shared" si="6"/>
        <v>0</v>
      </c>
      <c r="W28" s="21">
        <f t="shared" si="7"/>
        <v>0</v>
      </c>
      <c r="X28" s="23"/>
      <c r="Y28" s="22"/>
      <c r="Z28" s="22"/>
      <c r="AA28" s="22"/>
      <c r="AB28" s="22"/>
      <c r="AC28" s="22"/>
      <c r="AD28" s="23"/>
      <c r="AE28" s="22"/>
      <c r="AF28" s="22"/>
      <c r="AG28" s="22"/>
      <c r="AH28" s="23"/>
      <c r="AI28" s="22"/>
      <c r="AJ28" s="22"/>
      <c r="AK28" s="22"/>
      <c r="AL28" s="124"/>
      <c r="AM28" s="23"/>
      <c r="AN28" s="23"/>
      <c r="AO28" s="23"/>
      <c r="AP28" s="23"/>
      <c r="AQ28" s="9"/>
      <c r="AR28" s="9"/>
      <c r="AS28" s="9"/>
      <c r="AT28" s="9"/>
      <c r="AU28" s="9"/>
      <c r="AV28" s="9"/>
      <c r="AW28" s="9"/>
      <c r="AX28" s="9"/>
      <c r="AZ28" s="155">
        <f t="shared" si="10"/>
        <v>2000001</v>
      </c>
      <c r="BA28" s="155" t="str">
        <f t="shared" si="11"/>
        <v>COUDE SAMI</v>
      </c>
      <c r="BB28" s="154" t="str">
        <f>AD$7</f>
        <v>BU498</v>
      </c>
      <c r="BC28" s="153">
        <f t="shared" ca="1" si="12"/>
        <v>0</v>
      </c>
    </row>
    <row r="29" spans="1:55" ht="15.75" customHeight="1">
      <c r="A29" s="18">
        <f t="shared" si="8"/>
        <v>43972</v>
      </c>
      <c r="B29" s="25">
        <v>0</v>
      </c>
      <c r="C29" s="19" t="s">
        <v>37</v>
      </c>
      <c r="D29" s="64" t="str">
        <f t="shared" si="22"/>
        <v/>
      </c>
      <c r="E29" s="64" t="str">
        <f t="shared" si="14"/>
        <v/>
      </c>
      <c r="F29" s="19"/>
      <c r="G29" s="54"/>
      <c r="H29" s="57" t="str">
        <f t="shared" si="23"/>
        <v/>
      </c>
      <c r="I29" s="56" t="str">
        <f t="shared" si="0"/>
        <v/>
      </c>
      <c r="J29" s="66" t="str">
        <f t="shared" si="13"/>
        <v/>
      </c>
      <c r="K29" s="69" t="str">
        <f t="shared" si="16"/>
        <v/>
      </c>
      <c r="L29" s="21" t="str">
        <f t="shared" si="17"/>
        <v/>
      </c>
      <c r="M29" s="21" t="str">
        <f t="shared" si="18"/>
        <v/>
      </c>
      <c r="N29" s="20" t="str">
        <f t="shared" si="19"/>
        <v/>
      </c>
      <c r="O29" s="21" t="str">
        <f t="shared" si="24"/>
        <v/>
      </c>
      <c r="P29" s="21" t="str">
        <f t="shared" si="21"/>
        <v/>
      </c>
      <c r="Q29" s="21">
        <f t="shared" si="1"/>
        <v>0</v>
      </c>
      <c r="R29" s="21">
        <f t="shared" si="2"/>
        <v>0</v>
      </c>
      <c r="S29" s="21">
        <f t="shared" si="3"/>
        <v>0</v>
      </c>
      <c r="T29" s="21">
        <f t="shared" si="4"/>
        <v>0</v>
      </c>
      <c r="U29" s="22">
        <f t="shared" si="5"/>
        <v>0</v>
      </c>
      <c r="V29" s="21">
        <f t="shared" si="6"/>
        <v>0</v>
      </c>
      <c r="W29" s="21">
        <f t="shared" si="7"/>
        <v>0</v>
      </c>
      <c r="X29" s="23"/>
      <c r="Y29" s="22"/>
      <c r="Z29" s="22"/>
      <c r="AA29" s="22"/>
      <c r="AB29" s="22"/>
      <c r="AC29" s="22"/>
      <c r="AD29" s="23"/>
      <c r="AE29" s="22"/>
      <c r="AF29" s="22"/>
      <c r="AG29" s="22"/>
      <c r="AH29" s="23"/>
      <c r="AI29" s="22"/>
      <c r="AJ29" s="22"/>
      <c r="AK29" s="22"/>
      <c r="AL29" s="124"/>
      <c r="AM29" s="23"/>
      <c r="AN29" s="23"/>
      <c r="AO29" s="23"/>
      <c r="AP29" s="23"/>
      <c r="AQ29" s="9"/>
      <c r="AR29" s="9"/>
      <c r="AS29" s="9"/>
      <c r="AT29" s="9"/>
      <c r="AU29" s="9"/>
      <c r="AV29" s="9"/>
      <c r="AW29" s="9"/>
      <c r="AX29" s="9"/>
      <c r="AZ29" s="155">
        <f t="shared" si="10"/>
        <v>2000001</v>
      </c>
      <c r="BA29" s="155" t="str">
        <f t="shared" si="11"/>
        <v>COUDE SAMI</v>
      </c>
      <c r="BB29" s="154" t="str">
        <f>AE$7</f>
        <v>BU457</v>
      </c>
      <c r="BC29" s="153">
        <f t="shared" ca="1" si="12"/>
        <v>1</v>
      </c>
    </row>
    <row r="30" spans="1:55" ht="15.75" customHeight="1">
      <c r="A30" s="18">
        <f t="shared" si="8"/>
        <v>43973</v>
      </c>
      <c r="B30" s="23">
        <v>10</v>
      </c>
      <c r="C30" s="19" t="s">
        <v>24</v>
      </c>
      <c r="D30" s="64" t="str">
        <f t="shared" si="22"/>
        <v/>
      </c>
      <c r="E30" s="64" t="str">
        <f t="shared" si="14"/>
        <v/>
      </c>
      <c r="F30" s="19"/>
      <c r="G30" s="54">
        <v>9</v>
      </c>
      <c r="H30" s="57" t="str">
        <f>IF(WEEKDAY(A30,1)=1,IF(SUM(F24:G30)&lt;D30,0,SUM(F24:G30)-D30),"")</f>
        <v/>
      </c>
      <c r="I30" s="56" t="str">
        <f t="shared" si="0"/>
        <v/>
      </c>
      <c r="J30" s="66" t="str">
        <f t="shared" si="13"/>
        <v/>
      </c>
      <c r="K30" s="69" t="str">
        <f t="shared" si="16"/>
        <v/>
      </c>
      <c r="L30" s="21" t="str">
        <f t="shared" si="17"/>
        <v/>
      </c>
      <c r="M30" s="21" t="str">
        <f t="shared" si="18"/>
        <v/>
      </c>
      <c r="N30" s="20" t="str">
        <f t="shared" si="19"/>
        <v/>
      </c>
      <c r="O30" s="21" t="str">
        <f t="shared" si="24"/>
        <v/>
      </c>
      <c r="P30" s="21" t="str">
        <f t="shared" si="21"/>
        <v/>
      </c>
      <c r="Q30" s="21">
        <f t="shared" si="1"/>
        <v>0</v>
      </c>
      <c r="R30" s="21">
        <f t="shared" si="2"/>
        <v>0</v>
      </c>
      <c r="S30" s="21">
        <f t="shared" si="3"/>
        <v>0</v>
      </c>
      <c r="T30" s="21">
        <f t="shared" si="4"/>
        <v>0</v>
      </c>
      <c r="U30" s="22">
        <f t="shared" si="5"/>
        <v>0</v>
      </c>
      <c r="V30" s="21">
        <f t="shared" si="6"/>
        <v>0</v>
      </c>
      <c r="W30" s="21">
        <f t="shared" si="7"/>
        <v>1</v>
      </c>
      <c r="X30" s="23"/>
      <c r="Y30" s="22"/>
      <c r="Z30" s="22"/>
      <c r="AA30" s="22"/>
      <c r="AB30" s="22"/>
      <c r="AC30" s="22"/>
      <c r="AD30" s="23"/>
      <c r="AE30" s="22"/>
      <c r="AF30" s="22"/>
      <c r="AG30" s="22"/>
      <c r="AH30" s="23"/>
      <c r="AI30" s="22"/>
      <c r="AJ30" s="22"/>
      <c r="AK30" s="22"/>
      <c r="AL30" s="124"/>
      <c r="AM30" s="23"/>
      <c r="AN30" s="23"/>
      <c r="AO30" s="23"/>
      <c r="AP30" s="23"/>
      <c r="AQ30" s="9"/>
      <c r="AR30" s="9"/>
      <c r="AS30" s="9"/>
      <c r="AT30" s="9"/>
      <c r="AU30" s="9"/>
      <c r="AV30" s="9"/>
      <c r="AW30" s="9"/>
      <c r="AX30" s="9"/>
      <c r="AZ30" s="155">
        <f t="shared" si="10"/>
        <v>2000001</v>
      </c>
      <c r="BA30" s="155" t="str">
        <f t="shared" si="11"/>
        <v>COUDE SAMI</v>
      </c>
      <c r="BB30" s="154" t="str">
        <f>AF$7</f>
        <v>BU451</v>
      </c>
      <c r="BC30" s="153">
        <f t="shared" ca="1" si="12"/>
        <v>1</v>
      </c>
    </row>
    <row r="31" spans="1:55" ht="15.75" customHeight="1">
      <c r="A31" s="18">
        <f t="shared" si="8"/>
        <v>43974</v>
      </c>
      <c r="B31" s="23">
        <v>10</v>
      </c>
      <c r="C31" s="19" t="s">
        <v>24</v>
      </c>
      <c r="D31" s="64" t="str">
        <f t="shared" si="22"/>
        <v/>
      </c>
      <c r="E31" s="64" t="str">
        <f t="shared" si="14"/>
        <v/>
      </c>
      <c r="F31" s="19"/>
      <c r="G31" s="54"/>
      <c r="H31" s="57" t="str">
        <f t="shared" si="23"/>
        <v/>
      </c>
      <c r="I31" s="56" t="str">
        <f t="shared" si="0"/>
        <v/>
      </c>
      <c r="J31" s="66" t="str">
        <f t="shared" si="13"/>
        <v/>
      </c>
      <c r="K31" s="69" t="str">
        <f t="shared" si="16"/>
        <v/>
      </c>
      <c r="L31" s="21" t="str">
        <f t="shared" si="17"/>
        <v/>
      </c>
      <c r="M31" s="21" t="str">
        <f t="shared" si="18"/>
        <v/>
      </c>
      <c r="N31" s="20" t="str">
        <f t="shared" si="19"/>
        <v/>
      </c>
      <c r="O31" s="21" t="str">
        <f t="shared" si="24"/>
        <v/>
      </c>
      <c r="P31" s="21" t="str">
        <f t="shared" si="21"/>
        <v/>
      </c>
      <c r="Q31" s="21">
        <f t="shared" si="1"/>
        <v>0</v>
      </c>
      <c r="R31" s="21">
        <f t="shared" si="2"/>
        <v>0</v>
      </c>
      <c r="S31" s="21">
        <f t="shared" si="3"/>
        <v>0</v>
      </c>
      <c r="T31" s="21">
        <f t="shared" si="4"/>
        <v>0</v>
      </c>
      <c r="U31" s="22">
        <f t="shared" si="5"/>
        <v>0</v>
      </c>
      <c r="V31" s="21">
        <f t="shared" si="6"/>
        <v>0</v>
      </c>
      <c r="W31" s="21">
        <f t="shared" si="7"/>
        <v>1</v>
      </c>
      <c r="X31" s="23"/>
      <c r="Y31" s="22"/>
      <c r="Z31" s="22"/>
      <c r="AA31" s="22"/>
      <c r="AB31" s="22"/>
      <c r="AC31" s="22"/>
      <c r="AD31" s="23"/>
      <c r="AE31" s="22"/>
      <c r="AF31" s="22"/>
      <c r="AG31" s="22"/>
      <c r="AH31" s="23"/>
      <c r="AI31" s="22"/>
      <c r="AJ31" s="22"/>
      <c r="AK31" s="22"/>
      <c r="AL31" s="124"/>
      <c r="AM31" s="23"/>
      <c r="AN31" s="25"/>
      <c r="AO31" s="23"/>
      <c r="AP31" s="25"/>
      <c r="AQ31" s="9"/>
      <c r="AR31" s="9"/>
      <c r="AS31" s="9"/>
      <c r="AT31" s="9"/>
      <c r="AU31" s="9"/>
      <c r="AV31" s="9"/>
      <c r="AW31" s="9"/>
      <c r="AX31" s="9"/>
      <c r="AZ31" s="155">
        <f t="shared" si="10"/>
        <v>2000001</v>
      </c>
      <c r="BA31" s="155" t="str">
        <f t="shared" si="11"/>
        <v>COUDE SAMI</v>
      </c>
      <c r="BB31" s="154" t="str">
        <f>AG$7</f>
        <v>BU459</v>
      </c>
      <c r="BC31" s="153">
        <f t="shared" ca="1" si="12"/>
        <v>1</v>
      </c>
    </row>
    <row r="32" spans="1:55" ht="15.75" customHeight="1">
      <c r="A32" s="18">
        <f t="shared" si="8"/>
        <v>43975</v>
      </c>
      <c r="B32" s="23">
        <v>10</v>
      </c>
      <c r="C32" s="19" t="s">
        <v>24</v>
      </c>
      <c r="D32" s="64">
        <f t="shared" si="22"/>
        <v>9</v>
      </c>
      <c r="E32" s="64">
        <f t="shared" si="14"/>
        <v>9</v>
      </c>
      <c r="F32" s="19"/>
      <c r="G32" s="54"/>
      <c r="H32" s="57">
        <f t="shared" si="23"/>
        <v>0</v>
      </c>
      <c r="I32" s="56">
        <f t="shared" si="0"/>
        <v>8</v>
      </c>
      <c r="J32" s="66">
        <f t="shared" si="13"/>
        <v>1</v>
      </c>
      <c r="K32" s="69">
        <f t="shared" si="16"/>
        <v>0</v>
      </c>
      <c r="L32" s="21">
        <f t="shared" si="17"/>
        <v>0</v>
      </c>
      <c r="M32" s="21">
        <f t="shared" si="18"/>
        <v>0</v>
      </c>
      <c r="N32" s="20">
        <f t="shared" si="19"/>
        <v>0</v>
      </c>
      <c r="O32" s="21">
        <f t="shared" si="24"/>
        <v>8</v>
      </c>
      <c r="P32" s="21">
        <f t="shared" si="21"/>
        <v>1</v>
      </c>
      <c r="Q32" s="21">
        <f t="shared" si="1"/>
        <v>0</v>
      </c>
      <c r="R32" s="21">
        <f t="shared" si="2"/>
        <v>0</v>
      </c>
      <c r="S32" s="21">
        <f t="shared" si="3"/>
        <v>10</v>
      </c>
      <c r="T32" s="21">
        <f t="shared" si="4"/>
        <v>0</v>
      </c>
      <c r="U32" s="22">
        <f t="shared" si="5"/>
        <v>0</v>
      </c>
      <c r="V32" s="21">
        <f t="shared" si="6"/>
        <v>0</v>
      </c>
      <c r="W32" s="21">
        <f t="shared" si="7"/>
        <v>1</v>
      </c>
      <c r="X32" s="23"/>
      <c r="Y32" s="22"/>
      <c r="Z32" s="22"/>
      <c r="AA32" s="22"/>
      <c r="AB32" s="22"/>
      <c r="AC32" s="22"/>
      <c r="AD32" s="23"/>
      <c r="AE32" s="22"/>
      <c r="AF32" s="22"/>
      <c r="AG32" s="22"/>
      <c r="AH32" s="23"/>
      <c r="AI32" s="22"/>
      <c r="AJ32" s="22"/>
      <c r="AK32" s="22"/>
      <c r="AL32" s="124"/>
      <c r="AM32" s="23"/>
      <c r="AN32" s="23"/>
      <c r="AO32" s="23"/>
      <c r="AP32" s="23"/>
      <c r="AQ32" s="9"/>
      <c r="AR32" s="9"/>
      <c r="AS32" s="9"/>
      <c r="AT32" s="9"/>
      <c r="AU32" s="9"/>
      <c r="AV32" s="9"/>
      <c r="AW32" s="9"/>
      <c r="AX32" s="9"/>
      <c r="AZ32" s="155">
        <f t="shared" si="10"/>
        <v>2000001</v>
      </c>
      <c r="BA32" s="155" t="str">
        <f t="shared" si="11"/>
        <v>COUDE SAMI</v>
      </c>
      <c r="BB32" s="154" t="str">
        <f>AH$7</f>
        <v>BU461</v>
      </c>
      <c r="BC32" s="153">
        <f t="shared" ca="1" si="12"/>
        <v>0</v>
      </c>
    </row>
    <row r="33" spans="1:55" ht="15.75" customHeight="1">
      <c r="A33" s="18">
        <f t="shared" si="8"/>
        <v>43976</v>
      </c>
      <c r="B33" s="19">
        <v>0</v>
      </c>
      <c r="C33" s="19" t="s">
        <v>58</v>
      </c>
      <c r="D33" s="64" t="str">
        <f t="shared" si="22"/>
        <v/>
      </c>
      <c r="E33" s="64" t="str">
        <f t="shared" si="14"/>
        <v/>
      </c>
      <c r="F33" s="19"/>
      <c r="G33" s="54"/>
      <c r="H33" s="57" t="str">
        <f t="shared" si="23"/>
        <v/>
      </c>
      <c r="I33" s="56" t="str">
        <f t="shared" si="0"/>
        <v/>
      </c>
      <c r="J33" s="66" t="str">
        <f t="shared" si="13"/>
        <v/>
      </c>
      <c r="K33" s="69" t="str">
        <f t="shared" si="16"/>
        <v/>
      </c>
      <c r="L33" s="21" t="str">
        <f t="shared" si="17"/>
        <v/>
      </c>
      <c r="M33" s="21" t="str">
        <f t="shared" si="18"/>
        <v/>
      </c>
      <c r="N33" s="20" t="str">
        <f t="shared" si="19"/>
        <v/>
      </c>
      <c r="O33" s="21" t="str">
        <f t="shared" si="24"/>
        <v/>
      </c>
      <c r="P33" s="21" t="str">
        <f t="shared" si="21"/>
        <v/>
      </c>
      <c r="Q33" s="21">
        <f t="shared" si="1"/>
        <v>0</v>
      </c>
      <c r="R33" s="21">
        <f t="shared" si="2"/>
        <v>0</v>
      </c>
      <c r="S33" s="21">
        <f t="shared" si="3"/>
        <v>0</v>
      </c>
      <c r="T33" s="21">
        <f t="shared" si="4"/>
        <v>0</v>
      </c>
      <c r="U33" s="22">
        <f t="shared" si="5"/>
        <v>0</v>
      </c>
      <c r="V33" s="21">
        <f t="shared" si="6"/>
        <v>0</v>
      </c>
      <c r="W33" s="21">
        <f t="shared" si="7"/>
        <v>0</v>
      </c>
      <c r="X33" s="23"/>
      <c r="Y33" s="22"/>
      <c r="Z33" s="22"/>
      <c r="AA33" s="22"/>
      <c r="AB33" s="22"/>
      <c r="AC33" s="22"/>
      <c r="AD33" s="23"/>
      <c r="AE33" s="22"/>
      <c r="AF33" s="22"/>
      <c r="AG33" s="22"/>
      <c r="AH33" s="23"/>
      <c r="AI33" s="22"/>
      <c r="AJ33" s="22"/>
      <c r="AK33" s="22"/>
      <c r="AL33" s="124"/>
      <c r="AM33" s="23"/>
      <c r="AN33" s="23"/>
      <c r="AO33" s="23"/>
      <c r="AP33" s="23"/>
      <c r="AQ33" s="9"/>
      <c r="AR33" s="9"/>
      <c r="AS33" s="9"/>
      <c r="AT33" s="9"/>
      <c r="AU33" s="9"/>
      <c r="AV33" s="9"/>
      <c r="AW33" s="9"/>
      <c r="AX33" s="9"/>
      <c r="AZ33" s="155">
        <f t="shared" si="10"/>
        <v>2000001</v>
      </c>
      <c r="BA33" s="155" t="str">
        <f t="shared" si="11"/>
        <v>COUDE SAMI</v>
      </c>
      <c r="BB33" s="154" t="str">
        <f>AI$7</f>
        <v>BU463</v>
      </c>
      <c r="BC33" s="153">
        <f t="shared" ca="1" si="12"/>
        <v>1</v>
      </c>
    </row>
    <row r="34" spans="1:55" ht="15.75" customHeight="1">
      <c r="A34" s="18">
        <f t="shared" si="8"/>
        <v>43977</v>
      </c>
      <c r="B34" s="19">
        <v>10</v>
      </c>
      <c r="C34" s="19" t="s">
        <v>24</v>
      </c>
      <c r="D34" s="64" t="str">
        <f t="shared" si="22"/>
        <v/>
      </c>
      <c r="E34" s="64" t="str">
        <f t="shared" si="14"/>
        <v/>
      </c>
      <c r="F34" s="19"/>
      <c r="G34" s="54"/>
      <c r="H34" s="57" t="str">
        <f t="shared" si="23"/>
        <v/>
      </c>
      <c r="I34" s="56" t="str">
        <f t="shared" si="0"/>
        <v/>
      </c>
      <c r="J34" s="66" t="str">
        <f t="shared" si="13"/>
        <v/>
      </c>
      <c r="K34" s="69" t="str">
        <f t="shared" si="16"/>
        <v/>
      </c>
      <c r="L34" s="21" t="str">
        <f t="shared" si="17"/>
        <v/>
      </c>
      <c r="M34" s="21" t="str">
        <f t="shared" si="18"/>
        <v/>
      </c>
      <c r="N34" s="20" t="str">
        <f t="shared" si="19"/>
        <v/>
      </c>
      <c r="O34" s="21" t="str">
        <f t="shared" si="24"/>
        <v/>
      </c>
      <c r="P34" s="21" t="str">
        <f t="shared" si="21"/>
        <v/>
      </c>
      <c r="Q34" s="21">
        <f t="shared" si="1"/>
        <v>0</v>
      </c>
      <c r="R34" s="21">
        <f t="shared" si="2"/>
        <v>0</v>
      </c>
      <c r="S34" s="21">
        <f t="shared" si="3"/>
        <v>0</v>
      </c>
      <c r="T34" s="21">
        <f t="shared" si="4"/>
        <v>0</v>
      </c>
      <c r="U34" s="22">
        <f t="shared" si="5"/>
        <v>0</v>
      </c>
      <c r="V34" s="21">
        <f t="shared" si="6"/>
        <v>0</v>
      </c>
      <c r="W34" s="21">
        <f t="shared" si="7"/>
        <v>1</v>
      </c>
      <c r="X34" s="23"/>
      <c r="Y34" s="22"/>
      <c r="Z34" s="22"/>
      <c r="AA34" s="22"/>
      <c r="AB34" s="22"/>
      <c r="AC34" s="22"/>
      <c r="AD34" s="23"/>
      <c r="AE34" s="22"/>
      <c r="AF34" s="22"/>
      <c r="AG34" s="22"/>
      <c r="AH34" s="23"/>
      <c r="AI34" s="22"/>
      <c r="AJ34" s="22"/>
      <c r="AK34" s="22"/>
      <c r="AL34" s="124"/>
      <c r="AM34" s="23"/>
      <c r="AN34" s="23"/>
      <c r="AO34" s="23"/>
      <c r="AP34" s="23"/>
      <c r="AQ34" s="9"/>
      <c r="AR34" s="9"/>
      <c r="AS34" s="9"/>
      <c r="AT34" s="9"/>
      <c r="AU34" s="9"/>
      <c r="AV34" s="9"/>
      <c r="AW34" s="9"/>
      <c r="AX34" s="9"/>
      <c r="AZ34" s="155">
        <f t="shared" si="10"/>
        <v>2000001</v>
      </c>
      <c r="BA34" s="155" t="str">
        <f t="shared" si="11"/>
        <v>COUDE SAMI</v>
      </c>
      <c r="BB34" s="154" t="str">
        <f>AJ$7</f>
        <v>BU453</v>
      </c>
      <c r="BC34" s="153">
        <f t="shared" ca="1" si="12"/>
        <v>0</v>
      </c>
    </row>
    <row r="35" spans="1:55" ht="15.75" customHeight="1">
      <c r="A35" s="18">
        <f t="shared" si="8"/>
        <v>43978</v>
      </c>
      <c r="B35" s="25">
        <v>10</v>
      </c>
      <c r="C35" s="19" t="s">
        <v>24</v>
      </c>
      <c r="D35" s="64" t="str">
        <f t="shared" si="22"/>
        <v/>
      </c>
      <c r="E35" s="64" t="str">
        <f t="shared" si="14"/>
        <v/>
      </c>
      <c r="F35" s="19"/>
      <c r="G35" s="54"/>
      <c r="H35" s="57" t="str">
        <f>IF(WEEKDAY(A35,1)=1,IF(SUM(F29:G35)&lt;D35,0,SUM(F29:G35)-D35),"")</f>
        <v/>
      </c>
      <c r="I35" s="56" t="str">
        <f t="shared" si="0"/>
        <v/>
      </c>
      <c r="J35" s="66" t="str">
        <f>IF(WEEKDAY(A35,1)=1,IF(AND(D35&gt;8,E35&gt;8),D35-8,0),"")</f>
        <v/>
      </c>
      <c r="K35" s="69" t="str">
        <f t="shared" si="16"/>
        <v/>
      </c>
      <c r="L35" s="21" t="str">
        <f t="shared" si="17"/>
        <v/>
      </c>
      <c r="M35" s="21" t="str">
        <f t="shared" si="18"/>
        <v/>
      </c>
      <c r="N35" s="20" t="str">
        <f t="shared" si="19"/>
        <v/>
      </c>
      <c r="O35" s="21" t="str">
        <f t="shared" si="24"/>
        <v/>
      </c>
      <c r="P35" s="21" t="str">
        <f>IF(WEEKDAY(A35,1)=1,IF(SUM(G29:G35)&gt;=J35-M35,J35-M35,""),"")</f>
        <v/>
      </c>
      <c r="Q35" s="21">
        <f t="shared" si="1"/>
        <v>0</v>
      </c>
      <c r="R35" s="21">
        <f t="shared" si="2"/>
        <v>0</v>
      </c>
      <c r="S35" s="21">
        <f t="shared" si="3"/>
        <v>0</v>
      </c>
      <c r="T35" s="21">
        <f t="shared" si="4"/>
        <v>0</v>
      </c>
      <c r="U35" s="22">
        <f t="shared" si="5"/>
        <v>0</v>
      </c>
      <c r="V35" s="21">
        <f t="shared" si="6"/>
        <v>0</v>
      </c>
      <c r="W35" s="21">
        <f t="shared" si="7"/>
        <v>1</v>
      </c>
      <c r="X35" s="23"/>
      <c r="Y35" s="22"/>
      <c r="Z35" s="22"/>
      <c r="AA35" s="22"/>
      <c r="AB35" s="22"/>
      <c r="AC35" s="22"/>
      <c r="AD35" s="23"/>
      <c r="AE35" s="22"/>
      <c r="AF35" s="22"/>
      <c r="AG35" s="22"/>
      <c r="AH35" s="23"/>
      <c r="AI35" s="22"/>
      <c r="AJ35" s="22"/>
      <c r="AK35" s="22"/>
      <c r="AL35" s="124"/>
      <c r="AM35" s="23"/>
      <c r="AN35" s="23"/>
      <c r="AO35" s="23"/>
      <c r="AP35" s="23"/>
      <c r="AQ35" s="9"/>
      <c r="AR35" s="9"/>
      <c r="AS35" s="9"/>
      <c r="AT35" s="9"/>
      <c r="AU35" s="9"/>
      <c r="AV35" s="9"/>
      <c r="AW35" s="9"/>
      <c r="AX35" s="9"/>
      <c r="AZ35" s="155">
        <f t="shared" si="10"/>
        <v>2000001</v>
      </c>
      <c r="BA35" s="155" t="str">
        <f t="shared" si="11"/>
        <v>COUDE SAMI</v>
      </c>
      <c r="BB35" s="154" t="str">
        <f>AK$7</f>
        <v>BU455</v>
      </c>
      <c r="BC35" s="153">
        <f t="shared" ca="1" si="12"/>
        <v>0</v>
      </c>
    </row>
    <row r="36" spans="1:55" ht="15.75" customHeight="1">
      <c r="A36" s="18">
        <f t="shared" si="8"/>
        <v>43979</v>
      </c>
      <c r="B36" s="25">
        <v>0</v>
      </c>
      <c r="C36" s="19" t="s">
        <v>37</v>
      </c>
      <c r="D36" s="64" t="str">
        <f t="shared" si="22"/>
        <v/>
      </c>
      <c r="E36" s="64" t="str">
        <f t="shared" si="14"/>
        <v/>
      </c>
      <c r="F36" s="19"/>
      <c r="G36" s="54"/>
      <c r="H36" s="57" t="str">
        <f t="shared" si="23"/>
        <v/>
      </c>
      <c r="I36" s="56" t="str">
        <f t="shared" si="0"/>
        <v/>
      </c>
      <c r="J36" s="66" t="str">
        <f t="shared" si="13"/>
        <v/>
      </c>
      <c r="K36" s="69" t="str">
        <f t="shared" si="16"/>
        <v/>
      </c>
      <c r="L36" s="21" t="str">
        <f t="shared" si="17"/>
        <v/>
      </c>
      <c r="M36" s="21" t="str">
        <f t="shared" si="18"/>
        <v/>
      </c>
      <c r="N36" s="20" t="str">
        <f t="shared" si="19"/>
        <v/>
      </c>
      <c r="O36" s="21" t="str">
        <f t="shared" si="24"/>
        <v/>
      </c>
      <c r="P36" s="21" t="str">
        <f t="shared" si="21"/>
        <v/>
      </c>
      <c r="Q36" s="21">
        <f t="shared" si="1"/>
        <v>0</v>
      </c>
      <c r="R36" s="21">
        <f t="shared" si="2"/>
        <v>0</v>
      </c>
      <c r="S36" s="21">
        <f t="shared" si="3"/>
        <v>0</v>
      </c>
      <c r="T36" s="21">
        <f t="shared" si="4"/>
        <v>0</v>
      </c>
      <c r="U36" s="22">
        <f t="shared" si="5"/>
        <v>0</v>
      </c>
      <c r="V36" s="21">
        <f t="shared" si="6"/>
        <v>0</v>
      </c>
      <c r="W36" s="21">
        <f t="shared" si="7"/>
        <v>0</v>
      </c>
      <c r="X36" s="23"/>
      <c r="Y36" s="22"/>
      <c r="Z36" s="22"/>
      <c r="AA36" s="22"/>
      <c r="AB36" s="22"/>
      <c r="AC36" s="22"/>
      <c r="AD36" s="23"/>
      <c r="AE36" s="22"/>
      <c r="AF36" s="22"/>
      <c r="AG36" s="22"/>
      <c r="AH36" s="23"/>
      <c r="AI36" s="22"/>
      <c r="AJ36" s="22"/>
      <c r="AK36" s="22"/>
      <c r="AL36" s="124"/>
      <c r="AM36" s="23"/>
      <c r="AN36" s="23"/>
      <c r="AO36" s="23"/>
      <c r="AP36" s="23"/>
      <c r="AQ36" s="9"/>
      <c r="AR36" s="9"/>
      <c r="AS36" s="9"/>
      <c r="AT36" s="9"/>
      <c r="AU36" s="9"/>
      <c r="AV36" s="9"/>
      <c r="AW36" s="9"/>
      <c r="AX36" s="9"/>
      <c r="AZ36" s="155"/>
      <c r="BA36" s="155"/>
      <c r="BB36" s="154"/>
      <c r="BC36" s="153"/>
    </row>
    <row r="37" spans="1:55" ht="15.75" customHeight="1">
      <c r="A37" s="18">
        <f t="shared" ref="A37:A39" si="25">IF(($A36+1)&gt;EOMONTH($A36,0),"",IF(A36="","",A36+1))</f>
        <v>43980</v>
      </c>
      <c r="B37" s="25">
        <v>7</v>
      </c>
      <c r="C37" s="19" t="s">
        <v>39</v>
      </c>
      <c r="D37" s="64" t="str">
        <f t="shared" si="22"/>
        <v/>
      </c>
      <c r="E37" s="64" t="str">
        <f t="shared" si="14"/>
        <v/>
      </c>
      <c r="F37" s="19"/>
      <c r="G37" s="54"/>
      <c r="H37" s="57" t="str">
        <f>IF(WEEKDAY(A37,1)=1,IF(SUM(F31:G37)&lt;D37,0,SUM(F31:G37)-D37),"")</f>
        <v/>
      </c>
      <c r="I37" s="56" t="str">
        <f>IF(WEEKDAY(A37,1)=1,IF(AND(E37&lt;&gt;"",E37&gt;=D37),IF(D37&gt;8,8,D37),0),"")</f>
        <v/>
      </c>
      <c r="J37" s="66" t="str">
        <f t="shared" si="13"/>
        <v/>
      </c>
      <c r="K37" s="69" t="str">
        <f t="shared" si="16"/>
        <v/>
      </c>
      <c r="L37" s="21" t="str">
        <f t="shared" si="17"/>
        <v/>
      </c>
      <c r="M37" s="21" t="str">
        <f t="shared" si="18"/>
        <v/>
      </c>
      <c r="N37" s="20" t="str">
        <f t="shared" si="19"/>
        <v/>
      </c>
      <c r="O37" s="21" t="str">
        <f>IF(WEEKDAY(A37,1)=1,IF(SUM(G31:G37)&gt;I37,I37-L37,IF(I37&gt;L37,MIN(SUM(G31:G37),I37-L37),0)),"")</f>
        <v/>
      </c>
      <c r="P37" s="21" t="str">
        <f t="shared" si="21"/>
        <v/>
      </c>
      <c r="Q37" s="21">
        <f t="shared" si="1"/>
        <v>0</v>
      </c>
      <c r="R37" s="21">
        <f t="shared" si="2"/>
        <v>0</v>
      </c>
      <c r="S37" s="21">
        <f t="shared" si="3"/>
        <v>0</v>
      </c>
      <c r="T37" s="21">
        <f t="shared" si="4"/>
        <v>0</v>
      </c>
      <c r="U37" s="22">
        <f t="shared" si="5"/>
        <v>0</v>
      </c>
      <c r="V37" s="21">
        <f t="shared" si="6"/>
        <v>0</v>
      </c>
      <c r="W37" s="21">
        <f t="shared" si="7"/>
        <v>0</v>
      </c>
      <c r="X37" s="23"/>
      <c r="Y37" s="22"/>
      <c r="Z37" s="22"/>
      <c r="AA37" s="22"/>
      <c r="AB37" s="22"/>
      <c r="AC37" s="22"/>
      <c r="AD37" s="23"/>
      <c r="AE37" s="22"/>
      <c r="AF37" s="22"/>
      <c r="AG37" s="22"/>
      <c r="AH37" s="23"/>
      <c r="AI37" s="22"/>
      <c r="AJ37" s="22"/>
      <c r="AK37" s="22"/>
      <c r="AL37" s="124"/>
      <c r="AM37" s="23"/>
      <c r="AN37" s="23"/>
      <c r="AO37" s="23"/>
      <c r="AP37" s="23"/>
      <c r="AQ37" s="9"/>
      <c r="AR37" s="9"/>
      <c r="AS37" s="9"/>
      <c r="AT37" s="9"/>
      <c r="AU37" s="9"/>
      <c r="AV37" s="9"/>
      <c r="AW37" s="9"/>
      <c r="AX37" s="9"/>
      <c r="AZ37" s="155"/>
      <c r="BA37" s="155"/>
      <c r="BB37" s="154"/>
      <c r="BC37" s="153"/>
    </row>
    <row r="38" spans="1:55" ht="15.75" customHeight="1">
      <c r="A38" s="18">
        <f t="shared" si="25"/>
        <v>43981</v>
      </c>
      <c r="B38" s="19">
        <v>9</v>
      </c>
      <c r="C38" s="19" t="s">
        <v>39</v>
      </c>
      <c r="D38" s="64" t="str">
        <f t="shared" si="22"/>
        <v/>
      </c>
      <c r="E38" s="64" t="str">
        <f t="shared" si="14"/>
        <v/>
      </c>
      <c r="F38" s="19"/>
      <c r="G38" s="54"/>
      <c r="H38" s="57" t="str">
        <f t="shared" si="23"/>
        <v/>
      </c>
      <c r="I38" s="56" t="str">
        <f t="shared" ref="I38:I39" si="26">IF(WEEKDAY(A38,1)=1,IF(AND(E38&lt;&gt;"",E38&gt;=D38),IF(D38&gt;8,8,D38),0),"")</f>
        <v/>
      </c>
      <c r="J38" s="66" t="str">
        <f t="shared" si="13"/>
        <v/>
      </c>
      <c r="K38" s="69" t="str">
        <f t="shared" si="16"/>
        <v/>
      </c>
      <c r="L38" s="21" t="str">
        <f t="shared" si="17"/>
        <v/>
      </c>
      <c r="M38" s="21" t="str">
        <f t="shared" si="18"/>
        <v/>
      </c>
      <c r="N38" s="20" t="str">
        <f t="shared" si="19"/>
        <v/>
      </c>
      <c r="O38" s="21" t="str">
        <f t="shared" si="24"/>
        <v/>
      </c>
      <c r="P38" s="21" t="str">
        <f t="shared" si="21"/>
        <v/>
      </c>
      <c r="Q38" s="21">
        <f t="shared" si="1"/>
        <v>0</v>
      </c>
      <c r="R38" s="21">
        <f t="shared" si="2"/>
        <v>0</v>
      </c>
      <c r="S38" s="21">
        <f t="shared" si="3"/>
        <v>0</v>
      </c>
      <c r="T38" s="21">
        <f t="shared" si="4"/>
        <v>0</v>
      </c>
      <c r="U38" s="22">
        <f t="shared" si="5"/>
        <v>0</v>
      </c>
      <c r="V38" s="21">
        <f t="shared" si="6"/>
        <v>0</v>
      </c>
      <c r="W38" s="21">
        <f t="shared" si="7"/>
        <v>0</v>
      </c>
      <c r="X38" s="23"/>
      <c r="Y38" s="22"/>
      <c r="Z38" s="22"/>
      <c r="AA38" s="22"/>
      <c r="AB38" s="22"/>
      <c r="AC38" s="22"/>
      <c r="AD38" s="23"/>
      <c r="AE38" s="22"/>
      <c r="AF38" s="22"/>
      <c r="AG38" s="22"/>
      <c r="AH38" s="23"/>
      <c r="AI38" s="22"/>
      <c r="AJ38" s="22"/>
      <c r="AK38" s="22"/>
      <c r="AL38" s="124"/>
      <c r="AM38" s="23"/>
      <c r="AN38" s="23"/>
      <c r="AO38" s="23"/>
      <c r="AP38" s="23"/>
      <c r="AQ38" s="9"/>
      <c r="AR38" s="9"/>
      <c r="AS38" s="9"/>
      <c r="AT38" s="9"/>
      <c r="AU38" s="9"/>
      <c r="AV38" s="9"/>
      <c r="AW38" s="9"/>
      <c r="AX38" s="9"/>
      <c r="AZ38" s="155"/>
      <c r="BA38" s="155"/>
      <c r="BB38" s="154"/>
      <c r="BC38" s="153"/>
    </row>
    <row r="39" spans="1:55" ht="15.75" customHeight="1">
      <c r="A39" s="18">
        <f t="shared" si="25"/>
        <v>43982</v>
      </c>
      <c r="B39" s="19">
        <v>9</v>
      </c>
      <c r="C39" s="19" t="s">
        <v>39</v>
      </c>
      <c r="D39" s="64">
        <f t="shared" si="22"/>
        <v>10</v>
      </c>
      <c r="E39" s="64">
        <f t="shared" si="14"/>
        <v>0</v>
      </c>
      <c r="F39" s="19"/>
      <c r="G39" s="54"/>
      <c r="H39" s="65">
        <f t="shared" si="23"/>
        <v>0</v>
      </c>
      <c r="I39" s="67">
        <f t="shared" si="26"/>
        <v>0</v>
      </c>
      <c r="J39" s="68">
        <f t="shared" si="13"/>
        <v>0</v>
      </c>
      <c r="K39" s="69">
        <f t="shared" si="16"/>
        <v>0</v>
      </c>
      <c r="L39" s="21">
        <f t="shared" si="17"/>
        <v>0</v>
      </c>
      <c r="M39" s="21">
        <f t="shared" si="18"/>
        <v>0</v>
      </c>
      <c r="N39" s="20" t="str">
        <f t="shared" si="19"/>
        <v/>
      </c>
      <c r="O39" s="21">
        <f t="shared" si="24"/>
        <v>0</v>
      </c>
      <c r="P39" s="21">
        <f t="shared" si="21"/>
        <v>0</v>
      </c>
      <c r="Q39" s="21">
        <f t="shared" si="1"/>
        <v>0</v>
      </c>
      <c r="R39" s="21">
        <f t="shared" si="2"/>
        <v>0</v>
      </c>
      <c r="S39" s="21">
        <f t="shared" si="3"/>
        <v>9</v>
      </c>
      <c r="T39" s="21">
        <f t="shared" si="4"/>
        <v>0</v>
      </c>
      <c r="U39" s="22">
        <f t="shared" si="5"/>
        <v>0</v>
      </c>
      <c r="V39" s="21">
        <f t="shared" si="6"/>
        <v>0</v>
      </c>
      <c r="W39" s="21">
        <f t="shared" si="7"/>
        <v>0</v>
      </c>
      <c r="X39" s="23"/>
      <c r="Y39" s="22"/>
      <c r="Z39" s="22"/>
      <c r="AA39" s="22"/>
      <c r="AB39" s="22"/>
      <c r="AC39" s="22"/>
      <c r="AD39" s="23"/>
      <c r="AE39" s="22"/>
      <c r="AF39" s="22"/>
      <c r="AG39" s="22"/>
      <c r="AH39" s="23"/>
      <c r="AI39" s="22"/>
      <c r="AJ39" s="22"/>
      <c r="AK39" s="22"/>
      <c r="AL39" s="124"/>
      <c r="AM39" s="23"/>
      <c r="AN39" s="23"/>
      <c r="AO39" s="23"/>
      <c r="AP39" s="23"/>
      <c r="AQ39" s="9"/>
      <c r="AR39" s="9"/>
      <c r="AS39" s="9"/>
      <c r="AT39" s="9"/>
      <c r="AU39" s="9"/>
      <c r="AV39" s="9"/>
      <c r="AW39" s="9"/>
      <c r="AX39" s="9"/>
    </row>
    <row r="40" spans="1:55" ht="15.75" customHeight="1">
      <c r="A40" s="22" t="s">
        <v>52</v>
      </c>
      <c r="B40" s="26">
        <f>SUM(B9:B39)</f>
        <v>193</v>
      </c>
      <c r="C40" s="26"/>
      <c r="D40" s="58">
        <f t="shared" ref="D40:Y40" si="27">SUM(D9:D39)</f>
        <v>33</v>
      </c>
      <c r="E40" s="58">
        <f t="shared" si="27"/>
        <v>37</v>
      </c>
      <c r="F40" s="58">
        <f t="shared" si="27"/>
        <v>21</v>
      </c>
      <c r="G40" s="58">
        <f t="shared" si="27"/>
        <v>16</v>
      </c>
      <c r="H40" s="58">
        <f t="shared" si="27"/>
        <v>14</v>
      </c>
      <c r="I40" s="59">
        <f t="shared" si="27"/>
        <v>21</v>
      </c>
      <c r="J40" s="60">
        <f t="shared" si="27"/>
        <v>2</v>
      </c>
      <c r="K40" s="26">
        <f t="shared" si="27"/>
        <v>8</v>
      </c>
      <c r="L40" s="26">
        <f t="shared" si="27"/>
        <v>7</v>
      </c>
      <c r="M40" s="26">
        <f t="shared" si="27"/>
        <v>0</v>
      </c>
      <c r="N40" s="26">
        <f t="shared" si="27"/>
        <v>0</v>
      </c>
      <c r="O40" s="26">
        <f t="shared" si="27"/>
        <v>14</v>
      </c>
      <c r="P40" s="26">
        <f t="shared" si="27"/>
        <v>2</v>
      </c>
      <c r="Q40" s="26">
        <f t="shared" si="27"/>
        <v>20</v>
      </c>
      <c r="R40" s="26">
        <f t="shared" si="27"/>
        <v>0</v>
      </c>
      <c r="S40" s="26">
        <f t="shared" si="27"/>
        <v>49</v>
      </c>
      <c r="T40" s="26">
        <f t="shared" si="27"/>
        <v>0</v>
      </c>
      <c r="U40" s="26">
        <f t="shared" si="27"/>
        <v>7</v>
      </c>
      <c r="V40" s="26">
        <f t="shared" si="27"/>
        <v>2</v>
      </c>
      <c r="W40" s="26">
        <f t="shared" si="27"/>
        <v>8</v>
      </c>
      <c r="X40" s="26">
        <f t="shared" si="27"/>
        <v>0</v>
      </c>
      <c r="Y40" s="26">
        <f t="shared" si="27"/>
        <v>0</v>
      </c>
      <c r="Z40" s="27">
        <v>15</v>
      </c>
      <c r="AA40" s="27">
        <v>5</v>
      </c>
      <c r="AB40" s="27">
        <v>6</v>
      </c>
      <c r="AC40" s="27">
        <v>2</v>
      </c>
      <c r="AD40" s="26">
        <f>SUM(AD9:AD39)</f>
        <v>0</v>
      </c>
      <c r="AE40" s="27">
        <v>1</v>
      </c>
      <c r="AF40" s="27">
        <v>1</v>
      </c>
      <c r="AG40" s="27">
        <v>1</v>
      </c>
      <c r="AH40" s="26">
        <f>SUM(AH9:AH39)</f>
        <v>0</v>
      </c>
      <c r="AI40" s="27">
        <v>1</v>
      </c>
      <c r="AJ40" s="26">
        <f>IF(AND(AL40&lt;=5,AL40&lt;&gt;0),1,0)</f>
        <v>0</v>
      </c>
      <c r="AK40" s="26">
        <f>IF(AND(AL40&gt;5,AL40&lt;&gt;0),1,0)</f>
        <v>0</v>
      </c>
      <c r="AL40" s="26">
        <f t="shared" ref="AL40:AN40" si="28">SUM(AL9:AL39)</f>
        <v>0</v>
      </c>
      <c r="AM40" s="26">
        <f t="shared" si="28"/>
        <v>10.5</v>
      </c>
      <c r="AN40" s="26">
        <f t="shared" si="28"/>
        <v>0</v>
      </c>
      <c r="AO40" s="26">
        <f t="shared" ref="AO40:AP40" si="29">SUM(AO9:AO39)</f>
        <v>3.5</v>
      </c>
      <c r="AP40" s="26">
        <f t="shared" si="29"/>
        <v>0</v>
      </c>
      <c r="AQ40" s="9"/>
      <c r="AR40" s="9"/>
      <c r="AS40" s="9"/>
      <c r="AT40" s="9"/>
      <c r="AU40" s="9"/>
      <c r="AV40" s="9"/>
      <c r="AW40" s="9"/>
      <c r="AX40" s="9"/>
    </row>
    <row r="41" spans="1:55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9"/>
      <c r="AL41" s="1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spans="1:55" ht="15.75" customHeight="1">
      <c r="A42" s="3"/>
      <c r="B42" s="28"/>
      <c r="C42" s="29" t="s">
        <v>53</v>
      </c>
      <c r="D42" s="29"/>
      <c r="E42" s="29"/>
      <c r="F42" s="29"/>
      <c r="G42" s="29"/>
      <c r="H42" s="29"/>
      <c r="I42" s="29"/>
      <c r="J42" s="29"/>
      <c r="K42" s="29"/>
      <c r="L42" s="29"/>
      <c r="M42" s="125"/>
      <c r="N42" s="30" t="s">
        <v>54</v>
      </c>
      <c r="O42" s="31"/>
      <c r="P42" s="31"/>
      <c r="Q42" s="31"/>
      <c r="R42" s="31"/>
      <c r="S42" s="126"/>
      <c r="T42" s="32"/>
      <c r="U42" s="33" t="s">
        <v>55</v>
      </c>
      <c r="V42" s="34"/>
      <c r="W42" s="34"/>
      <c r="X42" s="127"/>
      <c r="Y42" s="127"/>
      <c r="Z42" s="128"/>
      <c r="AA42" s="1"/>
      <c r="AB42" s="3"/>
      <c r="AC42" s="3"/>
      <c r="AD42" s="3"/>
      <c r="AE42" s="3"/>
      <c r="AF42" s="3"/>
      <c r="AG42" s="3"/>
      <c r="AH42" s="3"/>
      <c r="AI42" s="3"/>
      <c r="AJ42" s="3"/>
      <c r="AK42" s="9"/>
      <c r="AL42" s="1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spans="1:55" ht="15.75" customHeight="1">
      <c r="A43" s="3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1"/>
      <c r="N43" s="37"/>
      <c r="O43" s="37"/>
      <c r="P43" s="37"/>
      <c r="Q43" s="37"/>
      <c r="R43" s="37"/>
      <c r="S43" s="1"/>
      <c r="T43" s="38"/>
      <c r="U43" s="39"/>
      <c r="V43" s="39"/>
      <c r="W43" s="39"/>
      <c r="X43" s="1"/>
      <c r="Y43" s="129"/>
      <c r="Z43" s="130"/>
      <c r="AA43" s="129"/>
      <c r="AB43" s="3"/>
      <c r="AC43" s="3"/>
      <c r="AD43" s="3"/>
      <c r="AE43" s="3"/>
      <c r="AF43" s="3"/>
      <c r="AG43" s="3"/>
      <c r="AH43" s="3"/>
      <c r="AI43" s="3"/>
      <c r="AJ43" s="3"/>
      <c r="AK43" s="9"/>
      <c r="AL43" s="1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spans="1:55" ht="15.75" customHeight="1">
      <c r="A44" s="3"/>
      <c r="B44" s="131"/>
      <c r="C44" s="132"/>
      <c r="D44" s="132"/>
      <c r="E44" s="132"/>
      <c r="F44" s="132"/>
      <c r="G44" s="132"/>
      <c r="N44" s="129"/>
      <c r="O44" s="129"/>
      <c r="P44" s="129"/>
      <c r="Q44" s="129"/>
      <c r="R44" s="129"/>
      <c r="S44" s="129"/>
      <c r="T44" s="1"/>
      <c r="U44" s="129"/>
      <c r="V44" s="129"/>
      <c r="W44" s="1"/>
      <c r="X44" s="1"/>
      <c r="Y44" s="129"/>
      <c r="Z44" s="130"/>
      <c r="AA44" s="129"/>
      <c r="AB44" s="3"/>
      <c r="AC44" s="3"/>
      <c r="AD44" s="3"/>
      <c r="AE44" s="3"/>
      <c r="AF44" s="3"/>
      <c r="AG44" s="3"/>
      <c r="AH44" s="3"/>
      <c r="AI44" s="3"/>
      <c r="AJ44" s="3"/>
      <c r="AK44" s="9"/>
      <c r="AL44" s="1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spans="1:55" ht="15.75" customHeight="1">
      <c r="A45" s="3"/>
      <c r="B45" s="131"/>
      <c r="C45" s="132"/>
      <c r="D45" s="132"/>
      <c r="E45" s="132"/>
      <c r="F45" s="132"/>
      <c r="G45" s="13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33"/>
      <c r="AA45" s="1"/>
      <c r="AB45" s="3"/>
      <c r="AC45" s="3"/>
      <c r="AD45" s="3"/>
      <c r="AE45" s="3"/>
      <c r="AF45" s="3"/>
      <c r="AG45" s="3"/>
      <c r="AH45" s="3"/>
      <c r="AI45" s="3"/>
      <c r="AJ45" s="3"/>
      <c r="AK45" s="9"/>
      <c r="AL45" s="1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spans="1:55" ht="15.75" customHeight="1">
      <c r="A46" s="9"/>
      <c r="B46" s="134"/>
      <c r="C46" s="132"/>
      <c r="D46" s="132"/>
      <c r="E46" s="132"/>
      <c r="F46" s="132"/>
      <c r="G46" s="13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33"/>
      <c r="AA46" s="1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spans="1:55" ht="15.75" customHeight="1">
      <c r="A47" s="3"/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8"/>
      <c r="AA47" s="1"/>
      <c r="AB47" s="3"/>
      <c r="AC47" s="3"/>
      <c r="AD47" s="3"/>
      <c r="AE47" s="3"/>
      <c r="AF47" s="3"/>
      <c r="AG47" s="3"/>
      <c r="AH47" s="3"/>
      <c r="AI47" s="3"/>
      <c r="AJ47" s="3"/>
      <c r="AK47" s="9"/>
      <c r="AL47" s="1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spans="1:55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9"/>
      <c r="AL48" s="1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spans="1:50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9"/>
      <c r="AL49" s="1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spans="1:50" ht="15.75" customHeight="1">
      <c r="A50" s="40" t="s">
        <v>151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R50" s="9"/>
      <c r="S50" s="9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9"/>
      <c r="AL50" s="1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spans="1:50" ht="15.75" customHeight="1">
      <c r="A51" s="41">
        <v>43831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R51" s="9"/>
      <c r="S51" s="9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9"/>
      <c r="AL51" s="1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spans="1:50" ht="15.75" customHeight="1">
      <c r="A52" s="41">
        <v>43934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spans="1:50" ht="15.75" customHeight="1">
      <c r="A53" s="41">
        <v>43952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spans="1:50" ht="15.75" customHeight="1">
      <c r="A54" s="41">
        <v>43959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spans="1:50" ht="15.75" customHeight="1">
      <c r="A55" s="41">
        <v>43972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spans="1:50" ht="15.75" customHeight="1">
      <c r="A56" s="41">
        <v>44026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spans="1:50" ht="15.75" customHeight="1">
      <c r="A57" s="41">
        <v>44058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spans="1:50" ht="15.75" customHeight="1">
      <c r="A58" s="41">
        <v>44136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spans="1:50" ht="15.75" customHeight="1">
      <c r="A59" s="41">
        <v>44146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spans="1:50" ht="15.75" customHeight="1">
      <c r="A60" s="41">
        <v>44190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spans="1:50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spans="1:50" ht="15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spans="1:50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spans="1:50" ht="15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spans="1:50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spans="1:50" ht="15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spans="1:50" ht="15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spans="1:50" ht="15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spans="1:50" ht="15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spans="1:50" ht="15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spans="1:50" ht="15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spans="1:50" ht="15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spans="1:50" ht="15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spans="1:50" ht="15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spans="1:50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spans="1:50" ht="15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spans="1:50" ht="15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spans="1:50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spans="1:50" ht="15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spans="1:50" ht="15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spans="1:50" ht="15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spans="1:50" ht="15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spans="1:50" ht="15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spans="1:50" ht="15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spans="1:50" ht="15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spans="1:50" ht="15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spans="1:50" ht="15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spans="1:50" ht="15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spans="1:50" ht="15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spans="1:50" ht="15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spans="1:50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spans="1:50" ht="15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spans="1:50" ht="15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spans="1:50" ht="15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spans="1:50" ht="15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spans="1:50" ht="15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spans="1:50" ht="15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spans="1:50" ht="15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spans="1:50" ht="15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spans="1:50" ht="15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spans="1:50" ht="15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spans="1:50" ht="15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spans="1:50" ht="15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spans="1:50" ht="15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spans="1:50" ht="15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spans="1:50" ht="15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spans="1:50" ht="15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spans="1:50" ht="15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spans="1:50" ht="15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spans="1:50" ht="15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spans="1:50" ht="15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spans="1:50" ht="15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spans="1:50" ht="15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spans="1:50" ht="15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spans="1:50" ht="15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spans="1:50" ht="15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spans="1:50" ht="15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spans="1:50" ht="15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spans="1:50" ht="15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spans="1:50" ht="15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spans="1:50" ht="15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spans="1:50" ht="15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spans="1:50" ht="15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spans="1:50" ht="15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spans="1:50" ht="15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spans="1:50" ht="15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spans="1:50" ht="15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spans="1:50" ht="15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spans="1:50" ht="15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spans="1:50" ht="15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spans="1:50" ht="15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spans="1:50" ht="15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spans="1:50" ht="15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spans="1:50" ht="15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spans="1:50" ht="15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spans="1:50" ht="15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spans="1:50" ht="15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spans="1:50" ht="15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spans="1:50" ht="15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spans="1:50" ht="15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spans="1:50" ht="15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spans="1:50" ht="15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spans="1:50" ht="15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spans="1:50" ht="15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spans="1:50" ht="15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spans="1:50" ht="15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spans="1:50" ht="15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spans="1:50" ht="15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spans="1:50" ht="15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spans="1:50" ht="15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spans="1:50" ht="15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spans="1:50" ht="15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spans="1:50" ht="15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spans="1:50" ht="15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spans="1:50" ht="15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spans="1:50" ht="15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spans="1:50" ht="15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spans="1:50" ht="15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spans="1:50" ht="15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spans="1:50" ht="15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spans="1:50" ht="15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spans="1:50" ht="15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spans="1:50" ht="15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spans="1:50" ht="15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spans="1:50" ht="15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spans="1:50" ht="15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spans="1:50" ht="15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spans="1:50" ht="15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spans="1:50" ht="15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spans="1:50" ht="15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spans="1:50" ht="15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spans="1:50" ht="15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spans="1:50" ht="15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spans="1:50" ht="15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spans="1:50" ht="15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spans="1:50" ht="15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spans="1:50" ht="15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spans="1:50" ht="15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spans="1:50" ht="15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spans="1:50" ht="15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spans="1:50" ht="15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spans="1:50" ht="15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spans="1:50" ht="15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spans="1:50" ht="15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spans="1:50" ht="15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spans="1:50" ht="15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spans="1:50" ht="15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spans="1:50" ht="15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spans="1:50" ht="15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spans="1:50" ht="15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spans="1:50" ht="15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spans="1:50" ht="15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spans="1:50" ht="15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spans="1:50" ht="15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spans="1:50" ht="15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spans="1:50" ht="15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spans="1:50" ht="15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spans="1:50" ht="15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spans="1:50" ht="15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spans="1:50" ht="15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  <row r="201" spans="1:50" ht="15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1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</row>
    <row r="202" spans="1:50" ht="15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1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</row>
    <row r="203" spans="1:50" ht="15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1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</row>
    <row r="204" spans="1:50" ht="15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1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</row>
    <row r="205" spans="1:50" ht="15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1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</row>
    <row r="206" spans="1:50" ht="15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1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</row>
    <row r="207" spans="1:50" ht="15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1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</row>
    <row r="208" spans="1:50" ht="15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1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</row>
    <row r="209" spans="1:50" ht="15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1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</row>
    <row r="210" spans="1:50" ht="15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1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</row>
    <row r="211" spans="1:50" ht="15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1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</row>
    <row r="212" spans="1:50" ht="15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1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</row>
    <row r="213" spans="1:50" ht="15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1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</row>
    <row r="214" spans="1:50" ht="15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1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</row>
    <row r="215" spans="1:50" ht="15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1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</row>
    <row r="216" spans="1:50" ht="15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1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</row>
    <row r="217" spans="1:50" ht="15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1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</row>
    <row r="218" spans="1:50" ht="15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1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</row>
    <row r="219" spans="1:50" ht="15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1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</row>
    <row r="220" spans="1:50" ht="15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1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</row>
    <row r="221" spans="1:50" ht="15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1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</row>
    <row r="222" spans="1:50" ht="15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1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</row>
    <row r="223" spans="1:50" ht="15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1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</row>
    <row r="224" spans="1:50" ht="15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1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</row>
    <row r="225" spans="1:50" ht="15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1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</row>
    <row r="226" spans="1:50" ht="15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1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</row>
    <row r="227" spans="1:50" ht="15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1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</row>
    <row r="228" spans="1:50" ht="15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1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</row>
    <row r="229" spans="1:50" ht="15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1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</row>
    <row r="230" spans="1:50" ht="15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1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</row>
    <row r="231" spans="1:50" ht="15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1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</row>
    <row r="232" spans="1:50" ht="15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1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</row>
    <row r="233" spans="1:50" ht="15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1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</row>
    <row r="234" spans="1:50" ht="15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1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</row>
    <row r="235" spans="1:50" ht="15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1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</row>
    <row r="236" spans="1:50" ht="15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1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</row>
    <row r="237" spans="1:50" ht="15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1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</row>
    <row r="238" spans="1:50" ht="15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1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</row>
    <row r="239" spans="1:50" ht="15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1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</row>
    <row r="240" spans="1:50" ht="15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1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</row>
    <row r="241" spans="1:50" ht="15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1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</row>
    <row r="242" spans="1:50" ht="15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1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</row>
    <row r="243" spans="1:50" ht="15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1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</row>
    <row r="244" spans="1:50" ht="15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1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</row>
    <row r="245" spans="1:50" ht="15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1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</row>
    <row r="246" spans="1:50" ht="15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1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</row>
    <row r="247" spans="1:50" ht="15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1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</row>
    <row r="248" spans="1:50" ht="15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1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</row>
    <row r="249" spans="1:50" ht="15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1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</row>
    <row r="250" spans="1:50" ht="15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1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</row>
    <row r="251" spans="1:50" ht="15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1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</row>
    <row r="252" spans="1:50" ht="15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1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</row>
    <row r="253" spans="1:50" ht="15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1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</row>
    <row r="254" spans="1:50" ht="15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1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</row>
    <row r="255" spans="1:50" ht="15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1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</row>
    <row r="256" spans="1:50" ht="15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1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</row>
    <row r="257" spans="1:50" ht="15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1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</row>
    <row r="258" spans="1:50" ht="15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1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</row>
    <row r="259" spans="1:50" ht="15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1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</row>
    <row r="260" spans="1:50" ht="15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1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</row>
    <row r="261" spans="1:50" ht="15.75" customHeight="1">
      <c r="AL261" s="1"/>
    </row>
    <row r="262" spans="1:50" ht="15.75" customHeight="1">
      <c r="AL262" s="1"/>
    </row>
    <row r="263" spans="1:50" ht="15.75" customHeight="1">
      <c r="AL263" s="1"/>
    </row>
    <row r="264" spans="1:50" ht="15.75" customHeight="1">
      <c r="AL264" s="1"/>
    </row>
    <row r="265" spans="1:50" ht="15.75" customHeight="1">
      <c r="AL265" s="1"/>
    </row>
    <row r="266" spans="1:50" ht="15.75" customHeight="1">
      <c r="AL266" s="1"/>
    </row>
    <row r="267" spans="1:50" ht="15.75" customHeight="1">
      <c r="AL267" s="1"/>
    </row>
    <row r="268" spans="1:50" ht="15.75" customHeight="1">
      <c r="AL268" s="1"/>
    </row>
    <row r="269" spans="1:50" ht="15.75" customHeight="1">
      <c r="AL269" s="1"/>
    </row>
    <row r="270" spans="1:50" ht="15.75" customHeight="1">
      <c r="AL270" s="1"/>
    </row>
    <row r="271" spans="1:50" ht="15.75" customHeight="1">
      <c r="AL271" s="1"/>
    </row>
    <row r="272" spans="1:50" ht="15.75" customHeight="1">
      <c r="AL272" s="1"/>
    </row>
    <row r="273" spans="38:38" ht="15.75" customHeight="1">
      <c r="AL273" s="1"/>
    </row>
    <row r="274" spans="38:38" ht="15.75" customHeight="1">
      <c r="AL274" s="1"/>
    </row>
    <row r="275" spans="38:38" ht="15.75" customHeight="1">
      <c r="AL275" s="1"/>
    </row>
    <row r="276" spans="38:38" ht="15.75" customHeight="1">
      <c r="AL276" s="1"/>
    </row>
    <row r="277" spans="38:38" ht="15.75" customHeight="1">
      <c r="AL277" s="1"/>
    </row>
    <row r="278" spans="38:38" ht="15.75" customHeight="1">
      <c r="AL278" s="1"/>
    </row>
    <row r="279" spans="38:38" ht="15.75" customHeight="1">
      <c r="AL279" s="1"/>
    </row>
    <row r="280" spans="38:38" ht="15.75" customHeight="1">
      <c r="AL280" s="1"/>
    </row>
    <row r="281" spans="38:38" ht="15.75" customHeight="1">
      <c r="AL281" s="1"/>
    </row>
    <row r="282" spans="38:38" ht="15.75" customHeight="1">
      <c r="AL282" s="1"/>
    </row>
    <row r="283" spans="38:38" ht="15.75" customHeight="1">
      <c r="AL283" s="1"/>
    </row>
    <row r="284" spans="38:38" ht="15.75" customHeight="1">
      <c r="AL284" s="1"/>
    </row>
    <row r="285" spans="38:38" ht="15.75" customHeight="1">
      <c r="AL285" s="1"/>
    </row>
    <row r="286" spans="38:38" ht="15.75" customHeight="1">
      <c r="AL286" s="1"/>
    </row>
    <row r="287" spans="38:38" ht="15.75" customHeight="1">
      <c r="AL287" s="1"/>
    </row>
    <row r="288" spans="38:38" ht="15.75" customHeight="1">
      <c r="AL288" s="1"/>
    </row>
    <row r="289" spans="38:38" ht="15.75" customHeight="1">
      <c r="AL289" s="1"/>
    </row>
    <row r="290" spans="38:38" ht="15.75" customHeight="1">
      <c r="AL290" s="1"/>
    </row>
    <row r="291" spans="38:38" ht="15.75" customHeight="1">
      <c r="AL291" s="1"/>
    </row>
    <row r="292" spans="38:38" ht="15.75" customHeight="1">
      <c r="AL292" s="1"/>
    </row>
    <row r="293" spans="38:38" ht="15.75" customHeight="1">
      <c r="AL293" s="1"/>
    </row>
    <row r="294" spans="38:38" ht="15.75" customHeight="1">
      <c r="AL294" s="1"/>
    </row>
    <row r="295" spans="38:38" ht="15.75" customHeight="1">
      <c r="AL295" s="1"/>
    </row>
    <row r="296" spans="38:38" ht="15.75" customHeight="1">
      <c r="AL296" s="1"/>
    </row>
    <row r="297" spans="38:38" ht="15.75" customHeight="1">
      <c r="AL297" s="1"/>
    </row>
    <row r="298" spans="38:38" ht="15.75" customHeight="1">
      <c r="AL298" s="1"/>
    </row>
    <row r="299" spans="38:38" ht="15.75" customHeight="1">
      <c r="AL299" s="1"/>
    </row>
    <row r="300" spans="38:38" ht="15.75" customHeight="1">
      <c r="AL300" s="1"/>
    </row>
    <row r="301" spans="38:38" ht="15.75" customHeight="1">
      <c r="AL301" s="1"/>
    </row>
    <row r="302" spans="38:38" ht="15.75" customHeight="1">
      <c r="AL302" s="1"/>
    </row>
    <row r="303" spans="38:38" ht="15.75" customHeight="1">
      <c r="AL303" s="1"/>
    </row>
    <row r="304" spans="38:38" ht="15.75" customHeight="1">
      <c r="AL304" s="1"/>
    </row>
    <row r="305" spans="38:38" ht="15.75" customHeight="1">
      <c r="AL305" s="1"/>
    </row>
    <row r="306" spans="38:38" ht="15.75" customHeight="1">
      <c r="AL306" s="1"/>
    </row>
    <row r="307" spans="38:38" ht="15.75" customHeight="1">
      <c r="AL307" s="1"/>
    </row>
    <row r="308" spans="38:38" ht="15.75" customHeight="1">
      <c r="AL308" s="1"/>
    </row>
    <row r="309" spans="38:38" ht="15.75" customHeight="1">
      <c r="AL309" s="1"/>
    </row>
    <row r="310" spans="38:38" ht="15.75" customHeight="1">
      <c r="AL310" s="1"/>
    </row>
    <row r="311" spans="38:38" ht="15.75" customHeight="1">
      <c r="AL311" s="1"/>
    </row>
    <row r="312" spans="38:38" ht="15.75" customHeight="1">
      <c r="AL312" s="1"/>
    </row>
    <row r="313" spans="38:38" ht="15.75" customHeight="1">
      <c r="AL313" s="1"/>
    </row>
    <row r="314" spans="38:38" ht="15.75" customHeight="1">
      <c r="AL314" s="1"/>
    </row>
    <row r="315" spans="38:38" ht="15.75" customHeight="1">
      <c r="AL315" s="1"/>
    </row>
    <row r="316" spans="38:38" ht="15.75" customHeight="1">
      <c r="AL316" s="1"/>
    </row>
    <row r="317" spans="38:38" ht="15.75" customHeight="1">
      <c r="AL317" s="1"/>
    </row>
    <row r="318" spans="38:38" ht="15.75" customHeight="1">
      <c r="AL318" s="1"/>
    </row>
    <row r="319" spans="38:38" ht="15.75" customHeight="1">
      <c r="AL319" s="1"/>
    </row>
    <row r="320" spans="38:38" ht="15.75" customHeight="1">
      <c r="AL320" s="1"/>
    </row>
    <row r="321" spans="38:38" ht="15.75" customHeight="1">
      <c r="AL321" s="1"/>
    </row>
    <row r="322" spans="38:38" ht="15.75" customHeight="1">
      <c r="AL322" s="1"/>
    </row>
    <row r="323" spans="38:38" ht="15.75" customHeight="1">
      <c r="AL323" s="1"/>
    </row>
    <row r="324" spans="38:38" ht="15.75" customHeight="1">
      <c r="AL324" s="1"/>
    </row>
    <row r="325" spans="38:38" ht="15.75" customHeight="1">
      <c r="AL325" s="1"/>
    </row>
    <row r="326" spans="38:38" ht="15.75" customHeight="1">
      <c r="AL326" s="1"/>
    </row>
    <row r="327" spans="38:38" ht="15.75" customHeight="1">
      <c r="AL327" s="1"/>
    </row>
    <row r="328" spans="38:38" ht="15.75" customHeight="1">
      <c r="AL328" s="1"/>
    </row>
    <row r="329" spans="38:38" ht="15.75" customHeight="1">
      <c r="AL329" s="1"/>
    </row>
    <row r="330" spans="38:38" ht="15.75" customHeight="1">
      <c r="AL330" s="1"/>
    </row>
    <row r="331" spans="38:38" ht="15.75" customHeight="1">
      <c r="AL331" s="1"/>
    </row>
    <row r="332" spans="38:38" ht="15.75" customHeight="1">
      <c r="AL332" s="1"/>
    </row>
    <row r="333" spans="38:38" ht="15.75" customHeight="1">
      <c r="AL333" s="1"/>
    </row>
    <row r="334" spans="38:38" ht="15.75" customHeight="1">
      <c r="AL334" s="1"/>
    </row>
    <row r="335" spans="38:38" ht="15.75" customHeight="1">
      <c r="AL335" s="1"/>
    </row>
    <row r="336" spans="38:38" ht="15.75" customHeight="1">
      <c r="AL336" s="1"/>
    </row>
    <row r="337" spans="38:38" ht="15.75" customHeight="1">
      <c r="AL337" s="1"/>
    </row>
    <row r="338" spans="38:38" ht="15.75" customHeight="1">
      <c r="AL338" s="1"/>
    </row>
    <row r="339" spans="38:38" ht="15.75" customHeight="1">
      <c r="AL339" s="1"/>
    </row>
    <row r="340" spans="38:38" ht="15.75" customHeight="1">
      <c r="AL340" s="1"/>
    </row>
    <row r="341" spans="38:38" ht="15.75" customHeight="1">
      <c r="AL341" s="1"/>
    </row>
    <row r="342" spans="38:38" ht="15.75" customHeight="1">
      <c r="AL342" s="1"/>
    </row>
    <row r="343" spans="38:38" ht="15.75" customHeight="1">
      <c r="AL343" s="1"/>
    </row>
    <row r="344" spans="38:38" ht="15.75" customHeight="1">
      <c r="AL344" s="1"/>
    </row>
    <row r="345" spans="38:38" ht="15.75" customHeight="1">
      <c r="AL345" s="1"/>
    </row>
    <row r="346" spans="38:38" ht="15.75" customHeight="1">
      <c r="AL346" s="1"/>
    </row>
    <row r="347" spans="38:38" ht="15.75" customHeight="1">
      <c r="AL347" s="1"/>
    </row>
    <row r="348" spans="38:38" ht="15.75" customHeight="1">
      <c r="AL348" s="1"/>
    </row>
    <row r="349" spans="38:38" ht="15.75" customHeight="1">
      <c r="AL349" s="1"/>
    </row>
    <row r="350" spans="38:38" ht="15.75" customHeight="1">
      <c r="AL350" s="1"/>
    </row>
    <row r="351" spans="38:38" ht="15.75" customHeight="1">
      <c r="AL351" s="1"/>
    </row>
    <row r="352" spans="38:38" ht="15.75" customHeight="1">
      <c r="AL352" s="1"/>
    </row>
    <row r="353" spans="38:38" ht="15.75" customHeight="1">
      <c r="AL353" s="1"/>
    </row>
    <row r="354" spans="38:38" ht="15.75" customHeight="1">
      <c r="AL354" s="1"/>
    </row>
    <row r="355" spans="38:38" ht="15.75" customHeight="1">
      <c r="AL355" s="1"/>
    </row>
    <row r="356" spans="38:38" ht="15.75" customHeight="1">
      <c r="AL356" s="1"/>
    </row>
    <row r="357" spans="38:38" ht="15.75" customHeight="1">
      <c r="AL357" s="1"/>
    </row>
    <row r="358" spans="38:38" ht="15.75" customHeight="1">
      <c r="AL358" s="1"/>
    </row>
    <row r="359" spans="38:38" ht="15.75" customHeight="1">
      <c r="AL359" s="1"/>
    </row>
    <row r="360" spans="38:38" ht="15.75" customHeight="1">
      <c r="AL360" s="1"/>
    </row>
    <row r="361" spans="38:38" ht="15.75" customHeight="1">
      <c r="AL361" s="1"/>
    </row>
    <row r="362" spans="38:38" ht="15.75" customHeight="1">
      <c r="AL362" s="1"/>
    </row>
    <row r="363" spans="38:38" ht="15.75" customHeight="1">
      <c r="AL363" s="1"/>
    </row>
    <row r="364" spans="38:38" ht="15.75" customHeight="1">
      <c r="AL364" s="1"/>
    </row>
    <row r="365" spans="38:38" ht="15.75" customHeight="1">
      <c r="AL365" s="1"/>
    </row>
    <row r="366" spans="38:38" ht="15.75" customHeight="1">
      <c r="AL366" s="1"/>
    </row>
    <row r="367" spans="38:38" ht="15.75" customHeight="1">
      <c r="AL367" s="1"/>
    </row>
    <row r="368" spans="38:38" ht="15.75" customHeight="1">
      <c r="AL368" s="1"/>
    </row>
    <row r="369" spans="38:38" ht="15.75" customHeight="1">
      <c r="AL369" s="1"/>
    </row>
    <row r="370" spans="38:38" ht="15.75" customHeight="1">
      <c r="AL370" s="1"/>
    </row>
    <row r="371" spans="38:38" ht="15.75" customHeight="1">
      <c r="AL371" s="1"/>
    </row>
    <row r="372" spans="38:38" ht="15.75" customHeight="1">
      <c r="AL372" s="1"/>
    </row>
    <row r="373" spans="38:38" ht="15.75" customHeight="1">
      <c r="AL373" s="1"/>
    </row>
    <row r="374" spans="38:38" ht="15.75" customHeight="1">
      <c r="AL374" s="1"/>
    </row>
    <row r="375" spans="38:38" ht="15.75" customHeight="1">
      <c r="AL375" s="1"/>
    </row>
    <row r="376" spans="38:38" ht="15.75" customHeight="1">
      <c r="AL376" s="1"/>
    </row>
    <row r="377" spans="38:38" ht="15.75" customHeight="1">
      <c r="AL377" s="1"/>
    </row>
    <row r="378" spans="38:38" ht="15.75" customHeight="1">
      <c r="AL378" s="1"/>
    </row>
    <row r="379" spans="38:38" ht="15.75" customHeight="1">
      <c r="AL379" s="1"/>
    </row>
    <row r="380" spans="38:38" ht="15.75" customHeight="1">
      <c r="AL380" s="1"/>
    </row>
    <row r="381" spans="38:38" ht="15.75" customHeight="1">
      <c r="AL381" s="1"/>
    </row>
    <row r="382" spans="38:38" ht="15.75" customHeight="1">
      <c r="AL382" s="1"/>
    </row>
    <row r="383" spans="38:38" ht="15.75" customHeight="1">
      <c r="AL383" s="1"/>
    </row>
    <row r="384" spans="38:38" ht="15.75" customHeight="1">
      <c r="AL384" s="1"/>
    </row>
    <row r="385" spans="38:38" ht="15.75" customHeight="1">
      <c r="AL385" s="1"/>
    </row>
    <row r="386" spans="38:38" ht="15.75" customHeight="1">
      <c r="AL386" s="1"/>
    </row>
    <row r="387" spans="38:38" ht="15.75" customHeight="1">
      <c r="AL387" s="1"/>
    </row>
    <row r="388" spans="38:38" ht="15.75" customHeight="1">
      <c r="AL388" s="1"/>
    </row>
    <row r="389" spans="38:38" ht="15.75" customHeight="1">
      <c r="AL389" s="1"/>
    </row>
    <row r="390" spans="38:38" ht="15.75" customHeight="1">
      <c r="AL390" s="1"/>
    </row>
    <row r="391" spans="38:38" ht="15.75" customHeight="1">
      <c r="AL391" s="1"/>
    </row>
    <row r="392" spans="38:38" ht="15.75" customHeight="1">
      <c r="AL392" s="1"/>
    </row>
    <row r="393" spans="38:38" ht="15.75" customHeight="1">
      <c r="AL393" s="1"/>
    </row>
    <row r="394" spans="38:38" ht="15.75" customHeight="1">
      <c r="AL394" s="1"/>
    </row>
    <row r="395" spans="38:38" ht="15.75" customHeight="1">
      <c r="AL395" s="1"/>
    </row>
    <row r="396" spans="38:38" ht="15.75" customHeight="1">
      <c r="AL396" s="1"/>
    </row>
    <row r="397" spans="38:38" ht="15.75" customHeight="1">
      <c r="AL397" s="1"/>
    </row>
    <row r="398" spans="38:38" ht="15.75" customHeight="1">
      <c r="AL398" s="1"/>
    </row>
    <row r="399" spans="38:38" ht="15.75" customHeight="1">
      <c r="AL399" s="1"/>
    </row>
    <row r="400" spans="38:38" ht="15.75" customHeight="1">
      <c r="AL400" s="1"/>
    </row>
    <row r="401" spans="38:38" ht="15.75" customHeight="1">
      <c r="AL401" s="1"/>
    </row>
    <row r="402" spans="38:38" ht="15.75" customHeight="1">
      <c r="AL402" s="1"/>
    </row>
    <row r="403" spans="38:38" ht="15.75" customHeight="1">
      <c r="AL403" s="1"/>
    </row>
    <row r="404" spans="38:38" ht="15.75" customHeight="1">
      <c r="AL404" s="1"/>
    </row>
    <row r="405" spans="38:38" ht="15.75" customHeight="1">
      <c r="AL405" s="1"/>
    </row>
    <row r="406" spans="38:38" ht="15.75" customHeight="1">
      <c r="AL406" s="1"/>
    </row>
    <row r="407" spans="38:38" ht="15.75" customHeight="1">
      <c r="AL407" s="1"/>
    </row>
    <row r="408" spans="38:38" ht="15.75" customHeight="1">
      <c r="AL408" s="1"/>
    </row>
    <row r="409" spans="38:38" ht="15.75" customHeight="1">
      <c r="AL409" s="1"/>
    </row>
    <row r="410" spans="38:38" ht="15.75" customHeight="1">
      <c r="AL410" s="1"/>
    </row>
    <row r="411" spans="38:38" ht="15.75" customHeight="1">
      <c r="AL411" s="1"/>
    </row>
    <row r="412" spans="38:38" ht="15.75" customHeight="1">
      <c r="AL412" s="1"/>
    </row>
    <row r="413" spans="38:38" ht="15.75" customHeight="1">
      <c r="AL413" s="1"/>
    </row>
    <row r="414" spans="38:38" ht="15.75" customHeight="1">
      <c r="AL414" s="1"/>
    </row>
    <row r="415" spans="38:38" ht="15.75" customHeight="1">
      <c r="AL415" s="1"/>
    </row>
    <row r="416" spans="38:38" ht="15.75" customHeight="1">
      <c r="AL416" s="1"/>
    </row>
    <row r="417" spans="38:38" ht="15.75" customHeight="1">
      <c r="AL417" s="1"/>
    </row>
    <row r="418" spans="38:38" ht="15.75" customHeight="1">
      <c r="AL418" s="1"/>
    </row>
    <row r="419" spans="38:38" ht="15.75" customHeight="1">
      <c r="AL419" s="1"/>
    </row>
    <row r="420" spans="38:38" ht="15.75" customHeight="1">
      <c r="AL420" s="1"/>
    </row>
    <row r="421" spans="38:38" ht="15.75" customHeight="1">
      <c r="AL421" s="1"/>
    </row>
    <row r="422" spans="38:38" ht="15.75" customHeight="1">
      <c r="AL422" s="1"/>
    </row>
    <row r="423" spans="38:38" ht="15.75" customHeight="1">
      <c r="AL423" s="1"/>
    </row>
    <row r="424" spans="38:38" ht="15.75" customHeight="1">
      <c r="AL424" s="1"/>
    </row>
    <row r="425" spans="38:38" ht="15.75" customHeight="1">
      <c r="AL425" s="1"/>
    </row>
    <row r="426" spans="38:38" ht="15.75" customHeight="1">
      <c r="AL426" s="1"/>
    </row>
    <row r="427" spans="38:38" ht="15.75" customHeight="1">
      <c r="AL427" s="1"/>
    </row>
    <row r="428" spans="38:38" ht="15.75" customHeight="1">
      <c r="AL428" s="1"/>
    </row>
    <row r="429" spans="38:38" ht="15.75" customHeight="1">
      <c r="AL429" s="1"/>
    </row>
    <row r="430" spans="38:38" ht="15.75" customHeight="1">
      <c r="AL430" s="1"/>
    </row>
    <row r="431" spans="38:38" ht="15.75" customHeight="1">
      <c r="AL431" s="1"/>
    </row>
    <row r="432" spans="38:38" ht="15.75" customHeight="1">
      <c r="AL432" s="1"/>
    </row>
    <row r="433" spans="38:38" ht="15.75" customHeight="1">
      <c r="AL433" s="1"/>
    </row>
    <row r="434" spans="38:38" ht="15.75" customHeight="1">
      <c r="AL434" s="1"/>
    </row>
    <row r="435" spans="38:38" ht="15.75" customHeight="1">
      <c r="AL435" s="1"/>
    </row>
    <row r="436" spans="38:38" ht="15.75" customHeight="1">
      <c r="AL436" s="1"/>
    </row>
    <row r="437" spans="38:38" ht="15.75" customHeight="1">
      <c r="AL437" s="1"/>
    </row>
    <row r="438" spans="38:38" ht="15.75" customHeight="1">
      <c r="AL438" s="1"/>
    </row>
    <row r="439" spans="38:38" ht="15.75" customHeight="1">
      <c r="AL439" s="1"/>
    </row>
    <row r="440" spans="38:38" ht="15.75" customHeight="1">
      <c r="AL440" s="1"/>
    </row>
    <row r="441" spans="38:38" ht="15.75" customHeight="1">
      <c r="AL441" s="1"/>
    </row>
    <row r="442" spans="38:38" ht="15.75" customHeight="1">
      <c r="AL442" s="1"/>
    </row>
    <row r="443" spans="38:38" ht="15.75" customHeight="1">
      <c r="AL443" s="1"/>
    </row>
    <row r="444" spans="38:38" ht="15.75" customHeight="1">
      <c r="AL444" s="1"/>
    </row>
    <row r="445" spans="38:38" ht="15.75" customHeight="1">
      <c r="AL445" s="1"/>
    </row>
    <row r="446" spans="38:38" ht="15.75" customHeight="1">
      <c r="AL446" s="1"/>
    </row>
    <row r="447" spans="38:38" ht="15.75" customHeight="1">
      <c r="AL447" s="1"/>
    </row>
    <row r="448" spans="38:38" ht="15.75" customHeight="1">
      <c r="AL448" s="1"/>
    </row>
    <row r="449" spans="38:38" ht="15.75" customHeight="1">
      <c r="AL449" s="1"/>
    </row>
    <row r="450" spans="38:38" ht="15.75" customHeight="1">
      <c r="AL450" s="1"/>
    </row>
    <row r="451" spans="38:38" ht="15.75" customHeight="1">
      <c r="AL451" s="1"/>
    </row>
    <row r="452" spans="38:38" ht="15.75" customHeight="1">
      <c r="AL452" s="1"/>
    </row>
    <row r="453" spans="38:38" ht="15.75" customHeight="1">
      <c r="AL453" s="1"/>
    </row>
    <row r="454" spans="38:38" ht="15.75" customHeight="1">
      <c r="AL454" s="1"/>
    </row>
    <row r="455" spans="38:38" ht="15.75" customHeight="1">
      <c r="AL455" s="1"/>
    </row>
    <row r="456" spans="38:38" ht="15.75" customHeight="1">
      <c r="AL456" s="1"/>
    </row>
    <row r="457" spans="38:38" ht="15.75" customHeight="1">
      <c r="AL457" s="1"/>
    </row>
    <row r="458" spans="38:38" ht="15.75" customHeight="1">
      <c r="AL458" s="1"/>
    </row>
    <row r="459" spans="38:38" ht="15.75" customHeight="1">
      <c r="AL459" s="1"/>
    </row>
    <row r="460" spans="38:38" ht="15.75" customHeight="1">
      <c r="AL460" s="1"/>
    </row>
    <row r="461" spans="38:38" ht="15.75" customHeight="1">
      <c r="AL461" s="1"/>
    </row>
    <row r="462" spans="38:38" ht="15.75" customHeight="1">
      <c r="AL462" s="1"/>
    </row>
    <row r="463" spans="38:38" ht="15.75" customHeight="1">
      <c r="AL463" s="1"/>
    </row>
    <row r="464" spans="38:38" ht="15.75" customHeight="1">
      <c r="AL464" s="1"/>
    </row>
    <row r="465" spans="38:38" ht="15.75" customHeight="1">
      <c r="AL465" s="1"/>
    </row>
    <row r="466" spans="38:38" ht="15.75" customHeight="1">
      <c r="AL466" s="1"/>
    </row>
    <row r="467" spans="38:38" ht="15.75" customHeight="1">
      <c r="AL467" s="1"/>
    </row>
    <row r="468" spans="38:38" ht="15.75" customHeight="1">
      <c r="AL468" s="1"/>
    </row>
    <row r="469" spans="38:38" ht="15.75" customHeight="1">
      <c r="AL469" s="1"/>
    </row>
    <row r="470" spans="38:38" ht="15.75" customHeight="1">
      <c r="AL470" s="1"/>
    </row>
    <row r="471" spans="38:38" ht="15.75" customHeight="1">
      <c r="AL471" s="1"/>
    </row>
    <row r="472" spans="38:38" ht="15.75" customHeight="1">
      <c r="AL472" s="1"/>
    </row>
    <row r="473" spans="38:38" ht="15.75" customHeight="1">
      <c r="AL473" s="1"/>
    </row>
    <row r="474" spans="38:38" ht="15.75" customHeight="1">
      <c r="AL474" s="1"/>
    </row>
    <row r="475" spans="38:38" ht="15.75" customHeight="1">
      <c r="AL475" s="1"/>
    </row>
    <row r="476" spans="38:38" ht="15.75" customHeight="1">
      <c r="AL476" s="1"/>
    </row>
    <row r="477" spans="38:38" ht="15.75" customHeight="1">
      <c r="AL477" s="1"/>
    </row>
    <row r="478" spans="38:38" ht="15.75" customHeight="1">
      <c r="AL478" s="1"/>
    </row>
    <row r="479" spans="38:38" ht="15.75" customHeight="1">
      <c r="AL479" s="1"/>
    </row>
    <row r="480" spans="38:38" ht="15.75" customHeight="1">
      <c r="AL480" s="1"/>
    </row>
    <row r="481" spans="38:38" ht="15.75" customHeight="1">
      <c r="AL481" s="1"/>
    </row>
    <row r="482" spans="38:38" ht="15.75" customHeight="1">
      <c r="AL482" s="1"/>
    </row>
    <row r="483" spans="38:38" ht="15.75" customHeight="1">
      <c r="AL483" s="1"/>
    </row>
    <row r="484" spans="38:38" ht="15.75" customHeight="1">
      <c r="AL484" s="1"/>
    </row>
    <row r="485" spans="38:38" ht="15.75" customHeight="1">
      <c r="AL485" s="1"/>
    </row>
    <row r="486" spans="38:38" ht="15.75" customHeight="1">
      <c r="AL486" s="1"/>
    </row>
    <row r="487" spans="38:38" ht="15.75" customHeight="1">
      <c r="AL487" s="1"/>
    </row>
    <row r="488" spans="38:38" ht="15.75" customHeight="1">
      <c r="AL488" s="1"/>
    </row>
    <row r="489" spans="38:38" ht="15.75" customHeight="1">
      <c r="AL489" s="1"/>
    </row>
    <row r="490" spans="38:38" ht="15.75" customHeight="1">
      <c r="AL490" s="1"/>
    </row>
    <row r="491" spans="38:38" ht="15.75" customHeight="1">
      <c r="AL491" s="1"/>
    </row>
    <row r="492" spans="38:38" ht="15.75" customHeight="1">
      <c r="AL492" s="1"/>
    </row>
    <row r="493" spans="38:38" ht="15.75" customHeight="1">
      <c r="AL493" s="1"/>
    </row>
    <row r="494" spans="38:38" ht="15.75" customHeight="1">
      <c r="AL494" s="1"/>
    </row>
    <row r="495" spans="38:38" ht="15.75" customHeight="1">
      <c r="AL495" s="1"/>
    </row>
    <row r="496" spans="38:38" ht="15.75" customHeight="1">
      <c r="AL496" s="1"/>
    </row>
    <row r="497" spans="38:38" ht="15.75" customHeight="1">
      <c r="AL497" s="1"/>
    </row>
    <row r="498" spans="38:38" ht="15.75" customHeight="1">
      <c r="AL498" s="1"/>
    </row>
    <row r="499" spans="38:38" ht="15.75" customHeight="1">
      <c r="AL499" s="1"/>
    </row>
    <row r="500" spans="38:38" ht="15.75" customHeight="1">
      <c r="AL500" s="1"/>
    </row>
    <row r="501" spans="38:38" ht="15.75" customHeight="1">
      <c r="AL501" s="1"/>
    </row>
    <row r="502" spans="38:38" ht="15.75" customHeight="1">
      <c r="AL502" s="1"/>
    </row>
    <row r="503" spans="38:38" ht="15.75" customHeight="1">
      <c r="AL503" s="1"/>
    </row>
    <row r="504" spans="38:38" ht="15.75" customHeight="1">
      <c r="AL504" s="1"/>
    </row>
    <row r="505" spans="38:38" ht="15.75" customHeight="1">
      <c r="AL505" s="1"/>
    </row>
    <row r="506" spans="38:38" ht="15.75" customHeight="1">
      <c r="AL506" s="1"/>
    </row>
    <row r="507" spans="38:38" ht="15.75" customHeight="1">
      <c r="AL507" s="1"/>
    </row>
    <row r="508" spans="38:38" ht="15.75" customHeight="1">
      <c r="AL508" s="1"/>
    </row>
    <row r="509" spans="38:38" ht="15.75" customHeight="1">
      <c r="AL509" s="1"/>
    </row>
    <row r="510" spans="38:38" ht="15.75" customHeight="1">
      <c r="AL510" s="1"/>
    </row>
    <row r="511" spans="38:38" ht="15.75" customHeight="1">
      <c r="AL511" s="1"/>
    </row>
    <row r="512" spans="38:38" ht="15.75" customHeight="1">
      <c r="AL512" s="1"/>
    </row>
    <row r="513" spans="38:38" ht="15.75" customHeight="1">
      <c r="AL513" s="1"/>
    </row>
    <row r="514" spans="38:38" ht="15.75" customHeight="1">
      <c r="AL514" s="1"/>
    </row>
    <row r="515" spans="38:38" ht="15.75" customHeight="1">
      <c r="AL515" s="1"/>
    </row>
    <row r="516" spans="38:38" ht="15.75" customHeight="1">
      <c r="AL516" s="1"/>
    </row>
    <row r="517" spans="38:38" ht="15.75" customHeight="1">
      <c r="AL517" s="1"/>
    </row>
    <row r="518" spans="38:38" ht="15.75" customHeight="1">
      <c r="AL518" s="1"/>
    </row>
    <row r="519" spans="38:38" ht="15.75" customHeight="1">
      <c r="AL519" s="1"/>
    </row>
    <row r="520" spans="38:38" ht="15.75" customHeight="1">
      <c r="AL520" s="1"/>
    </row>
    <row r="521" spans="38:38" ht="15.75" customHeight="1">
      <c r="AL521" s="1"/>
    </row>
    <row r="522" spans="38:38" ht="15.75" customHeight="1">
      <c r="AL522" s="1"/>
    </row>
    <row r="523" spans="38:38" ht="15.75" customHeight="1">
      <c r="AL523" s="1"/>
    </row>
    <row r="524" spans="38:38" ht="15.75" customHeight="1">
      <c r="AL524" s="1"/>
    </row>
    <row r="525" spans="38:38" ht="15.75" customHeight="1">
      <c r="AL525" s="1"/>
    </row>
    <row r="526" spans="38:38" ht="15.75" customHeight="1">
      <c r="AL526" s="1"/>
    </row>
    <row r="527" spans="38:38" ht="15.75" customHeight="1">
      <c r="AL527" s="1"/>
    </row>
    <row r="528" spans="38:38" ht="15.75" customHeight="1">
      <c r="AL528" s="1"/>
    </row>
    <row r="529" spans="38:38" ht="15.75" customHeight="1">
      <c r="AL529" s="1"/>
    </row>
    <row r="530" spans="38:38" ht="15.75" customHeight="1">
      <c r="AL530" s="1"/>
    </row>
    <row r="531" spans="38:38" ht="15.75" customHeight="1">
      <c r="AL531" s="1"/>
    </row>
    <row r="532" spans="38:38" ht="15.75" customHeight="1">
      <c r="AL532" s="1"/>
    </row>
    <row r="533" spans="38:38" ht="15.75" customHeight="1">
      <c r="AL533" s="1"/>
    </row>
    <row r="534" spans="38:38" ht="15.75" customHeight="1">
      <c r="AL534" s="1"/>
    </row>
    <row r="535" spans="38:38" ht="15.75" customHeight="1">
      <c r="AL535" s="1"/>
    </row>
    <row r="536" spans="38:38" ht="15.75" customHeight="1">
      <c r="AL536" s="1"/>
    </row>
    <row r="537" spans="38:38" ht="15.75" customHeight="1">
      <c r="AL537" s="1"/>
    </row>
    <row r="538" spans="38:38" ht="15.75" customHeight="1">
      <c r="AL538" s="1"/>
    </row>
    <row r="539" spans="38:38" ht="15.75" customHeight="1">
      <c r="AL539" s="1"/>
    </row>
    <row r="540" spans="38:38" ht="15.75" customHeight="1">
      <c r="AL540" s="1"/>
    </row>
    <row r="541" spans="38:38" ht="15.75" customHeight="1">
      <c r="AL541" s="1"/>
    </row>
    <row r="542" spans="38:38" ht="15.75" customHeight="1">
      <c r="AL542" s="1"/>
    </row>
    <row r="543" spans="38:38" ht="15.75" customHeight="1">
      <c r="AL543" s="1"/>
    </row>
    <row r="544" spans="38:38" ht="15.75" customHeight="1">
      <c r="AL544" s="1"/>
    </row>
    <row r="545" spans="38:38" ht="15.75" customHeight="1">
      <c r="AL545" s="1"/>
    </row>
    <row r="546" spans="38:38" ht="15.75" customHeight="1">
      <c r="AL546" s="1"/>
    </row>
    <row r="547" spans="38:38" ht="15.75" customHeight="1">
      <c r="AL547" s="1"/>
    </row>
    <row r="548" spans="38:38" ht="15.75" customHeight="1">
      <c r="AL548" s="1"/>
    </row>
    <row r="549" spans="38:38" ht="15.75" customHeight="1">
      <c r="AL549" s="1"/>
    </row>
    <row r="550" spans="38:38" ht="15.75" customHeight="1">
      <c r="AL550" s="1"/>
    </row>
    <row r="551" spans="38:38" ht="15.75" customHeight="1">
      <c r="AL551" s="1"/>
    </row>
    <row r="552" spans="38:38" ht="15.75" customHeight="1">
      <c r="AL552" s="1"/>
    </row>
    <row r="553" spans="38:38" ht="15.75" customHeight="1">
      <c r="AL553" s="1"/>
    </row>
    <row r="554" spans="38:38" ht="15.75" customHeight="1">
      <c r="AL554" s="1"/>
    </row>
    <row r="555" spans="38:38" ht="15.75" customHeight="1">
      <c r="AL555" s="1"/>
    </row>
    <row r="556" spans="38:38" ht="15.75" customHeight="1">
      <c r="AL556" s="1"/>
    </row>
    <row r="557" spans="38:38" ht="15.75" customHeight="1">
      <c r="AL557" s="1"/>
    </row>
    <row r="558" spans="38:38" ht="15.75" customHeight="1">
      <c r="AL558" s="1"/>
    </row>
    <row r="559" spans="38:38" ht="15.75" customHeight="1">
      <c r="AL559" s="1"/>
    </row>
    <row r="560" spans="38:38" ht="15.75" customHeight="1">
      <c r="AL560" s="1"/>
    </row>
    <row r="561" spans="38:38" ht="15.75" customHeight="1">
      <c r="AL561" s="1"/>
    </row>
    <row r="562" spans="38:38" ht="15.75" customHeight="1">
      <c r="AL562" s="1"/>
    </row>
    <row r="563" spans="38:38" ht="15.75" customHeight="1">
      <c r="AL563" s="1"/>
    </row>
    <row r="564" spans="38:38" ht="15.75" customHeight="1">
      <c r="AL564" s="1"/>
    </row>
    <row r="565" spans="38:38" ht="15.75" customHeight="1">
      <c r="AL565" s="1"/>
    </row>
    <row r="566" spans="38:38" ht="15.75" customHeight="1">
      <c r="AL566" s="1"/>
    </row>
    <row r="567" spans="38:38" ht="15.75" customHeight="1">
      <c r="AL567" s="1"/>
    </row>
    <row r="568" spans="38:38" ht="15.75" customHeight="1">
      <c r="AL568" s="1"/>
    </row>
    <row r="569" spans="38:38" ht="15.75" customHeight="1">
      <c r="AL569" s="1"/>
    </row>
    <row r="570" spans="38:38" ht="15.75" customHeight="1">
      <c r="AL570" s="1"/>
    </row>
    <row r="571" spans="38:38" ht="15.75" customHeight="1">
      <c r="AL571" s="1"/>
    </row>
    <row r="572" spans="38:38" ht="15.75" customHeight="1">
      <c r="AL572" s="1"/>
    </row>
    <row r="573" spans="38:38" ht="15.75" customHeight="1">
      <c r="AL573" s="1"/>
    </row>
    <row r="574" spans="38:38" ht="15.75" customHeight="1">
      <c r="AL574" s="1"/>
    </row>
    <row r="575" spans="38:38" ht="15.75" customHeight="1">
      <c r="AL575" s="1"/>
    </row>
    <row r="576" spans="38:38" ht="15.75" customHeight="1">
      <c r="AL576" s="1"/>
    </row>
    <row r="577" spans="38:38" ht="15.75" customHeight="1">
      <c r="AL577" s="1"/>
    </row>
    <row r="578" spans="38:38" ht="15.75" customHeight="1">
      <c r="AL578" s="1"/>
    </row>
    <row r="579" spans="38:38" ht="15.75" customHeight="1">
      <c r="AL579" s="1"/>
    </row>
    <row r="580" spans="38:38" ht="15.75" customHeight="1">
      <c r="AL580" s="1"/>
    </row>
    <row r="581" spans="38:38" ht="15.75" customHeight="1">
      <c r="AL581" s="1"/>
    </row>
    <row r="582" spans="38:38" ht="15.75" customHeight="1">
      <c r="AL582" s="1"/>
    </row>
    <row r="583" spans="38:38" ht="15.75" customHeight="1">
      <c r="AL583" s="1"/>
    </row>
    <row r="584" spans="38:38" ht="15.75" customHeight="1">
      <c r="AL584" s="1"/>
    </row>
    <row r="585" spans="38:38" ht="15.75" customHeight="1">
      <c r="AL585" s="1"/>
    </row>
    <row r="586" spans="38:38" ht="15.75" customHeight="1">
      <c r="AL586" s="1"/>
    </row>
    <row r="587" spans="38:38" ht="15.75" customHeight="1">
      <c r="AL587" s="1"/>
    </row>
    <row r="588" spans="38:38" ht="15.75" customHeight="1">
      <c r="AL588" s="1"/>
    </row>
    <row r="589" spans="38:38" ht="15.75" customHeight="1">
      <c r="AL589" s="1"/>
    </row>
    <row r="590" spans="38:38" ht="15.75" customHeight="1">
      <c r="AL590" s="1"/>
    </row>
    <row r="591" spans="38:38" ht="15.75" customHeight="1">
      <c r="AL591" s="1"/>
    </row>
    <row r="592" spans="38:38" ht="15.75" customHeight="1">
      <c r="AL592" s="1"/>
    </row>
    <row r="593" spans="38:38" ht="15.75" customHeight="1">
      <c r="AL593" s="1"/>
    </row>
    <row r="594" spans="38:38" ht="15.75" customHeight="1">
      <c r="AL594" s="1"/>
    </row>
    <row r="595" spans="38:38" ht="15.75" customHeight="1">
      <c r="AL595" s="1"/>
    </row>
    <row r="596" spans="38:38" ht="15.75" customHeight="1">
      <c r="AL596" s="1"/>
    </row>
    <row r="597" spans="38:38" ht="15.75" customHeight="1">
      <c r="AL597" s="1"/>
    </row>
    <row r="598" spans="38:38" ht="15.75" customHeight="1">
      <c r="AL598" s="1"/>
    </row>
    <row r="599" spans="38:38" ht="15.75" customHeight="1">
      <c r="AL599" s="1"/>
    </row>
    <row r="600" spans="38:38" ht="15.75" customHeight="1">
      <c r="AL600" s="1"/>
    </row>
    <row r="601" spans="38:38" ht="15.75" customHeight="1">
      <c r="AL601" s="1"/>
    </row>
    <row r="602" spans="38:38" ht="15.75" customHeight="1">
      <c r="AL602" s="1"/>
    </row>
    <row r="603" spans="38:38" ht="15.75" customHeight="1">
      <c r="AL603" s="1"/>
    </row>
    <row r="604" spans="38:38" ht="15.75" customHeight="1">
      <c r="AL604" s="1"/>
    </row>
    <row r="605" spans="38:38" ht="15.75" customHeight="1">
      <c r="AL605" s="1"/>
    </row>
    <row r="606" spans="38:38" ht="15.75" customHeight="1">
      <c r="AL606" s="1"/>
    </row>
    <row r="607" spans="38:38" ht="15.75" customHeight="1">
      <c r="AL607" s="1"/>
    </row>
    <row r="608" spans="38:38" ht="15.75" customHeight="1">
      <c r="AL608" s="1"/>
    </row>
    <row r="609" spans="38:38" ht="15.75" customHeight="1">
      <c r="AL609" s="1"/>
    </row>
    <row r="610" spans="38:38" ht="15.75" customHeight="1">
      <c r="AL610" s="1"/>
    </row>
    <row r="611" spans="38:38" ht="15.75" customHeight="1">
      <c r="AL611" s="1"/>
    </row>
    <row r="612" spans="38:38" ht="15.75" customHeight="1">
      <c r="AL612" s="1"/>
    </row>
    <row r="613" spans="38:38" ht="15.75" customHeight="1">
      <c r="AL613" s="1"/>
    </row>
    <row r="614" spans="38:38" ht="15.75" customHeight="1">
      <c r="AL614" s="1"/>
    </row>
    <row r="615" spans="38:38" ht="15.75" customHeight="1">
      <c r="AL615" s="1"/>
    </row>
    <row r="616" spans="38:38" ht="15.75" customHeight="1">
      <c r="AL616" s="1"/>
    </row>
    <row r="617" spans="38:38" ht="15.75" customHeight="1">
      <c r="AL617" s="1"/>
    </row>
    <row r="618" spans="38:38" ht="15.75" customHeight="1">
      <c r="AL618" s="1"/>
    </row>
    <row r="619" spans="38:38" ht="15.75" customHeight="1">
      <c r="AL619" s="1"/>
    </row>
    <row r="620" spans="38:38" ht="15.75" customHeight="1">
      <c r="AL620" s="1"/>
    </row>
    <row r="621" spans="38:38" ht="15.75" customHeight="1">
      <c r="AL621" s="1"/>
    </row>
    <row r="622" spans="38:38" ht="15.75" customHeight="1">
      <c r="AL622" s="1"/>
    </row>
    <row r="623" spans="38:38" ht="15.75" customHeight="1">
      <c r="AL623" s="1"/>
    </row>
    <row r="624" spans="38:38" ht="15.75" customHeight="1">
      <c r="AL624" s="1"/>
    </row>
    <row r="625" spans="38:38" ht="15.75" customHeight="1">
      <c r="AL625" s="1"/>
    </row>
    <row r="626" spans="38:38" ht="15.75" customHeight="1">
      <c r="AL626" s="1"/>
    </row>
    <row r="627" spans="38:38" ht="15.75" customHeight="1">
      <c r="AL627" s="1"/>
    </row>
    <row r="628" spans="38:38" ht="15.75" customHeight="1">
      <c r="AL628" s="1"/>
    </row>
    <row r="629" spans="38:38" ht="15.75" customHeight="1">
      <c r="AL629" s="1"/>
    </row>
    <row r="630" spans="38:38" ht="15.75" customHeight="1">
      <c r="AL630" s="1"/>
    </row>
    <row r="631" spans="38:38" ht="15.75" customHeight="1">
      <c r="AL631" s="1"/>
    </row>
    <row r="632" spans="38:38" ht="15.75" customHeight="1">
      <c r="AL632" s="1"/>
    </row>
    <row r="633" spans="38:38" ht="15.75" customHeight="1">
      <c r="AL633" s="1"/>
    </row>
    <row r="634" spans="38:38" ht="15.75" customHeight="1">
      <c r="AL634" s="1"/>
    </row>
    <row r="635" spans="38:38" ht="15.75" customHeight="1">
      <c r="AL635" s="1"/>
    </row>
    <row r="636" spans="38:38" ht="15.75" customHeight="1">
      <c r="AL636" s="1"/>
    </row>
    <row r="637" spans="38:38" ht="15.75" customHeight="1">
      <c r="AL637" s="1"/>
    </row>
    <row r="638" spans="38:38" ht="15.75" customHeight="1">
      <c r="AL638" s="1"/>
    </row>
    <row r="639" spans="38:38" ht="15.75" customHeight="1">
      <c r="AL639" s="1"/>
    </row>
    <row r="640" spans="38:38" ht="15.75" customHeight="1">
      <c r="AL640" s="1"/>
    </row>
    <row r="641" spans="38:38" ht="15.75" customHeight="1">
      <c r="AL641" s="1"/>
    </row>
    <row r="642" spans="38:38" ht="15.75" customHeight="1">
      <c r="AL642" s="1"/>
    </row>
    <row r="643" spans="38:38" ht="15.75" customHeight="1">
      <c r="AL643" s="1"/>
    </row>
    <row r="644" spans="38:38" ht="15.75" customHeight="1">
      <c r="AL644" s="1"/>
    </row>
    <row r="645" spans="38:38" ht="15.75" customHeight="1">
      <c r="AL645" s="1"/>
    </row>
    <row r="646" spans="38:38" ht="15.75" customHeight="1">
      <c r="AL646" s="1"/>
    </row>
    <row r="647" spans="38:38" ht="15.75" customHeight="1">
      <c r="AL647" s="1"/>
    </row>
    <row r="648" spans="38:38" ht="15.75" customHeight="1">
      <c r="AL648" s="1"/>
    </row>
    <row r="649" spans="38:38" ht="15.75" customHeight="1">
      <c r="AL649" s="1"/>
    </row>
    <row r="650" spans="38:38" ht="15.75" customHeight="1">
      <c r="AL650" s="1"/>
    </row>
    <row r="651" spans="38:38" ht="15.75" customHeight="1">
      <c r="AL651" s="1"/>
    </row>
    <row r="652" spans="38:38" ht="15.75" customHeight="1">
      <c r="AL652" s="1"/>
    </row>
    <row r="653" spans="38:38" ht="15.75" customHeight="1">
      <c r="AL653" s="1"/>
    </row>
    <row r="654" spans="38:38" ht="15.75" customHeight="1">
      <c r="AL654" s="1"/>
    </row>
    <row r="655" spans="38:38" ht="15.75" customHeight="1">
      <c r="AL655" s="1"/>
    </row>
    <row r="656" spans="38:38" ht="15.75" customHeight="1">
      <c r="AL656" s="1"/>
    </row>
    <row r="657" spans="38:38" ht="15.75" customHeight="1">
      <c r="AL657" s="1"/>
    </row>
    <row r="658" spans="38:38" ht="15.75" customHeight="1">
      <c r="AL658" s="1"/>
    </row>
    <row r="659" spans="38:38" ht="15.75" customHeight="1">
      <c r="AL659" s="1"/>
    </row>
    <row r="660" spans="38:38" ht="15.75" customHeight="1">
      <c r="AL660" s="1"/>
    </row>
    <row r="661" spans="38:38" ht="15.75" customHeight="1">
      <c r="AL661" s="1"/>
    </row>
    <row r="662" spans="38:38" ht="15.75" customHeight="1">
      <c r="AL662" s="1"/>
    </row>
    <row r="663" spans="38:38" ht="15.75" customHeight="1">
      <c r="AL663" s="1"/>
    </row>
    <row r="664" spans="38:38" ht="15.75" customHeight="1">
      <c r="AL664" s="1"/>
    </row>
    <row r="665" spans="38:38" ht="15.75" customHeight="1">
      <c r="AL665" s="1"/>
    </row>
    <row r="666" spans="38:38" ht="15.75" customHeight="1">
      <c r="AL666" s="1"/>
    </row>
    <row r="667" spans="38:38" ht="15.75" customHeight="1">
      <c r="AL667" s="1"/>
    </row>
    <row r="668" spans="38:38" ht="15.75" customHeight="1">
      <c r="AL668" s="1"/>
    </row>
    <row r="669" spans="38:38" ht="15.75" customHeight="1">
      <c r="AL669" s="1"/>
    </row>
    <row r="670" spans="38:38" ht="15.75" customHeight="1">
      <c r="AL670" s="1"/>
    </row>
    <row r="671" spans="38:38" ht="15.75" customHeight="1">
      <c r="AL671" s="1"/>
    </row>
    <row r="672" spans="38:38" ht="15.75" customHeight="1">
      <c r="AL672" s="1"/>
    </row>
    <row r="673" spans="38:38" ht="15.75" customHeight="1">
      <c r="AL673" s="1"/>
    </row>
    <row r="674" spans="38:38" ht="15.75" customHeight="1">
      <c r="AL674" s="1"/>
    </row>
    <row r="675" spans="38:38" ht="15.75" customHeight="1">
      <c r="AL675" s="1"/>
    </row>
    <row r="676" spans="38:38" ht="15.75" customHeight="1">
      <c r="AL676" s="1"/>
    </row>
    <row r="677" spans="38:38" ht="15.75" customHeight="1">
      <c r="AL677" s="1"/>
    </row>
    <row r="678" spans="38:38" ht="15.75" customHeight="1">
      <c r="AL678" s="1"/>
    </row>
    <row r="679" spans="38:38" ht="15.75" customHeight="1">
      <c r="AL679" s="1"/>
    </row>
    <row r="680" spans="38:38" ht="15.75" customHeight="1">
      <c r="AL680" s="1"/>
    </row>
    <row r="681" spans="38:38" ht="15.75" customHeight="1">
      <c r="AL681" s="1"/>
    </row>
    <row r="682" spans="38:38" ht="15.75" customHeight="1">
      <c r="AL682" s="1"/>
    </row>
    <row r="683" spans="38:38" ht="15.75" customHeight="1">
      <c r="AL683" s="1"/>
    </row>
    <row r="684" spans="38:38" ht="15.75" customHeight="1">
      <c r="AL684" s="1"/>
    </row>
    <row r="685" spans="38:38" ht="15.75" customHeight="1">
      <c r="AL685" s="1"/>
    </row>
    <row r="686" spans="38:38" ht="15.75" customHeight="1">
      <c r="AL686" s="1"/>
    </row>
    <row r="687" spans="38:38" ht="15.75" customHeight="1">
      <c r="AL687" s="1"/>
    </row>
    <row r="688" spans="38:38" ht="15.75" customHeight="1">
      <c r="AL688" s="1"/>
    </row>
    <row r="689" spans="38:38" ht="15.75" customHeight="1">
      <c r="AL689" s="1"/>
    </row>
    <row r="690" spans="38:38" ht="15.75" customHeight="1">
      <c r="AL690" s="1"/>
    </row>
    <row r="691" spans="38:38" ht="15.75" customHeight="1">
      <c r="AL691" s="1"/>
    </row>
    <row r="692" spans="38:38" ht="15.75" customHeight="1">
      <c r="AL692" s="1"/>
    </row>
    <row r="693" spans="38:38" ht="15.75" customHeight="1">
      <c r="AL693" s="1"/>
    </row>
    <row r="694" spans="38:38" ht="15.75" customHeight="1">
      <c r="AL694" s="1"/>
    </row>
    <row r="695" spans="38:38" ht="15.75" customHeight="1">
      <c r="AL695" s="1"/>
    </row>
    <row r="696" spans="38:38" ht="15.75" customHeight="1">
      <c r="AL696" s="1"/>
    </row>
    <row r="697" spans="38:38" ht="15.75" customHeight="1">
      <c r="AL697" s="1"/>
    </row>
    <row r="698" spans="38:38" ht="15.75" customHeight="1">
      <c r="AL698" s="1"/>
    </row>
    <row r="699" spans="38:38" ht="15.75" customHeight="1">
      <c r="AL699" s="1"/>
    </row>
    <row r="700" spans="38:38" ht="15.75" customHeight="1">
      <c r="AL700" s="1"/>
    </row>
    <row r="701" spans="38:38" ht="15.75" customHeight="1">
      <c r="AL701" s="1"/>
    </row>
    <row r="702" spans="38:38" ht="15.75" customHeight="1">
      <c r="AL702" s="1"/>
    </row>
    <row r="703" spans="38:38" ht="15.75" customHeight="1">
      <c r="AL703" s="1"/>
    </row>
    <row r="704" spans="38:38" ht="15.75" customHeight="1">
      <c r="AL704" s="1"/>
    </row>
    <row r="705" spans="38:38" ht="15.75" customHeight="1">
      <c r="AL705" s="1"/>
    </row>
    <row r="706" spans="38:38" ht="15.75" customHeight="1">
      <c r="AL706" s="1"/>
    </row>
    <row r="707" spans="38:38" ht="15.75" customHeight="1">
      <c r="AL707" s="1"/>
    </row>
    <row r="708" spans="38:38" ht="15.75" customHeight="1">
      <c r="AL708" s="1"/>
    </row>
    <row r="709" spans="38:38" ht="15.75" customHeight="1">
      <c r="AL709" s="1"/>
    </row>
    <row r="710" spans="38:38" ht="15.75" customHeight="1">
      <c r="AL710" s="1"/>
    </row>
    <row r="711" spans="38:38" ht="15.75" customHeight="1">
      <c r="AL711" s="1"/>
    </row>
    <row r="712" spans="38:38" ht="15.75" customHeight="1">
      <c r="AL712" s="1"/>
    </row>
    <row r="713" spans="38:38" ht="15.75" customHeight="1">
      <c r="AL713" s="1"/>
    </row>
    <row r="714" spans="38:38" ht="15.75" customHeight="1">
      <c r="AL714" s="1"/>
    </row>
    <row r="715" spans="38:38" ht="15.75" customHeight="1">
      <c r="AL715" s="1"/>
    </row>
    <row r="716" spans="38:38" ht="15.75" customHeight="1">
      <c r="AL716" s="1"/>
    </row>
    <row r="717" spans="38:38" ht="15.75" customHeight="1">
      <c r="AL717" s="1"/>
    </row>
    <row r="718" spans="38:38" ht="15.75" customHeight="1">
      <c r="AL718" s="1"/>
    </row>
    <row r="719" spans="38:38" ht="15.75" customHeight="1">
      <c r="AL719" s="1"/>
    </row>
    <row r="720" spans="38:38" ht="15.75" customHeight="1">
      <c r="AL720" s="1"/>
    </row>
    <row r="721" spans="38:38" ht="15.75" customHeight="1">
      <c r="AL721" s="1"/>
    </row>
    <row r="722" spans="38:38" ht="15.75" customHeight="1">
      <c r="AL722" s="1"/>
    </row>
    <row r="723" spans="38:38" ht="15.75" customHeight="1">
      <c r="AL723" s="1"/>
    </row>
    <row r="724" spans="38:38" ht="15.75" customHeight="1">
      <c r="AL724" s="1"/>
    </row>
    <row r="725" spans="38:38" ht="15.75" customHeight="1">
      <c r="AL725" s="1"/>
    </row>
    <row r="726" spans="38:38" ht="15.75" customHeight="1">
      <c r="AL726" s="1"/>
    </row>
    <row r="727" spans="38:38" ht="15.75" customHeight="1">
      <c r="AL727" s="1"/>
    </row>
    <row r="728" spans="38:38" ht="15.75" customHeight="1">
      <c r="AL728" s="1"/>
    </row>
    <row r="729" spans="38:38" ht="15.75" customHeight="1">
      <c r="AL729" s="1"/>
    </row>
    <row r="730" spans="38:38" ht="15.75" customHeight="1">
      <c r="AL730" s="1"/>
    </row>
    <row r="731" spans="38:38" ht="15.75" customHeight="1">
      <c r="AL731" s="1"/>
    </row>
    <row r="732" spans="38:38" ht="15.75" customHeight="1">
      <c r="AL732" s="1"/>
    </row>
    <row r="733" spans="38:38" ht="15.75" customHeight="1">
      <c r="AL733" s="1"/>
    </row>
    <row r="734" spans="38:38" ht="15.75" customHeight="1">
      <c r="AL734" s="1"/>
    </row>
    <row r="735" spans="38:38" ht="15.75" customHeight="1">
      <c r="AL735" s="1"/>
    </row>
    <row r="736" spans="38:38" ht="15.75" customHeight="1">
      <c r="AL736" s="1"/>
    </row>
    <row r="737" spans="38:38" ht="15.75" customHeight="1">
      <c r="AL737" s="1"/>
    </row>
    <row r="738" spans="38:38" ht="15.75" customHeight="1">
      <c r="AL738" s="1"/>
    </row>
    <row r="739" spans="38:38" ht="15.75" customHeight="1">
      <c r="AL739" s="1"/>
    </row>
    <row r="740" spans="38:38" ht="15.75" customHeight="1">
      <c r="AL740" s="1"/>
    </row>
    <row r="741" spans="38:38" ht="15.75" customHeight="1">
      <c r="AL741" s="1"/>
    </row>
    <row r="742" spans="38:38" ht="15.75" customHeight="1">
      <c r="AL742" s="1"/>
    </row>
    <row r="743" spans="38:38" ht="15.75" customHeight="1">
      <c r="AL743" s="1"/>
    </row>
    <row r="744" spans="38:38" ht="15.75" customHeight="1">
      <c r="AL744" s="1"/>
    </row>
    <row r="745" spans="38:38" ht="15.75" customHeight="1">
      <c r="AL745" s="1"/>
    </row>
    <row r="746" spans="38:38" ht="15.75" customHeight="1">
      <c r="AL746" s="1"/>
    </row>
    <row r="747" spans="38:38" ht="15.75" customHeight="1">
      <c r="AL747" s="1"/>
    </row>
    <row r="748" spans="38:38" ht="15.75" customHeight="1">
      <c r="AL748" s="1"/>
    </row>
    <row r="749" spans="38:38" ht="15.75" customHeight="1">
      <c r="AL749" s="1"/>
    </row>
    <row r="750" spans="38:38" ht="15.75" customHeight="1">
      <c r="AL750" s="1"/>
    </row>
    <row r="751" spans="38:38" ht="15.75" customHeight="1">
      <c r="AL751" s="1"/>
    </row>
    <row r="752" spans="38:38" ht="15.75" customHeight="1">
      <c r="AL752" s="1"/>
    </row>
    <row r="753" spans="38:38" ht="15.75" customHeight="1">
      <c r="AL753" s="1"/>
    </row>
    <row r="754" spans="38:38" ht="15.75" customHeight="1">
      <c r="AL754" s="1"/>
    </row>
    <row r="755" spans="38:38" ht="15.75" customHeight="1">
      <c r="AL755" s="1"/>
    </row>
    <row r="756" spans="38:38" ht="15.75" customHeight="1">
      <c r="AL756" s="1"/>
    </row>
    <row r="757" spans="38:38" ht="15.75" customHeight="1">
      <c r="AL757" s="1"/>
    </row>
    <row r="758" spans="38:38" ht="15.75" customHeight="1">
      <c r="AL758" s="1"/>
    </row>
    <row r="759" spans="38:38" ht="15.75" customHeight="1">
      <c r="AL759" s="1"/>
    </row>
    <row r="760" spans="38:38" ht="15.75" customHeight="1">
      <c r="AL760" s="1"/>
    </row>
    <row r="761" spans="38:38" ht="15.75" customHeight="1">
      <c r="AL761" s="1"/>
    </row>
    <row r="762" spans="38:38" ht="15.75" customHeight="1">
      <c r="AL762" s="1"/>
    </row>
    <row r="763" spans="38:38" ht="15.75" customHeight="1">
      <c r="AL763" s="1"/>
    </row>
    <row r="764" spans="38:38" ht="15.75" customHeight="1">
      <c r="AL764" s="1"/>
    </row>
    <row r="765" spans="38:38" ht="15.75" customHeight="1">
      <c r="AL765" s="1"/>
    </row>
    <row r="766" spans="38:38" ht="15.75" customHeight="1">
      <c r="AL766" s="1"/>
    </row>
    <row r="767" spans="38:38" ht="15.75" customHeight="1">
      <c r="AL767" s="1"/>
    </row>
    <row r="768" spans="38:38" ht="15.75" customHeight="1">
      <c r="AL768" s="1"/>
    </row>
    <row r="769" spans="38:38" ht="15.75" customHeight="1">
      <c r="AL769" s="1"/>
    </row>
    <row r="770" spans="38:38" ht="15.75" customHeight="1">
      <c r="AL770" s="1"/>
    </row>
    <row r="771" spans="38:38" ht="15.75" customHeight="1">
      <c r="AL771" s="1"/>
    </row>
    <row r="772" spans="38:38" ht="15.75" customHeight="1">
      <c r="AL772" s="1"/>
    </row>
    <row r="773" spans="38:38" ht="15.75" customHeight="1">
      <c r="AL773" s="1"/>
    </row>
    <row r="774" spans="38:38" ht="15.75" customHeight="1">
      <c r="AL774" s="1"/>
    </row>
    <row r="775" spans="38:38" ht="15.75" customHeight="1">
      <c r="AL775" s="1"/>
    </row>
    <row r="776" spans="38:38" ht="15.75" customHeight="1">
      <c r="AL776" s="1"/>
    </row>
    <row r="777" spans="38:38" ht="15.75" customHeight="1">
      <c r="AL777" s="1"/>
    </row>
    <row r="778" spans="38:38" ht="15.75" customHeight="1">
      <c r="AL778" s="1"/>
    </row>
    <row r="779" spans="38:38" ht="15.75" customHeight="1">
      <c r="AL779" s="1"/>
    </row>
    <row r="780" spans="38:38" ht="15.75" customHeight="1">
      <c r="AL780" s="1"/>
    </row>
    <row r="781" spans="38:38" ht="15.75" customHeight="1">
      <c r="AL781" s="1"/>
    </row>
    <row r="782" spans="38:38" ht="15.75" customHeight="1">
      <c r="AL782" s="1"/>
    </row>
    <row r="783" spans="38:38" ht="15.75" customHeight="1">
      <c r="AL783" s="1"/>
    </row>
    <row r="784" spans="38:38" ht="15.75" customHeight="1">
      <c r="AL784" s="1"/>
    </row>
    <row r="785" spans="38:38" ht="15.75" customHeight="1">
      <c r="AL785" s="1"/>
    </row>
    <row r="786" spans="38:38" ht="15.75" customHeight="1">
      <c r="AL786" s="1"/>
    </row>
    <row r="787" spans="38:38" ht="15.75" customHeight="1">
      <c r="AL787" s="1"/>
    </row>
    <row r="788" spans="38:38" ht="15.75" customHeight="1">
      <c r="AL788" s="1"/>
    </row>
    <row r="789" spans="38:38" ht="15.75" customHeight="1">
      <c r="AL789" s="1"/>
    </row>
    <row r="790" spans="38:38" ht="15.75" customHeight="1">
      <c r="AL790" s="1"/>
    </row>
    <row r="791" spans="38:38" ht="15.75" customHeight="1">
      <c r="AL791" s="1"/>
    </row>
    <row r="792" spans="38:38" ht="15.75" customHeight="1">
      <c r="AL792" s="1"/>
    </row>
    <row r="793" spans="38:38" ht="15.75" customHeight="1">
      <c r="AL793" s="1"/>
    </row>
    <row r="794" spans="38:38" ht="15.75" customHeight="1">
      <c r="AL794" s="1"/>
    </row>
    <row r="795" spans="38:38" ht="15.75" customHeight="1">
      <c r="AL795" s="1"/>
    </row>
    <row r="796" spans="38:38" ht="15.75" customHeight="1">
      <c r="AL796" s="1"/>
    </row>
    <row r="797" spans="38:38" ht="15.75" customHeight="1">
      <c r="AL797" s="1"/>
    </row>
    <row r="798" spans="38:38" ht="15.75" customHeight="1">
      <c r="AL798" s="1"/>
    </row>
    <row r="799" spans="38:38" ht="15.75" customHeight="1">
      <c r="AL799" s="1"/>
    </row>
    <row r="800" spans="38:38" ht="15.75" customHeight="1">
      <c r="AL800" s="1"/>
    </row>
    <row r="801" spans="38:38" ht="15.75" customHeight="1">
      <c r="AL801" s="1"/>
    </row>
    <row r="802" spans="38:38" ht="15.75" customHeight="1">
      <c r="AL802" s="1"/>
    </row>
    <row r="803" spans="38:38" ht="15.75" customHeight="1">
      <c r="AL803" s="1"/>
    </row>
    <row r="804" spans="38:38" ht="15.75" customHeight="1">
      <c r="AL804" s="1"/>
    </row>
    <row r="805" spans="38:38" ht="15.75" customHeight="1">
      <c r="AL805" s="1"/>
    </row>
    <row r="806" spans="38:38" ht="15.75" customHeight="1">
      <c r="AL806" s="1"/>
    </row>
    <row r="807" spans="38:38" ht="15.75" customHeight="1">
      <c r="AL807" s="1"/>
    </row>
    <row r="808" spans="38:38" ht="15.75" customHeight="1">
      <c r="AL808" s="1"/>
    </row>
    <row r="809" spans="38:38" ht="15.75" customHeight="1">
      <c r="AL809" s="1"/>
    </row>
    <row r="810" spans="38:38" ht="15.75" customHeight="1">
      <c r="AL810" s="1"/>
    </row>
    <row r="811" spans="38:38" ht="15.75" customHeight="1">
      <c r="AL811" s="1"/>
    </row>
    <row r="812" spans="38:38" ht="15.75" customHeight="1">
      <c r="AL812" s="1"/>
    </row>
    <row r="813" spans="38:38" ht="15.75" customHeight="1">
      <c r="AL813" s="1"/>
    </row>
    <row r="814" spans="38:38" ht="15.75" customHeight="1">
      <c r="AL814" s="1"/>
    </row>
    <row r="815" spans="38:38" ht="15.75" customHeight="1">
      <c r="AL815" s="1"/>
    </row>
    <row r="816" spans="38:38" ht="15.75" customHeight="1">
      <c r="AL816" s="1"/>
    </row>
    <row r="817" spans="38:38" ht="15.75" customHeight="1">
      <c r="AL817" s="1"/>
    </row>
    <row r="818" spans="38:38" ht="15.75" customHeight="1">
      <c r="AL818" s="1"/>
    </row>
    <row r="819" spans="38:38" ht="15.75" customHeight="1">
      <c r="AL819" s="1"/>
    </row>
    <row r="820" spans="38:38" ht="15.75" customHeight="1">
      <c r="AL820" s="1"/>
    </row>
    <row r="821" spans="38:38" ht="15.75" customHeight="1">
      <c r="AL821" s="1"/>
    </row>
    <row r="822" spans="38:38" ht="15.75" customHeight="1">
      <c r="AL822" s="1"/>
    </row>
    <row r="823" spans="38:38" ht="15.75" customHeight="1">
      <c r="AL823" s="1"/>
    </row>
    <row r="824" spans="38:38" ht="15.75" customHeight="1">
      <c r="AL824" s="1"/>
    </row>
    <row r="825" spans="38:38" ht="15.75" customHeight="1">
      <c r="AL825" s="1"/>
    </row>
    <row r="826" spans="38:38" ht="15.75" customHeight="1">
      <c r="AL826" s="1"/>
    </row>
    <row r="827" spans="38:38" ht="15.75" customHeight="1">
      <c r="AL827" s="1"/>
    </row>
    <row r="828" spans="38:38" ht="15.75" customHeight="1">
      <c r="AL828" s="1"/>
    </row>
    <row r="829" spans="38:38" ht="15.75" customHeight="1">
      <c r="AL829" s="1"/>
    </row>
    <row r="830" spans="38:38" ht="15.75" customHeight="1">
      <c r="AL830" s="1"/>
    </row>
    <row r="831" spans="38:38" ht="15.75" customHeight="1">
      <c r="AL831" s="1"/>
    </row>
    <row r="832" spans="38:38" ht="15.75" customHeight="1">
      <c r="AL832" s="1"/>
    </row>
    <row r="833" spans="38:38" ht="15.75" customHeight="1">
      <c r="AL833" s="1"/>
    </row>
    <row r="834" spans="38:38" ht="15.75" customHeight="1">
      <c r="AL834" s="1"/>
    </row>
    <row r="835" spans="38:38" ht="15.75" customHeight="1">
      <c r="AL835" s="1"/>
    </row>
    <row r="836" spans="38:38" ht="15.75" customHeight="1">
      <c r="AL836" s="1"/>
    </row>
    <row r="837" spans="38:38" ht="15.75" customHeight="1">
      <c r="AL837" s="1"/>
    </row>
    <row r="838" spans="38:38" ht="15.75" customHeight="1">
      <c r="AL838" s="1"/>
    </row>
    <row r="839" spans="38:38" ht="15.75" customHeight="1">
      <c r="AL839" s="1"/>
    </row>
    <row r="840" spans="38:38" ht="15.75" customHeight="1">
      <c r="AL840" s="1"/>
    </row>
    <row r="841" spans="38:38" ht="15.75" customHeight="1">
      <c r="AL841" s="1"/>
    </row>
    <row r="842" spans="38:38" ht="15.75" customHeight="1">
      <c r="AL842" s="1"/>
    </row>
    <row r="843" spans="38:38" ht="15.75" customHeight="1">
      <c r="AL843" s="1"/>
    </row>
    <row r="844" spans="38:38" ht="15.75" customHeight="1">
      <c r="AL844" s="1"/>
    </row>
    <row r="845" spans="38:38" ht="15.75" customHeight="1">
      <c r="AL845" s="1"/>
    </row>
    <row r="846" spans="38:38" ht="15.75" customHeight="1">
      <c r="AL846" s="1"/>
    </row>
    <row r="847" spans="38:38" ht="15.75" customHeight="1">
      <c r="AL847" s="1"/>
    </row>
    <row r="848" spans="38:38" ht="15.75" customHeight="1">
      <c r="AL848" s="1"/>
    </row>
    <row r="849" spans="38:38" ht="15.75" customHeight="1">
      <c r="AL849" s="1"/>
    </row>
    <row r="850" spans="38:38" ht="15.75" customHeight="1">
      <c r="AL850" s="1"/>
    </row>
    <row r="851" spans="38:38" ht="15.75" customHeight="1">
      <c r="AL851" s="1"/>
    </row>
    <row r="852" spans="38:38" ht="15.75" customHeight="1">
      <c r="AL852" s="1"/>
    </row>
    <row r="853" spans="38:38" ht="15.75" customHeight="1">
      <c r="AL853" s="1"/>
    </row>
    <row r="854" spans="38:38" ht="15.75" customHeight="1">
      <c r="AL854" s="1"/>
    </row>
    <row r="855" spans="38:38" ht="15.75" customHeight="1">
      <c r="AL855" s="1"/>
    </row>
    <row r="856" spans="38:38" ht="15.75" customHeight="1">
      <c r="AL856" s="1"/>
    </row>
    <row r="857" spans="38:38" ht="15.75" customHeight="1">
      <c r="AL857" s="1"/>
    </row>
    <row r="858" spans="38:38" ht="15.75" customHeight="1">
      <c r="AL858" s="1"/>
    </row>
    <row r="859" spans="38:38" ht="15.75" customHeight="1">
      <c r="AL859" s="1"/>
    </row>
    <row r="860" spans="38:38" ht="15.75" customHeight="1">
      <c r="AL860" s="1"/>
    </row>
    <row r="861" spans="38:38" ht="15.75" customHeight="1">
      <c r="AL861" s="1"/>
    </row>
    <row r="862" spans="38:38" ht="15.75" customHeight="1">
      <c r="AL862" s="1"/>
    </row>
    <row r="863" spans="38:38" ht="15.75" customHeight="1">
      <c r="AL863" s="1"/>
    </row>
    <row r="864" spans="38:38" ht="15.75" customHeight="1">
      <c r="AL864" s="1"/>
    </row>
    <row r="865" spans="38:38" ht="15.75" customHeight="1">
      <c r="AL865" s="1"/>
    </row>
    <row r="866" spans="38:38" ht="15.75" customHeight="1">
      <c r="AL866" s="1"/>
    </row>
    <row r="867" spans="38:38" ht="15.75" customHeight="1">
      <c r="AL867" s="1"/>
    </row>
    <row r="868" spans="38:38" ht="15.75" customHeight="1">
      <c r="AL868" s="1"/>
    </row>
    <row r="869" spans="38:38" ht="15.75" customHeight="1">
      <c r="AL869" s="1"/>
    </row>
    <row r="870" spans="38:38" ht="15.75" customHeight="1">
      <c r="AL870" s="1"/>
    </row>
    <row r="871" spans="38:38" ht="15.75" customHeight="1">
      <c r="AL871" s="1"/>
    </row>
    <row r="872" spans="38:38" ht="15.75" customHeight="1">
      <c r="AL872" s="1"/>
    </row>
    <row r="873" spans="38:38" ht="15.75" customHeight="1">
      <c r="AL873" s="1"/>
    </row>
    <row r="874" spans="38:38" ht="15.75" customHeight="1">
      <c r="AL874" s="1"/>
    </row>
    <row r="875" spans="38:38" ht="15.75" customHeight="1">
      <c r="AL875" s="1"/>
    </row>
    <row r="876" spans="38:38" ht="15.75" customHeight="1">
      <c r="AL876" s="1"/>
    </row>
    <row r="877" spans="38:38" ht="15.75" customHeight="1">
      <c r="AL877" s="1"/>
    </row>
    <row r="878" spans="38:38" ht="15.75" customHeight="1">
      <c r="AL878" s="1"/>
    </row>
    <row r="879" spans="38:38" ht="15.75" customHeight="1">
      <c r="AL879" s="1"/>
    </row>
    <row r="880" spans="38:38" ht="15.75" customHeight="1">
      <c r="AL880" s="1"/>
    </row>
    <row r="881" spans="38:38" ht="15.75" customHeight="1">
      <c r="AL881" s="1"/>
    </row>
    <row r="882" spans="38:38" ht="15.75" customHeight="1">
      <c r="AL882" s="1"/>
    </row>
    <row r="883" spans="38:38" ht="15.75" customHeight="1">
      <c r="AL883" s="1"/>
    </row>
    <row r="884" spans="38:38" ht="15.75" customHeight="1">
      <c r="AL884" s="1"/>
    </row>
    <row r="885" spans="38:38" ht="15.75" customHeight="1">
      <c r="AL885" s="1"/>
    </row>
    <row r="886" spans="38:38" ht="15.75" customHeight="1">
      <c r="AL886" s="1"/>
    </row>
    <row r="887" spans="38:38" ht="15.75" customHeight="1">
      <c r="AL887" s="1"/>
    </row>
    <row r="888" spans="38:38" ht="15.75" customHeight="1">
      <c r="AL888" s="1"/>
    </row>
    <row r="889" spans="38:38" ht="15.75" customHeight="1">
      <c r="AL889" s="1"/>
    </row>
    <row r="890" spans="38:38" ht="15.75" customHeight="1">
      <c r="AL890" s="1"/>
    </row>
    <row r="891" spans="38:38" ht="15.75" customHeight="1">
      <c r="AL891" s="1"/>
    </row>
    <row r="892" spans="38:38" ht="15.75" customHeight="1">
      <c r="AL892" s="1"/>
    </row>
    <row r="893" spans="38:38" ht="15.75" customHeight="1">
      <c r="AL893" s="1"/>
    </row>
    <row r="894" spans="38:38" ht="15.75" customHeight="1">
      <c r="AL894" s="1"/>
    </row>
    <row r="895" spans="38:38" ht="15.75" customHeight="1">
      <c r="AL895" s="1"/>
    </row>
    <row r="896" spans="38:38" ht="15.75" customHeight="1">
      <c r="AL896" s="1"/>
    </row>
    <row r="897" spans="38:38" ht="15.75" customHeight="1">
      <c r="AL897" s="1"/>
    </row>
    <row r="898" spans="38:38" ht="15.75" customHeight="1">
      <c r="AL898" s="1"/>
    </row>
    <row r="899" spans="38:38" ht="15.75" customHeight="1">
      <c r="AL899" s="1"/>
    </row>
    <row r="900" spans="38:38" ht="15.75" customHeight="1">
      <c r="AL900" s="1"/>
    </row>
    <row r="901" spans="38:38" ht="15.75" customHeight="1">
      <c r="AL901" s="1"/>
    </row>
    <row r="902" spans="38:38" ht="15.75" customHeight="1">
      <c r="AL902" s="1"/>
    </row>
    <row r="903" spans="38:38" ht="15.75" customHeight="1">
      <c r="AL903" s="1"/>
    </row>
    <row r="904" spans="38:38" ht="15.75" customHeight="1">
      <c r="AL904" s="1"/>
    </row>
    <row r="905" spans="38:38" ht="15.75" customHeight="1">
      <c r="AL905" s="1"/>
    </row>
    <row r="906" spans="38:38" ht="15.75" customHeight="1">
      <c r="AL906" s="1"/>
    </row>
    <row r="907" spans="38:38" ht="15.75" customHeight="1">
      <c r="AL907" s="1"/>
    </row>
    <row r="908" spans="38:38" ht="15.75" customHeight="1">
      <c r="AL908" s="1"/>
    </row>
    <row r="909" spans="38:38" ht="15.75" customHeight="1">
      <c r="AL909" s="1"/>
    </row>
    <row r="910" spans="38:38" ht="15.75" customHeight="1">
      <c r="AL910" s="1"/>
    </row>
    <row r="911" spans="38:38" ht="15.75" customHeight="1">
      <c r="AL911" s="1"/>
    </row>
    <row r="912" spans="38:38" ht="15.75" customHeight="1">
      <c r="AL912" s="1"/>
    </row>
    <row r="913" spans="38:38" ht="15.75" customHeight="1">
      <c r="AL913" s="1"/>
    </row>
    <row r="914" spans="38:38" ht="15.75" customHeight="1">
      <c r="AL914" s="1"/>
    </row>
    <row r="915" spans="38:38" ht="15.75" customHeight="1">
      <c r="AL915" s="1"/>
    </row>
    <row r="916" spans="38:38" ht="15.75" customHeight="1">
      <c r="AL916" s="1"/>
    </row>
    <row r="917" spans="38:38" ht="15.75" customHeight="1">
      <c r="AL917" s="1"/>
    </row>
    <row r="918" spans="38:38" ht="15.75" customHeight="1">
      <c r="AL918" s="1"/>
    </row>
    <row r="919" spans="38:38" ht="15.75" customHeight="1">
      <c r="AL919" s="1"/>
    </row>
    <row r="920" spans="38:38" ht="15.75" customHeight="1">
      <c r="AL920" s="1"/>
    </row>
    <row r="921" spans="38:38" ht="15.75" customHeight="1">
      <c r="AL921" s="1"/>
    </row>
    <row r="922" spans="38:38" ht="15.75" customHeight="1">
      <c r="AL922" s="1"/>
    </row>
    <row r="923" spans="38:38" ht="15.75" customHeight="1">
      <c r="AL923" s="1"/>
    </row>
    <row r="924" spans="38:38" ht="15.75" customHeight="1">
      <c r="AL924" s="1"/>
    </row>
    <row r="925" spans="38:38" ht="15.75" customHeight="1">
      <c r="AL925" s="1"/>
    </row>
    <row r="926" spans="38:38" ht="15.75" customHeight="1">
      <c r="AL926" s="1"/>
    </row>
    <row r="927" spans="38:38" ht="15.75" customHeight="1">
      <c r="AL927" s="1"/>
    </row>
    <row r="928" spans="38:38" ht="15.75" customHeight="1">
      <c r="AL928" s="1"/>
    </row>
    <row r="929" spans="38:38" ht="15.75" customHeight="1">
      <c r="AL929" s="1"/>
    </row>
    <row r="930" spans="38:38" ht="15.75" customHeight="1">
      <c r="AL930" s="1"/>
    </row>
    <row r="931" spans="38:38" ht="15.75" customHeight="1">
      <c r="AL931" s="1"/>
    </row>
    <row r="932" spans="38:38" ht="15.75" customHeight="1">
      <c r="AL932" s="1"/>
    </row>
    <row r="933" spans="38:38" ht="15.75" customHeight="1">
      <c r="AL933" s="1"/>
    </row>
    <row r="934" spans="38:38" ht="15.75" customHeight="1">
      <c r="AL934" s="1"/>
    </row>
    <row r="935" spans="38:38" ht="15.75" customHeight="1">
      <c r="AL935" s="1"/>
    </row>
    <row r="936" spans="38:38" ht="15.75" customHeight="1">
      <c r="AL936" s="1"/>
    </row>
    <row r="937" spans="38:38" ht="15.75" customHeight="1">
      <c r="AL937" s="1"/>
    </row>
    <row r="938" spans="38:38" ht="15.75" customHeight="1">
      <c r="AL938" s="1"/>
    </row>
    <row r="939" spans="38:38" ht="15.75" customHeight="1">
      <c r="AL939" s="1"/>
    </row>
    <row r="940" spans="38:38" ht="15.75" customHeight="1">
      <c r="AL940" s="1"/>
    </row>
    <row r="941" spans="38:38" ht="15.75" customHeight="1">
      <c r="AL941" s="1"/>
    </row>
    <row r="942" spans="38:38" ht="15.75" customHeight="1">
      <c r="AL942" s="1"/>
    </row>
    <row r="943" spans="38:38" ht="15.75" customHeight="1">
      <c r="AL943" s="1"/>
    </row>
    <row r="944" spans="38:38" ht="15.75" customHeight="1">
      <c r="AL944" s="1"/>
    </row>
    <row r="945" spans="38:38" ht="15.75" customHeight="1">
      <c r="AL945" s="1"/>
    </row>
    <row r="946" spans="38:38" ht="15.75" customHeight="1">
      <c r="AL946" s="1"/>
    </row>
    <row r="947" spans="38:38" ht="15.75" customHeight="1">
      <c r="AL947" s="1"/>
    </row>
    <row r="948" spans="38:38" ht="15.75" customHeight="1">
      <c r="AL948" s="1"/>
    </row>
    <row r="949" spans="38:38" ht="15.75" customHeight="1">
      <c r="AL949" s="1"/>
    </row>
    <row r="950" spans="38:38" ht="15.75" customHeight="1">
      <c r="AL950" s="1"/>
    </row>
    <row r="951" spans="38:38" ht="15.75" customHeight="1">
      <c r="AL951" s="1"/>
    </row>
    <row r="952" spans="38:38" ht="15.75" customHeight="1">
      <c r="AL952" s="1"/>
    </row>
    <row r="953" spans="38:38" ht="15.75" customHeight="1">
      <c r="AL953" s="1"/>
    </row>
    <row r="954" spans="38:38" ht="15.75" customHeight="1">
      <c r="AL954" s="1"/>
    </row>
    <row r="955" spans="38:38" ht="15.75" customHeight="1">
      <c r="AL955" s="1"/>
    </row>
    <row r="956" spans="38:38" ht="15.75" customHeight="1">
      <c r="AL956" s="1"/>
    </row>
    <row r="957" spans="38:38" ht="15.75" customHeight="1">
      <c r="AL957" s="1"/>
    </row>
    <row r="958" spans="38:38" ht="15.75" customHeight="1">
      <c r="AL958" s="1"/>
    </row>
    <row r="959" spans="38:38" ht="15.75" customHeight="1">
      <c r="AL959" s="1"/>
    </row>
    <row r="960" spans="38:38" ht="15.75" customHeight="1">
      <c r="AL960" s="1"/>
    </row>
    <row r="961" spans="38:38" ht="15.75" customHeight="1">
      <c r="AL961" s="1"/>
    </row>
    <row r="962" spans="38:38" ht="15.75" customHeight="1">
      <c r="AL962" s="1"/>
    </row>
    <row r="963" spans="38:38" ht="15.75" customHeight="1">
      <c r="AL963" s="1"/>
    </row>
    <row r="964" spans="38:38" ht="15.75" customHeight="1">
      <c r="AL964" s="1"/>
    </row>
    <row r="965" spans="38:38" ht="15.75" customHeight="1">
      <c r="AL965" s="1"/>
    </row>
    <row r="966" spans="38:38" ht="15.75" customHeight="1">
      <c r="AL966" s="1"/>
    </row>
    <row r="967" spans="38:38" ht="15.75" customHeight="1">
      <c r="AL967" s="1"/>
    </row>
    <row r="968" spans="38:38" ht="15.75" customHeight="1">
      <c r="AL968" s="1"/>
    </row>
    <row r="969" spans="38:38" ht="15.75" customHeight="1">
      <c r="AL969" s="1"/>
    </row>
    <row r="970" spans="38:38" ht="15.75" customHeight="1">
      <c r="AL970" s="1"/>
    </row>
    <row r="971" spans="38:38" ht="15.75" customHeight="1">
      <c r="AL971" s="1"/>
    </row>
    <row r="972" spans="38:38" ht="15.75" customHeight="1">
      <c r="AL972" s="1"/>
    </row>
    <row r="973" spans="38:38" ht="15.75" customHeight="1">
      <c r="AL973" s="1"/>
    </row>
    <row r="974" spans="38:38" ht="15.75" customHeight="1">
      <c r="AL974" s="1"/>
    </row>
    <row r="975" spans="38:38" ht="15.75" customHeight="1">
      <c r="AL975" s="1"/>
    </row>
    <row r="976" spans="38:38" ht="15.75" customHeight="1">
      <c r="AL976" s="1"/>
    </row>
    <row r="977" spans="38:38" ht="15.75" customHeight="1">
      <c r="AL977" s="1"/>
    </row>
    <row r="978" spans="38:38" ht="15.75" customHeight="1">
      <c r="AL978" s="1"/>
    </row>
    <row r="979" spans="38:38" ht="15.75" customHeight="1">
      <c r="AL979" s="1"/>
    </row>
    <row r="980" spans="38:38" ht="15.75" customHeight="1">
      <c r="AL980" s="1"/>
    </row>
    <row r="981" spans="38:38" ht="15.75" customHeight="1">
      <c r="AL981" s="1"/>
    </row>
    <row r="982" spans="38:38" ht="15.75" customHeight="1">
      <c r="AL982" s="1"/>
    </row>
    <row r="983" spans="38:38" ht="15.75" customHeight="1">
      <c r="AL983" s="1"/>
    </row>
    <row r="984" spans="38:38" ht="15.75" customHeight="1">
      <c r="AL984" s="1"/>
    </row>
    <row r="985" spans="38:38" ht="15.75" customHeight="1">
      <c r="AL985" s="1"/>
    </row>
    <row r="986" spans="38:38" ht="15.75" customHeight="1">
      <c r="AL986" s="1"/>
    </row>
    <row r="987" spans="38:38" ht="15.75" customHeight="1">
      <c r="AL987" s="1"/>
    </row>
    <row r="988" spans="38:38" ht="15.75" customHeight="1">
      <c r="AL988" s="1"/>
    </row>
    <row r="989" spans="38:38" ht="15.75" customHeight="1">
      <c r="AL989" s="1"/>
    </row>
    <row r="990" spans="38:38" ht="15.75" customHeight="1">
      <c r="AL990" s="1"/>
    </row>
    <row r="991" spans="38:38" ht="15.75" customHeight="1">
      <c r="AL991" s="1"/>
    </row>
    <row r="992" spans="38:38" ht="15.75" customHeight="1">
      <c r="AL992" s="1"/>
    </row>
    <row r="993" spans="38:38" ht="15.75" customHeight="1">
      <c r="AL993" s="1"/>
    </row>
    <row r="994" spans="38:38" ht="15.75" customHeight="1">
      <c r="AL994" s="1"/>
    </row>
    <row r="995" spans="38:38" ht="15.75" customHeight="1">
      <c r="AL995" s="1"/>
    </row>
    <row r="996" spans="38:38" ht="15.75" customHeight="1">
      <c r="AL996" s="1"/>
    </row>
    <row r="997" spans="38:38" ht="15.75" customHeight="1">
      <c r="AL997" s="1"/>
    </row>
    <row r="998" spans="38:38" ht="15.75" customHeight="1">
      <c r="AL998" s="1"/>
    </row>
    <row r="999" spans="38:38" ht="15.75" customHeight="1">
      <c r="AL999" s="1"/>
    </row>
    <row r="1000" spans="38:38" ht="15.75" customHeight="1">
      <c r="AL1000" s="1"/>
    </row>
  </sheetData>
  <mergeCells count="5">
    <mergeCell ref="R1:T1"/>
    <mergeCell ref="A7:A8"/>
    <mergeCell ref="B7:B8"/>
    <mergeCell ref="AM7:AN7"/>
    <mergeCell ref="AO7:AP7"/>
  </mergeCells>
  <conditionalFormatting sqref="A9:AN39">
    <cfRule type="expression" dxfId="24" priority="3">
      <formula>WEEKDAY($A9,2)&gt;5</formula>
    </cfRule>
  </conditionalFormatting>
  <conditionalFormatting sqref="A9:AN39">
    <cfRule type="expression" dxfId="23" priority="4">
      <formula>COUNTIF($A$51:$A$60,$A9)&gt;0</formula>
    </cfRule>
  </conditionalFormatting>
  <conditionalFormatting sqref="Y9:Y39">
    <cfRule type="expression" dxfId="22" priority="5">
      <formula>WEEKDAY($A9,1)=2</formula>
    </cfRule>
  </conditionalFormatting>
  <conditionalFormatting sqref="AO9:AP39">
    <cfRule type="expression" dxfId="21" priority="1">
      <formula>WEEKDAY($A9,2)&gt;5</formula>
    </cfRule>
  </conditionalFormatting>
  <conditionalFormatting sqref="AO9:AP39">
    <cfRule type="expression" dxfId="20" priority="2">
      <formula>COUNTIF($A$51:$A$60,$A9)&gt;0</formula>
    </cfRule>
  </conditionalFormatting>
  <printOptions horizontalCentered="1" verticalCentered="1"/>
  <pageMargins left="0" right="0" top="0" bottom="0" header="0" footer="0"/>
  <pageSetup paperSize="9" scale="3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[1]REF!#REF!</xm:f>
          </x14:formula1>
          <xm:sqref>C1 AN9:AN39 AP9:AP39</xm:sqref>
        </x14:dataValidation>
        <x14:dataValidation type="list" allowBlank="1">
          <x14:formula1>
            <xm:f>[1]REF!#REF!</xm:f>
          </x14:formula1>
          <xm:sqref>C9:C39 I8:J8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BC1000"/>
  <sheetViews>
    <sheetView topLeftCell="AO1" workbookViewId="0">
      <pane ySplit="8" topLeftCell="A30" activePane="bottomLeft" state="frozen"/>
      <selection pane="bottomLeft" activeCell="AU6" sqref="AU6"/>
    </sheetView>
  </sheetViews>
  <sheetFormatPr baseColWidth="10" defaultColWidth="12.625" defaultRowHeight="15" customHeight="1" outlineLevelCol="1"/>
  <cols>
    <col min="1" max="1" width="23.625" style="157" customWidth="1"/>
    <col min="2" max="2" width="8.5" style="157" customWidth="1"/>
    <col min="3" max="3" width="18" style="157" customWidth="1"/>
    <col min="4" max="4" width="5.375" style="157" customWidth="1"/>
    <col min="5" max="5" width="5.375" style="157" hidden="1" customWidth="1" outlineLevel="1"/>
    <col min="6" max="6" width="5.5" style="157" customWidth="1" collapsed="1"/>
    <col min="7" max="7" width="6" style="157" customWidth="1"/>
    <col min="8" max="8" width="4.75" style="157" customWidth="1" outlineLevel="1"/>
    <col min="9" max="9" width="4.875" style="157" customWidth="1" outlineLevel="1"/>
    <col min="10" max="12" width="4.75" style="157" customWidth="1" outlineLevel="1"/>
    <col min="13" max="13" width="5.25" style="157" customWidth="1" outlineLevel="1"/>
    <col min="14" max="16" width="5.625" style="157" customWidth="1" outlineLevel="1"/>
    <col min="17" max="38" width="8.625" style="157" customWidth="1"/>
    <col min="39" max="39" width="6.5" style="157" customWidth="1"/>
    <col min="40" max="40" width="15.875" style="157" customWidth="1"/>
    <col min="41" max="41" width="6.5" style="157" customWidth="1"/>
    <col min="42" max="42" width="15.875" style="157" customWidth="1"/>
    <col min="43" max="50" width="9.375" style="157" customWidth="1"/>
    <col min="51" max="52" width="12.625" style="157"/>
    <col min="53" max="53" width="26.75" style="157" customWidth="1"/>
    <col min="54" max="54" width="12.625" style="156"/>
    <col min="55" max="16384" width="12.625" style="157"/>
  </cols>
  <sheetData>
    <row r="1" spans="1:55" ht="15.75">
      <c r="A1" s="3" t="s">
        <v>143</v>
      </c>
      <c r="B1" s="4" t="s">
        <v>0</v>
      </c>
      <c r="C1" s="50">
        <v>43952</v>
      </c>
      <c r="O1" s="4"/>
      <c r="P1" s="4"/>
      <c r="Q1" s="4" t="s">
        <v>6</v>
      </c>
      <c r="R1" s="162"/>
      <c r="S1" s="163"/>
      <c r="T1" s="163"/>
      <c r="U1" s="3"/>
      <c r="V1" s="3"/>
      <c r="W1" s="5" t="s">
        <v>14</v>
      </c>
      <c r="X1" s="6"/>
      <c r="Y1" s="6"/>
      <c r="Z1" s="3"/>
      <c r="AA1" s="3"/>
      <c r="AB1" s="9"/>
      <c r="AC1" s="9"/>
      <c r="AD1" s="9"/>
      <c r="AE1" s="9"/>
      <c r="AF1" s="9"/>
      <c r="AG1" s="9"/>
      <c r="AH1" s="9"/>
      <c r="AI1" s="9"/>
      <c r="AJ1" s="9"/>
      <c r="AK1" s="3"/>
      <c r="AL1" s="1"/>
      <c r="AN1" s="9"/>
      <c r="AP1" s="9"/>
      <c r="AQ1" s="9"/>
      <c r="AR1" s="9"/>
      <c r="AS1" s="9"/>
      <c r="AT1" s="9"/>
      <c r="AU1" s="9"/>
      <c r="AV1" s="9"/>
      <c r="AW1" s="9"/>
      <c r="AX1" s="9"/>
    </row>
    <row r="2" spans="1:55">
      <c r="A2" s="9"/>
      <c r="B2" s="9"/>
      <c r="C2" s="9"/>
      <c r="D2" s="9"/>
      <c r="E2" s="9"/>
      <c r="F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8"/>
      <c r="AC2" s="9"/>
      <c r="AD2" s="9"/>
      <c r="AE2" s="9"/>
      <c r="AF2" s="9"/>
      <c r="AG2" s="9"/>
      <c r="AH2" s="9"/>
      <c r="AI2" s="9"/>
      <c r="AJ2" s="9"/>
      <c r="AK2" s="9"/>
      <c r="AL2" s="1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spans="1:55">
      <c r="A3" s="7" t="s">
        <v>152</v>
      </c>
      <c r="B3" s="44">
        <f>IFERROR(VLOOKUP(B4,'Liste des onglets'!$A$2:$B$59,2,FALSE),"")</f>
        <v>2000002</v>
      </c>
      <c r="C3" s="70"/>
      <c r="D3" s="70"/>
      <c r="E3" s="70"/>
      <c r="F3" s="7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1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spans="1:55" ht="15.75">
      <c r="A4" s="3" t="s">
        <v>153</v>
      </c>
      <c r="B4" s="45" t="s">
        <v>107</v>
      </c>
      <c r="C4" s="46"/>
      <c r="D4" s="46"/>
      <c r="E4" s="46"/>
      <c r="F4" s="46"/>
      <c r="H4" s="3"/>
      <c r="I4" s="9"/>
      <c r="J4" s="9"/>
      <c r="K4" s="9"/>
      <c r="L4" s="9"/>
      <c r="M4" s="9"/>
      <c r="N4" s="3"/>
      <c r="O4" s="3"/>
      <c r="P4" s="3"/>
      <c r="Q4" s="3"/>
      <c r="R4" s="3"/>
      <c r="U4" s="3"/>
      <c r="V4" s="3"/>
      <c r="W4" s="3"/>
      <c r="X4" s="3"/>
      <c r="Y4" s="3"/>
      <c r="Z4" s="3"/>
      <c r="AA4" s="3"/>
      <c r="AB4" s="9"/>
      <c r="AC4" s="9"/>
      <c r="AD4" s="9"/>
      <c r="AE4" s="9"/>
      <c r="AF4" s="9"/>
      <c r="AG4" s="9"/>
      <c r="AH4" s="9"/>
      <c r="AI4" s="9"/>
      <c r="AJ4" s="9"/>
      <c r="AL4" s="1"/>
      <c r="AM4" s="3"/>
      <c r="AN4" s="9"/>
      <c r="AO4" s="3"/>
      <c r="AP4" s="9"/>
      <c r="AQ4" s="9"/>
      <c r="AR4" s="9"/>
      <c r="AS4" s="9"/>
      <c r="AT4" s="9"/>
      <c r="AU4" s="9"/>
      <c r="AV4" s="9"/>
      <c r="AW4" s="9"/>
      <c r="AX4" s="9"/>
    </row>
    <row r="5" spans="1:5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1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spans="1:55" ht="28.5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5" ht="15" customHeight="1">
      <c r="A7" s="164" t="s">
        <v>26</v>
      </c>
      <c r="B7" s="166" t="s">
        <v>30</v>
      </c>
      <c r="C7" s="10"/>
      <c r="D7" s="10"/>
      <c r="E7" s="10"/>
      <c r="F7" s="10"/>
      <c r="G7" s="10"/>
      <c r="H7" s="10"/>
      <c r="I7" s="10"/>
      <c r="J7" s="10"/>
      <c r="K7" s="10" t="s">
        <v>148</v>
      </c>
      <c r="L7" s="10" t="s">
        <v>111</v>
      </c>
      <c r="M7" s="10" t="s">
        <v>112</v>
      </c>
      <c r="N7" s="10" t="s">
        <v>150</v>
      </c>
      <c r="O7" s="10" t="s">
        <v>109</v>
      </c>
      <c r="P7" s="10" t="s">
        <v>110</v>
      </c>
      <c r="Q7" s="10" t="s">
        <v>113</v>
      </c>
      <c r="R7" s="10" t="s">
        <v>114</v>
      </c>
      <c r="S7" s="10" t="s">
        <v>115</v>
      </c>
      <c r="T7" s="10" t="s">
        <v>116</v>
      </c>
      <c r="U7" s="10" t="s">
        <v>149</v>
      </c>
      <c r="V7" s="10" t="s">
        <v>117</v>
      </c>
      <c r="W7" s="10" t="s">
        <v>118</v>
      </c>
      <c r="X7" s="10" t="s">
        <v>119</v>
      </c>
      <c r="Y7" s="10" t="s">
        <v>120</v>
      </c>
      <c r="Z7" s="10" t="s">
        <v>121</v>
      </c>
      <c r="AA7" s="10" t="s">
        <v>122</v>
      </c>
      <c r="AB7" s="10" t="s">
        <v>123</v>
      </c>
      <c r="AC7" s="10" t="s">
        <v>124</v>
      </c>
      <c r="AD7" s="10" t="s">
        <v>125</v>
      </c>
      <c r="AE7" s="10" t="s">
        <v>126</v>
      </c>
      <c r="AF7" s="10" t="s">
        <v>127</v>
      </c>
      <c r="AG7" s="10" t="s">
        <v>128</v>
      </c>
      <c r="AH7" s="10" t="s">
        <v>129</v>
      </c>
      <c r="AI7" s="10" t="s">
        <v>130</v>
      </c>
      <c r="AJ7" s="10" t="s">
        <v>131</v>
      </c>
      <c r="AK7" s="10" t="s">
        <v>132</v>
      </c>
      <c r="AL7" s="10"/>
      <c r="AM7" s="160" t="s">
        <v>49</v>
      </c>
      <c r="AN7" s="161"/>
      <c r="AO7" s="160" t="s">
        <v>49</v>
      </c>
      <c r="AP7" s="161"/>
      <c r="AQ7" s="9"/>
      <c r="AR7" s="9"/>
      <c r="AS7" s="9"/>
      <c r="AT7" s="9"/>
      <c r="AU7" s="9"/>
      <c r="AV7" s="9"/>
      <c r="AW7" s="9"/>
      <c r="AX7" s="9"/>
    </row>
    <row r="8" spans="1:55" ht="60.75" customHeight="1">
      <c r="A8" s="165"/>
      <c r="B8" s="165"/>
      <c r="C8" s="158" t="s">
        <v>32</v>
      </c>
      <c r="D8" s="158" t="s">
        <v>141</v>
      </c>
      <c r="E8" s="158" t="s">
        <v>142</v>
      </c>
      <c r="F8" s="158" t="s">
        <v>134</v>
      </c>
      <c r="G8" s="51" t="s">
        <v>136</v>
      </c>
      <c r="H8" s="61" t="s">
        <v>137</v>
      </c>
      <c r="I8" s="62" t="s">
        <v>138</v>
      </c>
      <c r="J8" s="63" t="s">
        <v>139</v>
      </c>
      <c r="K8" s="55" t="s">
        <v>133</v>
      </c>
      <c r="L8" s="43" t="s">
        <v>1</v>
      </c>
      <c r="M8" s="43" t="s">
        <v>2</v>
      </c>
      <c r="N8" s="43" t="s">
        <v>140</v>
      </c>
      <c r="O8" s="43" t="s">
        <v>3</v>
      </c>
      <c r="P8" s="43" t="s">
        <v>4</v>
      </c>
      <c r="Q8" s="48" t="s">
        <v>5</v>
      </c>
      <c r="R8" s="48" t="s">
        <v>7</v>
      </c>
      <c r="S8" s="48" t="s">
        <v>45</v>
      </c>
      <c r="T8" s="48" t="s">
        <v>8</v>
      </c>
      <c r="U8" s="48" t="s">
        <v>9</v>
      </c>
      <c r="V8" s="48" t="s">
        <v>10</v>
      </c>
      <c r="W8" s="48" t="s">
        <v>11</v>
      </c>
      <c r="X8" s="48" t="s">
        <v>12</v>
      </c>
      <c r="Y8" s="48" t="s">
        <v>13</v>
      </c>
      <c r="Z8" s="48" t="s">
        <v>15</v>
      </c>
      <c r="AA8" s="48" t="s">
        <v>47</v>
      </c>
      <c r="AB8" s="48" t="s">
        <v>16</v>
      </c>
      <c r="AC8" s="48" t="s">
        <v>17</v>
      </c>
      <c r="AD8" s="48" t="s">
        <v>48</v>
      </c>
      <c r="AE8" s="48" t="s">
        <v>18</v>
      </c>
      <c r="AF8" s="48" t="s">
        <v>19</v>
      </c>
      <c r="AG8" s="48" t="s">
        <v>20</v>
      </c>
      <c r="AH8" s="48" t="s">
        <v>21</v>
      </c>
      <c r="AI8" s="48" t="s">
        <v>22</v>
      </c>
      <c r="AJ8" s="49" t="s">
        <v>83</v>
      </c>
      <c r="AK8" s="49" t="s">
        <v>84</v>
      </c>
      <c r="AL8" s="123" t="s">
        <v>159</v>
      </c>
      <c r="AM8" s="17" t="s">
        <v>50</v>
      </c>
      <c r="AN8" s="17" t="s">
        <v>51</v>
      </c>
      <c r="AO8" s="17" t="s">
        <v>50</v>
      </c>
      <c r="AP8" s="17" t="s">
        <v>51</v>
      </c>
      <c r="AQ8" s="9"/>
      <c r="AR8" s="9"/>
      <c r="AS8" s="9"/>
      <c r="AT8" s="9"/>
      <c r="AU8" s="9"/>
      <c r="AV8" s="9"/>
      <c r="AW8" s="9"/>
      <c r="AX8" s="9"/>
      <c r="AZ8" s="52" t="s">
        <v>499</v>
      </c>
    </row>
    <row r="9" spans="1:55">
      <c r="A9" s="18">
        <f>C1</f>
        <v>43952</v>
      </c>
      <c r="B9" s="19">
        <v>0</v>
      </c>
      <c r="C9" s="19" t="s">
        <v>33</v>
      </c>
      <c r="D9" s="64" t="str">
        <f>IF(WEEKDAY(A9,1)=1,IF(SUM(B9)-35&lt;0,0,SUM(B9)-35),"")</f>
        <v/>
      </c>
      <c r="E9" s="64">
        <f>IF(WEEKDAY(A9,1)=1,SUM(F9:G9),0)</f>
        <v>0</v>
      </c>
      <c r="F9" s="19"/>
      <c r="G9" s="54"/>
      <c r="H9" s="57" t="str">
        <f>IF(WEEKDAY(A9,1)=1,IF(SUM(F9:G9)&lt;D9,0,SUM(F9:G9)-D9),"")</f>
        <v/>
      </c>
      <c r="I9" s="56" t="str">
        <f t="shared" ref="I9:I36" si="0">IF(WEEKDAY(A9,1)=1,IF(AND(E9&lt;&gt;"",E9&gt;=D9),IF(D9&gt;8,8,D9),0),"")</f>
        <v/>
      </c>
      <c r="J9" s="66" t="str">
        <f>IF(WEEKDAY(A9,1)=1,IF(AND(D9&gt;8,E9&gt;8),D9-8,0),"")</f>
        <v/>
      </c>
      <c r="K9" s="69" t="str">
        <f>IF(WEEKDAY(A9,1)=1,IF(SUM(F9)&gt;H9,H9,0),"")</f>
        <v/>
      </c>
      <c r="L9" s="21" t="str">
        <f>IF(WEEKDAY(A9,1)=1,IF(SUM(F9)-K9&gt;I9,I9,SUM(F9)-K9),"")</f>
        <v/>
      </c>
      <c r="M9" s="21" t="str">
        <f>IF(WEEKDAY(A9,1)=1,IF(SUM(F9)-K9-L9&gt;J9,J9,SUM(F9)-K9-L9),"")</f>
        <v/>
      </c>
      <c r="N9" s="20" t="str">
        <f>IF(WEEKDAY(A9,1)=1,IF(SUM(G9)&gt;H9,H9-K9,""),"")</f>
        <v/>
      </c>
      <c r="O9" s="21" t="str">
        <f>IF(WEEKDAY(A9,1)=1,IF(SUM(G9)&gt;I9,I9-L9,IF(I9&gt;L9,MIN(SUM(G9),I9-L9),0)),"")</f>
        <v/>
      </c>
      <c r="P9" s="21" t="str">
        <f>IF(WEEKDAY(A9,1)=1,IF(SUM(G9)&gt;=J9-M9,J9-M9,""),"")</f>
        <v/>
      </c>
      <c r="Q9" s="21">
        <f t="shared" ref="Q9:Q39" si="1">IF(C9="nuit habituelle",B9,0)</f>
        <v>0</v>
      </c>
      <c r="R9" s="21">
        <f t="shared" ref="R9:R39" si="2">IF(C9="nuit exceptionnelle",B9,0)</f>
        <v>0</v>
      </c>
      <c r="S9" s="21">
        <f t="shared" ref="S9:S39" si="3">IF(WEEKDAY(A9)=1,B9,0)</f>
        <v>0</v>
      </c>
      <c r="T9" s="21">
        <f t="shared" ref="T9:T39" si="4">IF(COUNTIF($A$51:$A$60,A9)&gt;0,B9,0)</f>
        <v>0</v>
      </c>
      <c r="U9" s="22">
        <f t="shared" ref="U9:U39" si="5">IF(B9&gt;4,IF(C9="jour",1,0),0)</f>
        <v>0</v>
      </c>
      <c r="V9" s="21">
        <f t="shared" ref="V9:V39" si="6">IF(AND(U9=0,B9&gt;0),IF(OR(C9="Nuit exceptionnelle",C9="Nuit Habituelle"),1,0),0)</f>
        <v>0</v>
      </c>
      <c r="W9" s="21">
        <f t="shared" ref="W9:W39" si="7">IF(AND(U9=0,B9&gt;4),IF(OR(C9="Après-midi",C9="Matin",C9="jour"),1,0),0)</f>
        <v>0</v>
      </c>
      <c r="X9" s="23"/>
      <c r="Y9" s="22"/>
      <c r="Z9" s="22"/>
      <c r="AA9" s="22"/>
      <c r="AB9" s="22"/>
      <c r="AC9" s="22"/>
      <c r="AD9" s="23"/>
      <c r="AE9" s="22"/>
      <c r="AF9" s="22"/>
      <c r="AG9" s="22"/>
      <c r="AH9" s="23"/>
      <c r="AI9" s="22"/>
      <c r="AJ9" s="22"/>
      <c r="AK9" s="22"/>
      <c r="AL9" s="124"/>
      <c r="AM9" s="23"/>
      <c r="AN9" s="23"/>
      <c r="AO9" s="23"/>
      <c r="AP9" s="23"/>
      <c r="AQ9" s="9"/>
      <c r="AR9" s="9"/>
      <c r="AS9" s="9"/>
      <c r="AT9" s="9"/>
      <c r="AU9" s="9"/>
      <c r="AV9" s="9"/>
      <c r="AW9" s="9"/>
      <c r="AX9" s="9"/>
      <c r="AZ9" s="155">
        <f>$B$3</f>
        <v>2000002</v>
      </c>
      <c r="BA9" s="155" t="str">
        <f>$B$4</f>
        <v>DA SILVA MARC</v>
      </c>
      <c r="BB9" s="154" t="str">
        <f>K$7</f>
        <v>BHP01</v>
      </c>
      <c r="BC9" s="153">
        <f ca="1">IFERROR(HLOOKUP(BB9,INDIRECT("'"&amp;$BA9&amp;"'!K7:AK40"),34,0),0)</f>
        <v>8</v>
      </c>
    </row>
    <row r="10" spans="1:55">
      <c r="A10" s="18">
        <f t="shared" ref="A10:A36" si="8">A9+1</f>
        <v>43953</v>
      </c>
      <c r="B10" s="19">
        <v>10</v>
      </c>
      <c r="C10" s="19" t="s">
        <v>23</v>
      </c>
      <c r="D10" s="64" t="str">
        <f t="shared" ref="D10:D16" si="9">IF(WEEKDAY(A10,1)=1,IF(SUM(B4:B10)-35&lt;0,0,SUM(B4:B10)-35),"")</f>
        <v/>
      </c>
      <c r="E10" s="64" t="str">
        <f>IF(WEEKDAY(A10,1)=1,SUM(F4:G10),"")</f>
        <v/>
      </c>
      <c r="F10" s="19">
        <v>3</v>
      </c>
      <c r="G10" s="54"/>
      <c r="H10" s="57" t="str">
        <f>IF(WEEKDAY(A10,1)=1,IF(SUM(F4:G10)&lt;D10,0,SUM(F4:G10)-D10),"")</f>
        <v/>
      </c>
      <c r="I10" s="56" t="str">
        <f t="shared" si="0"/>
        <v/>
      </c>
      <c r="J10" s="66" t="str">
        <f>IF(WEEKDAY(A10,1)=1,IF(AND(D10&gt;8,E10&gt;8),D10-8,0),"")</f>
        <v/>
      </c>
      <c r="K10" s="69" t="str">
        <f>IF(WEEKDAY(A10,1)=1,IF(SUM(F4:F10)&gt;H10,H10,0),"")</f>
        <v/>
      </c>
      <c r="L10" s="21" t="str">
        <f>IF(WEEKDAY(A10,1)=1,IF(SUM(F4:F10)-K10&gt;I10,I10,SUM(F4:F10)-K10),"")</f>
        <v/>
      </c>
      <c r="M10" s="21" t="str">
        <f>IF(WEEKDAY(A10,1)=1,IF(SUM(F4:F10)-K10-L10&gt;J10,J10,SUM(F4:F10)-K10-L10),"")</f>
        <v/>
      </c>
      <c r="N10" s="20" t="str">
        <f>IF(WEEKDAY(A10,1)=1,IF(SUM(G5:G10)&gt;H10,H10-K10,""),"")</f>
        <v/>
      </c>
      <c r="O10" s="21" t="str">
        <f>IF(WEEKDAY(A10,1)=1,IF(SUM(G5:G10)&gt;I10,I10-L10,IF(I10&gt;L10,MIN(SUM(G5:G10),I10-L10),0)),"")</f>
        <v/>
      </c>
      <c r="P10" s="21" t="str">
        <f>IF(WEEKDAY(A10,1)=1,IF(SUM(G5:G10)&gt;=J10-M10,J10-M10,""),"")</f>
        <v/>
      </c>
      <c r="Q10" s="21">
        <f t="shared" si="1"/>
        <v>0</v>
      </c>
      <c r="R10" s="21">
        <f t="shared" si="2"/>
        <v>0</v>
      </c>
      <c r="S10" s="21">
        <f t="shared" si="3"/>
        <v>0</v>
      </c>
      <c r="T10" s="21">
        <f t="shared" si="4"/>
        <v>0</v>
      </c>
      <c r="U10" s="22">
        <f t="shared" si="5"/>
        <v>1</v>
      </c>
      <c r="V10" s="21">
        <f t="shared" si="6"/>
        <v>0</v>
      </c>
      <c r="W10" s="21">
        <f t="shared" si="7"/>
        <v>0</v>
      </c>
      <c r="X10" s="23"/>
      <c r="Y10" s="22"/>
      <c r="Z10" s="22"/>
      <c r="AA10" s="22"/>
      <c r="AB10" s="22"/>
      <c r="AC10" s="22"/>
      <c r="AD10" s="23"/>
      <c r="AE10" s="22"/>
      <c r="AF10" s="22"/>
      <c r="AG10" s="22"/>
      <c r="AH10" s="23"/>
      <c r="AI10" s="22"/>
      <c r="AJ10" s="22"/>
      <c r="AK10" s="22"/>
      <c r="AL10" s="124"/>
      <c r="AM10" s="23"/>
      <c r="AN10" s="23"/>
      <c r="AO10" s="23"/>
      <c r="AP10" s="23"/>
      <c r="AQ10" s="9"/>
      <c r="AR10" s="9"/>
      <c r="AS10" s="9"/>
      <c r="AT10" s="9"/>
      <c r="AU10" s="9"/>
      <c r="AV10" s="9"/>
      <c r="AW10" s="9"/>
      <c r="AX10" s="9"/>
      <c r="AZ10" s="155">
        <f t="shared" ref="AZ10:AZ35" si="10">$B$3</f>
        <v>2000002</v>
      </c>
      <c r="BA10" s="155" t="str">
        <f t="shared" ref="BA10:BA35" si="11">$B$4</f>
        <v>DA SILVA MARC</v>
      </c>
      <c r="BB10" s="154" t="str">
        <f>L$7</f>
        <v>BHP02</v>
      </c>
      <c r="BC10" s="153">
        <f t="shared" ref="BC10:BC35" ca="1" si="12">IFERROR(HLOOKUP(BB10,INDIRECT("'"&amp;$BA10&amp;"'!K7:AK40"),34,0),0)</f>
        <v>7</v>
      </c>
    </row>
    <row r="11" spans="1:55">
      <c r="A11" s="18">
        <f t="shared" si="8"/>
        <v>43954</v>
      </c>
      <c r="B11" s="19">
        <v>10</v>
      </c>
      <c r="C11" s="19" t="s">
        <v>27</v>
      </c>
      <c r="D11" s="64">
        <f t="shared" si="9"/>
        <v>0</v>
      </c>
      <c r="E11" s="64">
        <f>IF(WEEKDAY(A11,1)=1,SUM(F5:G11),"")</f>
        <v>6</v>
      </c>
      <c r="F11" s="19">
        <v>3</v>
      </c>
      <c r="G11" s="54"/>
      <c r="H11" s="57">
        <f>IF(WEEKDAY(A11,1)=1,IF(SUM(F5:G11)&lt;D11,0,SUM(F5:G11)-D11),"")</f>
        <v>6</v>
      </c>
      <c r="I11" s="56">
        <f t="shared" si="0"/>
        <v>0</v>
      </c>
      <c r="J11" s="66">
        <f t="shared" ref="J11:J39" si="13">IF(WEEKDAY(A11,1)=1,IF(AND(D11&gt;8,E11&gt;8),D11-8,0),"")</f>
        <v>0</v>
      </c>
      <c r="K11" s="69">
        <f>IF(WEEKDAY(A11,1)=1,IF(SUM(F5:F11)&gt;H11,H11,0),"")</f>
        <v>0</v>
      </c>
      <c r="L11" s="21">
        <f>IF(WEEKDAY(A11,1)=1,IF(SUM(F5:F11)-K11&gt;I11,I11,SUM(F5:F11)-K11),"")</f>
        <v>0</v>
      </c>
      <c r="M11" s="21">
        <f>IF(WEEKDAY(A11,1)=1,IF(SUM(F5:F11)-K11-L11&gt;J11,J11,SUM(F5:F11)-K11-L11),"")</f>
        <v>0</v>
      </c>
      <c r="N11" s="20" t="str">
        <f>IF(WEEKDAY(A11,1)=1,IF(SUM(G5:G11)&gt;H11,H11-K11,""),"")</f>
        <v/>
      </c>
      <c r="O11" s="21">
        <f>IF(WEEKDAY(A11,1)=1,IF(SUM(G5:G11)&gt;I11,I11-L11,IF(I11&gt;L11,MIN(SUM(G5:G11),I11-L11),0)),"")</f>
        <v>0</v>
      </c>
      <c r="P11" s="21">
        <f>IF(WEEKDAY(A11,1)=1,IF(SUM(G5:G11)&gt;=J11-M11,J11-M11,""),"")</f>
        <v>0</v>
      </c>
      <c r="Q11" s="21">
        <f t="shared" si="1"/>
        <v>0</v>
      </c>
      <c r="R11" s="21">
        <f t="shared" si="2"/>
        <v>0</v>
      </c>
      <c r="S11" s="21">
        <f t="shared" si="3"/>
        <v>10</v>
      </c>
      <c r="T11" s="21">
        <f t="shared" si="4"/>
        <v>0</v>
      </c>
      <c r="U11" s="22">
        <f t="shared" si="5"/>
        <v>0</v>
      </c>
      <c r="V11" s="21">
        <f t="shared" si="6"/>
        <v>0</v>
      </c>
      <c r="W11" s="21">
        <f t="shared" si="7"/>
        <v>1</v>
      </c>
      <c r="X11" s="23"/>
      <c r="Y11" s="22"/>
      <c r="Z11" s="22"/>
      <c r="AA11" s="22"/>
      <c r="AB11" s="22"/>
      <c r="AC11" s="22"/>
      <c r="AD11" s="23"/>
      <c r="AE11" s="22"/>
      <c r="AF11" s="22"/>
      <c r="AG11" s="22"/>
      <c r="AH11" s="23"/>
      <c r="AI11" s="22"/>
      <c r="AJ11" s="22"/>
      <c r="AK11" s="22"/>
      <c r="AL11" s="124"/>
      <c r="AM11" s="23">
        <v>3.5</v>
      </c>
      <c r="AN11" s="25" t="s">
        <v>25</v>
      </c>
      <c r="AO11" s="23">
        <v>3.5</v>
      </c>
      <c r="AP11" s="25" t="s">
        <v>31</v>
      </c>
      <c r="AQ11" s="9"/>
      <c r="AR11" s="9"/>
      <c r="AS11" s="9"/>
      <c r="AT11" s="9"/>
      <c r="AU11" s="9"/>
      <c r="AV11" s="9"/>
      <c r="AW11" s="9"/>
      <c r="AX11" s="9"/>
      <c r="AZ11" s="155">
        <f t="shared" si="10"/>
        <v>2000002</v>
      </c>
      <c r="BA11" s="155" t="str">
        <f t="shared" si="11"/>
        <v>DA SILVA MARC</v>
      </c>
      <c r="BB11" s="154" t="str">
        <f>M$7</f>
        <v>BHP03</v>
      </c>
      <c r="BC11" s="153">
        <f t="shared" ca="1" si="12"/>
        <v>0</v>
      </c>
    </row>
    <row r="12" spans="1:55">
      <c r="A12" s="18">
        <f t="shared" si="8"/>
        <v>43955</v>
      </c>
      <c r="B12" s="19">
        <v>0</v>
      </c>
      <c r="C12" s="19" t="s">
        <v>24</v>
      </c>
      <c r="D12" s="64" t="str">
        <f t="shared" si="9"/>
        <v/>
      </c>
      <c r="E12" s="64" t="str">
        <f>IF(WEEKDAY(A12,1)=1,SUM(F6:G12),"")</f>
        <v/>
      </c>
      <c r="F12" s="19">
        <v>0</v>
      </c>
      <c r="G12" s="54"/>
      <c r="H12" s="57" t="str">
        <f>IF(WEEKDAY(A12,1)=1,IF(SUM(F6:G12)&lt;D12,0,SUM(F6:G12)-D12),"")</f>
        <v/>
      </c>
      <c r="I12" s="56" t="str">
        <f t="shared" si="0"/>
        <v/>
      </c>
      <c r="J12" s="66" t="str">
        <f t="shared" si="13"/>
        <v/>
      </c>
      <c r="K12" s="69" t="str">
        <f>IF(WEEKDAY(A12,1)=1,IF(SUM(F6:F12)&gt;H12,H12,0),"")</f>
        <v/>
      </c>
      <c r="L12" s="21" t="str">
        <f>IF(WEEKDAY(A12,1)=1,IF(SUM(F6:F12)-K12&gt;I12,I12,SUM(F6:F12)-K12),"")</f>
        <v/>
      </c>
      <c r="M12" s="21" t="str">
        <f>IF(WEEKDAY(A12,1)=1,IF(SUM(F6:F12)-K12-L12&gt;J12,J12,SUM(F6:F12)-K12-L12),"")</f>
        <v/>
      </c>
      <c r="N12" s="20" t="str">
        <f>IF(WEEKDAY(A12,1)=1,IF(SUM(G6:G12)&gt;H12,H12-K12,""),"")</f>
        <v/>
      </c>
      <c r="O12" s="21" t="str">
        <f>IF(WEEKDAY(A12,1)=1,IF(SUM(G6:G12)&gt;I12,I12-L12,IF(I12&gt;L12,MIN(SUM(G6:G12),I12-L12),0)),"")</f>
        <v/>
      </c>
      <c r="P12" s="21" t="str">
        <f>IF(WEEKDAY(A12,1)=1,IF(SUM(G6:G12)&gt;=J12-M12,J12-M12,""),"")</f>
        <v/>
      </c>
      <c r="Q12" s="21">
        <f t="shared" si="1"/>
        <v>0</v>
      </c>
      <c r="R12" s="21">
        <f t="shared" si="2"/>
        <v>0</v>
      </c>
      <c r="S12" s="21">
        <f t="shared" si="3"/>
        <v>0</v>
      </c>
      <c r="T12" s="21">
        <f t="shared" si="4"/>
        <v>0</v>
      </c>
      <c r="U12" s="22">
        <f t="shared" si="5"/>
        <v>0</v>
      </c>
      <c r="V12" s="21">
        <f t="shared" si="6"/>
        <v>0</v>
      </c>
      <c r="W12" s="21">
        <f t="shared" si="7"/>
        <v>0</v>
      </c>
      <c r="X12" s="23"/>
      <c r="Y12" s="22"/>
      <c r="Z12" s="22"/>
      <c r="AA12" s="22"/>
      <c r="AB12" s="22"/>
      <c r="AC12" s="22"/>
      <c r="AD12" s="23"/>
      <c r="AE12" s="22"/>
      <c r="AF12" s="22"/>
      <c r="AG12" s="22"/>
      <c r="AH12" s="23"/>
      <c r="AI12" s="22"/>
      <c r="AJ12" s="22"/>
      <c r="AK12" s="22"/>
      <c r="AL12" s="124"/>
      <c r="AM12" s="23"/>
      <c r="AN12" s="23"/>
      <c r="AO12" s="23"/>
      <c r="AP12" s="23"/>
      <c r="AQ12" s="9"/>
      <c r="AR12" s="9"/>
      <c r="AS12" s="9"/>
      <c r="AT12" s="9"/>
      <c r="AU12" s="9"/>
      <c r="AV12" s="9"/>
      <c r="AW12" s="9"/>
      <c r="AX12" s="9"/>
      <c r="AZ12" s="155">
        <f t="shared" si="10"/>
        <v>2000002</v>
      </c>
      <c r="BA12" s="155" t="str">
        <f t="shared" si="11"/>
        <v>DA SILVA MARC</v>
      </c>
      <c r="BB12" s="154" t="str">
        <f>N$7</f>
        <v>WP967</v>
      </c>
      <c r="BC12" s="153">
        <f t="shared" ca="1" si="12"/>
        <v>0</v>
      </c>
    </row>
    <row r="13" spans="1:55">
      <c r="A13" s="18">
        <f t="shared" si="8"/>
        <v>43956</v>
      </c>
      <c r="B13" s="19">
        <v>10</v>
      </c>
      <c r="C13" s="19" t="s">
        <v>23</v>
      </c>
      <c r="D13" s="64" t="str">
        <f t="shared" si="9"/>
        <v/>
      </c>
      <c r="E13" s="64" t="str">
        <f>IF(WEEKDAY(A13,1)=1,SUM(F7:G13),"")</f>
        <v/>
      </c>
      <c r="F13" s="19">
        <v>3</v>
      </c>
      <c r="G13" s="54"/>
      <c r="H13" s="57" t="str">
        <f>IF(WEEKDAY(A13,1)=1,IF(SUM(F7:G13)&lt;D13,0,SUM(F7:G13)-D13),"")</f>
        <v/>
      </c>
      <c r="I13" s="56" t="str">
        <f t="shared" si="0"/>
        <v/>
      </c>
      <c r="J13" s="66" t="str">
        <f t="shared" si="13"/>
        <v/>
      </c>
      <c r="K13" s="69" t="str">
        <f>IF(WEEKDAY(A13,1)=1,IF(SUM(F7:F13)&gt;H13,H13,0),"")</f>
        <v/>
      </c>
      <c r="L13" s="21" t="str">
        <f>IF(WEEKDAY(A13,1)=1,IF(SUM(F7:F13)-K13&gt;I13,I13,SUM(F7:F13)-K13),"")</f>
        <v/>
      </c>
      <c r="M13" s="21" t="str">
        <f>IF(WEEKDAY(A13,1)=1,IF(SUM(F7:F13)-K13-L13&gt;J13,J13,SUM(F7:F13)-K13-L13),"")</f>
        <v/>
      </c>
      <c r="N13" s="20" t="str">
        <f>IF(WEEKDAY(A13,1)=1,IF(SUM(G7:G13)&gt;H13,H13-K13,""),"")</f>
        <v/>
      </c>
      <c r="O13" s="21" t="str">
        <f>IF(WEEKDAY(A13,1)=1,IF(SUM(G7:G13)&gt;I13,I13-L13,IF(I13&gt;L13,MIN(SUM(G7:G13),I13-L13),0)),"")</f>
        <v/>
      </c>
      <c r="P13" s="21" t="str">
        <f>IF(WEEKDAY(A13,1)=1,IF(SUM(G7:G13)&gt;=J13-M13,J13-M13,""),"")</f>
        <v/>
      </c>
      <c r="Q13" s="21">
        <f t="shared" si="1"/>
        <v>0</v>
      </c>
      <c r="R13" s="21">
        <f t="shared" si="2"/>
        <v>0</v>
      </c>
      <c r="S13" s="21">
        <f t="shared" si="3"/>
        <v>0</v>
      </c>
      <c r="T13" s="21">
        <f t="shared" si="4"/>
        <v>0</v>
      </c>
      <c r="U13" s="22">
        <f t="shared" si="5"/>
        <v>1</v>
      </c>
      <c r="V13" s="21">
        <f t="shared" si="6"/>
        <v>0</v>
      </c>
      <c r="W13" s="21">
        <f t="shared" si="7"/>
        <v>0</v>
      </c>
      <c r="X13" s="23"/>
      <c r="Y13" s="22"/>
      <c r="Z13" s="22"/>
      <c r="AA13" s="22"/>
      <c r="AB13" s="22"/>
      <c r="AC13" s="22"/>
      <c r="AD13" s="23"/>
      <c r="AE13" s="22"/>
      <c r="AF13" s="22"/>
      <c r="AG13" s="22"/>
      <c r="AH13" s="23"/>
      <c r="AI13" s="22"/>
      <c r="AJ13" s="22"/>
      <c r="AK13" s="22"/>
      <c r="AL13" s="124"/>
      <c r="AM13" s="23"/>
      <c r="AN13" s="23"/>
      <c r="AO13" s="23"/>
      <c r="AP13" s="23"/>
      <c r="AQ13" s="9"/>
      <c r="AR13" s="9"/>
      <c r="AS13" s="9"/>
      <c r="AT13" s="9"/>
      <c r="AU13" s="9"/>
      <c r="AV13" s="9"/>
      <c r="AW13" s="9"/>
      <c r="AX13" s="9"/>
      <c r="AZ13" s="155">
        <f t="shared" si="10"/>
        <v>2000002</v>
      </c>
      <c r="BA13" s="155" t="str">
        <f t="shared" si="11"/>
        <v>DA SILVA MARC</v>
      </c>
      <c r="BB13" s="154" t="str">
        <f>O$7</f>
        <v>WP964</v>
      </c>
      <c r="BC13" s="153">
        <f t="shared" ca="1" si="12"/>
        <v>14</v>
      </c>
    </row>
    <row r="14" spans="1:55">
      <c r="A14" s="18">
        <f t="shared" si="8"/>
        <v>43957</v>
      </c>
      <c r="B14" s="19">
        <v>10</v>
      </c>
      <c r="C14" s="19" t="s">
        <v>23</v>
      </c>
      <c r="D14" s="64" t="str">
        <f t="shared" si="9"/>
        <v/>
      </c>
      <c r="E14" s="64" t="str">
        <f>IF(WEEKDAY(A14,1)=1,SUM(F8:G14),"")</f>
        <v/>
      </c>
      <c r="F14" s="19">
        <v>3</v>
      </c>
      <c r="G14" s="54"/>
      <c r="H14" s="57" t="str">
        <f>IF(WEEKDAY(A14,1)=1,IF(SUM(F8:G14)&lt;D14,0,SUM(F8:G14)-D14),"")</f>
        <v/>
      </c>
      <c r="I14" s="56" t="str">
        <f t="shared" si="0"/>
        <v/>
      </c>
      <c r="J14" s="66" t="str">
        <f t="shared" si="13"/>
        <v/>
      </c>
      <c r="K14" s="69" t="str">
        <f>IF(WEEKDAY(A14,1)=1,IF(SUM(F8:F14)&gt;H14,H14,0),"")</f>
        <v/>
      </c>
      <c r="L14" s="21" t="str">
        <f>IF(WEEKDAY(A14,1)=1,IF(SUM(F8:F14)-K14&gt;I14,I14,SUM(F8:F14)-K14),"")</f>
        <v/>
      </c>
      <c r="M14" s="21" t="str">
        <f>IF(WEEKDAY(A14,1)=1,IF(SUM(F8:F14)-K14-L14&gt;J14,J14,SUM(F8:F14)-K14-L14),"")</f>
        <v/>
      </c>
      <c r="N14" s="20" t="str">
        <f>IF(WEEKDAY(A14,1)=1,IF(SUM(G8:G14)&gt;H14,H14-K14,""),"")</f>
        <v/>
      </c>
      <c r="O14" s="21" t="str">
        <f>IF(WEEKDAY(A14,1)=1,IF(SUM(G8:G14)&gt;I14,I14-L14,IF(I14&gt;L14,MIN(SUM(G8:G14),I14-L14),0)),"")</f>
        <v/>
      </c>
      <c r="P14" s="21" t="str">
        <f>IF(WEEKDAY(A14,1)=1,IF(SUM(G8:G14)&gt;=J14-M14,J14-M14,""),"")</f>
        <v/>
      </c>
      <c r="Q14" s="21">
        <f t="shared" si="1"/>
        <v>0</v>
      </c>
      <c r="R14" s="21">
        <f t="shared" si="2"/>
        <v>0</v>
      </c>
      <c r="S14" s="21">
        <f t="shared" si="3"/>
        <v>0</v>
      </c>
      <c r="T14" s="21">
        <f t="shared" si="4"/>
        <v>0</v>
      </c>
      <c r="U14" s="22">
        <f t="shared" si="5"/>
        <v>1</v>
      </c>
      <c r="V14" s="21">
        <f t="shared" si="6"/>
        <v>0</v>
      </c>
      <c r="W14" s="21">
        <f t="shared" si="7"/>
        <v>0</v>
      </c>
      <c r="X14" s="23"/>
      <c r="Y14" s="22"/>
      <c r="Z14" s="22"/>
      <c r="AA14" s="22"/>
      <c r="AB14" s="22"/>
      <c r="AC14" s="22"/>
      <c r="AD14" s="23"/>
      <c r="AE14" s="22"/>
      <c r="AF14" s="22"/>
      <c r="AG14" s="22"/>
      <c r="AH14" s="23"/>
      <c r="AI14" s="22"/>
      <c r="AJ14" s="22"/>
      <c r="AK14" s="22"/>
      <c r="AL14" s="124"/>
      <c r="AM14" s="23"/>
      <c r="AN14" s="23"/>
      <c r="AO14" s="23"/>
      <c r="AP14" s="23"/>
      <c r="AQ14" s="9"/>
      <c r="AR14" s="9"/>
      <c r="AS14" s="9"/>
      <c r="AT14" s="9"/>
      <c r="AU14" s="9"/>
      <c r="AV14" s="9"/>
      <c r="AW14" s="9"/>
      <c r="AX14" s="9"/>
      <c r="AZ14" s="155">
        <f t="shared" si="10"/>
        <v>2000002</v>
      </c>
      <c r="BA14" s="155" t="str">
        <f t="shared" si="11"/>
        <v>DA SILVA MARC</v>
      </c>
      <c r="BB14" s="154" t="str">
        <f>P$7</f>
        <v>WP966</v>
      </c>
      <c r="BC14" s="153">
        <f t="shared" ca="1" si="12"/>
        <v>2</v>
      </c>
    </row>
    <row r="15" spans="1:55">
      <c r="A15" s="18">
        <f t="shared" si="8"/>
        <v>43958</v>
      </c>
      <c r="B15" s="19">
        <v>0</v>
      </c>
      <c r="C15" s="19" t="s">
        <v>23</v>
      </c>
      <c r="D15" s="64" t="str">
        <f t="shared" si="9"/>
        <v/>
      </c>
      <c r="E15" s="64" t="str">
        <f t="shared" ref="E15:E39" si="14">IF(WEEKDAY(A15,1)=1,SUM(F9:G15),"")</f>
        <v/>
      </c>
      <c r="F15" s="19"/>
      <c r="G15" s="54"/>
      <c r="H15" s="57" t="str">
        <f t="shared" ref="H15" si="15">IF(WEEKDAY(A15,1)=1,IF(SUM(F9:G15)&lt;D15,0,SUM(F9:G15)-D15),"")</f>
        <v/>
      </c>
      <c r="I15" s="56" t="str">
        <f t="shared" si="0"/>
        <v/>
      </c>
      <c r="J15" s="66" t="str">
        <f t="shared" si="13"/>
        <v/>
      </c>
      <c r="K15" s="69" t="str">
        <f t="shared" ref="K15:K39" si="16">IF(WEEKDAY(A15,1)=1,IF(SUM(F9:F15)&gt;H15,H15,0),"")</f>
        <v/>
      </c>
      <c r="L15" s="21" t="str">
        <f t="shared" ref="L15:L39" si="17">IF(WEEKDAY(A15,1)=1,IF(SUM(F9:F15)-K15&gt;I15,I15,SUM(F9:F15)-K15),"")</f>
        <v/>
      </c>
      <c r="M15" s="21" t="str">
        <f t="shared" ref="M15:M39" si="18">IF(WEEKDAY(A15,1)=1,IF(SUM(F9:F15)-K15-L15&gt;J15,J15,SUM(F9:F15)-K15-L15),"")</f>
        <v/>
      </c>
      <c r="N15" s="20" t="str">
        <f t="shared" ref="N15:N39" si="19">IF(WEEKDAY(A15,1)=1,IF(SUM(G9:G15)&gt;H15,H15-K15,""),"")</f>
        <v/>
      </c>
      <c r="O15" s="21" t="str">
        <f t="shared" ref="O15:O22" si="20">IF(WEEKDAY(A15,1)=1,IF(SUM(G9:G15)&gt;I15,I15-L15,IF(I15&gt;L15,MIN(SUM(G9:G15),I15-L15),0)),"")</f>
        <v/>
      </c>
      <c r="P15" s="21" t="str">
        <f t="shared" ref="P15:P39" si="21">IF(WEEKDAY(A15,1)=1,IF(SUM(G9:G15)&gt;=J15-M15,J15-M15,""),"")</f>
        <v/>
      </c>
      <c r="Q15" s="21">
        <f t="shared" si="1"/>
        <v>0</v>
      </c>
      <c r="R15" s="21">
        <f t="shared" si="2"/>
        <v>0</v>
      </c>
      <c r="S15" s="21">
        <f t="shared" si="3"/>
        <v>0</v>
      </c>
      <c r="T15" s="21">
        <f t="shared" si="4"/>
        <v>0</v>
      </c>
      <c r="U15" s="22">
        <f t="shared" si="5"/>
        <v>0</v>
      </c>
      <c r="V15" s="21">
        <f t="shared" si="6"/>
        <v>0</v>
      </c>
      <c r="W15" s="21">
        <f t="shared" si="7"/>
        <v>0</v>
      </c>
      <c r="X15" s="23"/>
      <c r="Y15" s="22"/>
      <c r="Z15" s="24"/>
      <c r="AA15" s="22"/>
      <c r="AB15" s="22"/>
      <c r="AC15" s="22"/>
      <c r="AD15" s="23"/>
      <c r="AE15" s="22"/>
      <c r="AF15" s="22"/>
      <c r="AG15" s="22"/>
      <c r="AH15" s="23"/>
      <c r="AI15" s="22"/>
      <c r="AJ15" s="22"/>
      <c r="AK15" s="22"/>
      <c r="AL15" s="124"/>
      <c r="AM15" s="23"/>
      <c r="AN15" s="23"/>
      <c r="AO15" s="23"/>
      <c r="AP15" s="23"/>
      <c r="AQ15" s="9"/>
      <c r="AR15" s="9"/>
      <c r="AS15" s="9"/>
      <c r="AT15" s="9"/>
      <c r="AU15" s="9"/>
      <c r="AV15" s="9"/>
      <c r="AW15" s="9"/>
      <c r="AX15" s="9"/>
      <c r="AZ15" s="155">
        <f t="shared" si="10"/>
        <v>2000002</v>
      </c>
      <c r="BA15" s="155" t="str">
        <f t="shared" si="11"/>
        <v>DA SILVA MARC</v>
      </c>
      <c r="BB15" s="154" t="str">
        <f>Q$7</f>
        <v>BH020</v>
      </c>
      <c r="BC15" s="153">
        <f t="shared" ca="1" si="12"/>
        <v>20</v>
      </c>
    </row>
    <row r="16" spans="1:55">
      <c r="A16" s="18">
        <f t="shared" si="8"/>
        <v>43959</v>
      </c>
      <c r="B16" s="19">
        <v>0</v>
      </c>
      <c r="C16" s="19" t="s">
        <v>23</v>
      </c>
      <c r="D16" s="64" t="str">
        <f t="shared" si="9"/>
        <v/>
      </c>
      <c r="E16" s="64" t="str">
        <f>IF(WEEKDAY(A16,1)=1,SUM(F10:G16),"")</f>
        <v/>
      </c>
      <c r="F16" s="19"/>
      <c r="G16" s="54"/>
      <c r="H16" s="57" t="str">
        <f>IF(WEEKDAY(A16,1)=1,IF(SUM(F10:G16)&lt;D16,0,SUM(F10:G16)-D16),"")</f>
        <v/>
      </c>
      <c r="I16" s="56" t="str">
        <f t="shared" si="0"/>
        <v/>
      </c>
      <c r="J16" s="66" t="str">
        <f t="shared" si="13"/>
        <v/>
      </c>
      <c r="K16" s="69" t="str">
        <f t="shared" si="16"/>
        <v/>
      </c>
      <c r="L16" s="21" t="str">
        <f t="shared" si="17"/>
        <v/>
      </c>
      <c r="M16" s="21" t="str">
        <f t="shared" si="18"/>
        <v/>
      </c>
      <c r="N16" s="20" t="str">
        <f t="shared" si="19"/>
        <v/>
      </c>
      <c r="O16" s="21" t="str">
        <f t="shared" si="20"/>
        <v/>
      </c>
      <c r="P16" s="21" t="str">
        <f t="shared" si="21"/>
        <v/>
      </c>
      <c r="Q16" s="21">
        <f t="shared" si="1"/>
        <v>0</v>
      </c>
      <c r="R16" s="21">
        <f t="shared" si="2"/>
        <v>0</v>
      </c>
      <c r="S16" s="21">
        <f t="shared" si="3"/>
        <v>0</v>
      </c>
      <c r="T16" s="21">
        <f t="shared" si="4"/>
        <v>0</v>
      </c>
      <c r="U16" s="22">
        <f t="shared" si="5"/>
        <v>0</v>
      </c>
      <c r="V16" s="21">
        <f t="shared" si="6"/>
        <v>0</v>
      </c>
      <c r="W16" s="21">
        <f t="shared" si="7"/>
        <v>0</v>
      </c>
      <c r="X16" s="23"/>
      <c r="Y16" s="22"/>
      <c r="Z16" s="22"/>
      <c r="AA16" s="22"/>
      <c r="AB16" s="22"/>
      <c r="AC16" s="22"/>
      <c r="AD16" s="23"/>
      <c r="AE16" s="22"/>
      <c r="AF16" s="22"/>
      <c r="AG16" s="22"/>
      <c r="AH16" s="23"/>
      <c r="AI16" s="22"/>
      <c r="AJ16" s="22"/>
      <c r="AK16" s="22"/>
      <c r="AL16" s="124"/>
      <c r="AM16" s="23"/>
      <c r="AN16" s="23"/>
      <c r="AO16" s="23"/>
      <c r="AP16" s="23"/>
      <c r="AQ16" s="9"/>
      <c r="AR16" s="9"/>
      <c r="AS16" s="9"/>
      <c r="AT16" s="9"/>
      <c r="AU16" s="9"/>
      <c r="AV16" s="9"/>
      <c r="AW16" s="9"/>
      <c r="AX16" s="9"/>
      <c r="AZ16" s="155">
        <f t="shared" si="10"/>
        <v>2000002</v>
      </c>
      <c r="BA16" s="155" t="str">
        <f t="shared" si="11"/>
        <v>DA SILVA MARC</v>
      </c>
      <c r="BB16" s="154" t="str">
        <f>R$7</f>
        <v>BH040</v>
      </c>
      <c r="BC16" s="153">
        <f t="shared" ca="1" si="12"/>
        <v>0</v>
      </c>
    </row>
    <row r="17" spans="1:55">
      <c r="A17" s="18">
        <f t="shared" si="8"/>
        <v>43960</v>
      </c>
      <c r="B17" s="19">
        <v>10</v>
      </c>
      <c r="C17" s="19" t="s">
        <v>24</v>
      </c>
      <c r="D17" s="64" t="str">
        <f t="shared" ref="D17:D39" si="22">IF(WEEKDAY(A17,1)=1,IF(SUM(B11:B17)-35&lt;0,0,SUM(B11:B17)-35),"")</f>
        <v/>
      </c>
      <c r="E17" s="64" t="str">
        <f t="shared" si="14"/>
        <v/>
      </c>
      <c r="F17" s="19">
        <v>2</v>
      </c>
      <c r="G17" s="54">
        <v>1</v>
      </c>
      <c r="H17" s="57" t="str">
        <f t="shared" ref="H17:H39" si="23">IF(WEEKDAY(A17,1)=1,IF(SUM(F11:G17)&lt;D17,0,SUM(F11:G17)-D17),"")</f>
        <v/>
      </c>
      <c r="I17" s="56" t="str">
        <f t="shared" si="0"/>
        <v/>
      </c>
      <c r="J17" s="66" t="str">
        <f t="shared" si="13"/>
        <v/>
      </c>
      <c r="K17" s="69" t="str">
        <f t="shared" si="16"/>
        <v/>
      </c>
      <c r="L17" s="21" t="str">
        <f t="shared" si="17"/>
        <v/>
      </c>
      <c r="M17" s="21" t="str">
        <f t="shared" si="18"/>
        <v/>
      </c>
      <c r="N17" s="20" t="str">
        <f t="shared" si="19"/>
        <v/>
      </c>
      <c r="O17" s="21" t="str">
        <f t="shared" si="20"/>
        <v/>
      </c>
      <c r="P17" s="21" t="str">
        <f t="shared" si="21"/>
        <v/>
      </c>
      <c r="Q17" s="21">
        <f t="shared" si="1"/>
        <v>0</v>
      </c>
      <c r="R17" s="21">
        <f t="shared" si="2"/>
        <v>0</v>
      </c>
      <c r="S17" s="21">
        <f t="shared" si="3"/>
        <v>0</v>
      </c>
      <c r="T17" s="21">
        <f t="shared" si="4"/>
        <v>0</v>
      </c>
      <c r="U17" s="22">
        <f t="shared" si="5"/>
        <v>0</v>
      </c>
      <c r="V17" s="21">
        <f t="shared" si="6"/>
        <v>0</v>
      </c>
      <c r="W17" s="21">
        <f t="shared" si="7"/>
        <v>1</v>
      </c>
      <c r="X17" s="23"/>
      <c r="Y17" s="22"/>
      <c r="Z17" s="24"/>
      <c r="AA17" s="22"/>
      <c r="AB17" s="22"/>
      <c r="AC17" s="22"/>
      <c r="AD17" s="23"/>
      <c r="AE17" s="22"/>
      <c r="AF17" s="22"/>
      <c r="AG17" s="22"/>
      <c r="AH17" s="23"/>
      <c r="AI17" s="22"/>
      <c r="AJ17" s="22"/>
      <c r="AK17" s="22"/>
      <c r="AL17" s="124"/>
      <c r="AM17" s="23"/>
      <c r="AN17" s="23"/>
      <c r="AO17" s="23"/>
      <c r="AP17" s="23"/>
      <c r="AQ17" s="9"/>
      <c r="AR17" s="9"/>
      <c r="AS17" s="9"/>
      <c r="AT17" s="9"/>
      <c r="AU17" s="9"/>
      <c r="AV17" s="9"/>
      <c r="AW17" s="9"/>
      <c r="AX17" s="9"/>
      <c r="AZ17" s="155">
        <f t="shared" si="10"/>
        <v>2000002</v>
      </c>
      <c r="BA17" s="155" t="str">
        <f t="shared" si="11"/>
        <v>DA SILVA MARC</v>
      </c>
      <c r="BB17" s="154" t="str">
        <f>S$7</f>
        <v>BH041</v>
      </c>
      <c r="BC17" s="153">
        <f t="shared" ca="1" si="12"/>
        <v>49</v>
      </c>
    </row>
    <row r="18" spans="1:55">
      <c r="A18" s="18">
        <f t="shared" si="8"/>
        <v>43961</v>
      </c>
      <c r="B18" s="19">
        <v>10</v>
      </c>
      <c r="C18" s="19" t="s">
        <v>27</v>
      </c>
      <c r="D18" s="64">
        <f t="shared" si="22"/>
        <v>5</v>
      </c>
      <c r="E18" s="64">
        <f t="shared" si="14"/>
        <v>12</v>
      </c>
      <c r="F18" s="19">
        <v>1</v>
      </c>
      <c r="G18" s="54">
        <v>2</v>
      </c>
      <c r="H18" s="57">
        <f t="shared" si="23"/>
        <v>7</v>
      </c>
      <c r="I18" s="56">
        <f t="shared" si="0"/>
        <v>5</v>
      </c>
      <c r="J18" s="66">
        <f t="shared" si="13"/>
        <v>0</v>
      </c>
      <c r="K18" s="69">
        <f t="shared" si="16"/>
        <v>7</v>
      </c>
      <c r="L18" s="21">
        <f t="shared" si="17"/>
        <v>2</v>
      </c>
      <c r="M18" s="21">
        <f t="shared" si="18"/>
        <v>0</v>
      </c>
      <c r="N18" s="20" t="str">
        <f t="shared" si="19"/>
        <v/>
      </c>
      <c r="O18" s="21">
        <f t="shared" si="20"/>
        <v>3</v>
      </c>
      <c r="P18" s="21">
        <f t="shared" si="21"/>
        <v>0</v>
      </c>
      <c r="Q18" s="21">
        <f t="shared" si="1"/>
        <v>0</v>
      </c>
      <c r="R18" s="21">
        <f t="shared" si="2"/>
        <v>0</v>
      </c>
      <c r="S18" s="21">
        <f t="shared" si="3"/>
        <v>10</v>
      </c>
      <c r="T18" s="21">
        <f t="shared" si="4"/>
        <v>0</v>
      </c>
      <c r="U18" s="22">
        <f t="shared" si="5"/>
        <v>0</v>
      </c>
      <c r="V18" s="21">
        <f t="shared" si="6"/>
        <v>0</v>
      </c>
      <c r="W18" s="21">
        <f t="shared" si="7"/>
        <v>1</v>
      </c>
      <c r="X18" s="23"/>
      <c r="Y18" s="22"/>
      <c r="Z18" s="24"/>
      <c r="AA18" s="22"/>
      <c r="AB18" s="22"/>
      <c r="AC18" s="22"/>
      <c r="AD18" s="23"/>
      <c r="AE18" s="22"/>
      <c r="AF18" s="22"/>
      <c r="AG18" s="22"/>
      <c r="AH18" s="23"/>
      <c r="AI18" s="22"/>
      <c r="AJ18" s="22"/>
      <c r="AK18" s="22"/>
      <c r="AL18" s="124"/>
      <c r="AM18" s="23"/>
      <c r="AN18" s="23"/>
      <c r="AO18" s="23"/>
      <c r="AP18" s="23"/>
      <c r="AQ18" s="9"/>
      <c r="AR18" s="9"/>
      <c r="AS18" s="9"/>
      <c r="AT18" s="9"/>
      <c r="AU18" s="9"/>
      <c r="AV18" s="9"/>
      <c r="AW18" s="9"/>
      <c r="AX18" s="9"/>
      <c r="AZ18" s="155">
        <f t="shared" si="10"/>
        <v>2000002</v>
      </c>
      <c r="BA18" s="155" t="str">
        <f t="shared" si="11"/>
        <v>DA SILVA MARC</v>
      </c>
      <c r="BB18" s="154" t="str">
        <f>T$7</f>
        <v>BH042</v>
      </c>
      <c r="BC18" s="153">
        <f t="shared" ca="1" si="12"/>
        <v>0</v>
      </c>
    </row>
    <row r="19" spans="1:55">
      <c r="A19" s="18">
        <f t="shared" si="8"/>
        <v>43962</v>
      </c>
      <c r="B19" s="19">
        <v>10</v>
      </c>
      <c r="C19" s="19" t="s">
        <v>29</v>
      </c>
      <c r="D19" s="64" t="str">
        <f t="shared" si="22"/>
        <v/>
      </c>
      <c r="E19" s="64" t="str">
        <f t="shared" si="14"/>
        <v/>
      </c>
      <c r="F19" s="19">
        <v>3</v>
      </c>
      <c r="G19" s="54"/>
      <c r="H19" s="57" t="str">
        <f t="shared" si="23"/>
        <v/>
      </c>
      <c r="I19" s="56" t="str">
        <f t="shared" si="0"/>
        <v/>
      </c>
      <c r="J19" s="66" t="str">
        <f t="shared" si="13"/>
        <v/>
      </c>
      <c r="K19" s="69" t="str">
        <f t="shared" si="16"/>
        <v/>
      </c>
      <c r="L19" s="21" t="str">
        <f t="shared" si="17"/>
        <v/>
      </c>
      <c r="M19" s="21" t="str">
        <f t="shared" si="18"/>
        <v/>
      </c>
      <c r="N19" s="20" t="str">
        <f t="shared" si="19"/>
        <v/>
      </c>
      <c r="O19" s="21" t="str">
        <f t="shared" si="20"/>
        <v/>
      </c>
      <c r="P19" s="21" t="str">
        <f t="shared" si="21"/>
        <v/>
      </c>
      <c r="Q19" s="21">
        <f t="shared" si="1"/>
        <v>10</v>
      </c>
      <c r="R19" s="21">
        <f t="shared" si="2"/>
        <v>0</v>
      </c>
      <c r="S19" s="21">
        <f t="shared" si="3"/>
        <v>0</v>
      </c>
      <c r="T19" s="21">
        <f t="shared" si="4"/>
        <v>0</v>
      </c>
      <c r="U19" s="22">
        <f t="shared" si="5"/>
        <v>0</v>
      </c>
      <c r="V19" s="21">
        <f t="shared" si="6"/>
        <v>1</v>
      </c>
      <c r="W19" s="21">
        <f t="shared" si="7"/>
        <v>0</v>
      </c>
      <c r="X19" s="23"/>
      <c r="Y19" s="22"/>
      <c r="Z19" s="22"/>
      <c r="AA19" s="22"/>
      <c r="AB19" s="22"/>
      <c r="AC19" s="22"/>
      <c r="AD19" s="23"/>
      <c r="AE19" s="22"/>
      <c r="AF19" s="22"/>
      <c r="AG19" s="22"/>
      <c r="AH19" s="23"/>
      <c r="AI19" s="22"/>
      <c r="AJ19" s="22"/>
      <c r="AK19" s="22"/>
      <c r="AL19" s="124">
        <v>0</v>
      </c>
      <c r="AM19" s="23"/>
      <c r="AN19" s="23"/>
      <c r="AO19" s="23"/>
      <c r="AP19" s="23"/>
      <c r="AQ19" s="9"/>
      <c r="AR19" s="9"/>
      <c r="AS19" s="9"/>
      <c r="AT19" s="9"/>
      <c r="AU19" s="9"/>
      <c r="AV19" s="9"/>
      <c r="AW19" s="9"/>
      <c r="AX19" s="9"/>
      <c r="AZ19" s="155">
        <f t="shared" si="10"/>
        <v>2000002</v>
      </c>
      <c r="BA19" s="155" t="str">
        <f t="shared" si="11"/>
        <v>DA SILVA MARC</v>
      </c>
      <c r="BB19" s="154" t="str">
        <f>U$7</f>
        <v>BTICK</v>
      </c>
      <c r="BC19" s="153">
        <f t="shared" ca="1" si="12"/>
        <v>7</v>
      </c>
    </row>
    <row r="20" spans="1:55">
      <c r="A20" s="18">
        <f t="shared" si="8"/>
        <v>43963</v>
      </c>
      <c r="B20" s="19">
        <v>10</v>
      </c>
      <c r="C20" s="19" t="s">
        <v>29</v>
      </c>
      <c r="D20" s="64" t="str">
        <f t="shared" si="22"/>
        <v/>
      </c>
      <c r="E20" s="64" t="str">
        <f t="shared" si="14"/>
        <v/>
      </c>
      <c r="F20" s="19">
        <v>3</v>
      </c>
      <c r="G20" s="54"/>
      <c r="H20" s="57" t="str">
        <f t="shared" si="23"/>
        <v/>
      </c>
      <c r="I20" s="56" t="str">
        <f t="shared" si="0"/>
        <v/>
      </c>
      <c r="J20" s="66" t="str">
        <f t="shared" si="13"/>
        <v/>
      </c>
      <c r="K20" s="69" t="str">
        <f t="shared" si="16"/>
        <v/>
      </c>
      <c r="L20" s="21" t="str">
        <f t="shared" si="17"/>
        <v/>
      </c>
      <c r="M20" s="21" t="str">
        <f t="shared" si="18"/>
        <v/>
      </c>
      <c r="N20" s="20" t="str">
        <f t="shared" si="19"/>
        <v/>
      </c>
      <c r="O20" s="21" t="str">
        <f t="shared" si="20"/>
        <v/>
      </c>
      <c r="P20" s="21" t="str">
        <f t="shared" si="21"/>
        <v/>
      </c>
      <c r="Q20" s="21">
        <f t="shared" si="1"/>
        <v>10</v>
      </c>
      <c r="R20" s="21">
        <f t="shared" si="2"/>
        <v>0</v>
      </c>
      <c r="S20" s="21">
        <f t="shared" si="3"/>
        <v>0</v>
      </c>
      <c r="T20" s="21">
        <f t="shared" si="4"/>
        <v>0</v>
      </c>
      <c r="U20" s="22">
        <f t="shared" si="5"/>
        <v>0</v>
      </c>
      <c r="V20" s="21">
        <f t="shared" si="6"/>
        <v>1</v>
      </c>
      <c r="W20" s="21">
        <f t="shared" si="7"/>
        <v>0</v>
      </c>
      <c r="X20" s="23"/>
      <c r="Y20" s="24"/>
      <c r="Z20" s="22"/>
      <c r="AA20" s="22"/>
      <c r="AB20" s="22"/>
      <c r="AC20" s="22"/>
      <c r="AD20" s="23"/>
      <c r="AE20" s="22"/>
      <c r="AF20" s="22"/>
      <c r="AG20" s="22"/>
      <c r="AH20" s="23"/>
      <c r="AI20" s="22"/>
      <c r="AJ20" s="22"/>
      <c r="AK20" s="22"/>
      <c r="AL20" s="124"/>
      <c r="AM20" s="23"/>
      <c r="AN20" s="23"/>
      <c r="AO20" s="23"/>
      <c r="AP20" s="23"/>
      <c r="AQ20" s="9"/>
      <c r="AR20" s="9"/>
      <c r="AS20" s="9"/>
      <c r="AT20" s="9"/>
      <c r="AU20" s="9"/>
      <c r="AV20" s="9"/>
      <c r="AW20" s="9"/>
      <c r="AX20" s="9"/>
      <c r="AZ20" s="155">
        <f t="shared" si="10"/>
        <v>2000002</v>
      </c>
      <c r="BA20" s="155" t="str">
        <f t="shared" si="11"/>
        <v>DA SILVA MARC</v>
      </c>
      <c r="BB20" s="154" t="str">
        <f>V$7</f>
        <v>BU490</v>
      </c>
      <c r="BC20" s="153">
        <f t="shared" ca="1" si="12"/>
        <v>2</v>
      </c>
    </row>
    <row r="21" spans="1:55" ht="15.75" customHeight="1">
      <c r="A21" s="18">
        <f t="shared" si="8"/>
        <v>43964</v>
      </c>
      <c r="B21" s="25">
        <v>0</v>
      </c>
      <c r="C21" s="19" t="s">
        <v>37</v>
      </c>
      <c r="D21" s="64" t="str">
        <f t="shared" si="22"/>
        <v/>
      </c>
      <c r="E21" s="64" t="str">
        <f t="shared" si="14"/>
        <v/>
      </c>
      <c r="F21" s="19"/>
      <c r="G21" s="54"/>
      <c r="H21" s="57" t="str">
        <f t="shared" si="23"/>
        <v/>
      </c>
      <c r="I21" s="56" t="str">
        <f t="shared" si="0"/>
        <v/>
      </c>
      <c r="J21" s="66" t="str">
        <f t="shared" si="13"/>
        <v/>
      </c>
      <c r="K21" s="69" t="str">
        <f t="shared" si="16"/>
        <v/>
      </c>
      <c r="L21" s="21" t="str">
        <f t="shared" si="17"/>
        <v/>
      </c>
      <c r="M21" s="21" t="str">
        <f t="shared" si="18"/>
        <v/>
      </c>
      <c r="N21" s="20" t="str">
        <f t="shared" si="19"/>
        <v/>
      </c>
      <c r="O21" s="21" t="str">
        <f t="shared" si="20"/>
        <v/>
      </c>
      <c r="P21" s="21" t="str">
        <f t="shared" si="21"/>
        <v/>
      </c>
      <c r="Q21" s="21">
        <f t="shared" si="1"/>
        <v>0</v>
      </c>
      <c r="R21" s="21">
        <f t="shared" si="2"/>
        <v>0</v>
      </c>
      <c r="S21" s="21">
        <f t="shared" si="3"/>
        <v>0</v>
      </c>
      <c r="T21" s="21">
        <f t="shared" si="4"/>
        <v>0</v>
      </c>
      <c r="U21" s="22">
        <f t="shared" si="5"/>
        <v>0</v>
      </c>
      <c r="V21" s="21">
        <f t="shared" si="6"/>
        <v>0</v>
      </c>
      <c r="W21" s="21">
        <f t="shared" si="7"/>
        <v>0</v>
      </c>
      <c r="X21" s="23"/>
      <c r="Y21" s="22"/>
      <c r="Z21" s="24"/>
      <c r="AA21" s="22"/>
      <c r="AB21" s="22"/>
      <c r="AC21" s="22"/>
      <c r="AD21" s="23"/>
      <c r="AE21" s="22"/>
      <c r="AF21" s="22"/>
      <c r="AG21" s="22"/>
      <c r="AH21" s="23"/>
      <c r="AI21" s="22"/>
      <c r="AJ21" s="22"/>
      <c r="AK21" s="22"/>
      <c r="AL21" s="124"/>
      <c r="AM21" s="23"/>
      <c r="AN21" s="23"/>
      <c r="AO21" s="23"/>
      <c r="AP21" s="23"/>
      <c r="AQ21" s="9"/>
      <c r="AR21" s="9"/>
      <c r="AS21" s="9"/>
      <c r="AT21" s="9"/>
      <c r="AU21" s="9"/>
      <c r="AV21" s="9"/>
      <c r="AW21" s="9"/>
      <c r="AX21" s="9"/>
      <c r="AZ21" s="155">
        <f t="shared" si="10"/>
        <v>2000002</v>
      </c>
      <c r="BA21" s="155" t="str">
        <f t="shared" si="11"/>
        <v>DA SILVA MARC</v>
      </c>
      <c r="BB21" s="154" t="str">
        <f>W$7</f>
        <v>NW828</v>
      </c>
      <c r="BC21" s="153">
        <f t="shared" ca="1" si="12"/>
        <v>8</v>
      </c>
    </row>
    <row r="22" spans="1:55" ht="15.75" customHeight="1">
      <c r="A22" s="18">
        <f t="shared" si="8"/>
        <v>43965</v>
      </c>
      <c r="B22" s="25">
        <v>4</v>
      </c>
      <c r="C22" s="19" t="s">
        <v>35</v>
      </c>
      <c r="D22" s="64" t="str">
        <f t="shared" si="22"/>
        <v/>
      </c>
      <c r="E22" s="64" t="str">
        <f t="shared" si="14"/>
        <v/>
      </c>
      <c r="F22" s="19"/>
      <c r="G22" s="54">
        <v>4</v>
      </c>
      <c r="H22" s="57" t="str">
        <f t="shared" si="23"/>
        <v/>
      </c>
      <c r="I22" s="56" t="str">
        <f t="shared" si="0"/>
        <v/>
      </c>
      <c r="J22" s="66" t="str">
        <f t="shared" si="13"/>
        <v/>
      </c>
      <c r="K22" s="69" t="str">
        <f t="shared" si="16"/>
        <v/>
      </c>
      <c r="L22" s="21" t="str">
        <f t="shared" si="17"/>
        <v/>
      </c>
      <c r="M22" s="21" t="str">
        <f t="shared" si="18"/>
        <v/>
      </c>
      <c r="N22" s="20" t="str">
        <f t="shared" si="19"/>
        <v/>
      </c>
      <c r="O22" s="21" t="str">
        <f t="shared" si="20"/>
        <v/>
      </c>
      <c r="P22" s="21" t="str">
        <f t="shared" si="21"/>
        <v/>
      </c>
      <c r="Q22" s="21">
        <f t="shared" si="1"/>
        <v>0</v>
      </c>
      <c r="R22" s="21">
        <f t="shared" si="2"/>
        <v>0</v>
      </c>
      <c r="S22" s="21">
        <f t="shared" si="3"/>
        <v>0</v>
      </c>
      <c r="T22" s="21">
        <f t="shared" si="4"/>
        <v>0</v>
      </c>
      <c r="U22" s="22">
        <f t="shared" si="5"/>
        <v>0</v>
      </c>
      <c r="V22" s="21">
        <f t="shared" si="6"/>
        <v>0</v>
      </c>
      <c r="W22" s="21">
        <f t="shared" si="7"/>
        <v>0</v>
      </c>
      <c r="X22" s="23"/>
      <c r="Y22" s="22"/>
      <c r="Z22" s="24"/>
      <c r="AA22" s="22"/>
      <c r="AB22" s="22"/>
      <c r="AC22" s="22"/>
      <c r="AD22" s="23"/>
      <c r="AE22" s="22"/>
      <c r="AF22" s="22"/>
      <c r="AG22" s="22"/>
      <c r="AH22" s="23"/>
      <c r="AI22" s="22"/>
      <c r="AJ22" s="22"/>
      <c r="AK22" s="22"/>
      <c r="AL22" s="124"/>
      <c r="AM22" s="23"/>
      <c r="AN22" s="23"/>
      <c r="AO22" s="23"/>
      <c r="AP22" s="23"/>
      <c r="AQ22" s="9"/>
      <c r="AR22" s="9"/>
      <c r="AS22" s="9"/>
      <c r="AT22" s="9"/>
      <c r="AU22" s="9"/>
      <c r="AV22" s="9"/>
      <c r="AW22" s="9"/>
      <c r="AX22" s="9"/>
      <c r="AZ22" s="155">
        <f t="shared" si="10"/>
        <v>2000002</v>
      </c>
      <c r="BA22" s="155" t="str">
        <f t="shared" si="11"/>
        <v>DA SILVA MARC</v>
      </c>
      <c r="BB22" s="154" t="str">
        <f>X$7</f>
        <v>BU494</v>
      </c>
      <c r="BC22" s="153">
        <f t="shared" ca="1" si="12"/>
        <v>0</v>
      </c>
    </row>
    <row r="23" spans="1:55" ht="15.75" customHeight="1">
      <c r="A23" s="18">
        <f t="shared" si="8"/>
        <v>43966</v>
      </c>
      <c r="B23" s="25">
        <v>0</v>
      </c>
      <c r="C23" s="19" t="s">
        <v>37</v>
      </c>
      <c r="D23" s="64" t="str">
        <f t="shared" si="22"/>
        <v/>
      </c>
      <c r="E23" s="64" t="str">
        <f t="shared" si="14"/>
        <v/>
      </c>
      <c r="F23" s="19"/>
      <c r="G23" s="54"/>
      <c r="H23" s="57" t="str">
        <f t="shared" si="23"/>
        <v/>
      </c>
      <c r="I23" s="56" t="str">
        <f t="shared" si="0"/>
        <v/>
      </c>
      <c r="J23" s="66" t="str">
        <f t="shared" si="13"/>
        <v/>
      </c>
      <c r="K23" s="69" t="str">
        <f t="shared" si="16"/>
        <v/>
      </c>
      <c r="L23" s="21" t="str">
        <f t="shared" si="17"/>
        <v/>
      </c>
      <c r="M23" s="21" t="str">
        <f t="shared" si="18"/>
        <v/>
      </c>
      <c r="N23" s="20" t="str">
        <f t="shared" si="19"/>
        <v/>
      </c>
      <c r="O23" s="21" t="str">
        <f>IF(WEEKDAY(A23,1)=1,IF(SUM(G17:G23)&gt;I23,I23-L23,IF(I23&gt;L23,MIN(SUM(G17:G23),I23-L23),0)),"")</f>
        <v/>
      </c>
      <c r="P23" s="21" t="str">
        <f>IF(WEEKDAY(A23,1)=1,IF(SUM(G17:G23)&gt;=J23-M23,J23-M23,""),"")</f>
        <v/>
      </c>
      <c r="Q23" s="21">
        <f t="shared" si="1"/>
        <v>0</v>
      </c>
      <c r="R23" s="21">
        <f t="shared" si="2"/>
        <v>0</v>
      </c>
      <c r="S23" s="21">
        <f t="shared" si="3"/>
        <v>0</v>
      </c>
      <c r="T23" s="21">
        <f t="shared" si="4"/>
        <v>0</v>
      </c>
      <c r="U23" s="22">
        <f t="shared" si="5"/>
        <v>0</v>
      </c>
      <c r="V23" s="21">
        <f t="shared" si="6"/>
        <v>0</v>
      </c>
      <c r="W23" s="21">
        <f t="shared" si="7"/>
        <v>0</v>
      </c>
      <c r="X23" s="23"/>
      <c r="Y23" s="22"/>
      <c r="Z23" s="24"/>
      <c r="AA23" s="22"/>
      <c r="AB23" s="22"/>
      <c r="AC23" s="22"/>
      <c r="AD23" s="23"/>
      <c r="AE23" s="22"/>
      <c r="AF23" s="22"/>
      <c r="AG23" s="22"/>
      <c r="AH23" s="23"/>
      <c r="AI23" s="22"/>
      <c r="AJ23" s="22"/>
      <c r="AK23" s="22"/>
      <c r="AL23" s="124"/>
      <c r="AM23" s="23"/>
      <c r="AN23" s="23"/>
      <c r="AO23" s="23"/>
      <c r="AP23" s="23"/>
      <c r="AQ23" s="9"/>
      <c r="AR23" s="9"/>
      <c r="AS23" s="9"/>
      <c r="AT23" s="9"/>
      <c r="AU23" s="9"/>
      <c r="AV23" s="9"/>
      <c r="AW23" s="9"/>
      <c r="AX23" s="9"/>
      <c r="AZ23" s="155">
        <f t="shared" si="10"/>
        <v>2000002</v>
      </c>
      <c r="BA23" s="155" t="str">
        <f t="shared" si="11"/>
        <v>DA SILVA MARC</v>
      </c>
      <c r="BB23" s="154" t="str">
        <f>Y$7</f>
        <v>BU493</v>
      </c>
      <c r="BC23" s="153">
        <f t="shared" ca="1" si="12"/>
        <v>0</v>
      </c>
    </row>
    <row r="24" spans="1:55" ht="15.75" customHeight="1">
      <c r="A24" s="18">
        <f t="shared" si="8"/>
        <v>43967</v>
      </c>
      <c r="B24" s="25">
        <v>10</v>
      </c>
      <c r="C24" s="19" t="s">
        <v>23</v>
      </c>
      <c r="D24" s="64" t="str">
        <f t="shared" si="22"/>
        <v/>
      </c>
      <c r="E24" s="64" t="str">
        <f t="shared" si="14"/>
        <v/>
      </c>
      <c r="F24" s="19"/>
      <c r="G24" s="54"/>
      <c r="H24" s="57" t="str">
        <f t="shared" si="23"/>
        <v/>
      </c>
      <c r="I24" s="56" t="str">
        <f t="shared" si="0"/>
        <v/>
      </c>
      <c r="J24" s="66" t="str">
        <f t="shared" si="13"/>
        <v/>
      </c>
      <c r="K24" s="69" t="str">
        <f t="shared" si="16"/>
        <v/>
      </c>
      <c r="L24" s="21" t="str">
        <f t="shared" si="17"/>
        <v/>
      </c>
      <c r="M24" s="21" t="str">
        <f t="shared" si="18"/>
        <v/>
      </c>
      <c r="N24" s="20" t="str">
        <f t="shared" si="19"/>
        <v/>
      </c>
      <c r="O24" s="21" t="str">
        <f t="shared" ref="O24:O39" si="24">IF(WEEKDAY(A24,1)=1,IF(SUM(G18:G24)&gt;I24,I24-L24,IF(I24&gt;L24,MIN(SUM(G18:G24),I24-L24),0)),"")</f>
        <v/>
      </c>
      <c r="P24" s="21" t="str">
        <f t="shared" si="21"/>
        <v/>
      </c>
      <c r="Q24" s="21">
        <f t="shared" si="1"/>
        <v>0</v>
      </c>
      <c r="R24" s="21">
        <f t="shared" si="2"/>
        <v>0</v>
      </c>
      <c r="S24" s="21">
        <f t="shared" si="3"/>
        <v>0</v>
      </c>
      <c r="T24" s="21">
        <f t="shared" si="4"/>
        <v>0</v>
      </c>
      <c r="U24" s="22">
        <f t="shared" si="5"/>
        <v>1</v>
      </c>
      <c r="V24" s="21">
        <f t="shared" si="6"/>
        <v>0</v>
      </c>
      <c r="W24" s="21">
        <f t="shared" si="7"/>
        <v>0</v>
      </c>
      <c r="X24" s="23"/>
      <c r="Y24" s="22"/>
      <c r="Z24" s="22"/>
      <c r="AA24" s="22"/>
      <c r="AB24" s="22"/>
      <c r="AC24" s="22"/>
      <c r="AD24" s="23"/>
      <c r="AE24" s="22"/>
      <c r="AF24" s="22"/>
      <c r="AG24" s="22"/>
      <c r="AH24" s="23"/>
      <c r="AI24" s="22"/>
      <c r="AJ24" s="22"/>
      <c r="AK24" s="22"/>
      <c r="AL24" s="124"/>
      <c r="AM24" s="25"/>
      <c r="AN24" s="23"/>
      <c r="AO24" s="25"/>
      <c r="AP24" s="23"/>
      <c r="AQ24" s="9"/>
      <c r="AR24" s="9"/>
      <c r="AS24" s="9"/>
      <c r="AT24" s="9"/>
      <c r="AU24" s="9"/>
      <c r="AV24" s="9"/>
      <c r="AW24" s="9"/>
      <c r="AX24" s="9"/>
      <c r="AZ24" s="155">
        <f t="shared" si="10"/>
        <v>2000002</v>
      </c>
      <c r="BA24" s="155" t="str">
        <f t="shared" si="11"/>
        <v>DA SILVA MARC</v>
      </c>
      <c r="BB24" s="154" t="str">
        <f>Z$7</f>
        <v>BU495</v>
      </c>
      <c r="BC24" s="153">
        <f t="shared" ca="1" si="12"/>
        <v>15</v>
      </c>
    </row>
    <row r="25" spans="1:55" ht="15.75" customHeight="1">
      <c r="A25" s="18">
        <f t="shared" si="8"/>
        <v>43968</v>
      </c>
      <c r="B25" s="25">
        <v>10</v>
      </c>
      <c r="C25" s="19" t="s">
        <v>23</v>
      </c>
      <c r="D25" s="64">
        <f t="shared" si="22"/>
        <v>9</v>
      </c>
      <c r="E25" s="64">
        <f t="shared" si="14"/>
        <v>10</v>
      </c>
      <c r="F25" s="19"/>
      <c r="G25" s="54"/>
      <c r="H25" s="57">
        <f t="shared" si="23"/>
        <v>1</v>
      </c>
      <c r="I25" s="56">
        <f t="shared" si="0"/>
        <v>8</v>
      </c>
      <c r="J25" s="66">
        <f t="shared" si="13"/>
        <v>1</v>
      </c>
      <c r="K25" s="69">
        <f t="shared" si="16"/>
        <v>1</v>
      </c>
      <c r="L25" s="21">
        <f t="shared" si="17"/>
        <v>5</v>
      </c>
      <c r="M25" s="21">
        <f t="shared" si="18"/>
        <v>0</v>
      </c>
      <c r="N25" s="20">
        <f t="shared" si="19"/>
        <v>0</v>
      </c>
      <c r="O25" s="21">
        <f t="shared" si="24"/>
        <v>3</v>
      </c>
      <c r="P25" s="21">
        <f t="shared" si="21"/>
        <v>1</v>
      </c>
      <c r="Q25" s="21">
        <f t="shared" si="1"/>
        <v>0</v>
      </c>
      <c r="R25" s="21">
        <f t="shared" si="2"/>
        <v>0</v>
      </c>
      <c r="S25" s="21">
        <f t="shared" si="3"/>
        <v>10</v>
      </c>
      <c r="T25" s="21">
        <f t="shared" si="4"/>
        <v>0</v>
      </c>
      <c r="U25" s="22">
        <f t="shared" si="5"/>
        <v>1</v>
      </c>
      <c r="V25" s="21">
        <f t="shared" si="6"/>
        <v>0</v>
      </c>
      <c r="W25" s="21">
        <f t="shared" si="7"/>
        <v>0</v>
      </c>
      <c r="X25" s="23"/>
      <c r="Y25" s="22"/>
      <c r="Z25" s="22"/>
      <c r="AA25" s="22"/>
      <c r="AB25" s="22"/>
      <c r="AC25" s="22"/>
      <c r="AD25" s="23"/>
      <c r="AE25" s="22"/>
      <c r="AF25" s="22"/>
      <c r="AG25" s="22"/>
      <c r="AH25" s="23"/>
      <c r="AI25" s="22"/>
      <c r="AJ25" s="22"/>
      <c r="AK25" s="22"/>
      <c r="AL25" s="124"/>
      <c r="AM25" s="25">
        <v>7</v>
      </c>
      <c r="AN25" s="25" t="s">
        <v>25</v>
      </c>
      <c r="AO25" s="25"/>
      <c r="AP25" s="25"/>
      <c r="AQ25" s="9"/>
      <c r="AR25" s="9"/>
      <c r="AS25" s="9"/>
      <c r="AT25" s="9"/>
      <c r="AU25" s="9"/>
      <c r="AV25" s="9"/>
      <c r="AW25" s="9"/>
      <c r="AX25" s="9"/>
      <c r="AZ25" s="155">
        <f t="shared" si="10"/>
        <v>2000002</v>
      </c>
      <c r="BA25" s="155" t="str">
        <f t="shared" si="11"/>
        <v>DA SILVA MARC</v>
      </c>
      <c r="BB25" s="154" t="str">
        <f>AA$7</f>
        <v>BU496</v>
      </c>
      <c r="BC25" s="153">
        <f t="shared" ca="1" si="12"/>
        <v>5</v>
      </c>
    </row>
    <row r="26" spans="1:55" ht="15.75" customHeight="1">
      <c r="A26" s="18">
        <f t="shared" si="8"/>
        <v>43969</v>
      </c>
      <c r="B26" s="19">
        <v>7</v>
      </c>
      <c r="C26" s="19" t="s">
        <v>23</v>
      </c>
      <c r="D26" s="64" t="str">
        <f t="shared" si="22"/>
        <v/>
      </c>
      <c r="E26" s="64" t="str">
        <f t="shared" si="14"/>
        <v/>
      </c>
      <c r="F26" s="19"/>
      <c r="G26" s="54"/>
      <c r="H26" s="57" t="str">
        <f t="shared" si="23"/>
        <v/>
      </c>
      <c r="I26" s="56" t="str">
        <f t="shared" si="0"/>
        <v/>
      </c>
      <c r="J26" s="66" t="str">
        <f t="shared" si="13"/>
        <v/>
      </c>
      <c r="K26" s="69" t="str">
        <f t="shared" si="16"/>
        <v/>
      </c>
      <c r="L26" s="21" t="str">
        <f t="shared" si="17"/>
        <v/>
      </c>
      <c r="M26" s="21" t="str">
        <f t="shared" si="18"/>
        <v/>
      </c>
      <c r="N26" s="20" t="str">
        <f t="shared" si="19"/>
        <v/>
      </c>
      <c r="O26" s="21" t="str">
        <f t="shared" si="24"/>
        <v/>
      </c>
      <c r="P26" s="21" t="str">
        <f>IF(WEEKDAY(A26,1)=1,IF(SUM(G20:G26)&gt;=J26-M26,J26-M26,IF(J26&gt;M26,SUM(G20:G26)-M26,0)),"")</f>
        <v/>
      </c>
      <c r="Q26" s="21">
        <f t="shared" si="1"/>
        <v>0</v>
      </c>
      <c r="R26" s="21">
        <f t="shared" si="2"/>
        <v>0</v>
      </c>
      <c r="S26" s="21">
        <f t="shared" si="3"/>
        <v>0</v>
      </c>
      <c r="T26" s="21">
        <f t="shared" si="4"/>
        <v>0</v>
      </c>
      <c r="U26" s="22">
        <f t="shared" si="5"/>
        <v>1</v>
      </c>
      <c r="V26" s="21">
        <f t="shared" si="6"/>
        <v>0</v>
      </c>
      <c r="W26" s="21">
        <f t="shared" si="7"/>
        <v>0</v>
      </c>
      <c r="X26" s="23"/>
      <c r="Y26" s="22"/>
      <c r="Z26" s="22"/>
      <c r="AA26" s="22"/>
      <c r="AB26" s="22"/>
      <c r="AC26" s="22"/>
      <c r="AD26" s="23"/>
      <c r="AE26" s="22"/>
      <c r="AF26" s="22"/>
      <c r="AG26" s="22"/>
      <c r="AH26" s="23"/>
      <c r="AI26" s="22"/>
      <c r="AJ26" s="22"/>
      <c r="AK26" s="22"/>
      <c r="AL26" s="124"/>
      <c r="AM26" s="23"/>
      <c r="AN26" s="23"/>
      <c r="AO26" s="23"/>
      <c r="AP26" s="23"/>
      <c r="AQ26" s="9"/>
      <c r="AR26" s="9"/>
      <c r="AS26" s="9"/>
      <c r="AT26" s="9"/>
      <c r="AU26" s="9"/>
      <c r="AV26" s="9"/>
      <c r="AW26" s="9"/>
      <c r="AX26" s="9"/>
      <c r="AZ26" s="155">
        <f t="shared" si="10"/>
        <v>2000002</v>
      </c>
      <c r="BA26" s="155" t="str">
        <f t="shared" si="11"/>
        <v>DA SILVA MARC</v>
      </c>
      <c r="BB26" s="154" t="str">
        <f>AB$7</f>
        <v>BU492</v>
      </c>
      <c r="BC26" s="153">
        <f t="shared" ca="1" si="12"/>
        <v>6</v>
      </c>
    </row>
    <row r="27" spans="1:55" ht="15.75" customHeight="1">
      <c r="A27" s="18">
        <f t="shared" si="8"/>
        <v>43970</v>
      </c>
      <c r="B27" s="19">
        <v>7</v>
      </c>
      <c r="C27" s="19" t="s">
        <v>23</v>
      </c>
      <c r="D27" s="64" t="str">
        <f t="shared" si="22"/>
        <v/>
      </c>
      <c r="E27" s="64" t="str">
        <f t="shared" si="14"/>
        <v/>
      </c>
      <c r="F27" s="19"/>
      <c r="G27" s="54"/>
      <c r="H27" s="57" t="str">
        <f t="shared" si="23"/>
        <v/>
      </c>
      <c r="I27" s="56" t="str">
        <f t="shared" si="0"/>
        <v/>
      </c>
      <c r="J27" s="66" t="str">
        <f t="shared" si="13"/>
        <v/>
      </c>
      <c r="K27" s="69" t="str">
        <f t="shared" si="16"/>
        <v/>
      </c>
      <c r="L27" s="21" t="str">
        <f t="shared" si="17"/>
        <v/>
      </c>
      <c r="M27" s="21" t="str">
        <f t="shared" si="18"/>
        <v/>
      </c>
      <c r="N27" s="20" t="str">
        <f t="shared" si="19"/>
        <v/>
      </c>
      <c r="O27" s="21" t="str">
        <f t="shared" si="24"/>
        <v/>
      </c>
      <c r="P27" s="21" t="str">
        <f t="shared" si="21"/>
        <v/>
      </c>
      <c r="Q27" s="21">
        <f t="shared" si="1"/>
        <v>0</v>
      </c>
      <c r="R27" s="21">
        <f t="shared" si="2"/>
        <v>0</v>
      </c>
      <c r="S27" s="21">
        <f t="shared" si="3"/>
        <v>0</v>
      </c>
      <c r="T27" s="21">
        <f t="shared" si="4"/>
        <v>0</v>
      </c>
      <c r="U27" s="22">
        <f t="shared" si="5"/>
        <v>1</v>
      </c>
      <c r="V27" s="21">
        <f t="shared" si="6"/>
        <v>0</v>
      </c>
      <c r="W27" s="21">
        <f t="shared" si="7"/>
        <v>0</v>
      </c>
      <c r="X27" s="23"/>
      <c r="Y27" s="24"/>
      <c r="Z27" s="22"/>
      <c r="AA27" s="22"/>
      <c r="AB27" s="22"/>
      <c r="AC27" s="22"/>
      <c r="AD27" s="23"/>
      <c r="AE27" s="22"/>
      <c r="AF27" s="22"/>
      <c r="AG27" s="22"/>
      <c r="AH27" s="23"/>
      <c r="AI27" s="22"/>
      <c r="AJ27" s="22"/>
      <c r="AK27" s="22"/>
      <c r="AL27" s="124"/>
      <c r="AM27" s="23"/>
      <c r="AN27" s="23"/>
      <c r="AO27" s="23"/>
      <c r="AP27" s="23"/>
      <c r="AQ27" s="9"/>
      <c r="AR27" s="9"/>
      <c r="AS27" s="9"/>
      <c r="AT27" s="9"/>
      <c r="AU27" s="9"/>
      <c r="AV27" s="9"/>
      <c r="AW27" s="9"/>
      <c r="AX27" s="9"/>
      <c r="AZ27" s="155">
        <f t="shared" si="10"/>
        <v>2000002</v>
      </c>
      <c r="BA27" s="155" t="str">
        <f t="shared" si="11"/>
        <v>DA SILVA MARC</v>
      </c>
      <c r="BB27" s="154" t="str">
        <f>AC$7</f>
        <v>BU497</v>
      </c>
      <c r="BC27" s="153">
        <f t="shared" ca="1" si="12"/>
        <v>2</v>
      </c>
    </row>
    <row r="28" spans="1:55" ht="15.75" customHeight="1">
      <c r="A28" s="18">
        <f t="shared" si="8"/>
        <v>43971</v>
      </c>
      <c r="B28" s="25">
        <v>0</v>
      </c>
      <c r="C28" s="19" t="s">
        <v>37</v>
      </c>
      <c r="D28" s="64" t="str">
        <f t="shared" si="22"/>
        <v/>
      </c>
      <c r="E28" s="64" t="str">
        <f t="shared" si="14"/>
        <v/>
      </c>
      <c r="F28" s="19"/>
      <c r="G28" s="54"/>
      <c r="H28" s="57" t="str">
        <f t="shared" si="23"/>
        <v/>
      </c>
      <c r="I28" s="56" t="str">
        <f t="shared" si="0"/>
        <v/>
      </c>
      <c r="J28" s="66" t="str">
        <f t="shared" si="13"/>
        <v/>
      </c>
      <c r="K28" s="69" t="str">
        <f t="shared" si="16"/>
        <v/>
      </c>
      <c r="L28" s="21" t="str">
        <f t="shared" si="17"/>
        <v/>
      </c>
      <c r="M28" s="21" t="str">
        <f t="shared" si="18"/>
        <v/>
      </c>
      <c r="N28" s="20" t="str">
        <f t="shared" si="19"/>
        <v/>
      </c>
      <c r="O28" s="21" t="str">
        <f t="shared" si="24"/>
        <v/>
      </c>
      <c r="P28" s="21" t="str">
        <f t="shared" si="21"/>
        <v/>
      </c>
      <c r="Q28" s="21">
        <f t="shared" si="1"/>
        <v>0</v>
      </c>
      <c r="R28" s="21">
        <f t="shared" si="2"/>
        <v>0</v>
      </c>
      <c r="S28" s="21">
        <f t="shared" si="3"/>
        <v>0</v>
      </c>
      <c r="T28" s="21">
        <f t="shared" si="4"/>
        <v>0</v>
      </c>
      <c r="U28" s="22">
        <f t="shared" si="5"/>
        <v>0</v>
      </c>
      <c r="V28" s="21">
        <f t="shared" si="6"/>
        <v>0</v>
      </c>
      <c r="W28" s="21">
        <f t="shared" si="7"/>
        <v>0</v>
      </c>
      <c r="X28" s="23"/>
      <c r="Y28" s="22"/>
      <c r="Z28" s="22"/>
      <c r="AA28" s="22"/>
      <c r="AB28" s="22"/>
      <c r="AC28" s="22"/>
      <c r="AD28" s="23"/>
      <c r="AE28" s="22"/>
      <c r="AF28" s="22"/>
      <c r="AG28" s="22"/>
      <c r="AH28" s="23"/>
      <c r="AI28" s="22"/>
      <c r="AJ28" s="22"/>
      <c r="AK28" s="22"/>
      <c r="AL28" s="124"/>
      <c r="AM28" s="23"/>
      <c r="AN28" s="23"/>
      <c r="AO28" s="23"/>
      <c r="AP28" s="23"/>
      <c r="AQ28" s="9"/>
      <c r="AR28" s="9"/>
      <c r="AS28" s="9"/>
      <c r="AT28" s="9"/>
      <c r="AU28" s="9"/>
      <c r="AV28" s="9"/>
      <c r="AW28" s="9"/>
      <c r="AX28" s="9"/>
      <c r="AZ28" s="155">
        <f t="shared" si="10"/>
        <v>2000002</v>
      </c>
      <c r="BA28" s="155" t="str">
        <f t="shared" si="11"/>
        <v>DA SILVA MARC</v>
      </c>
      <c r="BB28" s="154" t="str">
        <f>AD$7</f>
        <v>BU498</v>
      </c>
      <c r="BC28" s="153">
        <f t="shared" ca="1" si="12"/>
        <v>0</v>
      </c>
    </row>
    <row r="29" spans="1:55" ht="15.75" customHeight="1">
      <c r="A29" s="18">
        <f t="shared" si="8"/>
        <v>43972</v>
      </c>
      <c r="B29" s="25">
        <v>0</v>
      </c>
      <c r="C29" s="19" t="s">
        <v>37</v>
      </c>
      <c r="D29" s="64" t="str">
        <f t="shared" si="22"/>
        <v/>
      </c>
      <c r="E29" s="64" t="str">
        <f t="shared" si="14"/>
        <v/>
      </c>
      <c r="F29" s="19"/>
      <c r="G29" s="54"/>
      <c r="H29" s="57" t="str">
        <f t="shared" si="23"/>
        <v/>
      </c>
      <c r="I29" s="56" t="str">
        <f t="shared" si="0"/>
        <v/>
      </c>
      <c r="J29" s="66" t="str">
        <f t="shared" si="13"/>
        <v/>
      </c>
      <c r="K29" s="69" t="str">
        <f t="shared" si="16"/>
        <v/>
      </c>
      <c r="L29" s="21" t="str">
        <f t="shared" si="17"/>
        <v/>
      </c>
      <c r="M29" s="21" t="str">
        <f t="shared" si="18"/>
        <v/>
      </c>
      <c r="N29" s="20" t="str">
        <f t="shared" si="19"/>
        <v/>
      </c>
      <c r="O29" s="21" t="str">
        <f t="shared" si="24"/>
        <v/>
      </c>
      <c r="P29" s="21" t="str">
        <f t="shared" si="21"/>
        <v/>
      </c>
      <c r="Q29" s="21">
        <f t="shared" si="1"/>
        <v>0</v>
      </c>
      <c r="R29" s="21">
        <f t="shared" si="2"/>
        <v>0</v>
      </c>
      <c r="S29" s="21">
        <f t="shared" si="3"/>
        <v>0</v>
      </c>
      <c r="T29" s="21">
        <f t="shared" si="4"/>
        <v>0</v>
      </c>
      <c r="U29" s="22">
        <f t="shared" si="5"/>
        <v>0</v>
      </c>
      <c r="V29" s="21">
        <f t="shared" si="6"/>
        <v>0</v>
      </c>
      <c r="W29" s="21">
        <f t="shared" si="7"/>
        <v>0</v>
      </c>
      <c r="X29" s="23"/>
      <c r="Y29" s="22"/>
      <c r="Z29" s="22"/>
      <c r="AA29" s="22"/>
      <c r="AB29" s="22"/>
      <c r="AC29" s="22"/>
      <c r="AD29" s="23"/>
      <c r="AE29" s="22"/>
      <c r="AF29" s="22"/>
      <c r="AG29" s="22"/>
      <c r="AH29" s="23"/>
      <c r="AI29" s="22"/>
      <c r="AJ29" s="22"/>
      <c r="AK29" s="22"/>
      <c r="AL29" s="124"/>
      <c r="AM29" s="23"/>
      <c r="AN29" s="23"/>
      <c r="AO29" s="23"/>
      <c r="AP29" s="23"/>
      <c r="AQ29" s="9"/>
      <c r="AR29" s="9"/>
      <c r="AS29" s="9"/>
      <c r="AT29" s="9"/>
      <c r="AU29" s="9"/>
      <c r="AV29" s="9"/>
      <c r="AW29" s="9"/>
      <c r="AX29" s="9"/>
      <c r="AZ29" s="155">
        <f t="shared" si="10"/>
        <v>2000002</v>
      </c>
      <c r="BA29" s="155" t="str">
        <f t="shared" si="11"/>
        <v>DA SILVA MARC</v>
      </c>
      <c r="BB29" s="154" t="str">
        <f>AE$7</f>
        <v>BU457</v>
      </c>
      <c r="BC29" s="153">
        <f t="shared" ca="1" si="12"/>
        <v>1</v>
      </c>
    </row>
    <row r="30" spans="1:55" ht="15.75" customHeight="1">
      <c r="A30" s="18">
        <f t="shared" si="8"/>
        <v>43973</v>
      </c>
      <c r="B30" s="23">
        <v>10</v>
      </c>
      <c r="C30" s="19" t="s">
        <v>24</v>
      </c>
      <c r="D30" s="64" t="str">
        <f t="shared" si="22"/>
        <v/>
      </c>
      <c r="E30" s="64" t="str">
        <f t="shared" si="14"/>
        <v/>
      </c>
      <c r="F30" s="19"/>
      <c r="G30" s="54">
        <v>9</v>
      </c>
      <c r="H30" s="57" t="str">
        <f>IF(WEEKDAY(A30,1)=1,IF(SUM(F24:G30)&lt;D30,0,SUM(F24:G30)-D30),"")</f>
        <v/>
      </c>
      <c r="I30" s="56" t="str">
        <f t="shared" si="0"/>
        <v/>
      </c>
      <c r="J30" s="66" t="str">
        <f t="shared" si="13"/>
        <v/>
      </c>
      <c r="K30" s="69" t="str">
        <f t="shared" si="16"/>
        <v/>
      </c>
      <c r="L30" s="21" t="str">
        <f t="shared" si="17"/>
        <v/>
      </c>
      <c r="M30" s="21" t="str">
        <f t="shared" si="18"/>
        <v/>
      </c>
      <c r="N30" s="20" t="str">
        <f t="shared" si="19"/>
        <v/>
      </c>
      <c r="O30" s="21" t="str">
        <f t="shared" si="24"/>
        <v/>
      </c>
      <c r="P30" s="21" t="str">
        <f t="shared" si="21"/>
        <v/>
      </c>
      <c r="Q30" s="21">
        <f t="shared" si="1"/>
        <v>0</v>
      </c>
      <c r="R30" s="21">
        <f t="shared" si="2"/>
        <v>0</v>
      </c>
      <c r="S30" s="21">
        <f t="shared" si="3"/>
        <v>0</v>
      </c>
      <c r="T30" s="21">
        <f t="shared" si="4"/>
        <v>0</v>
      </c>
      <c r="U30" s="22">
        <f t="shared" si="5"/>
        <v>0</v>
      </c>
      <c r="V30" s="21">
        <f t="shared" si="6"/>
        <v>0</v>
      </c>
      <c r="W30" s="21">
        <f t="shared" si="7"/>
        <v>1</v>
      </c>
      <c r="X30" s="23"/>
      <c r="Y30" s="22"/>
      <c r="Z30" s="22"/>
      <c r="AA30" s="22"/>
      <c r="AB30" s="22"/>
      <c r="AC30" s="22"/>
      <c r="AD30" s="23"/>
      <c r="AE30" s="22"/>
      <c r="AF30" s="22"/>
      <c r="AG30" s="22"/>
      <c r="AH30" s="23"/>
      <c r="AI30" s="22"/>
      <c r="AJ30" s="22"/>
      <c r="AK30" s="22"/>
      <c r="AL30" s="124"/>
      <c r="AM30" s="23"/>
      <c r="AN30" s="23"/>
      <c r="AO30" s="23"/>
      <c r="AP30" s="23"/>
      <c r="AQ30" s="9"/>
      <c r="AR30" s="9"/>
      <c r="AS30" s="9"/>
      <c r="AT30" s="9"/>
      <c r="AU30" s="9"/>
      <c r="AV30" s="9"/>
      <c r="AW30" s="9"/>
      <c r="AX30" s="9"/>
      <c r="AZ30" s="155">
        <f t="shared" si="10"/>
        <v>2000002</v>
      </c>
      <c r="BA30" s="155" t="str">
        <f t="shared" si="11"/>
        <v>DA SILVA MARC</v>
      </c>
      <c r="BB30" s="154" t="str">
        <f>AF$7</f>
        <v>BU451</v>
      </c>
      <c r="BC30" s="153">
        <f t="shared" ca="1" si="12"/>
        <v>1</v>
      </c>
    </row>
    <row r="31" spans="1:55" ht="15.75" customHeight="1">
      <c r="A31" s="18">
        <f t="shared" si="8"/>
        <v>43974</v>
      </c>
      <c r="B31" s="23">
        <v>10</v>
      </c>
      <c r="C31" s="19" t="s">
        <v>24</v>
      </c>
      <c r="D31" s="64" t="str">
        <f t="shared" si="22"/>
        <v/>
      </c>
      <c r="E31" s="64" t="str">
        <f t="shared" si="14"/>
        <v/>
      </c>
      <c r="F31" s="19"/>
      <c r="G31" s="54"/>
      <c r="H31" s="57" t="str">
        <f t="shared" si="23"/>
        <v/>
      </c>
      <c r="I31" s="56" t="str">
        <f t="shared" si="0"/>
        <v/>
      </c>
      <c r="J31" s="66" t="str">
        <f t="shared" si="13"/>
        <v/>
      </c>
      <c r="K31" s="69" t="str">
        <f t="shared" si="16"/>
        <v/>
      </c>
      <c r="L31" s="21" t="str">
        <f t="shared" si="17"/>
        <v/>
      </c>
      <c r="M31" s="21" t="str">
        <f t="shared" si="18"/>
        <v/>
      </c>
      <c r="N31" s="20" t="str">
        <f t="shared" si="19"/>
        <v/>
      </c>
      <c r="O31" s="21" t="str">
        <f t="shared" si="24"/>
        <v/>
      </c>
      <c r="P31" s="21" t="str">
        <f t="shared" si="21"/>
        <v/>
      </c>
      <c r="Q31" s="21">
        <f t="shared" si="1"/>
        <v>0</v>
      </c>
      <c r="R31" s="21">
        <f t="shared" si="2"/>
        <v>0</v>
      </c>
      <c r="S31" s="21">
        <f t="shared" si="3"/>
        <v>0</v>
      </c>
      <c r="T31" s="21">
        <f t="shared" si="4"/>
        <v>0</v>
      </c>
      <c r="U31" s="22">
        <f t="shared" si="5"/>
        <v>0</v>
      </c>
      <c r="V31" s="21">
        <f t="shared" si="6"/>
        <v>0</v>
      </c>
      <c r="W31" s="21">
        <f t="shared" si="7"/>
        <v>1</v>
      </c>
      <c r="X31" s="23"/>
      <c r="Y31" s="22"/>
      <c r="Z31" s="22"/>
      <c r="AA31" s="22"/>
      <c r="AB31" s="22"/>
      <c r="AC31" s="22"/>
      <c r="AD31" s="23"/>
      <c r="AE31" s="22"/>
      <c r="AF31" s="22"/>
      <c r="AG31" s="22"/>
      <c r="AH31" s="23"/>
      <c r="AI31" s="22"/>
      <c r="AJ31" s="22"/>
      <c r="AK31" s="22"/>
      <c r="AL31" s="124"/>
      <c r="AM31" s="23"/>
      <c r="AN31" s="25"/>
      <c r="AO31" s="23"/>
      <c r="AP31" s="25"/>
      <c r="AQ31" s="9"/>
      <c r="AR31" s="9"/>
      <c r="AS31" s="9"/>
      <c r="AT31" s="9"/>
      <c r="AU31" s="9"/>
      <c r="AV31" s="9"/>
      <c r="AW31" s="9"/>
      <c r="AX31" s="9"/>
      <c r="AZ31" s="155">
        <f t="shared" si="10"/>
        <v>2000002</v>
      </c>
      <c r="BA31" s="155" t="str">
        <f t="shared" si="11"/>
        <v>DA SILVA MARC</v>
      </c>
      <c r="BB31" s="154" t="str">
        <f>AG$7</f>
        <v>BU459</v>
      </c>
      <c r="BC31" s="153">
        <f t="shared" ca="1" si="12"/>
        <v>1</v>
      </c>
    </row>
    <row r="32" spans="1:55" ht="15.75" customHeight="1">
      <c r="A32" s="18">
        <f t="shared" si="8"/>
        <v>43975</v>
      </c>
      <c r="B32" s="23">
        <v>10</v>
      </c>
      <c r="C32" s="19" t="s">
        <v>24</v>
      </c>
      <c r="D32" s="64">
        <f t="shared" si="22"/>
        <v>9</v>
      </c>
      <c r="E32" s="64">
        <f t="shared" si="14"/>
        <v>9</v>
      </c>
      <c r="F32" s="19"/>
      <c r="G32" s="54"/>
      <c r="H32" s="57">
        <f t="shared" si="23"/>
        <v>0</v>
      </c>
      <c r="I32" s="56">
        <f t="shared" si="0"/>
        <v>8</v>
      </c>
      <c r="J32" s="66">
        <f t="shared" si="13"/>
        <v>1</v>
      </c>
      <c r="K32" s="69">
        <f t="shared" si="16"/>
        <v>0</v>
      </c>
      <c r="L32" s="21">
        <f t="shared" si="17"/>
        <v>0</v>
      </c>
      <c r="M32" s="21">
        <f t="shared" si="18"/>
        <v>0</v>
      </c>
      <c r="N32" s="20">
        <f t="shared" si="19"/>
        <v>0</v>
      </c>
      <c r="O32" s="21">
        <f t="shared" si="24"/>
        <v>8</v>
      </c>
      <c r="P32" s="21">
        <f t="shared" si="21"/>
        <v>1</v>
      </c>
      <c r="Q32" s="21">
        <f t="shared" si="1"/>
        <v>0</v>
      </c>
      <c r="R32" s="21">
        <f t="shared" si="2"/>
        <v>0</v>
      </c>
      <c r="S32" s="21">
        <f t="shared" si="3"/>
        <v>10</v>
      </c>
      <c r="T32" s="21">
        <f t="shared" si="4"/>
        <v>0</v>
      </c>
      <c r="U32" s="22">
        <f t="shared" si="5"/>
        <v>0</v>
      </c>
      <c r="V32" s="21">
        <f t="shared" si="6"/>
        <v>0</v>
      </c>
      <c r="W32" s="21">
        <f t="shared" si="7"/>
        <v>1</v>
      </c>
      <c r="X32" s="23"/>
      <c r="Y32" s="22"/>
      <c r="Z32" s="22"/>
      <c r="AA32" s="22"/>
      <c r="AB32" s="22"/>
      <c r="AC32" s="22"/>
      <c r="AD32" s="23"/>
      <c r="AE32" s="22"/>
      <c r="AF32" s="22"/>
      <c r="AG32" s="22"/>
      <c r="AH32" s="23"/>
      <c r="AI32" s="22"/>
      <c r="AJ32" s="22"/>
      <c r="AK32" s="22"/>
      <c r="AL32" s="124"/>
      <c r="AM32" s="23"/>
      <c r="AN32" s="23"/>
      <c r="AO32" s="23"/>
      <c r="AP32" s="23"/>
      <c r="AQ32" s="9"/>
      <c r="AR32" s="9"/>
      <c r="AS32" s="9"/>
      <c r="AT32" s="9"/>
      <c r="AU32" s="9"/>
      <c r="AV32" s="9"/>
      <c r="AW32" s="9"/>
      <c r="AX32" s="9"/>
      <c r="AZ32" s="155">
        <f t="shared" si="10"/>
        <v>2000002</v>
      </c>
      <c r="BA32" s="155" t="str">
        <f t="shared" si="11"/>
        <v>DA SILVA MARC</v>
      </c>
      <c r="BB32" s="154" t="str">
        <f>AH$7</f>
        <v>BU461</v>
      </c>
      <c r="BC32" s="153">
        <f t="shared" ca="1" si="12"/>
        <v>0</v>
      </c>
    </row>
    <row r="33" spans="1:55" ht="15.75" customHeight="1">
      <c r="A33" s="18">
        <f t="shared" si="8"/>
        <v>43976</v>
      </c>
      <c r="B33" s="19">
        <v>0</v>
      </c>
      <c r="C33" s="19" t="s">
        <v>58</v>
      </c>
      <c r="D33" s="64" t="str">
        <f t="shared" si="22"/>
        <v/>
      </c>
      <c r="E33" s="64" t="str">
        <f t="shared" si="14"/>
        <v/>
      </c>
      <c r="F33" s="19"/>
      <c r="G33" s="54"/>
      <c r="H33" s="57" t="str">
        <f t="shared" si="23"/>
        <v/>
      </c>
      <c r="I33" s="56" t="str">
        <f t="shared" si="0"/>
        <v/>
      </c>
      <c r="J33" s="66" t="str">
        <f t="shared" si="13"/>
        <v/>
      </c>
      <c r="K33" s="69" t="str">
        <f t="shared" si="16"/>
        <v/>
      </c>
      <c r="L33" s="21" t="str">
        <f t="shared" si="17"/>
        <v/>
      </c>
      <c r="M33" s="21" t="str">
        <f t="shared" si="18"/>
        <v/>
      </c>
      <c r="N33" s="20" t="str">
        <f t="shared" si="19"/>
        <v/>
      </c>
      <c r="O33" s="21" t="str">
        <f t="shared" si="24"/>
        <v/>
      </c>
      <c r="P33" s="21" t="str">
        <f t="shared" si="21"/>
        <v/>
      </c>
      <c r="Q33" s="21">
        <f t="shared" si="1"/>
        <v>0</v>
      </c>
      <c r="R33" s="21">
        <f t="shared" si="2"/>
        <v>0</v>
      </c>
      <c r="S33" s="21">
        <f t="shared" si="3"/>
        <v>0</v>
      </c>
      <c r="T33" s="21">
        <f t="shared" si="4"/>
        <v>0</v>
      </c>
      <c r="U33" s="22">
        <f t="shared" si="5"/>
        <v>0</v>
      </c>
      <c r="V33" s="21">
        <f t="shared" si="6"/>
        <v>0</v>
      </c>
      <c r="W33" s="21">
        <f t="shared" si="7"/>
        <v>0</v>
      </c>
      <c r="X33" s="23"/>
      <c r="Y33" s="22"/>
      <c r="Z33" s="22"/>
      <c r="AA33" s="22"/>
      <c r="AB33" s="22"/>
      <c r="AC33" s="22"/>
      <c r="AD33" s="23"/>
      <c r="AE33" s="22"/>
      <c r="AF33" s="22"/>
      <c r="AG33" s="22"/>
      <c r="AH33" s="23"/>
      <c r="AI33" s="22"/>
      <c r="AJ33" s="22"/>
      <c r="AK33" s="22"/>
      <c r="AL33" s="124"/>
      <c r="AM33" s="23"/>
      <c r="AN33" s="23"/>
      <c r="AO33" s="23"/>
      <c r="AP33" s="23"/>
      <c r="AQ33" s="9"/>
      <c r="AR33" s="9"/>
      <c r="AS33" s="9"/>
      <c r="AT33" s="9"/>
      <c r="AU33" s="9"/>
      <c r="AV33" s="9"/>
      <c r="AW33" s="9"/>
      <c r="AX33" s="9"/>
      <c r="AZ33" s="155">
        <f t="shared" si="10"/>
        <v>2000002</v>
      </c>
      <c r="BA33" s="155" t="str">
        <f t="shared" si="11"/>
        <v>DA SILVA MARC</v>
      </c>
      <c r="BB33" s="154" t="str">
        <f>AI$7</f>
        <v>BU463</v>
      </c>
      <c r="BC33" s="153">
        <f t="shared" ca="1" si="12"/>
        <v>1</v>
      </c>
    </row>
    <row r="34" spans="1:55" ht="15.75" customHeight="1">
      <c r="A34" s="18">
        <f t="shared" si="8"/>
        <v>43977</v>
      </c>
      <c r="B34" s="19">
        <v>10</v>
      </c>
      <c r="C34" s="19" t="s">
        <v>24</v>
      </c>
      <c r="D34" s="64" t="str">
        <f t="shared" si="22"/>
        <v/>
      </c>
      <c r="E34" s="64" t="str">
        <f t="shared" si="14"/>
        <v/>
      </c>
      <c r="F34" s="19"/>
      <c r="G34" s="54"/>
      <c r="H34" s="57" t="str">
        <f t="shared" si="23"/>
        <v/>
      </c>
      <c r="I34" s="56" t="str">
        <f t="shared" si="0"/>
        <v/>
      </c>
      <c r="J34" s="66" t="str">
        <f t="shared" si="13"/>
        <v/>
      </c>
      <c r="K34" s="69" t="str">
        <f t="shared" si="16"/>
        <v/>
      </c>
      <c r="L34" s="21" t="str">
        <f t="shared" si="17"/>
        <v/>
      </c>
      <c r="M34" s="21" t="str">
        <f t="shared" si="18"/>
        <v/>
      </c>
      <c r="N34" s="20" t="str">
        <f t="shared" si="19"/>
        <v/>
      </c>
      <c r="O34" s="21" t="str">
        <f t="shared" si="24"/>
        <v/>
      </c>
      <c r="P34" s="21" t="str">
        <f t="shared" si="21"/>
        <v/>
      </c>
      <c r="Q34" s="21">
        <f t="shared" si="1"/>
        <v>0</v>
      </c>
      <c r="R34" s="21">
        <f t="shared" si="2"/>
        <v>0</v>
      </c>
      <c r="S34" s="21">
        <f t="shared" si="3"/>
        <v>0</v>
      </c>
      <c r="T34" s="21">
        <f t="shared" si="4"/>
        <v>0</v>
      </c>
      <c r="U34" s="22">
        <f t="shared" si="5"/>
        <v>0</v>
      </c>
      <c r="V34" s="21">
        <f t="shared" si="6"/>
        <v>0</v>
      </c>
      <c r="W34" s="21">
        <f t="shared" si="7"/>
        <v>1</v>
      </c>
      <c r="X34" s="23"/>
      <c r="Y34" s="22"/>
      <c r="Z34" s="22"/>
      <c r="AA34" s="22"/>
      <c r="AB34" s="22"/>
      <c r="AC34" s="22"/>
      <c r="AD34" s="23"/>
      <c r="AE34" s="22"/>
      <c r="AF34" s="22"/>
      <c r="AG34" s="22"/>
      <c r="AH34" s="23"/>
      <c r="AI34" s="22"/>
      <c r="AJ34" s="22"/>
      <c r="AK34" s="22"/>
      <c r="AL34" s="124"/>
      <c r="AM34" s="23"/>
      <c r="AN34" s="23"/>
      <c r="AO34" s="23"/>
      <c r="AP34" s="23"/>
      <c r="AQ34" s="9"/>
      <c r="AR34" s="9"/>
      <c r="AS34" s="9"/>
      <c r="AT34" s="9"/>
      <c r="AU34" s="9"/>
      <c r="AV34" s="9"/>
      <c r="AW34" s="9"/>
      <c r="AX34" s="9"/>
      <c r="AZ34" s="155">
        <f t="shared" si="10"/>
        <v>2000002</v>
      </c>
      <c r="BA34" s="155" t="str">
        <f t="shared" si="11"/>
        <v>DA SILVA MARC</v>
      </c>
      <c r="BB34" s="154" t="str">
        <f>AJ$7</f>
        <v>BU453</v>
      </c>
      <c r="BC34" s="153">
        <f t="shared" ca="1" si="12"/>
        <v>0</v>
      </c>
    </row>
    <row r="35" spans="1:55" ht="15.75" customHeight="1">
      <c r="A35" s="18">
        <f t="shared" si="8"/>
        <v>43978</v>
      </c>
      <c r="B35" s="25">
        <v>10</v>
      </c>
      <c r="C35" s="19" t="s">
        <v>24</v>
      </c>
      <c r="D35" s="64" t="str">
        <f t="shared" si="22"/>
        <v/>
      </c>
      <c r="E35" s="64" t="str">
        <f t="shared" si="14"/>
        <v/>
      </c>
      <c r="F35" s="19"/>
      <c r="G35" s="54"/>
      <c r="H35" s="57" t="str">
        <f>IF(WEEKDAY(A35,1)=1,IF(SUM(F29:G35)&lt;D35,0,SUM(F29:G35)-D35),"")</f>
        <v/>
      </c>
      <c r="I35" s="56" t="str">
        <f t="shared" si="0"/>
        <v/>
      </c>
      <c r="J35" s="66" t="str">
        <f>IF(WEEKDAY(A35,1)=1,IF(AND(D35&gt;8,E35&gt;8),D35-8,0),"")</f>
        <v/>
      </c>
      <c r="K35" s="69" t="str">
        <f t="shared" si="16"/>
        <v/>
      </c>
      <c r="L35" s="21" t="str">
        <f t="shared" si="17"/>
        <v/>
      </c>
      <c r="M35" s="21" t="str">
        <f t="shared" si="18"/>
        <v/>
      </c>
      <c r="N35" s="20" t="str">
        <f t="shared" si="19"/>
        <v/>
      </c>
      <c r="O35" s="21" t="str">
        <f t="shared" si="24"/>
        <v/>
      </c>
      <c r="P35" s="21" t="str">
        <f>IF(WEEKDAY(A35,1)=1,IF(SUM(G29:G35)&gt;=J35-M35,J35-M35,""),"")</f>
        <v/>
      </c>
      <c r="Q35" s="21">
        <f t="shared" si="1"/>
        <v>0</v>
      </c>
      <c r="R35" s="21">
        <f t="shared" si="2"/>
        <v>0</v>
      </c>
      <c r="S35" s="21">
        <f t="shared" si="3"/>
        <v>0</v>
      </c>
      <c r="T35" s="21">
        <f t="shared" si="4"/>
        <v>0</v>
      </c>
      <c r="U35" s="22">
        <f t="shared" si="5"/>
        <v>0</v>
      </c>
      <c r="V35" s="21">
        <f t="shared" si="6"/>
        <v>0</v>
      </c>
      <c r="W35" s="21">
        <f t="shared" si="7"/>
        <v>1</v>
      </c>
      <c r="X35" s="23"/>
      <c r="Y35" s="22"/>
      <c r="Z35" s="22"/>
      <c r="AA35" s="22"/>
      <c r="AB35" s="22"/>
      <c r="AC35" s="22"/>
      <c r="AD35" s="23"/>
      <c r="AE35" s="22"/>
      <c r="AF35" s="22"/>
      <c r="AG35" s="22"/>
      <c r="AH35" s="23"/>
      <c r="AI35" s="22"/>
      <c r="AJ35" s="22"/>
      <c r="AK35" s="22"/>
      <c r="AL35" s="124"/>
      <c r="AM35" s="23"/>
      <c r="AN35" s="23"/>
      <c r="AO35" s="23"/>
      <c r="AP35" s="23"/>
      <c r="AQ35" s="9"/>
      <c r="AR35" s="9"/>
      <c r="AS35" s="9"/>
      <c r="AT35" s="9"/>
      <c r="AU35" s="9"/>
      <c r="AV35" s="9"/>
      <c r="AW35" s="9"/>
      <c r="AX35" s="9"/>
      <c r="AZ35" s="155">
        <f t="shared" si="10"/>
        <v>2000002</v>
      </c>
      <c r="BA35" s="155" t="str">
        <f t="shared" si="11"/>
        <v>DA SILVA MARC</v>
      </c>
      <c r="BB35" s="154" t="str">
        <f>AK$7</f>
        <v>BU455</v>
      </c>
      <c r="BC35" s="153">
        <f t="shared" ca="1" si="12"/>
        <v>0</v>
      </c>
    </row>
    <row r="36" spans="1:55" ht="15.75" customHeight="1">
      <c r="A36" s="18">
        <f t="shared" si="8"/>
        <v>43979</v>
      </c>
      <c r="B36" s="25">
        <v>0</v>
      </c>
      <c r="C36" s="19" t="s">
        <v>37</v>
      </c>
      <c r="D36" s="64" t="str">
        <f t="shared" si="22"/>
        <v/>
      </c>
      <c r="E36" s="64" t="str">
        <f t="shared" si="14"/>
        <v/>
      </c>
      <c r="F36" s="19"/>
      <c r="G36" s="54"/>
      <c r="H36" s="57" t="str">
        <f t="shared" si="23"/>
        <v/>
      </c>
      <c r="I36" s="56" t="str">
        <f t="shared" si="0"/>
        <v/>
      </c>
      <c r="J36" s="66" t="str">
        <f t="shared" si="13"/>
        <v/>
      </c>
      <c r="K36" s="69" t="str">
        <f t="shared" si="16"/>
        <v/>
      </c>
      <c r="L36" s="21" t="str">
        <f t="shared" si="17"/>
        <v/>
      </c>
      <c r="M36" s="21" t="str">
        <f t="shared" si="18"/>
        <v/>
      </c>
      <c r="N36" s="20" t="str">
        <f t="shared" si="19"/>
        <v/>
      </c>
      <c r="O36" s="21" t="str">
        <f t="shared" si="24"/>
        <v/>
      </c>
      <c r="P36" s="21" t="str">
        <f t="shared" si="21"/>
        <v/>
      </c>
      <c r="Q36" s="21">
        <f t="shared" si="1"/>
        <v>0</v>
      </c>
      <c r="R36" s="21">
        <f t="shared" si="2"/>
        <v>0</v>
      </c>
      <c r="S36" s="21">
        <f t="shared" si="3"/>
        <v>0</v>
      </c>
      <c r="T36" s="21">
        <f t="shared" si="4"/>
        <v>0</v>
      </c>
      <c r="U36" s="22">
        <f t="shared" si="5"/>
        <v>0</v>
      </c>
      <c r="V36" s="21">
        <f t="shared" si="6"/>
        <v>0</v>
      </c>
      <c r="W36" s="21">
        <f t="shared" si="7"/>
        <v>0</v>
      </c>
      <c r="X36" s="23"/>
      <c r="Y36" s="22"/>
      <c r="Z36" s="22"/>
      <c r="AA36" s="22"/>
      <c r="AB36" s="22"/>
      <c r="AC36" s="22"/>
      <c r="AD36" s="23"/>
      <c r="AE36" s="22"/>
      <c r="AF36" s="22"/>
      <c r="AG36" s="22"/>
      <c r="AH36" s="23"/>
      <c r="AI36" s="22"/>
      <c r="AJ36" s="22"/>
      <c r="AK36" s="22"/>
      <c r="AL36" s="124"/>
      <c r="AM36" s="23"/>
      <c r="AN36" s="23"/>
      <c r="AO36" s="23"/>
      <c r="AP36" s="23"/>
      <c r="AQ36" s="9"/>
      <c r="AR36" s="9"/>
      <c r="AS36" s="9"/>
      <c r="AT36" s="9"/>
      <c r="AU36" s="9"/>
      <c r="AV36" s="9"/>
      <c r="AW36" s="9"/>
      <c r="AX36" s="9"/>
      <c r="AZ36" s="155"/>
      <c r="BA36" s="155"/>
      <c r="BB36" s="154"/>
      <c r="BC36" s="153"/>
    </row>
    <row r="37" spans="1:55" ht="15.75" customHeight="1">
      <c r="A37" s="18">
        <f t="shared" ref="A37:A39" si="25">IF(($A36+1)&gt;EOMONTH($A36,0),"",IF(A36="","",A36+1))</f>
        <v>43980</v>
      </c>
      <c r="B37" s="25">
        <v>7</v>
      </c>
      <c r="C37" s="19" t="s">
        <v>39</v>
      </c>
      <c r="D37" s="64" t="str">
        <f t="shared" si="22"/>
        <v/>
      </c>
      <c r="E37" s="64" t="str">
        <f t="shared" si="14"/>
        <v/>
      </c>
      <c r="F37" s="19"/>
      <c r="G37" s="54"/>
      <c r="H37" s="57" t="str">
        <f>IF(WEEKDAY(A37,1)=1,IF(SUM(F31:G37)&lt;D37,0,SUM(F31:G37)-D37),"")</f>
        <v/>
      </c>
      <c r="I37" s="56" t="str">
        <f>IF(WEEKDAY(A37,1)=1,IF(AND(E37&lt;&gt;"",E37&gt;=D37),IF(D37&gt;8,8,D37),0),"")</f>
        <v/>
      </c>
      <c r="J37" s="66" t="str">
        <f t="shared" si="13"/>
        <v/>
      </c>
      <c r="K37" s="69" t="str">
        <f t="shared" si="16"/>
        <v/>
      </c>
      <c r="L37" s="21" t="str">
        <f t="shared" si="17"/>
        <v/>
      </c>
      <c r="M37" s="21" t="str">
        <f t="shared" si="18"/>
        <v/>
      </c>
      <c r="N37" s="20" t="str">
        <f t="shared" si="19"/>
        <v/>
      </c>
      <c r="O37" s="21" t="str">
        <f>IF(WEEKDAY(A37,1)=1,IF(SUM(G31:G37)&gt;I37,I37-L37,IF(I37&gt;L37,MIN(SUM(G31:G37),I37-L37),0)),"")</f>
        <v/>
      </c>
      <c r="P37" s="21" t="str">
        <f t="shared" si="21"/>
        <v/>
      </c>
      <c r="Q37" s="21">
        <f t="shared" si="1"/>
        <v>0</v>
      </c>
      <c r="R37" s="21">
        <f t="shared" si="2"/>
        <v>0</v>
      </c>
      <c r="S37" s="21">
        <f t="shared" si="3"/>
        <v>0</v>
      </c>
      <c r="T37" s="21">
        <f t="shared" si="4"/>
        <v>0</v>
      </c>
      <c r="U37" s="22">
        <f t="shared" si="5"/>
        <v>0</v>
      </c>
      <c r="V37" s="21">
        <f t="shared" si="6"/>
        <v>0</v>
      </c>
      <c r="W37" s="21">
        <f t="shared" si="7"/>
        <v>0</v>
      </c>
      <c r="X37" s="23"/>
      <c r="Y37" s="22"/>
      <c r="Z37" s="22"/>
      <c r="AA37" s="22"/>
      <c r="AB37" s="22"/>
      <c r="AC37" s="22"/>
      <c r="AD37" s="23"/>
      <c r="AE37" s="22"/>
      <c r="AF37" s="22"/>
      <c r="AG37" s="22"/>
      <c r="AH37" s="23"/>
      <c r="AI37" s="22"/>
      <c r="AJ37" s="22"/>
      <c r="AK37" s="22"/>
      <c r="AL37" s="124"/>
      <c r="AM37" s="23"/>
      <c r="AN37" s="23"/>
      <c r="AO37" s="23"/>
      <c r="AP37" s="23"/>
      <c r="AQ37" s="9"/>
      <c r="AR37" s="9"/>
      <c r="AS37" s="9"/>
      <c r="AT37" s="9"/>
      <c r="AU37" s="9"/>
      <c r="AV37" s="9"/>
      <c r="AW37" s="9"/>
      <c r="AX37" s="9"/>
      <c r="AZ37" s="155"/>
      <c r="BA37" s="155"/>
      <c r="BB37" s="154"/>
      <c r="BC37" s="153"/>
    </row>
    <row r="38" spans="1:55" ht="15.75" customHeight="1">
      <c r="A38" s="18">
        <f t="shared" si="25"/>
        <v>43981</v>
      </c>
      <c r="B38" s="19">
        <v>9</v>
      </c>
      <c r="C38" s="19" t="s">
        <v>39</v>
      </c>
      <c r="D38" s="64" t="str">
        <f t="shared" si="22"/>
        <v/>
      </c>
      <c r="E38" s="64" t="str">
        <f t="shared" si="14"/>
        <v/>
      </c>
      <c r="F38" s="19"/>
      <c r="G38" s="54"/>
      <c r="H38" s="57" t="str">
        <f t="shared" si="23"/>
        <v/>
      </c>
      <c r="I38" s="56" t="str">
        <f t="shared" ref="I38:I39" si="26">IF(WEEKDAY(A38,1)=1,IF(AND(E38&lt;&gt;"",E38&gt;=D38),IF(D38&gt;8,8,D38),0),"")</f>
        <v/>
      </c>
      <c r="J38" s="66" t="str">
        <f t="shared" si="13"/>
        <v/>
      </c>
      <c r="K38" s="69" t="str">
        <f t="shared" si="16"/>
        <v/>
      </c>
      <c r="L38" s="21" t="str">
        <f t="shared" si="17"/>
        <v/>
      </c>
      <c r="M38" s="21" t="str">
        <f t="shared" si="18"/>
        <v/>
      </c>
      <c r="N38" s="20" t="str">
        <f t="shared" si="19"/>
        <v/>
      </c>
      <c r="O38" s="21" t="str">
        <f t="shared" si="24"/>
        <v/>
      </c>
      <c r="P38" s="21" t="str">
        <f t="shared" si="21"/>
        <v/>
      </c>
      <c r="Q38" s="21">
        <f t="shared" si="1"/>
        <v>0</v>
      </c>
      <c r="R38" s="21">
        <f t="shared" si="2"/>
        <v>0</v>
      </c>
      <c r="S38" s="21">
        <f t="shared" si="3"/>
        <v>0</v>
      </c>
      <c r="T38" s="21">
        <f t="shared" si="4"/>
        <v>0</v>
      </c>
      <c r="U38" s="22">
        <f t="shared" si="5"/>
        <v>0</v>
      </c>
      <c r="V38" s="21">
        <f t="shared" si="6"/>
        <v>0</v>
      </c>
      <c r="W38" s="21">
        <f t="shared" si="7"/>
        <v>0</v>
      </c>
      <c r="X38" s="23"/>
      <c r="Y38" s="22"/>
      <c r="Z38" s="22"/>
      <c r="AA38" s="22"/>
      <c r="AB38" s="22"/>
      <c r="AC38" s="22"/>
      <c r="AD38" s="23"/>
      <c r="AE38" s="22"/>
      <c r="AF38" s="22"/>
      <c r="AG38" s="22"/>
      <c r="AH38" s="23"/>
      <c r="AI38" s="22"/>
      <c r="AJ38" s="22"/>
      <c r="AK38" s="22"/>
      <c r="AL38" s="124"/>
      <c r="AM38" s="23"/>
      <c r="AN38" s="23"/>
      <c r="AO38" s="23"/>
      <c r="AP38" s="23"/>
      <c r="AQ38" s="9"/>
      <c r="AR38" s="9"/>
      <c r="AS38" s="9"/>
      <c r="AT38" s="9"/>
      <c r="AU38" s="9"/>
      <c r="AV38" s="9"/>
      <c r="AW38" s="9"/>
      <c r="AX38" s="9"/>
      <c r="AZ38" s="155"/>
      <c r="BA38" s="155"/>
      <c r="BB38" s="154"/>
      <c r="BC38" s="153"/>
    </row>
    <row r="39" spans="1:55" ht="15.75" customHeight="1">
      <c r="A39" s="18">
        <f t="shared" si="25"/>
        <v>43982</v>
      </c>
      <c r="B39" s="19">
        <v>9</v>
      </c>
      <c r="C39" s="19" t="s">
        <v>39</v>
      </c>
      <c r="D39" s="64">
        <f t="shared" si="22"/>
        <v>10</v>
      </c>
      <c r="E39" s="64">
        <f t="shared" si="14"/>
        <v>0</v>
      </c>
      <c r="F39" s="19"/>
      <c r="G39" s="54"/>
      <c r="H39" s="65">
        <f t="shared" si="23"/>
        <v>0</v>
      </c>
      <c r="I39" s="67">
        <f t="shared" si="26"/>
        <v>0</v>
      </c>
      <c r="J39" s="68">
        <f t="shared" si="13"/>
        <v>0</v>
      </c>
      <c r="K39" s="69">
        <f t="shared" si="16"/>
        <v>0</v>
      </c>
      <c r="L39" s="21">
        <f t="shared" si="17"/>
        <v>0</v>
      </c>
      <c r="M39" s="21">
        <f t="shared" si="18"/>
        <v>0</v>
      </c>
      <c r="N39" s="20" t="str">
        <f t="shared" si="19"/>
        <v/>
      </c>
      <c r="O39" s="21">
        <f t="shared" si="24"/>
        <v>0</v>
      </c>
      <c r="P39" s="21">
        <f t="shared" si="21"/>
        <v>0</v>
      </c>
      <c r="Q39" s="21">
        <f t="shared" si="1"/>
        <v>0</v>
      </c>
      <c r="R39" s="21">
        <f t="shared" si="2"/>
        <v>0</v>
      </c>
      <c r="S39" s="21">
        <f t="shared" si="3"/>
        <v>9</v>
      </c>
      <c r="T39" s="21">
        <f t="shared" si="4"/>
        <v>0</v>
      </c>
      <c r="U39" s="22">
        <f t="shared" si="5"/>
        <v>0</v>
      </c>
      <c r="V39" s="21">
        <f t="shared" si="6"/>
        <v>0</v>
      </c>
      <c r="W39" s="21">
        <f t="shared" si="7"/>
        <v>0</v>
      </c>
      <c r="X39" s="23"/>
      <c r="Y39" s="22"/>
      <c r="Z39" s="22"/>
      <c r="AA39" s="22"/>
      <c r="AB39" s="22"/>
      <c r="AC39" s="22"/>
      <c r="AD39" s="23"/>
      <c r="AE39" s="22"/>
      <c r="AF39" s="22"/>
      <c r="AG39" s="22"/>
      <c r="AH39" s="23"/>
      <c r="AI39" s="22"/>
      <c r="AJ39" s="22"/>
      <c r="AK39" s="22"/>
      <c r="AL39" s="124"/>
      <c r="AM39" s="23"/>
      <c r="AN39" s="23"/>
      <c r="AO39" s="23"/>
      <c r="AP39" s="23"/>
      <c r="AQ39" s="9"/>
      <c r="AR39" s="9"/>
      <c r="AS39" s="9"/>
      <c r="AT39" s="9"/>
      <c r="AU39" s="9"/>
      <c r="AV39" s="9"/>
      <c r="AW39" s="9"/>
      <c r="AX39" s="9"/>
    </row>
    <row r="40" spans="1:55" ht="15.75" customHeight="1">
      <c r="A40" s="22" t="s">
        <v>52</v>
      </c>
      <c r="B40" s="26">
        <f>SUM(B9:B39)</f>
        <v>193</v>
      </c>
      <c r="C40" s="26"/>
      <c r="D40" s="58">
        <f t="shared" ref="D40:Y40" si="27">SUM(D9:D39)</f>
        <v>33</v>
      </c>
      <c r="E40" s="58">
        <f t="shared" si="27"/>
        <v>37</v>
      </c>
      <c r="F40" s="58">
        <f t="shared" si="27"/>
        <v>21</v>
      </c>
      <c r="G40" s="58">
        <f t="shared" si="27"/>
        <v>16</v>
      </c>
      <c r="H40" s="58">
        <f t="shared" si="27"/>
        <v>14</v>
      </c>
      <c r="I40" s="59">
        <f t="shared" si="27"/>
        <v>21</v>
      </c>
      <c r="J40" s="60">
        <f t="shared" si="27"/>
        <v>2</v>
      </c>
      <c r="K40" s="26">
        <f t="shared" si="27"/>
        <v>8</v>
      </c>
      <c r="L40" s="26">
        <f t="shared" si="27"/>
        <v>7</v>
      </c>
      <c r="M40" s="26">
        <f t="shared" si="27"/>
        <v>0</v>
      </c>
      <c r="N40" s="26">
        <f t="shared" si="27"/>
        <v>0</v>
      </c>
      <c r="O40" s="26">
        <f t="shared" si="27"/>
        <v>14</v>
      </c>
      <c r="P40" s="26">
        <f t="shared" si="27"/>
        <v>2</v>
      </c>
      <c r="Q40" s="26">
        <f t="shared" si="27"/>
        <v>20</v>
      </c>
      <c r="R40" s="26">
        <f t="shared" si="27"/>
        <v>0</v>
      </c>
      <c r="S40" s="26">
        <f t="shared" si="27"/>
        <v>49</v>
      </c>
      <c r="T40" s="26">
        <f t="shared" si="27"/>
        <v>0</v>
      </c>
      <c r="U40" s="26">
        <f t="shared" si="27"/>
        <v>7</v>
      </c>
      <c r="V40" s="26">
        <f t="shared" si="27"/>
        <v>2</v>
      </c>
      <c r="W40" s="26">
        <f t="shared" si="27"/>
        <v>8</v>
      </c>
      <c r="X40" s="26">
        <f t="shared" si="27"/>
        <v>0</v>
      </c>
      <c r="Y40" s="26">
        <f t="shared" si="27"/>
        <v>0</v>
      </c>
      <c r="Z40" s="27">
        <v>15</v>
      </c>
      <c r="AA40" s="27">
        <v>5</v>
      </c>
      <c r="AB40" s="27">
        <v>6</v>
      </c>
      <c r="AC40" s="27">
        <v>2</v>
      </c>
      <c r="AD40" s="26">
        <f>SUM(AD9:AD39)</f>
        <v>0</v>
      </c>
      <c r="AE40" s="27">
        <v>1</v>
      </c>
      <c r="AF40" s="27">
        <v>1</v>
      </c>
      <c r="AG40" s="27">
        <v>1</v>
      </c>
      <c r="AH40" s="26">
        <f>SUM(AH9:AH39)</f>
        <v>0</v>
      </c>
      <c r="AI40" s="27">
        <v>1</v>
      </c>
      <c r="AJ40" s="26">
        <f>IF(AND(AL40&lt;=5,AL40&lt;&gt;0),1,0)</f>
        <v>0</v>
      </c>
      <c r="AK40" s="26">
        <f>IF(AND(AL40&gt;5,AL40&lt;&gt;0),1,0)</f>
        <v>0</v>
      </c>
      <c r="AL40" s="26">
        <f t="shared" ref="AL40:AN40" si="28">SUM(AL9:AL39)</f>
        <v>0</v>
      </c>
      <c r="AM40" s="26">
        <f t="shared" si="28"/>
        <v>10.5</v>
      </c>
      <c r="AN40" s="26">
        <f t="shared" si="28"/>
        <v>0</v>
      </c>
      <c r="AO40" s="26">
        <f t="shared" ref="AO40:AP40" si="29">SUM(AO9:AO39)</f>
        <v>3.5</v>
      </c>
      <c r="AP40" s="26">
        <f t="shared" si="29"/>
        <v>0</v>
      </c>
      <c r="AQ40" s="9"/>
      <c r="AR40" s="9"/>
      <c r="AS40" s="9"/>
      <c r="AT40" s="9"/>
      <c r="AU40" s="9"/>
      <c r="AV40" s="9"/>
      <c r="AW40" s="9"/>
      <c r="AX40" s="9"/>
    </row>
    <row r="41" spans="1:55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9"/>
      <c r="AL41" s="1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spans="1:55" ht="15.75" customHeight="1">
      <c r="A42" s="3"/>
      <c r="B42" s="28"/>
      <c r="C42" s="29" t="s">
        <v>53</v>
      </c>
      <c r="D42" s="29"/>
      <c r="E42" s="29"/>
      <c r="F42" s="29"/>
      <c r="G42" s="29"/>
      <c r="H42" s="29"/>
      <c r="I42" s="29"/>
      <c r="J42" s="29"/>
      <c r="K42" s="29"/>
      <c r="L42" s="29"/>
      <c r="M42" s="125"/>
      <c r="N42" s="30" t="s">
        <v>54</v>
      </c>
      <c r="O42" s="31"/>
      <c r="P42" s="31"/>
      <c r="Q42" s="31"/>
      <c r="R42" s="31"/>
      <c r="S42" s="126"/>
      <c r="T42" s="32"/>
      <c r="U42" s="33" t="s">
        <v>55</v>
      </c>
      <c r="V42" s="34"/>
      <c r="W42" s="34"/>
      <c r="X42" s="127"/>
      <c r="Y42" s="127"/>
      <c r="Z42" s="128"/>
      <c r="AA42" s="1"/>
      <c r="AB42" s="3"/>
      <c r="AC42" s="3"/>
      <c r="AD42" s="3"/>
      <c r="AE42" s="3"/>
      <c r="AF42" s="3"/>
      <c r="AG42" s="3"/>
      <c r="AH42" s="3"/>
      <c r="AI42" s="3"/>
      <c r="AJ42" s="3"/>
      <c r="AK42" s="9"/>
      <c r="AL42" s="1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spans="1:55" ht="15.75" customHeight="1">
      <c r="A43" s="3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1"/>
      <c r="N43" s="37"/>
      <c r="O43" s="37"/>
      <c r="P43" s="37"/>
      <c r="Q43" s="37"/>
      <c r="R43" s="37"/>
      <c r="S43" s="1"/>
      <c r="T43" s="38"/>
      <c r="U43" s="39"/>
      <c r="V43" s="39"/>
      <c r="W43" s="39"/>
      <c r="X43" s="1"/>
      <c r="Y43" s="129"/>
      <c r="Z43" s="130"/>
      <c r="AA43" s="129"/>
      <c r="AB43" s="3"/>
      <c r="AC43" s="3"/>
      <c r="AD43" s="3"/>
      <c r="AE43" s="3"/>
      <c r="AF43" s="3"/>
      <c r="AG43" s="3"/>
      <c r="AH43" s="3"/>
      <c r="AI43" s="3"/>
      <c r="AJ43" s="3"/>
      <c r="AK43" s="9"/>
      <c r="AL43" s="1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spans="1:55" ht="15.75" customHeight="1">
      <c r="A44" s="3"/>
      <c r="B44" s="131"/>
      <c r="C44" s="132"/>
      <c r="D44" s="132"/>
      <c r="E44" s="132"/>
      <c r="F44" s="132"/>
      <c r="G44" s="132"/>
      <c r="N44" s="129"/>
      <c r="O44" s="129"/>
      <c r="P44" s="129"/>
      <c r="Q44" s="129"/>
      <c r="R44" s="129"/>
      <c r="S44" s="129"/>
      <c r="T44" s="1"/>
      <c r="U44" s="129"/>
      <c r="V44" s="129"/>
      <c r="W44" s="1"/>
      <c r="X44" s="1"/>
      <c r="Y44" s="129"/>
      <c r="Z44" s="130"/>
      <c r="AA44" s="129"/>
      <c r="AB44" s="3"/>
      <c r="AC44" s="3"/>
      <c r="AD44" s="3"/>
      <c r="AE44" s="3"/>
      <c r="AF44" s="3"/>
      <c r="AG44" s="3"/>
      <c r="AH44" s="3"/>
      <c r="AI44" s="3"/>
      <c r="AJ44" s="3"/>
      <c r="AK44" s="9"/>
      <c r="AL44" s="1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spans="1:55" ht="15.75" customHeight="1">
      <c r="A45" s="3"/>
      <c r="B45" s="131"/>
      <c r="C45" s="132"/>
      <c r="D45" s="132"/>
      <c r="E45" s="132"/>
      <c r="F45" s="132"/>
      <c r="G45" s="13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33"/>
      <c r="AA45" s="1"/>
      <c r="AB45" s="3"/>
      <c r="AC45" s="3"/>
      <c r="AD45" s="3"/>
      <c r="AE45" s="3"/>
      <c r="AF45" s="3"/>
      <c r="AG45" s="3"/>
      <c r="AH45" s="3"/>
      <c r="AI45" s="3"/>
      <c r="AJ45" s="3"/>
      <c r="AK45" s="9"/>
      <c r="AL45" s="1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spans="1:55" ht="15.75" customHeight="1">
      <c r="A46" s="9"/>
      <c r="B46" s="134"/>
      <c r="C46" s="132"/>
      <c r="D46" s="132"/>
      <c r="E46" s="132"/>
      <c r="F46" s="132"/>
      <c r="G46" s="13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33"/>
      <c r="AA46" s="1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spans="1:55" ht="15.75" customHeight="1">
      <c r="A47" s="3"/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8"/>
      <c r="AA47" s="1"/>
      <c r="AB47" s="3"/>
      <c r="AC47" s="3"/>
      <c r="AD47" s="3"/>
      <c r="AE47" s="3"/>
      <c r="AF47" s="3"/>
      <c r="AG47" s="3"/>
      <c r="AH47" s="3"/>
      <c r="AI47" s="3"/>
      <c r="AJ47" s="3"/>
      <c r="AK47" s="9"/>
      <c r="AL47" s="1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spans="1:55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9"/>
      <c r="AL48" s="1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spans="1:50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9"/>
      <c r="AL49" s="1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spans="1:50" ht="15.75" customHeight="1">
      <c r="A50" s="40" t="s">
        <v>151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R50" s="9"/>
      <c r="S50" s="9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9"/>
      <c r="AL50" s="1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spans="1:50" ht="15.75" customHeight="1">
      <c r="A51" s="41">
        <v>43831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R51" s="9"/>
      <c r="S51" s="9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9"/>
      <c r="AL51" s="1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spans="1:50" ht="15.75" customHeight="1">
      <c r="A52" s="41">
        <v>43934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spans="1:50" ht="15.75" customHeight="1">
      <c r="A53" s="41">
        <v>43952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spans="1:50" ht="15.75" customHeight="1">
      <c r="A54" s="41">
        <v>43959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spans="1:50" ht="15.75" customHeight="1">
      <c r="A55" s="41">
        <v>43972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spans="1:50" ht="15.75" customHeight="1">
      <c r="A56" s="41">
        <v>44026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spans="1:50" ht="15.75" customHeight="1">
      <c r="A57" s="41">
        <v>44058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spans="1:50" ht="15.75" customHeight="1">
      <c r="A58" s="41">
        <v>44136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spans="1:50" ht="15.75" customHeight="1">
      <c r="A59" s="41">
        <v>44146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spans="1:50" ht="15.75" customHeight="1">
      <c r="A60" s="41">
        <v>44190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spans="1:50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spans="1:50" ht="15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spans="1:50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spans="1:50" ht="15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spans="1:50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spans="1:50" ht="15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spans="1:50" ht="15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spans="1:50" ht="15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spans="1:50" ht="15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spans="1:50" ht="15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spans="1:50" ht="15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spans="1:50" ht="15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spans="1:50" ht="15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spans="1:50" ht="15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spans="1:50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spans="1:50" ht="15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spans="1:50" ht="15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spans="1:50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spans="1:50" ht="15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spans="1:50" ht="15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spans="1:50" ht="15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spans="1:50" ht="15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spans="1:50" ht="15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spans="1:50" ht="15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spans="1:50" ht="15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spans="1:50" ht="15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spans="1:50" ht="15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spans="1:50" ht="15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spans="1:50" ht="15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spans="1:50" ht="15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spans="1:50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spans="1:50" ht="15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spans="1:50" ht="15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spans="1:50" ht="15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spans="1:50" ht="15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spans="1:50" ht="15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spans="1:50" ht="15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spans="1:50" ht="15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spans="1:50" ht="15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spans="1:50" ht="15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spans="1:50" ht="15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spans="1:50" ht="15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spans="1:50" ht="15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spans="1:50" ht="15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spans="1:50" ht="15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spans="1:50" ht="15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spans="1:50" ht="15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spans="1:50" ht="15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spans="1:50" ht="15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spans="1:50" ht="15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spans="1:50" ht="15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spans="1:50" ht="15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spans="1:50" ht="15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spans="1:50" ht="15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spans="1:50" ht="15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spans="1:50" ht="15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spans="1:50" ht="15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spans="1:50" ht="15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spans="1:50" ht="15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spans="1:50" ht="15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spans="1:50" ht="15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spans="1:50" ht="15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spans="1:50" ht="15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spans="1:50" ht="15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spans="1:50" ht="15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spans="1:50" ht="15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spans="1:50" ht="15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spans="1:50" ht="15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spans="1:50" ht="15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spans="1:50" ht="15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spans="1:50" ht="15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spans="1:50" ht="15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spans="1:50" ht="15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spans="1:50" ht="15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spans="1:50" ht="15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spans="1:50" ht="15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spans="1:50" ht="15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spans="1:50" ht="15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spans="1:50" ht="15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spans="1:50" ht="15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spans="1:50" ht="15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spans="1:50" ht="15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spans="1:50" ht="15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spans="1:50" ht="15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spans="1:50" ht="15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spans="1:50" ht="15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spans="1:50" ht="15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spans="1:50" ht="15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spans="1:50" ht="15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spans="1:50" ht="15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spans="1:50" ht="15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spans="1:50" ht="15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spans="1:50" ht="15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spans="1:50" ht="15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spans="1:50" ht="15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spans="1:50" ht="15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spans="1:50" ht="15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spans="1:50" ht="15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spans="1:50" ht="15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spans="1:50" ht="15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spans="1:50" ht="15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spans="1:50" ht="15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spans="1:50" ht="15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spans="1:50" ht="15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spans="1:50" ht="15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spans="1:50" ht="15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spans="1:50" ht="15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spans="1:50" ht="15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spans="1:50" ht="15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spans="1:50" ht="15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spans="1:50" ht="15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spans="1:50" ht="15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spans="1:50" ht="15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spans="1:50" ht="15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spans="1:50" ht="15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spans="1:50" ht="15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spans="1:50" ht="15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spans="1:50" ht="15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spans="1:50" ht="15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spans="1:50" ht="15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spans="1:50" ht="15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spans="1:50" ht="15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spans="1:50" ht="15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spans="1:50" ht="15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spans="1:50" ht="15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spans="1:50" ht="15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spans="1:50" ht="15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spans="1:50" ht="15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spans="1:50" ht="15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spans="1:50" ht="15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spans="1:50" ht="15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spans="1:50" ht="15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spans="1:50" ht="15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spans="1:50" ht="15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spans="1:50" ht="15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spans="1:50" ht="15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spans="1:50" ht="15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spans="1:50" ht="15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spans="1:50" ht="15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spans="1:50" ht="15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  <row r="201" spans="1:50" ht="15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1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</row>
    <row r="202" spans="1:50" ht="15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1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</row>
    <row r="203" spans="1:50" ht="15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1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</row>
    <row r="204" spans="1:50" ht="15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1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</row>
    <row r="205" spans="1:50" ht="15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1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</row>
    <row r="206" spans="1:50" ht="15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1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</row>
    <row r="207" spans="1:50" ht="15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1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</row>
    <row r="208" spans="1:50" ht="15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1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</row>
    <row r="209" spans="1:50" ht="15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1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</row>
    <row r="210" spans="1:50" ht="15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1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</row>
    <row r="211" spans="1:50" ht="15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1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</row>
    <row r="212" spans="1:50" ht="15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1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</row>
    <row r="213" spans="1:50" ht="15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1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</row>
    <row r="214" spans="1:50" ht="15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1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</row>
    <row r="215" spans="1:50" ht="15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1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</row>
    <row r="216" spans="1:50" ht="15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1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</row>
    <row r="217" spans="1:50" ht="15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1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</row>
    <row r="218" spans="1:50" ht="15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1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</row>
    <row r="219" spans="1:50" ht="15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1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</row>
    <row r="220" spans="1:50" ht="15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1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</row>
    <row r="221" spans="1:50" ht="15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1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</row>
    <row r="222" spans="1:50" ht="15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1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</row>
    <row r="223" spans="1:50" ht="15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1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</row>
    <row r="224" spans="1:50" ht="15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1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</row>
    <row r="225" spans="1:50" ht="15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1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</row>
    <row r="226" spans="1:50" ht="15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1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</row>
    <row r="227" spans="1:50" ht="15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1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</row>
    <row r="228" spans="1:50" ht="15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1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</row>
    <row r="229" spans="1:50" ht="15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1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</row>
    <row r="230" spans="1:50" ht="15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1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</row>
    <row r="231" spans="1:50" ht="15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1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</row>
    <row r="232" spans="1:50" ht="15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1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</row>
    <row r="233" spans="1:50" ht="15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1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</row>
    <row r="234" spans="1:50" ht="15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1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</row>
    <row r="235" spans="1:50" ht="15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1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</row>
    <row r="236" spans="1:50" ht="15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1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</row>
    <row r="237" spans="1:50" ht="15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1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</row>
    <row r="238" spans="1:50" ht="15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1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</row>
    <row r="239" spans="1:50" ht="15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1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</row>
    <row r="240" spans="1:50" ht="15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1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</row>
    <row r="241" spans="1:50" ht="15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1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</row>
    <row r="242" spans="1:50" ht="15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1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</row>
    <row r="243" spans="1:50" ht="15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1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</row>
    <row r="244" spans="1:50" ht="15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1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</row>
    <row r="245" spans="1:50" ht="15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1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</row>
    <row r="246" spans="1:50" ht="15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1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</row>
    <row r="247" spans="1:50" ht="15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1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</row>
    <row r="248" spans="1:50" ht="15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1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</row>
    <row r="249" spans="1:50" ht="15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1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</row>
    <row r="250" spans="1:50" ht="15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1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</row>
    <row r="251" spans="1:50" ht="15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1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</row>
    <row r="252" spans="1:50" ht="15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1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</row>
    <row r="253" spans="1:50" ht="15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1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</row>
    <row r="254" spans="1:50" ht="15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1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</row>
    <row r="255" spans="1:50" ht="15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1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</row>
    <row r="256" spans="1:50" ht="15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1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</row>
    <row r="257" spans="1:50" ht="15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1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</row>
    <row r="258" spans="1:50" ht="15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1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</row>
    <row r="259" spans="1:50" ht="15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1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</row>
    <row r="260" spans="1:50" ht="15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1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</row>
    <row r="261" spans="1:50" ht="15.75" customHeight="1">
      <c r="AL261" s="1"/>
    </row>
    <row r="262" spans="1:50" ht="15.75" customHeight="1">
      <c r="AL262" s="1"/>
    </row>
    <row r="263" spans="1:50" ht="15.75" customHeight="1">
      <c r="AL263" s="1"/>
    </row>
    <row r="264" spans="1:50" ht="15.75" customHeight="1">
      <c r="AL264" s="1"/>
    </row>
    <row r="265" spans="1:50" ht="15.75" customHeight="1">
      <c r="AL265" s="1"/>
    </row>
    <row r="266" spans="1:50" ht="15.75" customHeight="1">
      <c r="AL266" s="1"/>
    </row>
    <row r="267" spans="1:50" ht="15.75" customHeight="1">
      <c r="AL267" s="1"/>
    </row>
    <row r="268" spans="1:50" ht="15.75" customHeight="1">
      <c r="AL268" s="1"/>
    </row>
    <row r="269" spans="1:50" ht="15.75" customHeight="1">
      <c r="AL269" s="1"/>
    </row>
    <row r="270" spans="1:50" ht="15.75" customHeight="1">
      <c r="AL270" s="1"/>
    </row>
    <row r="271" spans="1:50" ht="15.75" customHeight="1">
      <c r="AL271" s="1"/>
    </row>
    <row r="272" spans="1:50" ht="15.75" customHeight="1">
      <c r="AL272" s="1"/>
    </row>
    <row r="273" spans="38:38" ht="15.75" customHeight="1">
      <c r="AL273" s="1"/>
    </row>
    <row r="274" spans="38:38" ht="15.75" customHeight="1">
      <c r="AL274" s="1"/>
    </row>
    <row r="275" spans="38:38" ht="15.75" customHeight="1">
      <c r="AL275" s="1"/>
    </row>
    <row r="276" spans="38:38" ht="15.75" customHeight="1">
      <c r="AL276" s="1"/>
    </row>
    <row r="277" spans="38:38" ht="15.75" customHeight="1">
      <c r="AL277" s="1"/>
    </row>
    <row r="278" spans="38:38" ht="15.75" customHeight="1">
      <c r="AL278" s="1"/>
    </row>
    <row r="279" spans="38:38" ht="15.75" customHeight="1">
      <c r="AL279" s="1"/>
    </row>
    <row r="280" spans="38:38" ht="15.75" customHeight="1">
      <c r="AL280" s="1"/>
    </row>
    <row r="281" spans="38:38" ht="15.75" customHeight="1">
      <c r="AL281" s="1"/>
    </row>
    <row r="282" spans="38:38" ht="15.75" customHeight="1">
      <c r="AL282" s="1"/>
    </row>
    <row r="283" spans="38:38" ht="15.75" customHeight="1">
      <c r="AL283" s="1"/>
    </row>
    <row r="284" spans="38:38" ht="15.75" customHeight="1">
      <c r="AL284" s="1"/>
    </row>
    <row r="285" spans="38:38" ht="15.75" customHeight="1">
      <c r="AL285" s="1"/>
    </row>
    <row r="286" spans="38:38" ht="15.75" customHeight="1">
      <c r="AL286" s="1"/>
    </row>
    <row r="287" spans="38:38" ht="15.75" customHeight="1">
      <c r="AL287" s="1"/>
    </row>
    <row r="288" spans="38:38" ht="15.75" customHeight="1">
      <c r="AL288" s="1"/>
    </row>
    <row r="289" spans="38:38" ht="15.75" customHeight="1">
      <c r="AL289" s="1"/>
    </row>
    <row r="290" spans="38:38" ht="15.75" customHeight="1">
      <c r="AL290" s="1"/>
    </row>
    <row r="291" spans="38:38" ht="15.75" customHeight="1">
      <c r="AL291" s="1"/>
    </row>
    <row r="292" spans="38:38" ht="15.75" customHeight="1">
      <c r="AL292" s="1"/>
    </row>
    <row r="293" spans="38:38" ht="15.75" customHeight="1">
      <c r="AL293" s="1"/>
    </row>
    <row r="294" spans="38:38" ht="15.75" customHeight="1">
      <c r="AL294" s="1"/>
    </row>
    <row r="295" spans="38:38" ht="15.75" customHeight="1">
      <c r="AL295" s="1"/>
    </row>
    <row r="296" spans="38:38" ht="15.75" customHeight="1">
      <c r="AL296" s="1"/>
    </row>
    <row r="297" spans="38:38" ht="15.75" customHeight="1">
      <c r="AL297" s="1"/>
    </row>
    <row r="298" spans="38:38" ht="15.75" customHeight="1">
      <c r="AL298" s="1"/>
    </row>
    <row r="299" spans="38:38" ht="15.75" customHeight="1">
      <c r="AL299" s="1"/>
    </row>
    <row r="300" spans="38:38" ht="15.75" customHeight="1">
      <c r="AL300" s="1"/>
    </row>
    <row r="301" spans="38:38" ht="15.75" customHeight="1">
      <c r="AL301" s="1"/>
    </row>
    <row r="302" spans="38:38" ht="15.75" customHeight="1">
      <c r="AL302" s="1"/>
    </row>
    <row r="303" spans="38:38" ht="15.75" customHeight="1">
      <c r="AL303" s="1"/>
    </row>
    <row r="304" spans="38:38" ht="15.75" customHeight="1">
      <c r="AL304" s="1"/>
    </row>
    <row r="305" spans="38:38" ht="15.75" customHeight="1">
      <c r="AL305" s="1"/>
    </row>
    <row r="306" spans="38:38" ht="15.75" customHeight="1">
      <c r="AL306" s="1"/>
    </row>
    <row r="307" spans="38:38" ht="15.75" customHeight="1">
      <c r="AL307" s="1"/>
    </row>
    <row r="308" spans="38:38" ht="15.75" customHeight="1">
      <c r="AL308" s="1"/>
    </row>
    <row r="309" spans="38:38" ht="15.75" customHeight="1">
      <c r="AL309" s="1"/>
    </row>
    <row r="310" spans="38:38" ht="15.75" customHeight="1">
      <c r="AL310" s="1"/>
    </row>
    <row r="311" spans="38:38" ht="15.75" customHeight="1">
      <c r="AL311" s="1"/>
    </row>
    <row r="312" spans="38:38" ht="15.75" customHeight="1">
      <c r="AL312" s="1"/>
    </row>
    <row r="313" spans="38:38" ht="15.75" customHeight="1">
      <c r="AL313" s="1"/>
    </row>
    <row r="314" spans="38:38" ht="15.75" customHeight="1">
      <c r="AL314" s="1"/>
    </row>
    <row r="315" spans="38:38" ht="15.75" customHeight="1">
      <c r="AL315" s="1"/>
    </row>
    <row r="316" spans="38:38" ht="15.75" customHeight="1">
      <c r="AL316" s="1"/>
    </row>
    <row r="317" spans="38:38" ht="15.75" customHeight="1">
      <c r="AL317" s="1"/>
    </row>
    <row r="318" spans="38:38" ht="15.75" customHeight="1">
      <c r="AL318" s="1"/>
    </row>
    <row r="319" spans="38:38" ht="15.75" customHeight="1">
      <c r="AL319" s="1"/>
    </row>
    <row r="320" spans="38:38" ht="15.75" customHeight="1">
      <c r="AL320" s="1"/>
    </row>
    <row r="321" spans="38:38" ht="15.75" customHeight="1">
      <c r="AL321" s="1"/>
    </row>
    <row r="322" spans="38:38" ht="15.75" customHeight="1">
      <c r="AL322" s="1"/>
    </row>
    <row r="323" spans="38:38" ht="15.75" customHeight="1">
      <c r="AL323" s="1"/>
    </row>
    <row r="324" spans="38:38" ht="15.75" customHeight="1">
      <c r="AL324" s="1"/>
    </row>
    <row r="325" spans="38:38" ht="15.75" customHeight="1">
      <c r="AL325" s="1"/>
    </row>
    <row r="326" spans="38:38" ht="15.75" customHeight="1">
      <c r="AL326" s="1"/>
    </row>
    <row r="327" spans="38:38" ht="15.75" customHeight="1">
      <c r="AL327" s="1"/>
    </row>
    <row r="328" spans="38:38" ht="15.75" customHeight="1">
      <c r="AL328" s="1"/>
    </row>
    <row r="329" spans="38:38" ht="15.75" customHeight="1">
      <c r="AL329" s="1"/>
    </row>
    <row r="330" spans="38:38" ht="15.75" customHeight="1">
      <c r="AL330" s="1"/>
    </row>
    <row r="331" spans="38:38" ht="15.75" customHeight="1">
      <c r="AL331" s="1"/>
    </row>
    <row r="332" spans="38:38" ht="15.75" customHeight="1">
      <c r="AL332" s="1"/>
    </row>
    <row r="333" spans="38:38" ht="15.75" customHeight="1">
      <c r="AL333" s="1"/>
    </row>
    <row r="334" spans="38:38" ht="15.75" customHeight="1">
      <c r="AL334" s="1"/>
    </row>
    <row r="335" spans="38:38" ht="15.75" customHeight="1">
      <c r="AL335" s="1"/>
    </row>
    <row r="336" spans="38:38" ht="15.75" customHeight="1">
      <c r="AL336" s="1"/>
    </row>
    <row r="337" spans="38:38" ht="15.75" customHeight="1">
      <c r="AL337" s="1"/>
    </row>
    <row r="338" spans="38:38" ht="15.75" customHeight="1">
      <c r="AL338" s="1"/>
    </row>
    <row r="339" spans="38:38" ht="15.75" customHeight="1">
      <c r="AL339" s="1"/>
    </row>
    <row r="340" spans="38:38" ht="15.75" customHeight="1">
      <c r="AL340" s="1"/>
    </row>
    <row r="341" spans="38:38" ht="15.75" customHeight="1">
      <c r="AL341" s="1"/>
    </row>
    <row r="342" spans="38:38" ht="15.75" customHeight="1">
      <c r="AL342" s="1"/>
    </row>
    <row r="343" spans="38:38" ht="15.75" customHeight="1">
      <c r="AL343" s="1"/>
    </row>
    <row r="344" spans="38:38" ht="15.75" customHeight="1">
      <c r="AL344" s="1"/>
    </row>
    <row r="345" spans="38:38" ht="15.75" customHeight="1">
      <c r="AL345" s="1"/>
    </row>
    <row r="346" spans="38:38" ht="15.75" customHeight="1">
      <c r="AL346" s="1"/>
    </row>
    <row r="347" spans="38:38" ht="15.75" customHeight="1">
      <c r="AL347" s="1"/>
    </row>
    <row r="348" spans="38:38" ht="15.75" customHeight="1">
      <c r="AL348" s="1"/>
    </row>
    <row r="349" spans="38:38" ht="15.75" customHeight="1">
      <c r="AL349" s="1"/>
    </row>
    <row r="350" spans="38:38" ht="15.75" customHeight="1">
      <c r="AL350" s="1"/>
    </row>
    <row r="351" spans="38:38" ht="15.75" customHeight="1">
      <c r="AL351" s="1"/>
    </row>
    <row r="352" spans="38:38" ht="15.75" customHeight="1">
      <c r="AL352" s="1"/>
    </row>
    <row r="353" spans="38:38" ht="15.75" customHeight="1">
      <c r="AL353" s="1"/>
    </row>
    <row r="354" spans="38:38" ht="15.75" customHeight="1">
      <c r="AL354" s="1"/>
    </row>
    <row r="355" spans="38:38" ht="15.75" customHeight="1">
      <c r="AL355" s="1"/>
    </row>
    <row r="356" spans="38:38" ht="15.75" customHeight="1">
      <c r="AL356" s="1"/>
    </row>
    <row r="357" spans="38:38" ht="15.75" customHeight="1">
      <c r="AL357" s="1"/>
    </row>
    <row r="358" spans="38:38" ht="15.75" customHeight="1">
      <c r="AL358" s="1"/>
    </row>
    <row r="359" spans="38:38" ht="15.75" customHeight="1">
      <c r="AL359" s="1"/>
    </row>
    <row r="360" spans="38:38" ht="15.75" customHeight="1">
      <c r="AL360" s="1"/>
    </row>
    <row r="361" spans="38:38" ht="15.75" customHeight="1">
      <c r="AL361" s="1"/>
    </row>
    <row r="362" spans="38:38" ht="15.75" customHeight="1">
      <c r="AL362" s="1"/>
    </row>
    <row r="363" spans="38:38" ht="15.75" customHeight="1">
      <c r="AL363" s="1"/>
    </row>
    <row r="364" spans="38:38" ht="15.75" customHeight="1">
      <c r="AL364" s="1"/>
    </row>
    <row r="365" spans="38:38" ht="15.75" customHeight="1">
      <c r="AL365" s="1"/>
    </row>
    <row r="366" spans="38:38" ht="15.75" customHeight="1">
      <c r="AL366" s="1"/>
    </row>
    <row r="367" spans="38:38" ht="15.75" customHeight="1">
      <c r="AL367" s="1"/>
    </row>
    <row r="368" spans="38:38" ht="15.75" customHeight="1">
      <c r="AL368" s="1"/>
    </row>
    <row r="369" spans="38:38" ht="15.75" customHeight="1">
      <c r="AL369" s="1"/>
    </row>
    <row r="370" spans="38:38" ht="15.75" customHeight="1">
      <c r="AL370" s="1"/>
    </row>
    <row r="371" spans="38:38" ht="15.75" customHeight="1">
      <c r="AL371" s="1"/>
    </row>
    <row r="372" spans="38:38" ht="15.75" customHeight="1">
      <c r="AL372" s="1"/>
    </row>
    <row r="373" spans="38:38" ht="15.75" customHeight="1">
      <c r="AL373" s="1"/>
    </row>
    <row r="374" spans="38:38" ht="15.75" customHeight="1">
      <c r="AL374" s="1"/>
    </row>
    <row r="375" spans="38:38" ht="15.75" customHeight="1">
      <c r="AL375" s="1"/>
    </row>
    <row r="376" spans="38:38" ht="15.75" customHeight="1">
      <c r="AL376" s="1"/>
    </row>
    <row r="377" spans="38:38" ht="15.75" customHeight="1">
      <c r="AL377" s="1"/>
    </row>
    <row r="378" spans="38:38" ht="15.75" customHeight="1">
      <c r="AL378" s="1"/>
    </row>
    <row r="379" spans="38:38" ht="15.75" customHeight="1">
      <c r="AL379" s="1"/>
    </row>
    <row r="380" spans="38:38" ht="15.75" customHeight="1">
      <c r="AL380" s="1"/>
    </row>
    <row r="381" spans="38:38" ht="15.75" customHeight="1">
      <c r="AL381" s="1"/>
    </row>
    <row r="382" spans="38:38" ht="15.75" customHeight="1">
      <c r="AL382" s="1"/>
    </row>
    <row r="383" spans="38:38" ht="15.75" customHeight="1">
      <c r="AL383" s="1"/>
    </row>
    <row r="384" spans="38:38" ht="15.75" customHeight="1">
      <c r="AL384" s="1"/>
    </row>
    <row r="385" spans="38:38" ht="15.75" customHeight="1">
      <c r="AL385" s="1"/>
    </row>
    <row r="386" spans="38:38" ht="15.75" customHeight="1">
      <c r="AL386" s="1"/>
    </row>
    <row r="387" spans="38:38" ht="15.75" customHeight="1">
      <c r="AL387" s="1"/>
    </row>
    <row r="388" spans="38:38" ht="15.75" customHeight="1">
      <c r="AL388" s="1"/>
    </row>
    <row r="389" spans="38:38" ht="15.75" customHeight="1">
      <c r="AL389" s="1"/>
    </row>
    <row r="390" spans="38:38" ht="15.75" customHeight="1">
      <c r="AL390" s="1"/>
    </row>
    <row r="391" spans="38:38" ht="15.75" customHeight="1">
      <c r="AL391" s="1"/>
    </row>
    <row r="392" spans="38:38" ht="15.75" customHeight="1">
      <c r="AL392" s="1"/>
    </row>
    <row r="393" spans="38:38" ht="15.75" customHeight="1">
      <c r="AL393" s="1"/>
    </row>
    <row r="394" spans="38:38" ht="15.75" customHeight="1">
      <c r="AL394" s="1"/>
    </row>
    <row r="395" spans="38:38" ht="15.75" customHeight="1">
      <c r="AL395" s="1"/>
    </row>
    <row r="396" spans="38:38" ht="15.75" customHeight="1">
      <c r="AL396" s="1"/>
    </row>
    <row r="397" spans="38:38" ht="15.75" customHeight="1">
      <c r="AL397" s="1"/>
    </row>
    <row r="398" spans="38:38" ht="15.75" customHeight="1">
      <c r="AL398" s="1"/>
    </row>
    <row r="399" spans="38:38" ht="15.75" customHeight="1">
      <c r="AL399" s="1"/>
    </row>
    <row r="400" spans="38:38" ht="15.75" customHeight="1">
      <c r="AL400" s="1"/>
    </row>
    <row r="401" spans="38:38" ht="15.75" customHeight="1">
      <c r="AL401" s="1"/>
    </row>
    <row r="402" spans="38:38" ht="15.75" customHeight="1">
      <c r="AL402" s="1"/>
    </row>
    <row r="403" spans="38:38" ht="15.75" customHeight="1">
      <c r="AL403" s="1"/>
    </row>
    <row r="404" spans="38:38" ht="15.75" customHeight="1">
      <c r="AL404" s="1"/>
    </row>
    <row r="405" spans="38:38" ht="15.75" customHeight="1">
      <c r="AL405" s="1"/>
    </row>
    <row r="406" spans="38:38" ht="15.75" customHeight="1">
      <c r="AL406" s="1"/>
    </row>
    <row r="407" spans="38:38" ht="15.75" customHeight="1">
      <c r="AL407" s="1"/>
    </row>
    <row r="408" spans="38:38" ht="15.75" customHeight="1">
      <c r="AL408" s="1"/>
    </row>
    <row r="409" spans="38:38" ht="15.75" customHeight="1">
      <c r="AL409" s="1"/>
    </row>
    <row r="410" spans="38:38" ht="15.75" customHeight="1">
      <c r="AL410" s="1"/>
    </row>
    <row r="411" spans="38:38" ht="15.75" customHeight="1">
      <c r="AL411" s="1"/>
    </row>
    <row r="412" spans="38:38" ht="15.75" customHeight="1">
      <c r="AL412" s="1"/>
    </row>
    <row r="413" spans="38:38" ht="15.75" customHeight="1">
      <c r="AL413" s="1"/>
    </row>
    <row r="414" spans="38:38" ht="15.75" customHeight="1">
      <c r="AL414" s="1"/>
    </row>
    <row r="415" spans="38:38" ht="15.75" customHeight="1">
      <c r="AL415" s="1"/>
    </row>
    <row r="416" spans="38:38" ht="15.75" customHeight="1">
      <c r="AL416" s="1"/>
    </row>
    <row r="417" spans="38:38" ht="15.75" customHeight="1">
      <c r="AL417" s="1"/>
    </row>
    <row r="418" spans="38:38" ht="15.75" customHeight="1">
      <c r="AL418" s="1"/>
    </row>
    <row r="419" spans="38:38" ht="15.75" customHeight="1">
      <c r="AL419" s="1"/>
    </row>
    <row r="420" spans="38:38" ht="15.75" customHeight="1">
      <c r="AL420" s="1"/>
    </row>
    <row r="421" spans="38:38" ht="15.75" customHeight="1">
      <c r="AL421" s="1"/>
    </row>
    <row r="422" spans="38:38" ht="15.75" customHeight="1">
      <c r="AL422" s="1"/>
    </row>
    <row r="423" spans="38:38" ht="15.75" customHeight="1">
      <c r="AL423" s="1"/>
    </row>
    <row r="424" spans="38:38" ht="15.75" customHeight="1">
      <c r="AL424" s="1"/>
    </row>
    <row r="425" spans="38:38" ht="15.75" customHeight="1">
      <c r="AL425" s="1"/>
    </row>
    <row r="426" spans="38:38" ht="15.75" customHeight="1">
      <c r="AL426" s="1"/>
    </row>
    <row r="427" spans="38:38" ht="15.75" customHeight="1">
      <c r="AL427" s="1"/>
    </row>
    <row r="428" spans="38:38" ht="15.75" customHeight="1">
      <c r="AL428" s="1"/>
    </row>
    <row r="429" spans="38:38" ht="15.75" customHeight="1">
      <c r="AL429" s="1"/>
    </row>
    <row r="430" spans="38:38" ht="15.75" customHeight="1">
      <c r="AL430" s="1"/>
    </row>
    <row r="431" spans="38:38" ht="15.75" customHeight="1">
      <c r="AL431" s="1"/>
    </row>
    <row r="432" spans="38:38" ht="15.75" customHeight="1">
      <c r="AL432" s="1"/>
    </row>
    <row r="433" spans="38:38" ht="15.75" customHeight="1">
      <c r="AL433" s="1"/>
    </row>
    <row r="434" spans="38:38" ht="15.75" customHeight="1">
      <c r="AL434" s="1"/>
    </row>
    <row r="435" spans="38:38" ht="15.75" customHeight="1">
      <c r="AL435" s="1"/>
    </row>
    <row r="436" spans="38:38" ht="15.75" customHeight="1">
      <c r="AL436" s="1"/>
    </row>
    <row r="437" spans="38:38" ht="15.75" customHeight="1">
      <c r="AL437" s="1"/>
    </row>
    <row r="438" spans="38:38" ht="15.75" customHeight="1">
      <c r="AL438" s="1"/>
    </row>
    <row r="439" spans="38:38" ht="15.75" customHeight="1">
      <c r="AL439" s="1"/>
    </row>
    <row r="440" spans="38:38" ht="15.75" customHeight="1">
      <c r="AL440" s="1"/>
    </row>
    <row r="441" spans="38:38" ht="15.75" customHeight="1">
      <c r="AL441" s="1"/>
    </row>
    <row r="442" spans="38:38" ht="15.75" customHeight="1">
      <c r="AL442" s="1"/>
    </row>
    <row r="443" spans="38:38" ht="15.75" customHeight="1">
      <c r="AL443" s="1"/>
    </row>
    <row r="444" spans="38:38" ht="15.75" customHeight="1">
      <c r="AL444" s="1"/>
    </row>
    <row r="445" spans="38:38" ht="15.75" customHeight="1">
      <c r="AL445" s="1"/>
    </row>
    <row r="446" spans="38:38" ht="15.75" customHeight="1">
      <c r="AL446" s="1"/>
    </row>
    <row r="447" spans="38:38" ht="15.75" customHeight="1">
      <c r="AL447" s="1"/>
    </row>
    <row r="448" spans="38:38" ht="15.75" customHeight="1">
      <c r="AL448" s="1"/>
    </row>
    <row r="449" spans="38:38" ht="15.75" customHeight="1">
      <c r="AL449" s="1"/>
    </row>
    <row r="450" spans="38:38" ht="15.75" customHeight="1">
      <c r="AL450" s="1"/>
    </row>
    <row r="451" spans="38:38" ht="15.75" customHeight="1">
      <c r="AL451" s="1"/>
    </row>
    <row r="452" spans="38:38" ht="15.75" customHeight="1">
      <c r="AL452" s="1"/>
    </row>
    <row r="453" spans="38:38" ht="15.75" customHeight="1">
      <c r="AL453" s="1"/>
    </row>
    <row r="454" spans="38:38" ht="15.75" customHeight="1">
      <c r="AL454" s="1"/>
    </row>
    <row r="455" spans="38:38" ht="15.75" customHeight="1">
      <c r="AL455" s="1"/>
    </row>
    <row r="456" spans="38:38" ht="15.75" customHeight="1">
      <c r="AL456" s="1"/>
    </row>
    <row r="457" spans="38:38" ht="15.75" customHeight="1">
      <c r="AL457" s="1"/>
    </row>
    <row r="458" spans="38:38" ht="15.75" customHeight="1">
      <c r="AL458" s="1"/>
    </row>
    <row r="459" spans="38:38" ht="15.75" customHeight="1">
      <c r="AL459" s="1"/>
    </row>
    <row r="460" spans="38:38" ht="15.75" customHeight="1">
      <c r="AL460" s="1"/>
    </row>
    <row r="461" spans="38:38" ht="15.75" customHeight="1">
      <c r="AL461" s="1"/>
    </row>
    <row r="462" spans="38:38" ht="15.75" customHeight="1">
      <c r="AL462" s="1"/>
    </row>
    <row r="463" spans="38:38" ht="15.75" customHeight="1">
      <c r="AL463" s="1"/>
    </row>
    <row r="464" spans="38:38" ht="15.75" customHeight="1">
      <c r="AL464" s="1"/>
    </row>
    <row r="465" spans="38:38" ht="15.75" customHeight="1">
      <c r="AL465" s="1"/>
    </row>
    <row r="466" spans="38:38" ht="15.75" customHeight="1">
      <c r="AL466" s="1"/>
    </row>
    <row r="467" spans="38:38" ht="15.75" customHeight="1">
      <c r="AL467" s="1"/>
    </row>
    <row r="468" spans="38:38" ht="15.75" customHeight="1">
      <c r="AL468" s="1"/>
    </row>
    <row r="469" spans="38:38" ht="15.75" customHeight="1">
      <c r="AL469" s="1"/>
    </row>
    <row r="470" spans="38:38" ht="15.75" customHeight="1">
      <c r="AL470" s="1"/>
    </row>
    <row r="471" spans="38:38" ht="15.75" customHeight="1">
      <c r="AL471" s="1"/>
    </row>
    <row r="472" spans="38:38" ht="15.75" customHeight="1">
      <c r="AL472" s="1"/>
    </row>
    <row r="473" spans="38:38" ht="15.75" customHeight="1">
      <c r="AL473" s="1"/>
    </row>
    <row r="474" spans="38:38" ht="15.75" customHeight="1">
      <c r="AL474" s="1"/>
    </row>
    <row r="475" spans="38:38" ht="15.75" customHeight="1">
      <c r="AL475" s="1"/>
    </row>
    <row r="476" spans="38:38" ht="15.75" customHeight="1">
      <c r="AL476" s="1"/>
    </row>
    <row r="477" spans="38:38" ht="15.75" customHeight="1">
      <c r="AL477" s="1"/>
    </row>
    <row r="478" spans="38:38" ht="15.75" customHeight="1">
      <c r="AL478" s="1"/>
    </row>
    <row r="479" spans="38:38" ht="15.75" customHeight="1">
      <c r="AL479" s="1"/>
    </row>
    <row r="480" spans="38:38" ht="15.75" customHeight="1">
      <c r="AL480" s="1"/>
    </row>
    <row r="481" spans="38:38" ht="15.75" customHeight="1">
      <c r="AL481" s="1"/>
    </row>
    <row r="482" spans="38:38" ht="15.75" customHeight="1">
      <c r="AL482" s="1"/>
    </row>
    <row r="483" spans="38:38" ht="15.75" customHeight="1">
      <c r="AL483" s="1"/>
    </row>
    <row r="484" spans="38:38" ht="15.75" customHeight="1">
      <c r="AL484" s="1"/>
    </row>
    <row r="485" spans="38:38" ht="15.75" customHeight="1">
      <c r="AL485" s="1"/>
    </row>
    <row r="486" spans="38:38" ht="15.75" customHeight="1">
      <c r="AL486" s="1"/>
    </row>
    <row r="487" spans="38:38" ht="15.75" customHeight="1">
      <c r="AL487" s="1"/>
    </row>
    <row r="488" spans="38:38" ht="15.75" customHeight="1">
      <c r="AL488" s="1"/>
    </row>
    <row r="489" spans="38:38" ht="15.75" customHeight="1">
      <c r="AL489" s="1"/>
    </row>
    <row r="490" spans="38:38" ht="15.75" customHeight="1">
      <c r="AL490" s="1"/>
    </row>
    <row r="491" spans="38:38" ht="15.75" customHeight="1">
      <c r="AL491" s="1"/>
    </row>
    <row r="492" spans="38:38" ht="15.75" customHeight="1">
      <c r="AL492" s="1"/>
    </row>
    <row r="493" spans="38:38" ht="15.75" customHeight="1">
      <c r="AL493" s="1"/>
    </row>
    <row r="494" spans="38:38" ht="15.75" customHeight="1">
      <c r="AL494" s="1"/>
    </row>
    <row r="495" spans="38:38" ht="15.75" customHeight="1">
      <c r="AL495" s="1"/>
    </row>
    <row r="496" spans="38:38" ht="15.75" customHeight="1">
      <c r="AL496" s="1"/>
    </row>
    <row r="497" spans="38:38" ht="15.75" customHeight="1">
      <c r="AL497" s="1"/>
    </row>
    <row r="498" spans="38:38" ht="15.75" customHeight="1">
      <c r="AL498" s="1"/>
    </row>
    <row r="499" spans="38:38" ht="15.75" customHeight="1">
      <c r="AL499" s="1"/>
    </row>
    <row r="500" spans="38:38" ht="15.75" customHeight="1">
      <c r="AL500" s="1"/>
    </row>
    <row r="501" spans="38:38" ht="15.75" customHeight="1">
      <c r="AL501" s="1"/>
    </row>
    <row r="502" spans="38:38" ht="15.75" customHeight="1">
      <c r="AL502" s="1"/>
    </row>
    <row r="503" spans="38:38" ht="15.75" customHeight="1">
      <c r="AL503" s="1"/>
    </row>
    <row r="504" spans="38:38" ht="15.75" customHeight="1">
      <c r="AL504" s="1"/>
    </row>
    <row r="505" spans="38:38" ht="15.75" customHeight="1">
      <c r="AL505" s="1"/>
    </row>
    <row r="506" spans="38:38" ht="15.75" customHeight="1">
      <c r="AL506" s="1"/>
    </row>
    <row r="507" spans="38:38" ht="15.75" customHeight="1">
      <c r="AL507" s="1"/>
    </row>
    <row r="508" spans="38:38" ht="15.75" customHeight="1">
      <c r="AL508" s="1"/>
    </row>
    <row r="509" spans="38:38" ht="15.75" customHeight="1">
      <c r="AL509" s="1"/>
    </row>
    <row r="510" spans="38:38" ht="15.75" customHeight="1">
      <c r="AL510" s="1"/>
    </row>
    <row r="511" spans="38:38" ht="15.75" customHeight="1">
      <c r="AL511" s="1"/>
    </row>
    <row r="512" spans="38:38" ht="15.75" customHeight="1">
      <c r="AL512" s="1"/>
    </row>
    <row r="513" spans="38:38" ht="15.75" customHeight="1">
      <c r="AL513" s="1"/>
    </row>
    <row r="514" spans="38:38" ht="15.75" customHeight="1">
      <c r="AL514" s="1"/>
    </row>
    <row r="515" spans="38:38" ht="15.75" customHeight="1">
      <c r="AL515" s="1"/>
    </row>
    <row r="516" spans="38:38" ht="15.75" customHeight="1">
      <c r="AL516" s="1"/>
    </row>
    <row r="517" spans="38:38" ht="15.75" customHeight="1">
      <c r="AL517" s="1"/>
    </row>
    <row r="518" spans="38:38" ht="15.75" customHeight="1">
      <c r="AL518" s="1"/>
    </row>
    <row r="519" spans="38:38" ht="15.75" customHeight="1">
      <c r="AL519" s="1"/>
    </row>
    <row r="520" spans="38:38" ht="15.75" customHeight="1">
      <c r="AL520" s="1"/>
    </row>
    <row r="521" spans="38:38" ht="15.75" customHeight="1">
      <c r="AL521" s="1"/>
    </row>
    <row r="522" spans="38:38" ht="15.75" customHeight="1">
      <c r="AL522" s="1"/>
    </row>
    <row r="523" spans="38:38" ht="15.75" customHeight="1">
      <c r="AL523" s="1"/>
    </row>
    <row r="524" spans="38:38" ht="15.75" customHeight="1">
      <c r="AL524" s="1"/>
    </row>
    <row r="525" spans="38:38" ht="15.75" customHeight="1">
      <c r="AL525" s="1"/>
    </row>
    <row r="526" spans="38:38" ht="15.75" customHeight="1">
      <c r="AL526" s="1"/>
    </row>
    <row r="527" spans="38:38" ht="15.75" customHeight="1">
      <c r="AL527" s="1"/>
    </row>
    <row r="528" spans="38:38" ht="15.75" customHeight="1">
      <c r="AL528" s="1"/>
    </row>
    <row r="529" spans="38:38" ht="15.75" customHeight="1">
      <c r="AL529" s="1"/>
    </row>
    <row r="530" spans="38:38" ht="15.75" customHeight="1">
      <c r="AL530" s="1"/>
    </row>
    <row r="531" spans="38:38" ht="15.75" customHeight="1">
      <c r="AL531" s="1"/>
    </row>
    <row r="532" spans="38:38" ht="15.75" customHeight="1">
      <c r="AL532" s="1"/>
    </row>
    <row r="533" spans="38:38" ht="15.75" customHeight="1">
      <c r="AL533" s="1"/>
    </row>
    <row r="534" spans="38:38" ht="15.75" customHeight="1">
      <c r="AL534" s="1"/>
    </row>
    <row r="535" spans="38:38" ht="15.75" customHeight="1">
      <c r="AL535" s="1"/>
    </row>
    <row r="536" spans="38:38" ht="15.75" customHeight="1">
      <c r="AL536" s="1"/>
    </row>
    <row r="537" spans="38:38" ht="15.75" customHeight="1">
      <c r="AL537" s="1"/>
    </row>
    <row r="538" spans="38:38" ht="15.75" customHeight="1">
      <c r="AL538" s="1"/>
    </row>
    <row r="539" spans="38:38" ht="15.75" customHeight="1">
      <c r="AL539" s="1"/>
    </row>
    <row r="540" spans="38:38" ht="15.75" customHeight="1">
      <c r="AL540" s="1"/>
    </row>
    <row r="541" spans="38:38" ht="15.75" customHeight="1">
      <c r="AL541" s="1"/>
    </row>
    <row r="542" spans="38:38" ht="15.75" customHeight="1">
      <c r="AL542" s="1"/>
    </row>
    <row r="543" spans="38:38" ht="15.75" customHeight="1">
      <c r="AL543" s="1"/>
    </row>
    <row r="544" spans="38:38" ht="15.75" customHeight="1">
      <c r="AL544" s="1"/>
    </row>
    <row r="545" spans="38:38" ht="15.75" customHeight="1">
      <c r="AL545" s="1"/>
    </row>
    <row r="546" spans="38:38" ht="15.75" customHeight="1">
      <c r="AL546" s="1"/>
    </row>
    <row r="547" spans="38:38" ht="15.75" customHeight="1">
      <c r="AL547" s="1"/>
    </row>
    <row r="548" spans="38:38" ht="15.75" customHeight="1">
      <c r="AL548" s="1"/>
    </row>
    <row r="549" spans="38:38" ht="15.75" customHeight="1">
      <c r="AL549" s="1"/>
    </row>
    <row r="550" spans="38:38" ht="15.75" customHeight="1">
      <c r="AL550" s="1"/>
    </row>
    <row r="551" spans="38:38" ht="15.75" customHeight="1">
      <c r="AL551" s="1"/>
    </row>
    <row r="552" spans="38:38" ht="15.75" customHeight="1">
      <c r="AL552" s="1"/>
    </row>
    <row r="553" spans="38:38" ht="15.75" customHeight="1">
      <c r="AL553" s="1"/>
    </row>
    <row r="554" spans="38:38" ht="15.75" customHeight="1">
      <c r="AL554" s="1"/>
    </row>
    <row r="555" spans="38:38" ht="15.75" customHeight="1">
      <c r="AL555" s="1"/>
    </row>
    <row r="556" spans="38:38" ht="15.75" customHeight="1">
      <c r="AL556" s="1"/>
    </row>
    <row r="557" spans="38:38" ht="15.75" customHeight="1">
      <c r="AL557" s="1"/>
    </row>
    <row r="558" spans="38:38" ht="15.75" customHeight="1">
      <c r="AL558" s="1"/>
    </row>
    <row r="559" spans="38:38" ht="15.75" customHeight="1">
      <c r="AL559" s="1"/>
    </row>
    <row r="560" spans="38:38" ht="15.75" customHeight="1">
      <c r="AL560" s="1"/>
    </row>
    <row r="561" spans="38:38" ht="15.75" customHeight="1">
      <c r="AL561" s="1"/>
    </row>
    <row r="562" spans="38:38" ht="15.75" customHeight="1">
      <c r="AL562" s="1"/>
    </row>
    <row r="563" spans="38:38" ht="15.75" customHeight="1">
      <c r="AL563" s="1"/>
    </row>
    <row r="564" spans="38:38" ht="15.75" customHeight="1">
      <c r="AL564" s="1"/>
    </row>
    <row r="565" spans="38:38" ht="15.75" customHeight="1">
      <c r="AL565" s="1"/>
    </row>
    <row r="566" spans="38:38" ht="15.75" customHeight="1">
      <c r="AL566" s="1"/>
    </row>
    <row r="567" spans="38:38" ht="15.75" customHeight="1">
      <c r="AL567" s="1"/>
    </row>
    <row r="568" spans="38:38" ht="15.75" customHeight="1">
      <c r="AL568" s="1"/>
    </row>
    <row r="569" spans="38:38" ht="15.75" customHeight="1">
      <c r="AL569" s="1"/>
    </row>
    <row r="570" spans="38:38" ht="15.75" customHeight="1">
      <c r="AL570" s="1"/>
    </row>
    <row r="571" spans="38:38" ht="15.75" customHeight="1">
      <c r="AL571" s="1"/>
    </row>
    <row r="572" spans="38:38" ht="15.75" customHeight="1">
      <c r="AL572" s="1"/>
    </row>
    <row r="573" spans="38:38" ht="15.75" customHeight="1">
      <c r="AL573" s="1"/>
    </row>
    <row r="574" spans="38:38" ht="15.75" customHeight="1">
      <c r="AL574" s="1"/>
    </row>
    <row r="575" spans="38:38" ht="15.75" customHeight="1">
      <c r="AL575" s="1"/>
    </row>
    <row r="576" spans="38:38" ht="15.75" customHeight="1">
      <c r="AL576" s="1"/>
    </row>
    <row r="577" spans="38:38" ht="15.75" customHeight="1">
      <c r="AL577" s="1"/>
    </row>
    <row r="578" spans="38:38" ht="15.75" customHeight="1">
      <c r="AL578" s="1"/>
    </row>
    <row r="579" spans="38:38" ht="15.75" customHeight="1">
      <c r="AL579" s="1"/>
    </row>
    <row r="580" spans="38:38" ht="15.75" customHeight="1">
      <c r="AL580" s="1"/>
    </row>
    <row r="581" spans="38:38" ht="15.75" customHeight="1">
      <c r="AL581" s="1"/>
    </row>
    <row r="582" spans="38:38" ht="15.75" customHeight="1">
      <c r="AL582" s="1"/>
    </row>
    <row r="583" spans="38:38" ht="15.75" customHeight="1">
      <c r="AL583" s="1"/>
    </row>
    <row r="584" spans="38:38" ht="15.75" customHeight="1">
      <c r="AL584" s="1"/>
    </row>
    <row r="585" spans="38:38" ht="15.75" customHeight="1">
      <c r="AL585" s="1"/>
    </row>
    <row r="586" spans="38:38" ht="15.75" customHeight="1">
      <c r="AL586" s="1"/>
    </row>
    <row r="587" spans="38:38" ht="15.75" customHeight="1">
      <c r="AL587" s="1"/>
    </row>
    <row r="588" spans="38:38" ht="15.75" customHeight="1">
      <c r="AL588" s="1"/>
    </row>
    <row r="589" spans="38:38" ht="15.75" customHeight="1">
      <c r="AL589" s="1"/>
    </row>
    <row r="590" spans="38:38" ht="15.75" customHeight="1">
      <c r="AL590" s="1"/>
    </row>
    <row r="591" spans="38:38" ht="15.75" customHeight="1">
      <c r="AL591" s="1"/>
    </row>
    <row r="592" spans="38:38" ht="15.75" customHeight="1">
      <c r="AL592" s="1"/>
    </row>
    <row r="593" spans="38:38" ht="15.75" customHeight="1">
      <c r="AL593" s="1"/>
    </row>
    <row r="594" spans="38:38" ht="15.75" customHeight="1">
      <c r="AL594" s="1"/>
    </row>
    <row r="595" spans="38:38" ht="15.75" customHeight="1">
      <c r="AL595" s="1"/>
    </row>
    <row r="596" spans="38:38" ht="15.75" customHeight="1">
      <c r="AL596" s="1"/>
    </row>
    <row r="597" spans="38:38" ht="15.75" customHeight="1">
      <c r="AL597" s="1"/>
    </row>
    <row r="598" spans="38:38" ht="15.75" customHeight="1">
      <c r="AL598" s="1"/>
    </row>
    <row r="599" spans="38:38" ht="15.75" customHeight="1">
      <c r="AL599" s="1"/>
    </row>
    <row r="600" spans="38:38" ht="15.75" customHeight="1">
      <c r="AL600" s="1"/>
    </row>
    <row r="601" spans="38:38" ht="15.75" customHeight="1">
      <c r="AL601" s="1"/>
    </row>
    <row r="602" spans="38:38" ht="15.75" customHeight="1">
      <c r="AL602" s="1"/>
    </row>
    <row r="603" spans="38:38" ht="15.75" customHeight="1">
      <c r="AL603" s="1"/>
    </row>
    <row r="604" spans="38:38" ht="15.75" customHeight="1">
      <c r="AL604" s="1"/>
    </row>
    <row r="605" spans="38:38" ht="15.75" customHeight="1">
      <c r="AL605" s="1"/>
    </row>
    <row r="606" spans="38:38" ht="15.75" customHeight="1">
      <c r="AL606" s="1"/>
    </row>
    <row r="607" spans="38:38" ht="15.75" customHeight="1">
      <c r="AL607" s="1"/>
    </row>
    <row r="608" spans="38:38" ht="15.75" customHeight="1">
      <c r="AL608" s="1"/>
    </row>
    <row r="609" spans="38:38" ht="15.75" customHeight="1">
      <c r="AL609" s="1"/>
    </row>
    <row r="610" spans="38:38" ht="15.75" customHeight="1">
      <c r="AL610" s="1"/>
    </row>
    <row r="611" spans="38:38" ht="15.75" customHeight="1">
      <c r="AL611" s="1"/>
    </row>
    <row r="612" spans="38:38" ht="15.75" customHeight="1">
      <c r="AL612" s="1"/>
    </row>
    <row r="613" spans="38:38" ht="15.75" customHeight="1">
      <c r="AL613" s="1"/>
    </row>
    <row r="614" spans="38:38" ht="15.75" customHeight="1">
      <c r="AL614" s="1"/>
    </row>
    <row r="615" spans="38:38" ht="15.75" customHeight="1">
      <c r="AL615" s="1"/>
    </row>
    <row r="616" spans="38:38" ht="15.75" customHeight="1">
      <c r="AL616" s="1"/>
    </row>
    <row r="617" spans="38:38" ht="15.75" customHeight="1">
      <c r="AL617" s="1"/>
    </row>
    <row r="618" spans="38:38" ht="15.75" customHeight="1">
      <c r="AL618" s="1"/>
    </row>
    <row r="619" spans="38:38" ht="15.75" customHeight="1">
      <c r="AL619" s="1"/>
    </row>
    <row r="620" spans="38:38" ht="15.75" customHeight="1">
      <c r="AL620" s="1"/>
    </row>
    <row r="621" spans="38:38" ht="15.75" customHeight="1">
      <c r="AL621" s="1"/>
    </row>
    <row r="622" spans="38:38" ht="15.75" customHeight="1">
      <c r="AL622" s="1"/>
    </row>
    <row r="623" spans="38:38" ht="15.75" customHeight="1">
      <c r="AL623" s="1"/>
    </row>
    <row r="624" spans="38:38" ht="15.75" customHeight="1">
      <c r="AL624" s="1"/>
    </row>
    <row r="625" spans="38:38" ht="15.75" customHeight="1">
      <c r="AL625" s="1"/>
    </row>
    <row r="626" spans="38:38" ht="15.75" customHeight="1">
      <c r="AL626" s="1"/>
    </row>
    <row r="627" spans="38:38" ht="15.75" customHeight="1">
      <c r="AL627" s="1"/>
    </row>
    <row r="628" spans="38:38" ht="15.75" customHeight="1">
      <c r="AL628" s="1"/>
    </row>
    <row r="629" spans="38:38" ht="15.75" customHeight="1">
      <c r="AL629" s="1"/>
    </row>
    <row r="630" spans="38:38" ht="15.75" customHeight="1">
      <c r="AL630" s="1"/>
    </row>
    <row r="631" spans="38:38" ht="15.75" customHeight="1">
      <c r="AL631" s="1"/>
    </row>
    <row r="632" spans="38:38" ht="15.75" customHeight="1">
      <c r="AL632" s="1"/>
    </row>
    <row r="633" spans="38:38" ht="15.75" customHeight="1">
      <c r="AL633" s="1"/>
    </row>
    <row r="634" spans="38:38" ht="15.75" customHeight="1">
      <c r="AL634" s="1"/>
    </row>
    <row r="635" spans="38:38" ht="15.75" customHeight="1">
      <c r="AL635" s="1"/>
    </row>
    <row r="636" spans="38:38" ht="15.75" customHeight="1">
      <c r="AL636" s="1"/>
    </row>
    <row r="637" spans="38:38" ht="15.75" customHeight="1">
      <c r="AL637" s="1"/>
    </row>
    <row r="638" spans="38:38" ht="15.75" customHeight="1">
      <c r="AL638" s="1"/>
    </row>
    <row r="639" spans="38:38" ht="15.75" customHeight="1">
      <c r="AL639" s="1"/>
    </row>
    <row r="640" spans="38:38" ht="15.75" customHeight="1">
      <c r="AL640" s="1"/>
    </row>
    <row r="641" spans="38:38" ht="15.75" customHeight="1">
      <c r="AL641" s="1"/>
    </row>
    <row r="642" spans="38:38" ht="15.75" customHeight="1">
      <c r="AL642" s="1"/>
    </row>
    <row r="643" spans="38:38" ht="15.75" customHeight="1">
      <c r="AL643" s="1"/>
    </row>
    <row r="644" spans="38:38" ht="15.75" customHeight="1">
      <c r="AL644" s="1"/>
    </row>
    <row r="645" spans="38:38" ht="15.75" customHeight="1">
      <c r="AL645" s="1"/>
    </row>
    <row r="646" spans="38:38" ht="15.75" customHeight="1">
      <c r="AL646" s="1"/>
    </row>
    <row r="647" spans="38:38" ht="15.75" customHeight="1">
      <c r="AL647" s="1"/>
    </row>
    <row r="648" spans="38:38" ht="15.75" customHeight="1">
      <c r="AL648" s="1"/>
    </row>
    <row r="649" spans="38:38" ht="15.75" customHeight="1">
      <c r="AL649" s="1"/>
    </row>
    <row r="650" spans="38:38" ht="15.75" customHeight="1">
      <c r="AL650" s="1"/>
    </row>
    <row r="651" spans="38:38" ht="15.75" customHeight="1">
      <c r="AL651" s="1"/>
    </row>
    <row r="652" spans="38:38" ht="15.75" customHeight="1">
      <c r="AL652" s="1"/>
    </row>
    <row r="653" spans="38:38" ht="15.75" customHeight="1">
      <c r="AL653" s="1"/>
    </row>
    <row r="654" spans="38:38" ht="15.75" customHeight="1">
      <c r="AL654" s="1"/>
    </row>
    <row r="655" spans="38:38" ht="15.75" customHeight="1">
      <c r="AL655" s="1"/>
    </row>
    <row r="656" spans="38:38" ht="15.75" customHeight="1">
      <c r="AL656" s="1"/>
    </row>
    <row r="657" spans="38:38" ht="15.75" customHeight="1">
      <c r="AL657" s="1"/>
    </row>
    <row r="658" spans="38:38" ht="15.75" customHeight="1">
      <c r="AL658" s="1"/>
    </row>
    <row r="659" spans="38:38" ht="15.75" customHeight="1">
      <c r="AL659" s="1"/>
    </row>
    <row r="660" spans="38:38" ht="15.75" customHeight="1">
      <c r="AL660" s="1"/>
    </row>
    <row r="661" spans="38:38" ht="15.75" customHeight="1">
      <c r="AL661" s="1"/>
    </row>
    <row r="662" spans="38:38" ht="15.75" customHeight="1">
      <c r="AL662" s="1"/>
    </row>
    <row r="663" spans="38:38" ht="15.75" customHeight="1">
      <c r="AL663" s="1"/>
    </row>
    <row r="664" spans="38:38" ht="15.75" customHeight="1">
      <c r="AL664" s="1"/>
    </row>
    <row r="665" spans="38:38" ht="15.75" customHeight="1">
      <c r="AL665" s="1"/>
    </row>
    <row r="666" spans="38:38" ht="15.75" customHeight="1">
      <c r="AL666" s="1"/>
    </row>
    <row r="667" spans="38:38" ht="15.75" customHeight="1">
      <c r="AL667" s="1"/>
    </row>
    <row r="668" spans="38:38" ht="15.75" customHeight="1">
      <c r="AL668" s="1"/>
    </row>
    <row r="669" spans="38:38" ht="15.75" customHeight="1">
      <c r="AL669" s="1"/>
    </row>
    <row r="670" spans="38:38" ht="15.75" customHeight="1">
      <c r="AL670" s="1"/>
    </row>
    <row r="671" spans="38:38" ht="15.75" customHeight="1">
      <c r="AL671" s="1"/>
    </row>
    <row r="672" spans="38:38" ht="15.75" customHeight="1">
      <c r="AL672" s="1"/>
    </row>
    <row r="673" spans="38:38" ht="15.75" customHeight="1">
      <c r="AL673" s="1"/>
    </row>
    <row r="674" spans="38:38" ht="15.75" customHeight="1">
      <c r="AL674" s="1"/>
    </row>
    <row r="675" spans="38:38" ht="15.75" customHeight="1">
      <c r="AL675" s="1"/>
    </row>
    <row r="676" spans="38:38" ht="15.75" customHeight="1">
      <c r="AL676" s="1"/>
    </row>
    <row r="677" spans="38:38" ht="15.75" customHeight="1">
      <c r="AL677" s="1"/>
    </row>
    <row r="678" spans="38:38" ht="15.75" customHeight="1">
      <c r="AL678" s="1"/>
    </row>
    <row r="679" spans="38:38" ht="15.75" customHeight="1">
      <c r="AL679" s="1"/>
    </row>
    <row r="680" spans="38:38" ht="15.75" customHeight="1">
      <c r="AL680" s="1"/>
    </row>
    <row r="681" spans="38:38" ht="15.75" customHeight="1">
      <c r="AL681" s="1"/>
    </row>
    <row r="682" spans="38:38" ht="15.75" customHeight="1">
      <c r="AL682" s="1"/>
    </row>
    <row r="683" spans="38:38" ht="15.75" customHeight="1">
      <c r="AL683" s="1"/>
    </row>
    <row r="684" spans="38:38" ht="15.75" customHeight="1">
      <c r="AL684" s="1"/>
    </row>
    <row r="685" spans="38:38" ht="15.75" customHeight="1">
      <c r="AL685" s="1"/>
    </row>
    <row r="686" spans="38:38" ht="15.75" customHeight="1">
      <c r="AL686" s="1"/>
    </row>
    <row r="687" spans="38:38" ht="15.75" customHeight="1">
      <c r="AL687" s="1"/>
    </row>
    <row r="688" spans="38:38" ht="15.75" customHeight="1">
      <c r="AL688" s="1"/>
    </row>
    <row r="689" spans="38:38" ht="15.75" customHeight="1">
      <c r="AL689" s="1"/>
    </row>
    <row r="690" spans="38:38" ht="15.75" customHeight="1">
      <c r="AL690" s="1"/>
    </row>
    <row r="691" spans="38:38" ht="15.75" customHeight="1">
      <c r="AL691" s="1"/>
    </row>
    <row r="692" spans="38:38" ht="15.75" customHeight="1">
      <c r="AL692" s="1"/>
    </row>
    <row r="693" spans="38:38" ht="15.75" customHeight="1">
      <c r="AL693" s="1"/>
    </row>
    <row r="694" spans="38:38" ht="15.75" customHeight="1">
      <c r="AL694" s="1"/>
    </row>
    <row r="695" spans="38:38" ht="15.75" customHeight="1">
      <c r="AL695" s="1"/>
    </row>
    <row r="696" spans="38:38" ht="15.75" customHeight="1">
      <c r="AL696" s="1"/>
    </row>
    <row r="697" spans="38:38" ht="15.75" customHeight="1">
      <c r="AL697" s="1"/>
    </row>
    <row r="698" spans="38:38" ht="15.75" customHeight="1">
      <c r="AL698" s="1"/>
    </row>
    <row r="699" spans="38:38" ht="15.75" customHeight="1">
      <c r="AL699" s="1"/>
    </row>
    <row r="700" spans="38:38" ht="15.75" customHeight="1">
      <c r="AL700" s="1"/>
    </row>
    <row r="701" spans="38:38" ht="15.75" customHeight="1">
      <c r="AL701" s="1"/>
    </row>
    <row r="702" spans="38:38" ht="15.75" customHeight="1">
      <c r="AL702" s="1"/>
    </row>
    <row r="703" spans="38:38" ht="15.75" customHeight="1">
      <c r="AL703" s="1"/>
    </row>
    <row r="704" spans="38:38" ht="15.75" customHeight="1">
      <c r="AL704" s="1"/>
    </row>
    <row r="705" spans="38:38" ht="15.75" customHeight="1">
      <c r="AL705" s="1"/>
    </row>
    <row r="706" spans="38:38" ht="15.75" customHeight="1">
      <c r="AL706" s="1"/>
    </row>
    <row r="707" spans="38:38" ht="15.75" customHeight="1">
      <c r="AL707" s="1"/>
    </row>
    <row r="708" spans="38:38" ht="15.75" customHeight="1">
      <c r="AL708" s="1"/>
    </row>
    <row r="709" spans="38:38" ht="15.75" customHeight="1">
      <c r="AL709" s="1"/>
    </row>
    <row r="710" spans="38:38" ht="15.75" customHeight="1">
      <c r="AL710" s="1"/>
    </row>
    <row r="711" spans="38:38" ht="15.75" customHeight="1">
      <c r="AL711" s="1"/>
    </row>
    <row r="712" spans="38:38" ht="15.75" customHeight="1">
      <c r="AL712" s="1"/>
    </row>
    <row r="713" spans="38:38" ht="15.75" customHeight="1">
      <c r="AL713" s="1"/>
    </row>
    <row r="714" spans="38:38" ht="15.75" customHeight="1">
      <c r="AL714" s="1"/>
    </row>
    <row r="715" spans="38:38" ht="15.75" customHeight="1">
      <c r="AL715" s="1"/>
    </row>
    <row r="716" spans="38:38" ht="15.75" customHeight="1">
      <c r="AL716" s="1"/>
    </row>
    <row r="717" spans="38:38" ht="15.75" customHeight="1">
      <c r="AL717" s="1"/>
    </row>
    <row r="718" spans="38:38" ht="15.75" customHeight="1">
      <c r="AL718" s="1"/>
    </row>
    <row r="719" spans="38:38" ht="15.75" customHeight="1">
      <c r="AL719" s="1"/>
    </row>
    <row r="720" spans="38:38" ht="15.75" customHeight="1">
      <c r="AL720" s="1"/>
    </row>
    <row r="721" spans="38:38" ht="15.75" customHeight="1">
      <c r="AL721" s="1"/>
    </row>
    <row r="722" spans="38:38" ht="15.75" customHeight="1">
      <c r="AL722" s="1"/>
    </row>
    <row r="723" spans="38:38" ht="15.75" customHeight="1">
      <c r="AL723" s="1"/>
    </row>
    <row r="724" spans="38:38" ht="15.75" customHeight="1">
      <c r="AL724" s="1"/>
    </row>
    <row r="725" spans="38:38" ht="15.75" customHeight="1">
      <c r="AL725" s="1"/>
    </row>
    <row r="726" spans="38:38" ht="15.75" customHeight="1">
      <c r="AL726" s="1"/>
    </row>
    <row r="727" spans="38:38" ht="15.75" customHeight="1">
      <c r="AL727" s="1"/>
    </row>
    <row r="728" spans="38:38" ht="15.75" customHeight="1">
      <c r="AL728" s="1"/>
    </row>
    <row r="729" spans="38:38" ht="15.75" customHeight="1">
      <c r="AL729" s="1"/>
    </row>
    <row r="730" spans="38:38" ht="15.75" customHeight="1">
      <c r="AL730" s="1"/>
    </row>
    <row r="731" spans="38:38" ht="15.75" customHeight="1">
      <c r="AL731" s="1"/>
    </row>
    <row r="732" spans="38:38" ht="15.75" customHeight="1">
      <c r="AL732" s="1"/>
    </row>
    <row r="733" spans="38:38" ht="15.75" customHeight="1">
      <c r="AL733" s="1"/>
    </row>
    <row r="734" spans="38:38" ht="15.75" customHeight="1">
      <c r="AL734" s="1"/>
    </row>
    <row r="735" spans="38:38" ht="15.75" customHeight="1">
      <c r="AL735" s="1"/>
    </row>
    <row r="736" spans="38:38" ht="15.75" customHeight="1">
      <c r="AL736" s="1"/>
    </row>
    <row r="737" spans="38:38" ht="15.75" customHeight="1">
      <c r="AL737" s="1"/>
    </row>
    <row r="738" spans="38:38" ht="15.75" customHeight="1">
      <c r="AL738" s="1"/>
    </row>
    <row r="739" spans="38:38" ht="15.75" customHeight="1">
      <c r="AL739" s="1"/>
    </row>
    <row r="740" spans="38:38" ht="15.75" customHeight="1">
      <c r="AL740" s="1"/>
    </row>
    <row r="741" spans="38:38" ht="15.75" customHeight="1">
      <c r="AL741" s="1"/>
    </row>
    <row r="742" spans="38:38" ht="15.75" customHeight="1">
      <c r="AL742" s="1"/>
    </row>
    <row r="743" spans="38:38" ht="15.75" customHeight="1">
      <c r="AL743" s="1"/>
    </row>
    <row r="744" spans="38:38" ht="15.75" customHeight="1">
      <c r="AL744" s="1"/>
    </row>
    <row r="745" spans="38:38" ht="15.75" customHeight="1">
      <c r="AL745" s="1"/>
    </row>
    <row r="746" spans="38:38" ht="15.75" customHeight="1">
      <c r="AL746" s="1"/>
    </row>
    <row r="747" spans="38:38" ht="15.75" customHeight="1">
      <c r="AL747" s="1"/>
    </row>
    <row r="748" spans="38:38" ht="15.75" customHeight="1">
      <c r="AL748" s="1"/>
    </row>
    <row r="749" spans="38:38" ht="15.75" customHeight="1">
      <c r="AL749" s="1"/>
    </row>
    <row r="750" spans="38:38" ht="15.75" customHeight="1">
      <c r="AL750" s="1"/>
    </row>
    <row r="751" spans="38:38" ht="15.75" customHeight="1">
      <c r="AL751" s="1"/>
    </row>
    <row r="752" spans="38:38" ht="15.75" customHeight="1">
      <c r="AL752" s="1"/>
    </row>
    <row r="753" spans="38:38" ht="15.75" customHeight="1">
      <c r="AL753" s="1"/>
    </row>
    <row r="754" spans="38:38" ht="15.75" customHeight="1">
      <c r="AL754" s="1"/>
    </row>
    <row r="755" spans="38:38" ht="15.75" customHeight="1">
      <c r="AL755" s="1"/>
    </row>
    <row r="756" spans="38:38" ht="15.75" customHeight="1">
      <c r="AL756" s="1"/>
    </row>
    <row r="757" spans="38:38" ht="15.75" customHeight="1">
      <c r="AL757" s="1"/>
    </row>
    <row r="758" spans="38:38" ht="15.75" customHeight="1">
      <c r="AL758" s="1"/>
    </row>
    <row r="759" spans="38:38" ht="15.75" customHeight="1">
      <c r="AL759" s="1"/>
    </row>
    <row r="760" spans="38:38" ht="15.75" customHeight="1">
      <c r="AL760" s="1"/>
    </row>
    <row r="761" spans="38:38" ht="15.75" customHeight="1">
      <c r="AL761" s="1"/>
    </row>
    <row r="762" spans="38:38" ht="15.75" customHeight="1">
      <c r="AL762" s="1"/>
    </row>
    <row r="763" spans="38:38" ht="15.75" customHeight="1">
      <c r="AL763" s="1"/>
    </row>
    <row r="764" spans="38:38" ht="15.75" customHeight="1">
      <c r="AL764" s="1"/>
    </row>
    <row r="765" spans="38:38" ht="15.75" customHeight="1">
      <c r="AL765" s="1"/>
    </row>
    <row r="766" spans="38:38" ht="15.75" customHeight="1">
      <c r="AL766" s="1"/>
    </row>
    <row r="767" spans="38:38" ht="15.75" customHeight="1">
      <c r="AL767" s="1"/>
    </row>
    <row r="768" spans="38:38" ht="15.75" customHeight="1">
      <c r="AL768" s="1"/>
    </row>
    <row r="769" spans="38:38" ht="15.75" customHeight="1">
      <c r="AL769" s="1"/>
    </row>
    <row r="770" spans="38:38" ht="15.75" customHeight="1">
      <c r="AL770" s="1"/>
    </row>
    <row r="771" spans="38:38" ht="15.75" customHeight="1">
      <c r="AL771" s="1"/>
    </row>
    <row r="772" spans="38:38" ht="15.75" customHeight="1">
      <c r="AL772" s="1"/>
    </row>
    <row r="773" spans="38:38" ht="15.75" customHeight="1">
      <c r="AL773" s="1"/>
    </row>
    <row r="774" spans="38:38" ht="15.75" customHeight="1">
      <c r="AL774" s="1"/>
    </row>
    <row r="775" spans="38:38" ht="15.75" customHeight="1">
      <c r="AL775" s="1"/>
    </row>
    <row r="776" spans="38:38" ht="15.75" customHeight="1">
      <c r="AL776" s="1"/>
    </row>
    <row r="777" spans="38:38" ht="15.75" customHeight="1">
      <c r="AL777" s="1"/>
    </row>
    <row r="778" spans="38:38" ht="15.75" customHeight="1">
      <c r="AL778" s="1"/>
    </row>
    <row r="779" spans="38:38" ht="15.75" customHeight="1">
      <c r="AL779" s="1"/>
    </row>
    <row r="780" spans="38:38" ht="15.75" customHeight="1">
      <c r="AL780" s="1"/>
    </row>
    <row r="781" spans="38:38" ht="15.75" customHeight="1">
      <c r="AL781" s="1"/>
    </row>
    <row r="782" spans="38:38" ht="15.75" customHeight="1">
      <c r="AL782" s="1"/>
    </row>
    <row r="783" spans="38:38" ht="15.75" customHeight="1">
      <c r="AL783" s="1"/>
    </row>
    <row r="784" spans="38:38" ht="15.75" customHeight="1">
      <c r="AL784" s="1"/>
    </row>
    <row r="785" spans="38:38" ht="15.75" customHeight="1">
      <c r="AL785" s="1"/>
    </row>
    <row r="786" spans="38:38" ht="15.75" customHeight="1">
      <c r="AL786" s="1"/>
    </row>
    <row r="787" spans="38:38" ht="15.75" customHeight="1">
      <c r="AL787" s="1"/>
    </row>
    <row r="788" spans="38:38" ht="15.75" customHeight="1">
      <c r="AL788" s="1"/>
    </row>
    <row r="789" spans="38:38" ht="15.75" customHeight="1">
      <c r="AL789" s="1"/>
    </row>
    <row r="790" spans="38:38" ht="15.75" customHeight="1">
      <c r="AL790" s="1"/>
    </row>
    <row r="791" spans="38:38" ht="15.75" customHeight="1">
      <c r="AL791" s="1"/>
    </row>
    <row r="792" spans="38:38" ht="15.75" customHeight="1">
      <c r="AL792" s="1"/>
    </row>
    <row r="793" spans="38:38" ht="15.75" customHeight="1">
      <c r="AL793" s="1"/>
    </row>
    <row r="794" spans="38:38" ht="15.75" customHeight="1">
      <c r="AL794" s="1"/>
    </row>
    <row r="795" spans="38:38" ht="15.75" customHeight="1">
      <c r="AL795" s="1"/>
    </row>
    <row r="796" spans="38:38" ht="15.75" customHeight="1">
      <c r="AL796" s="1"/>
    </row>
    <row r="797" spans="38:38" ht="15.75" customHeight="1">
      <c r="AL797" s="1"/>
    </row>
    <row r="798" spans="38:38" ht="15.75" customHeight="1">
      <c r="AL798" s="1"/>
    </row>
    <row r="799" spans="38:38" ht="15.75" customHeight="1">
      <c r="AL799" s="1"/>
    </row>
    <row r="800" spans="38:38" ht="15.75" customHeight="1">
      <c r="AL800" s="1"/>
    </row>
    <row r="801" spans="38:38" ht="15.75" customHeight="1">
      <c r="AL801" s="1"/>
    </row>
    <row r="802" spans="38:38" ht="15.75" customHeight="1">
      <c r="AL802" s="1"/>
    </row>
    <row r="803" spans="38:38" ht="15.75" customHeight="1">
      <c r="AL803" s="1"/>
    </row>
    <row r="804" spans="38:38" ht="15.75" customHeight="1">
      <c r="AL804" s="1"/>
    </row>
    <row r="805" spans="38:38" ht="15.75" customHeight="1">
      <c r="AL805" s="1"/>
    </row>
    <row r="806" spans="38:38" ht="15.75" customHeight="1">
      <c r="AL806" s="1"/>
    </row>
    <row r="807" spans="38:38" ht="15.75" customHeight="1">
      <c r="AL807" s="1"/>
    </row>
    <row r="808" spans="38:38" ht="15.75" customHeight="1">
      <c r="AL808" s="1"/>
    </row>
    <row r="809" spans="38:38" ht="15.75" customHeight="1">
      <c r="AL809" s="1"/>
    </row>
    <row r="810" spans="38:38" ht="15.75" customHeight="1">
      <c r="AL810" s="1"/>
    </row>
    <row r="811" spans="38:38" ht="15.75" customHeight="1">
      <c r="AL811" s="1"/>
    </row>
    <row r="812" spans="38:38" ht="15.75" customHeight="1">
      <c r="AL812" s="1"/>
    </row>
    <row r="813" spans="38:38" ht="15.75" customHeight="1">
      <c r="AL813" s="1"/>
    </row>
    <row r="814" spans="38:38" ht="15.75" customHeight="1">
      <c r="AL814" s="1"/>
    </row>
    <row r="815" spans="38:38" ht="15.75" customHeight="1">
      <c r="AL815" s="1"/>
    </row>
    <row r="816" spans="38:38" ht="15.75" customHeight="1">
      <c r="AL816" s="1"/>
    </row>
    <row r="817" spans="38:38" ht="15.75" customHeight="1">
      <c r="AL817" s="1"/>
    </row>
    <row r="818" spans="38:38" ht="15.75" customHeight="1">
      <c r="AL818" s="1"/>
    </row>
    <row r="819" spans="38:38" ht="15.75" customHeight="1">
      <c r="AL819" s="1"/>
    </row>
    <row r="820" spans="38:38" ht="15.75" customHeight="1">
      <c r="AL820" s="1"/>
    </row>
    <row r="821" spans="38:38" ht="15.75" customHeight="1">
      <c r="AL821" s="1"/>
    </row>
    <row r="822" spans="38:38" ht="15.75" customHeight="1">
      <c r="AL822" s="1"/>
    </row>
    <row r="823" spans="38:38" ht="15.75" customHeight="1">
      <c r="AL823" s="1"/>
    </row>
    <row r="824" spans="38:38" ht="15.75" customHeight="1">
      <c r="AL824" s="1"/>
    </row>
    <row r="825" spans="38:38" ht="15.75" customHeight="1">
      <c r="AL825" s="1"/>
    </row>
    <row r="826" spans="38:38" ht="15.75" customHeight="1">
      <c r="AL826" s="1"/>
    </row>
    <row r="827" spans="38:38" ht="15.75" customHeight="1">
      <c r="AL827" s="1"/>
    </row>
    <row r="828" spans="38:38" ht="15.75" customHeight="1">
      <c r="AL828" s="1"/>
    </row>
    <row r="829" spans="38:38" ht="15.75" customHeight="1">
      <c r="AL829" s="1"/>
    </row>
    <row r="830" spans="38:38" ht="15.75" customHeight="1">
      <c r="AL830" s="1"/>
    </row>
    <row r="831" spans="38:38" ht="15.75" customHeight="1">
      <c r="AL831" s="1"/>
    </row>
    <row r="832" spans="38:38" ht="15.75" customHeight="1">
      <c r="AL832" s="1"/>
    </row>
    <row r="833" spans="38:38" ht="15.75" customHeight="1">
      <c r="AL833" s="1"/>
    </row>
    <row r="834" spans="38:38" ht="15.75" customHeight="1">
      <c r="AL834" s="1"/>
    </row>
    <row r="835" spans="38:38" ht="15.75" customHeight="1">
      <c r="AL835" s="1"/>
    </row>
    <row r="836" spans="38:38" ht="15.75" customHeight="1">
      <c r="AL836" s="1"/>
    </row>
    <row r="837" spans="38:38" ht="15.75" customHeight="1">
      <c r="AL837" s="1"/>
    </row>
    <row r="838" spans="38:38" ht="15.75" customHeight="1">
      <c r="AL838" s="1"/>
    </row>
    <row r="839" spans="38:38" ht="15.75" customHeight="1">
      <c r="AL839" s="1"/>
    </row>
    <row r="840" spans="38:38" ht="15.75" customHeight="1">
      <c r="AL840" s="1"/>
    </row>
    <row r="841" spans="38:38" ht="15.75" customHeight="1">
      <c r="AL841" s="1"/>
    </row>
    <row r="842" spans="38:38" ht="15.75" customHeight="1">
      <c r="AL842" s="1"/>
    </row>
    <row r="843" spans="38:38" ht="15.75" customHeight="1">
      <c r="AL843" s="1"/>
    </row>
    <row r="844" spans="38:38" ht="15.75" customHeight="1">
      <c r="AL844" s="1"/>
    </row>
    <row r="845" spans="38:38" ht="15.75" customHeight="1">
      <c r="AL845" s="1"/>
    </row>
    <row r="846" spans="38:38" ht="15.75" customHeight="1">
      <c r="AL846" s="1"/>
    </row>
    <row r="847" spans="38:38" ht="15.75" customHeight="1">
      <c r="AL847" s="1"/>
    </row>
    <row r="848" spans="38:38" ht="15.75" customHeight="1">
      <c r="AL848" s="1"/>
    </row>
    <row r="849" spans="38:38" ht="15.75" customHeight="1">
      <c r="AL849" s="1"/>
    </row>
    <row r="850" spans="38:38" ht="15.75" customHeight="1">
      <c r="AL850" s="1"/>
    </row>
    <row r="851" spans="38:38" ht="15.75" customHeight="1">
      <c r="AL851" s="1"/>
    </row>
    <row r="852" spans="38:38" ht="15.75" customHeight="1">
      <c r="AL852" s="1"/>
    </row>
    <row r="853" spans="38:38" ht="15.75" customHeight="1">
      <c r="AL853" s="1"/>
    </row>
    <row r="854" spans="38:38" ht="15.75" customHeight="1">
      <c r="AL854" s="1"/>
    </row>
    <row r="855" spans="38:38" ht="15.75" customHeight="1">
      <c r="AL855" s="1"/>
    </row>
    <row r="856" spans="38:38" ht="15.75" customHeight="1">
      <c r="AL856" s="1"/>
    </row>
    <row r="857" spans="38:38" ht="15.75" customHeight="1">
      <c r="AL857" s="1"/>
    </row>
    <row r="858" spans="38:38" ht="15.75" customHeight="1">
      <c r="AL858" s="1"/>
    </row>
    <row r="859" spans="38:38" ht="15.75" customHeight="1">
      <c r="AL859" s="1"/>
    </row>
    <row r="860" spans="38:38" ht="15.75" customHeight="1">
      <c r="AL860" s="1"/>
    </row>
    <row r="861" spans="38:38" ht="15.75" customHeight="1">
      <c r="AL861" s="1"/>
    </row>
    <row r="862" spans="38:38" ht="15.75" customHeight="1">
      <c r="AL862" s="1"/>
    </row>
    <row r="863" spans="38:38" ht="15.75" customHeight="1">
      <c r="AL863" s="1"/>
    </row>
    <row r="864" spans="38:38" ht="15.75" customHeight="1">
      <c r="AL864" s="1"/>
    </row>
    <row r="865" spans="38:38" ht="15.75" customHeight="1">
      <c r="AL865" s="1"/>
    </row>
    <row r="866" spans="38:38" ht="15.75" customHeight="1">
      <c r="AL866" s="1"/>
    </row>
    <row r="867" spans="38:38" ht="15.75" customHeight="1">
      <c r="AL867" s="1"/>
    </row>
    <row r="868" spans="38:38" ht="15.75" customHeight="1">
      <c r="AL868" s="1"/>
    </row>
    <row r="869" spans="38:38" ht="15.75" customHeight="1">
      <c r="AL869" s="1"/>
    </row>
    <row r="870" spans="38:38" ht="15.75" customHeight="1">
      <c r="AL870" s="1"/>
    </row>
    <row r="871" spans="38:38" ht="15.75" customHeight="1">
      <c r="AL871" s="1"/>
    </row>
    <row r="872" spans="38:38" ht="15.75" customHeight="1">
      <c r="AL872" s="1"/>
    </row>
    <row r="873" spans="38:38" ht="15.75" customHeight="1">
      <c r="AL873" s="1"/>
    </row>
    <row r="874" spans="38:38" ht="15.75" customHeight="1">
      <c r="AL874" s="1"/>
    </row>
    <row r="875" spans="38:38" ht="15.75" customHeight="1">
      <c r="AL875" s="1"/>
    </row>
    <row r="876" spans="38:38" ht="15.75" customHeight="1">
      <c r="AL876" s="1"/>
    </row>
    <row r="877" spans="38:38" ht="15.75" customHeight="1">
      <c r="AL877" s="1"/>
    </row>
    <row r="878" spans="38:38" ht="15.75" customHeight="1">
      <c r="AL878" s="1"/>
    </row>
    <row r="879" spans="38:38" ht="15.75" customHeight="1">
      <c r="AL879" s="1"/>
    </row>
    <row r="880" spans="38:38" ht="15.75" customHeight="1">
      <c r="AL880" s="1"/>
    </row>
    <row r="881" spans="38:38" ht="15.75" customHeight="1">
      <c r="AL881" s="1"/>
    </row>
    <row r="882" spans="38:38" ht="15.75" customHeight="1">
      <c r="AL882" s="1"/>
    </row>
    <row r="883" spans="38:38" ht="15.75" customHeight="1">
      <c r="AL883" s="1"/>
    </row>
    <row r="884" spans="38:38" ht="15.75" customHeight="1">
      <c r="AL884" s="1"/>
    </row>
    <row r="885" spans="38:38" ht="15.75" customHeight="1">
      <c r="AL885" s="1"/>
    </row>
    <row r="886" spans="38:38" ht="15.75" customHeight="1">
      <c r="AL886" s="1"/>
    </row>
    <row r="887" spans="38:38" ht="15.75" customHeight="1">
      <c r="AL887" s="1"/>
    </row>
    <row r="888" spans="38:38" ht="15.75" customHeight="1">
      <c r="AL888" s="1"/>
    </row>
    <row r="889" spans="38:38" ht="15.75" customHeight="1">
      <c r="AL889" s="1"/>
    </row>
    <row r="890" spans="38:38" ht="15.75" customHeight="1">
      <c r="AL890" s="1"/>
    </row>
    <row r="891" spans="38:38" ht="15.75" customHeight="1">
      <c r="AL891" s="1"/>
    </row>
    <row r="892" spans="38:38" ht="15.75" customHeight="1">
      <c r="AL892" s="1"/>
    </row>
    <row r="893" spans="38:38" ht="15.75" customHeight="1">
      <c r="AL893" s="1"/>
    </row>
    <row r="894" spans="38:38" ht="15.75" customHeight="1">
      <c r="AL894" s="1"/>
    </row>
    <row r="895" spans="38:38" ht="15.75" customHeight="1">
      <c r="AL895" s="1"/>
    </row>
    <row r="896" spans="38:38" ht="15.75" customHeight="1">
      <c r="AL896" s="1"/>
    </row>
    <row r="897" spans="38:38" ht="15.75" customHeight="1">
      <c r="AL897" s="1"/>
    </row>
    <row r="898" spans="38:38" ht="15.75" customHeight="1">
      <c r="AL898" s="1"/>
    </row>
    <row r="899" spans="38:38" ht="15.75" customHeight="1">
      <c r="AL899" s="1"/>
    </row>
    <row r="900" spans="38:38" ht="15.75" customHeight="1">
      <c r="AL900" s="1"/>
    </row>
    <row r="901" spans="38:38" ht="15.75" customHeight="1">
      <c r="AL901" s="1"/>
    </row>
    <row r="902" spans="38:38" ht="15.75" customHeight="1">
      <c r="AL902" s="1"/>
    </row>
    <row r="903" spans="38:38" ht="15.75" customHeight="1">
      <c r="AL903" s="1"/>
    </row>
    <row r="904" spans="38:38" ht="15.75" customHeight="1">
      <c r="AL904" s="1"/>
    </row>
    <row r="905" spans="38:38" ht="15.75" customHeight="1">
      <c r="AL905" s="1"/>
    </row>
    <row r="906" spans="38:38" ht="15.75" customHeight="1">
      <c r="AL906" s="1"/>
    </row>
    <row r="907" spans="38:38" ht="15.75" customHeight="1">
      <c r="AL907" s="1"/>
    </row>
    <row r="908" spans="38:38" ht="15.75" customHeight="1">
      <c r="AL908" s="1"/>
    </row>
    <row r="909" spans="38:38" ht="15.75" customHeight="1">
      <c r="AL909" s="1"/>
    </row>
    <row r="910" spans="38:38" ht="15.75" customHeight="1">
      <c r="AL910" s="1"/>
    </row>
    <row r="911" spans="38:38" ht="15.75" customHeight="1">
      <c r="AL911" s="1"/>
    </row>
    <row r="912" spans="38:38" ht="15.75" customHeight="1">
      <c r="AL912" s="1"/>
    </row>
    <row r="913" spans="38:38" ht="15.75" customHeight="1">
      <c r="AL913" s="1"/>
    </row>
    <row r="914" spans="38:38" ht="15.75" customHeight="1">
      <c r="AL914" s="1"/>
    </row>
    <row r="915" spans="38:38" ht="15.75" customHeight="1">
      <c r="AL915" s="1"/>
    </row>
    <row r="916" spans="38:38" ht="15.75" customHeight="1">
      <c r="AL916" s="1"/>
    </row>
    <row r="917" spans="38:38" ht="15.75" customHeight="1">
      <c r="AL917" s="1"/>
    </row>
    <row r="918" spans="38:38" ht="15.75" customHeight="1">
      <c r="AL918" s="1"/>
    </row>
    <row r="919" spans="38:38" ht="15.75" customHeight="1">
      <c r="AL919" s="1"/>
    </row>
    <row r="920" spans="38:38" ht="15.75" customHeight="1">
      <c r="AL920" s="1"/>
    </row>
    <row r="921" spans="38:38" ht="15.75" customHeight="1">
      <c r="AL921" s="1"/>
    </row>
    <row r="922" spans="38:38" ht="15.75" customHeight="1">
      <c r="AL922" s="1"/>
    </row>
    <row r="923" spans="38:38" ht="15.75" customHeight="1">
      <c r="AL923" s="1"/>
    </row>
    <row r="924" spans="38:38" ht="15.75" customHeight="1">
      <c r="AL924" s="1"/>
    </row>
    <row r="925" spans="38:38" ht="15.75" customHeight="1">
      <c r="AL925" s="1"/>
    </row>
    <row r="926" spans="38:38" ht="15.75" customHeight="1">
      <c r="AL926" s="1"/>
    </row>
    <row r="927" spans="38:38" ht="15.75" customHeight="1">
      <c r="AL927" s="1"/>
    </row>
    <row r="928" spans="38:38" ht="15.75" customHeight="1">
      <c r="AL928" s="1"/>
    </row>
    <row r="929" spans="38:38" ht="15.75" customHeight="1">
      <c r="AL929" s="1"/>
    </row>
    <row r="930" spans="38:38" ht="15.75" customHeight="1">
      <c r="AL930" s="1"/>
    </row>
    <row r="931" spans="38:38" ht="15.75" customHeight="1">
      <c r="AL931" s="1"/>
    </row>
    <row r="932" spans="38:38" ht="15.75" customHeight="1">
      <c r="AL932" s="1"/>
    </row>
    <row r="933" spans="38:38" ht="15.75" customHeight="1">
      <c r="AL933" s="1"/>
    </row>
    <row r="934" spans="38:38" ht="15.75" customHeight="1">
      <c r="AL934" s="1"/>
    </row>
    <row r="935" spans="38:38" ht="15.75" customHeight="1">
      <c r="AL935" s="1"/>
    </row>
    <row r="936" spans="38:38" ht="15.75" customHeight="1">
      <c r="AL936" s="1"/>
    </row>
    <row r="937" spans="38:38" ht="15.75" customHeight="1">
      <c r="AL937" s="1"/>
    </row>
    <row r="938" spans="38:38" ht="15.75" customHeight="1">
      <c r="AL938" s="1"/>
    </row>
    <row r="939" spans="38:38" ht="15.75" customHeight="1">
      <c r="AL939" s="1"/>
    </row>
    <row r="940" spans="38:38" ht="15.75" customHeight="1">
      <c r="AL940" s="1"/>
    </row>
    <row r="941" spans="38:38" ht="15.75" customHeight="1">
      <c r="AL941" s="1"/>
    </row>
    <row r="942" spans="38:38" ht="15.75" customHeight="1">
      <c r="AL942" s="1"/>
    </row>
    <row r="943" spans="38:38" ht="15.75" customHeight="1">
      <c r="AL943" s="1"/>
    </row>
    <row r="944" spans="38:38" ht="15.75" customHeight="1">
      <c r="AL944" s="1"/>
    </row>
    <row r="945" spans="38:38" ht="15.75" customHeight="1">
      <c r="AL945" s="1"/>
    </row>
    <row r="946" spans="38:38" ht="15.75" customHeight="1">
      <c r="AL946" s="1"/>
    </row>
    <row r="947" spans="38:38" ht="15.75" customHeight="1">
      <c r="AL947" s="1"/>
    </row>
    <row r="948" spans="38:38" ht="15.75" customHeight="1">
      <c r="AL948" s="1"/>
    </row>
    <row r="949" spans="38:38" ht="15.75" customHeight="1">
      <c r="AL949" s="1"/>
    </row>
    <row r="950" spans="38:38" ht="15.75" customHeight="1">
      <c r="AL950" s="1"/>
    </row>
    <row r="951" spans="38:38" ht="15.75" customHeight="1">
      <c r="AL951" s="1"/>
    </row>
    <row r="952" spans="38:38" ht="15.75" customHeight="1">
      <c r="AL952" s="1"/>
    </row>
    <row r="953" spans="38:38" ht="15.75" customHeight="1">
      <c r="AL953" s="1"/>
    </row>
    <row r="954" spans="38:38" ht="15.75" customHeight="1">
      <c r="AL954" s="1"/>
    </row>
    <row r="955" spans="38:38" ht="15.75" customHeight="1">
      <c r="AL955" s="1"/>
    </row>
    <row r="956" spans="38:38" ht="15.75" customHeight="1">
      <c r="AL956" s="1"/>
    </row>
    <row r="957" spans="38:38" ht="15.75" customHeight="1">
      <c r="AL957" s="1"/>
    </row>
    <row r="958" spans="38:38" ht="15.75" customHeight="1">
      <c r="AL958" s="1"/>
    </row>
    <row r="959" spans="38:38" ht="15.75" customHeight="1">
      <c r="AL959" s="1"/>
    </row>
    <row r="960" spans="38:38" ht="15.75" customHeight="1">
      <c r="AL960" s="1"/>
    </row>
    <row r="961" spans="38:38" ht="15.75" customHeight="1">
      <c r="AL961" s="1"/>
    </row>
    <row r="962" spans="38:38" ht="15.75" customHeight="1">
      <c r="AL962" s="1"/>
    </row>
    <row r="963" spans="38:38" ht="15.75" customHeight="1">
      <c r="AL963" s="1"/>
    </row>
    <row r="964" spans="38:38" ht="15.75" customHeight="1">
      <c r="AL964" s="1"/>
    </row>
    <row r="965" spans="38:38" ht="15.75" customHeight="1">
      <c r="AL965" s="1"/>
    </row>
    <row r="966" spans="38:38" ht="15.75" customHeight="1">
      <c r="AL966" s="1"/>
    </row>
    <row r="967" spans="38:38" ht="15.75" customHeight="1">
      <c r="AL967" s="1"/>
    </row>
    <row r="968" spans="38:38" ht="15.75" customHeight="1">
      <c r="AL968" s="1"/>
    </row>
    <row r="969" spans="38:38" ht="15.75" customHeight="1">
      <c r="AL969" s="1"/>
    </row>
    <row r="970" spans="38:38" ht="15.75" customHeight="1">
      <c r="AL970" s="1"/>
    </row>
    <row r="971" spans="38:38" ht="15.75" customHeight="1">
      <c r="AL971" s="1"/>
    </row>
    <row r="972" spans="38:38" ht="15.75" customHeight="1">
      <c r="AL972" s="1"/>
    </row>
    <row r="973" spans="38:38" ht="15.75" customHeight="1">
      <c r="AL973" s="1"/>
    </row>
    <row r="974" spans="38:38" ht="15.75" customHeight="1">
      <c r="AL974" s="1"/>
    </row>
    <row r="975" spans="38:38" ht="15.75" customHeight="1">
      <c r="AL975" s="1"/>
    </row>
    <row r="976" spans="38:38" ht="15.75" customHeight="1">
      <c r="AL976" s="1"/>
    </row>
    <row r="977" spans="38:38" ht="15.75" customHeight="1">
      <c r="AL977" s="1"/>
    </row>
    <row r="978" spans="38:38" ht="15.75" customHeight="1">
      <c r="AL978" s="1"/>
    </row>
    <row r="979" spans="38:38" ht="15.75" customHeight="1">
      <c r="AL979" s="1"/>
    </row>
    <row r="980" spans="38:38" ht="15.75" customHeight="1">
      <c r="AL980" s="1"/>
    </row>
    <row r="981" spans="38:38" ht="15.75" customHeight="1">
      <c r="AL981" s="1"/>
    </row>
    <row r="982" spans="38:38" ht="15.75" customHeight="1">
      <c r="AL982" s="1"/>
    </row>
    <row r="983" spans="38:38" ht="15.75" customHeight="1">
      <c r="AL983" s="1"/>
    </row>
    <row r="984" spans="38:38" ht="15.75" customHeight="1">
      <c r="AL984" s="1"/>
    </row>
    <row r="985" spans="38:38" ht="15.75" customHeight="1">
      <c r="AL985" s="1"/>
    </row>
    <row r="986" spans="38:38" ht="15.75" customHeight="1">
      <c r="AL986" s="1"/>
    </row>
    <row r="987" spans="38:38" ht="15.75" customHeight="1">
      <c r="AL987" s="1"/>
    </row>
    <row r="988" spans="38:38" ht="15.75" customHeight="1">
      <c r="AL988" s="1"/>
    </row>
    <row r="989" spans="38:38" ht="15.75" customHeight="1">
      <c r="AL989" s="1"/>
    </row>
    <row r="990" spans="38:38" ht="15.75" customHeight="1">
      <c r="AL990" s="1"/>
    </row>
    <row r="991" spans="38:38" ht="15.75" customHeight="1">
      <c r="AL991" s="1"/>
    </row>
    <row r="992" spans="38:38" ht="15.75" customHeight="1">
      <c r="AL992" s="1"/>
    </row>
    <row r="993" spans="38:38" ht="15.75" customHeight="1">
      <c r="AL993" s="1"/>
    </row>
    <row r="994" spans="38:38" ht="15.75" customHeight="1">
      <c r="AL994" s="1"/>
    </row>
    <row r="995" spans="38:38" ht="15.75" customHeight="1">
      <c r="AL995" s="1"/>
    </row>
    <row r="996" spans="38:38" ht="15.75" customHeight="1">
      <c r="AL996" s="1"/>
    </row>
    <row r="997" spans="38:38" ht="15.75" customHeight="1">
      <c r="AL997" s="1"/>
    </row>
    <row r="998" spans="38:38" ht="15.75" customHeight="1">
      <c r="AL998" s="1"/>
    </row>
    <row r="999" spans="38:38" ht="15.75" customHeight="1">
      <c r="AL999" s="1"/>
    </row>
    <row r="1000" spans="38:38" ht="15.75" customHeight="1">
      <c r="AL1000" s="1"/>
    </row>
  </sheetData>
  <mergeCells count="5">
    <mergeCell ref="R1:T1"/>
    <mergeCell ref="A7:A8"/>
    <mergeCell ref="B7:B8"/>
    <mergeCell ref="AM7:AN7"/>
    <mergeCell ref="AO7:AP7"/>
  </mergeCells>
  <conditionalFormatting sqref="A9:AN39">
    <cfRule type="expression" dxfId="19" priority="3">
      <formula>WEEKDAY($A9,2)&gt;5</formula>
    </cfRule>
  </conditionalFormatting>
  <conditionalFormatting sqref="A9:AN39">
    <cfRule type="expression" dxfId="18" priority="4">
      <formula>COUNTIF($A$51:$A$60,$A9)&gt;0</formula>
    </cfRule>
  </conditionalFormatting>
  <conditionalFormatting sqref="Y9:Y39">
    <cfRule type="expression" dxfId="17" priority="5">
      <formula>WEEKDAY($A9,1)=2</formula>
    </cfRule>
  </conditionalFormatting>
  <conditionalFormatting sqref="AO9:AP39">
    <cfRule type="expression" dxfId="16" priority="1">
      <formula>WEEKDAY($A9,2)&gt;5</formula>
    </cfRule>
  </conditionalFormatting>
  <conditionalFormatting sqref="AO9:AP39">
    <cfRule type="expression" dxfId="15" priority="2">
      <formula>COUNTIF($A$51:$A$60,$A9)&gt;0</formula>
    </cfRule>
  </conditionalFormatting>
  <printOptions horizontalCentered="1" verticalCentered="1"/>
  <pageMargins left="0" right="0" top="0" bottom="0" header="0" footer="0"/>
  <pageSetup paperSize="9" scale="3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[1]REF!#REF!</xm:f>
          </x14:formula1>
          <xm:sqref>C1 AN9:AN39 AP9:AP39</xm:sqref>
        </x14:dataValidation>
        <x14:dataValidation type="list" allowBlank="1">
          <x14:formula1>
            <xm:f>[1]REF!#REF!</xm:f>
          </x14:formula1>
          <xm:sqref>C9:C39 I8:J8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BC1000"/>
  <sheetViews>
    <sheetView topLeftCell="AQ1" workbookViewId="0">
      <pane ySplit="8" topLeftCell="A30" activePane="bottomLeft" state="frozen"/>
      <selection pane="bottomLeft" activeCell="AU6" sqref="AU6"/>
    </sheetView>
  </sheetViews>
  <sheetFormatPr baseColWidth="10" defaultColWidth="12.625" defaultRowHeight="15" customHeight="1" outlineLevelCol="1"/>
  <cols>
    <col min="1" max="1" width="23.625" style="157" customWidth="1"/>
    <col min="2" max="2" width="8.5" style="157" customWidth="1"/>
    <col min="3" max="3" width="18" style="157" customWidth="1"/>
    <col min="4" max="4" width="5.375" style="157" customWidth="1"/>
    <col min="5" max="5" width="5.375" style="157" hidden="1" customWidth="1" outlineLevel="1"/>
    <col min="6" max="6" width="5.5" style="157" customWidth="1" collapsed="1"/>
    <col min="7" max="7" width="6" style="157" customWidth="1"/>
    <col min="8" max="8" width="4.75" style="157" customWidth="1" outlineLevel="1"/>
    <col min="9" max="9" width="4.875" style="157" customWidth="1" outlineLevel="1"/>
    <col min="10" max="12" width="4.75" style="157" customWidth="1" outlineLevel="1"/>
    <col min="13" max="13" width="5.25" style="157" customWidth="1" outlineLevel="1"/>
    <col min="14" max="16" width="5.625" style="157" customWidth="1" outlineLevel="1"/>
    <col min="17" max="38" width="8.625" style="157" customWidth="1"/>
    <col min="39" max="39" width="6.5" style="157" customWidth="1"/>
    <col min="40" max="40" width="15.875" style="157" customWidth="1"/>
    <col min="41" max="41" width="6.5" style="157" customWidth="1"/>
    <col min="42" max="42" width="15.875" style="157" customWidth="1"/>
    <col min="43" max="50" width="9.375" style="157" customWidth="1"/>
    <col min="51" max="52" width="12.625" style="157"/>
    <col min="53" max="53" width="26.75" style="157" customWidth="1"/>
    <col min="54" max="54" width="12.625" style="156"/>
    <col min="55" max="16384" width="12.625" style="157"/>
  </cols>
  <sheetData>
    <row r="1" spans="1:55" ht="15.75">
      <c r="A1" s="3" t="s">
        <v>143</v>
      </c>
      <c r="B1" s="4" t="s">
        <v>0</v>
      </c>
      <c r="C1" s="50">
        <v>43952</v>
      </c>
      <c r="O1" s="4"/>
      <c r="P1" s="4"/>
      <c r="Q1" s="4" t="s">
        <v>6</v>
      </c>
      <c r="R1" s="162"/>
      <c r="S1" s="163"/>
      <c r="T1" s="163"/>
      <c r="U1" s="3"/>
      <c r="V1" s="3"/>
      <c r="W1" s="5" t="s">
        <v>14</v>
      </c>
      <c r="X1" s="6"/>
      <c r="Y1" s="6"/>
      <c r="Z1" s="3"/>
      <c r="AA1" s="3"/>
      <c r="AB1" s="9"/>
      <c r="AC1" s="9"/>
      <c r="AD1" s="9"/>
      <c r="AE1" s="9"/>
      <c r="AF1" s="9"/>
      <c r="AG1" s="9"/>
      <c r="AH1" s="9"/>
      <c r="AI1" s="9"/>
      <c r="AJ1" s="9"/>
      <c r="AK1" s="3"/>
      <c r="AL1" s="1"/>
      <c r="AN1" s="9"/>
      <c r="AP1" s="9"/>
      <c r="AQ1" s="9"/>
      <c r="AR1" s="9"/>
      <c r="AS1" s="9"/>
      <c r="AT1" s="9"/>
      <c r="AU1" s="9"/>
      <c r="AV1" s="9"/>
      <c r="AW1" s="9"/>
      <c r="AX1" s="9"/>
    </row>
    <row r="2" spans="1:55">
      <c r="A2" s="9"/>
      <c r="B2" s="9"/>
      <c r="C2" s="9"/>
      <c r="D2" s="9"/>
      <c r="E2" s="9"/>
      <c r="F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8"/>
      <c r="AC2" s="9"/>
      <c r="AD2" s="9"/>
      <c r="AE2" s="9"/>
      <c r="AF2" s="9"/>
      <c r="AG2" s="9"/>
      <c r="AH2" s="9"/>
      <c r="AI2" s="9"/>
      <c r="AJ2" s="9"/>
      <c r="AK2" s="9"/>
      <c r="AL2" s="1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spans="1:55">
      <c r="A3" s="7" t="s">
        <v>152</v>
      </c>
      <c r="B3" s="44">
        <f>IFERROR(VLOOKUP(B4,'Liste des onglets'!$A$2:$B$59,2,FALSE),"")</f>
        <v>2000005</v>
      </c>
      <c r="C3" s="70"/>
      <c r="D3" s="70"/>
      <c r="E3" s="70"/>
      <c r="F3" s="7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1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spans="1:55" ht="15.75">
      <c r="A4" s="3" t="s">
        <v>153</v>
      </c>
      <c r="B4" s="45" t="s">
        <v>57</v>
      </c>
      <c r="C4" s="46"/>
      <c r="D4" s="46"/>
      <c r="E4" s="46"/>
      <c r="F4" s="46"/>
      <c r="H4" s="3"/>
      <c r="I4" s="9"/>
      <c r="J4" s="9"/>
      <c r="K4" s="9"/>
      <c r="L4" s="9"/>
      <c r="M4" s="9"/>
      <c r="N4" s="3"/>
      <c r="O4" s="3"/>
      <c r="P4" s="3"/>
      <c r="Q4" s="3"/>
      <c r="R4" s="3"/>
      <c r="U4" s="3"/>
      <c r="V4" s="3"/>
      <c r="W4" s="3"/>
      <c r="X4" s="3"/>
      <c r="Y4" s="3"/>
      <c r="Z4" s="3"/>
      <c r="AA4" s="3"/>
      <c r="AB4" s="9"/>
      <c r="AC4" s="9"/>
      <c r="AD4" s="9"/>
      <c r="AE4" s="9"/>
      <c r="AF4" s="9"/>
      <c r="AG4" s="9"/>
      <c r="AH4" s="9"/>
      <c r="AI4" s="9"/>
      <c r="AJ4" s="9"/>
      <c r="AL4" s="1"/>
      <c r="AM4" s="3"/>
      <c r="AN4" s="9"/>
      <c r="AO4" s="3"/>
      <c r="AP4" s="9"/>
      <c r="AQ4" s="9"/>
      <c r="AR4" s="9"/>
      <c r="AS4" s="9"/>
      <c r="AT4" s="9"/>
      <c r="AU4" s="9"/>
      <c r="AV4" s="9"/>
      <c r="AW4" s="9"/>
      <c r="AX4" s="9"/>
    </row>
    <row r="5" spans="1:5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1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spans="1:55" ht="28.5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5" ht="15" customHeight="1">
      <c r="A7" s="164" t="s">
        <v>26</v>
      </c>
      <c r="B7" s="166" t="s">
        <v>30</v>
      </c>
      <c r="C7" s="10"/>
      <c r="D7" s="10"/>
      <c r="E7" s="10"/>
      <c r="F7" s="10"/>
      <c r="G7" s="10"/>
      <c r="H7" s="10"/>
      <c r="I7" s="10"/>
      <c r="J7" s="10"/>
      <c r="K7" s="10" t="s">
        <v>148</v>
      </c>
      <c r="L7" s="10" t="s">
        <v>111</v>
      </c>
      <c r="M7" s="10" t="s">
        <v>112</v>
      </c>
      <c r="N7" s="10" t="s">
        <v>150</v>
      </c>
      <c r="O7" s="10" t="s">
        <v>109</v>
      </c>
      <c r="P7" s="10" t="s">
        <v>110</v>
      </c>
      <c r="Q7" s="10" t="s">
        <v>113</v>
      </c>
      <c r="R7" s="10" t="s">
        <v>114</v>
      </c>
      <c r="S7" s="10" t="s">
        <v>115</v>
      </c>
      <c r="T7" s="10" t="s">
        <v>116</v>
      </c>
      <c r="U7" s="10" t="s">
        <v>149</v>
      </c>
      <c r="V7" s="10" t="s">
        <v>117</v>
      </c>
      <c r="W7" s="10" t="s">
        <v>118</v>
      </c>
      <c r="X7" s="10" t="s">
        <v>119</v>
      </c>
      <c r="Y7" s="10" t="s">
        <v>120</v>
      </c>
      <c r="Z7" s="10" t="s">
        <v>121</v>
      </c>
      <c r="AA7" s="10" t="s">
        <v>122</v>
      </c>
      <c r="AB7" s="10" t="s">
        <v>123</v>
      </c>
      <c r="AC7" s="10" t="s">
        <v>124</v>
      </c>
      <c r="AD7" s="10" t="s">
        <v>125</v>
      </c>
      <c r="AE7" s="10" t="s">
        <v>126</v>
      </c>
      <c r="AF7" s="10" t="s">
        <v>127</v>
      </c>
      <c r="AG7" s="10" t="s">
        <v>128</v>
      </c>
      <c r="AH7" s="10" t="s">
        <v>129</v>
      </c>
      <c r="AI7" s="10" t="s">
        <v>130</v>
      </c>
      <c r="AJ7" s="10" t="s">
        <v>131</v>
      </c>
      <c r="AK7" s="10" t="s">
        <v>132</v>
      </c>
      <c r="AL7" s="10"/>
      <c r="AM7" s="160" t="s">
        <v>49</v>
      </c>
      <c r="AN7" s="161"/>
      <c r="AO7" s="160" t="s">
        <v>49</v>
      </c>
      <c r="AP7" s="161"/>
      <c r="AQ7" s="9"/>
      <c r="AR7" s="9"/>
      <c r="AS7" s="9"/>
      <c r="AT7" s="9"/>
      <c r="AU7" s="9"/>
      <c r="AV7" s="9"/>
      <c r="AW7" s="9"/>
      <c r="AX7" s="9"/>
    </row>
    <row r="8" spans="1:55" ht="60.75" customHeight="1">
      <c r="A8" s="165"/>
      <c r="B8" s="165"/>
      <c r="C8" s="158" t="s">
        <v>32</v>
      </c>
      <c r="D8" s="158" t="s">
        <v>141</v>
      </c>
      <c r="E8" s="158" t="s">
        <v>142</v>
      </c>
      <c r="F8" s="158" t="s">
        <v>134</v>
      </c>
      <c r="G8" s="51" t="s">
        <v>136</v>
      </c>
      <c r="H8" s="61" t="s">
        <v>137</v>
      </c>
      <c r="I8" s="62" t="s">
        <v>138</v>
      </c>
      <c r="J8" s="63" t="s">
        <v>139</v>
      </c>
      <c r="K8" s="55" t="s">
        <v>133</v>
      </c>
      <c r="L8" s="43" t="s">
        <v>1</v>
      </c>
      <c r="M8" s="43" t="s">
        <v>2</v>
      </c>
      <c r="N8" s="43" t="s">
        <v>140</v>
      </c>
      <c r="O8" s="43" t="s">
        <v>3</v>
      </c>
      <c r="P8" s="43" t="s">
        <v>4</v>
      </c>
      <c r="Q8" s="48" t="s">
        <v>5</v>
      </c>
      <c r="R8" s="48" t="s">
        <v>7</v>
      </c>
      <c r="S8" s="48" t="s">
        <v>45</v>
      </c>
      <c r="T8" s="48" t="s">
        <v>8</v>
      </c>
      <c r="U8" s="48" t="s">
        <v>9</v>
      </c>
      <c r="V8" s="48" t="s">
        <v>10</v>
      </c>
      <c r="W8" s="48" t="s">
        <v>11</v>
      </c>
      <c r="X8" s="48" t="s">
        <v>12</v>
      </c>
      <c r="Y8" s="48" t="s">
        <v>13</v>
      </c>
      <c r="Z8" s="48" t="s">
        <v>15</v>
      </c>
      <c r="AA8" s="48" t="s">
        <v>47</v>
      </c>
      <c r="AB8" s="48" t="s">
        <v>16</v>
      </c>
      <c r="AC8" s="48" t="s">
        <v>17</v>
      </c>
      <c r="AD8" s="48" t="s">
        <v>48</v>
      </c>
      <c r="AE8" s="48" t="s">
        <v>18</v>
      </c>
      <c r="AF8" s="48" t="s">
        <v>19</v>
      </c>
      <c r="AG8" s="48" t="s">
        <v>20</v>
      </c>
      <c r="AH8" s="48" t="s">
        <v>21</v>
      </c>
      <c r="AI8" s="48" t="s">
        <v>22</v>
      </c>
      <c r="AJ8" s="49" t="s">
        <v>83</v>
      </c>
      <c r="AK8" s="49" t="s">
        <v>84</v>
      </c>
      <c r="AL8" s="123" t="s">
        <v>159</v>
      </c>
      <c r="AM8" s="17" t="s">
        <v>50</v>
      </c>
      <c r="AN8" s="17" t="s">
        <v>51</v>
      </c>
      <c r="AO8" s="17" t="s">
        <v>50</v>
      </c>
      <c r="AP8" s="17" t="s">
        <v>51</v>
      </c>
      <c r="AQ8" s="9"/>
      <c r="AR8" s="9"/>
      <c r="AS8" s="9"/>
      <c r="AT8" s="9"/>
      <c r="AU8" s="9"/>
      <c r="AV8" s="9"/>
      <c r="AW8" s="9"/>
      <c r="AX8" s="9"/>
      <c r="AZ8" s="52" t="s">
        <v>499</v>
      </c>
    </row>
    <row r="9" spans="1:55">
      <c r="A9" s="18">
        <f>C1</f>
        <v>43952</v>
      </c>
      <c r="B9" s="19">
        <v>0</v>
      </c>
      <c r="C9" s="19" t="s">
        <v>33</v>
      </c>
      <c r="D9" s="64" t="str">
        <f>IF(WEEKDAY(A9,1)=1,IF(SUM(B9)-35&lt;0,0,SUM(B9)-35),"")</f>
        <v/>
      </c>
      <c r="E9" s="64">
        <f>IF(WEEKDAY(A9,1)=1,SUM(F9:G9),0)</f>
        <v>0</v>
      </c>
      <c r="F9" s="19"/>
      <c r="G9" s="54"/>
      <c r="H9" s="57" t="str">
        <f>IF(WEEKDAY(A9,1)=1,IF(SUM(F9:G9)&lt;D9,0,SUM(F9:G9)-D9),"")</f>
        <v/>
      </c>
      <c r="I9" s="56" t="str">
        <f t="shared" ref="I9:I36" si="0">IF(WEEKDAY(A9,1)=1,IF(AND(E9&lt;&gt;"",E9&gt;=D9),IF(D9&gt;8,8,D9),0),"")</f>
        <v/>
      </c>
      <c r="J9" s="66" t="str">
        <f>IF(WEEKDAY(A9,1)=1,IF(AND(D9&gt;8,E9&gt;8),D9-8,0),"")</f>
        <v/>
      </c>
      <c r="K9" s="69" t="str">
        <f>IF(WEEKDAY(A9,1)=1,IF(SUM(F9)&gt;H9,H9,0),"")</f>
        <v/>
      </c>
      <c r="L9" s="21" t="str">
        <f>IF(WEEKDAY(A9,1)=1,IF(SUM(F9)-K9&gt;I9,I9,SUM(F9)-K9),"")</f>
        <v/>
      </c>
      <c r="M9" s="21" t="str">
        <f>IF(WEEKDAY(A9,1)=1,IF(SUM(F9)-K9-L9&gt;J9,J9,SUM(F9)-K9-L9),"")</f>
        <v/>
      </c>
      <c r="N9" s="20" t="str">
        <f>IF(WEEKDAY(A9,1)=1,IF(SUM(G9)&gt;H9,H9-K9,""),"")</f>
        <v/>
      </c>
      <c r="O9" s="21" t="str">
        <f>IF(WEEKDAY(A9,1)=1,IF(SUM(G9)&gt;I9,I9-L9,IF(I9&gt;L9,MIN(SUM(G9),I9-L9),0)),"")</f>
        <v/>
      </c>
      <c r="P9" s="21" t="str">
        <f>IF(WEEKDAY(A9,1)=1,IF(SUM(G9)&gt;=J9-M9,J9-M9,""),"")</f>
        <v/>
      </c>
      <c r="Q9" s="21">
        <f t="shared" ref="Q9:Q39" si="1">IF(C9="nuit habituelle",B9,0)</f>
        <v>0</v>
      </c>
      <c r="R9" s="21">
        <f t="shared" ref="R9:R39" si="2">IF(C9="nuit exceptionnelle",B9,0)</f>
        <v>0</v>
      </c>
      <c r="S9" s="21">
        <f t="shared" ref="S9:S39" si="3">IF(WEEKDAY(A9)=1,B9,0)</f>
        <v>0</v>
      </c>
      <c r="T9" s="21">
        <f t="shared" ref="T9:T39" si="4">IF(COUNTIF($A$51:$A$60,A9)&gt;0,B9,0)</f>
        <v>0</v>
      </c>
      <c r="U9" s="22">
        <f t="shared" ref="U9:U39" si="5">IF(B9&gt;4,IF(C9="jour",1,0),0)</f>
        <v>0</v>
      </c>
      <c r="V9" s="21">
        <f t="shared" ref="V9:V39" si="6">IF(AND(U9=0,B9&gt;0),IF(OR(C9="Nuit exceptionnelle",C9="Nuit Habituelle"),1,0),0)</f>
        <v>0</v>
      </c>
      <c r="W9" s="21">
        <f t="shared" ref="W9:W39" si="7">IF(AND(U9=0,B9&gt;4),IF(OR(C9="Après-midi",C9="Matin",C9="jour"),1,0),0)</f>
        <v>0</v>
      </c>
      <c r="X9" s="23"/>
      <c r="Y9" s="22"/>
      <c r="Z9" s="22"/>
      <c r="AA9" s="22"/>
      <c r="AB9" s="22"/>
      <c r="AC9" s="22"/>
      <c r="AD9" s="23"/>
      <c r="AE9" s="22"/>
      <c r="AF9" s="22"/>
      <c r="AG9" s="22"/>
      <c r="AH9" s="23"/>
      <c r="AI9" s="22"/>
      <c r="AJ9" s="22"/>
      <c r="AK9" s="22"/>
      <c r="AL9" s="124"/>
      <c r="AM9" s="23"/>
      <c r="AN9" s="23"/>
      <c r="AO9" s="23"/>
      <c r="AP9" s="23"/>
      <c r="AQ9" s="9"/>
      <c r="AR9" s="9"/>
      <c r="AS9" s="9"/>
      <c r="AT9" s="9"/>
      <c r="AU9" s="9"/>
      <c r="AV9" s="9"/>
      <c r="AW9" s="9"/>
      <c r="AX9" s="9"/>
      <c r="AZ9" s="155">
        <f>$B$3</f>
        <v>2000005</v>
      </c>
      <c r="BA9" s="155" t="str">
        <f>$B$4</f>
        <v>MARTINS NATHALIE</v>
      </c>
      <c r="BB9" s="154" t="str">
        <f>K$7</f>
        <v>BHP01</v>
      </c>
      <c r="BC9" s="153">
        <f ca="1">IFERROR(HLOOKUP(BB9,INDIRECT("'"&amp;$BA9&amp;"'!K7:AK40"),34,0),0)</f>
        <v>8</v>
      </c>
    </row>
    <row r="10" spans="1:55">
      <c r="A10" s="18">
        <f t="shared" ref="A10:A36" si="8">A9+1</f>
        <v>43953</v>
      </c>
      <c r="B10" s="19">
        <v>10</v>
      </c>
      <c r="C10" s="19" t="s">
        <v>23</v>
      </c>
      <c r="D10" s="64" t="str">
        <f t="shared" ref="D10:D16" si="9">IF(WEEKDAY(A10,1)=1,IF(SUM(B4:B10)-35&lt;0,0,SUM(B4:B10)-35),"")</f>
        <v/>
      </c>
      <c r="E10" s="64" t="str">
        <f>IF(WEEKDAY(A10,1)=1,SUM(F4:G10),"")</f>
        <v/>
      </c>
      <c r="F10" s="19">
        <v>3</v>
      </c>
      <c r="G10" s="54"/>
      <c r="H10" s="57" t="str">
        <f>IF(WEEKDAY(A10,1)=1,IF(SUM(F4:G10)&lt;D10,0,SUM(F4:G10)-D10),"")</f>
        <v/>
      </c>
      <c r="I10" s="56" t="str">
        <f t="shared" si="0"/>
        <v/>
      </c>
      <c r="J10" s="66" t="str">
        <f>IF(WEEKDAY(A10,1)=1,IF(AND(D10&gt;8,E10&gt;8),D10-8,0),"")</f>
        <v/>
      </c>
      <c r="K10" s="69" t="str">
        <f>IF(WEEKDAY(A10,1)=1,IF(SUM(F4:F10)&gt;H10,H10,0),"")</f>
        <v/>
      </c>
      <c r="L10" s="21" t="str">
        <f>IF(WEEKDAY(A10,1)=1,IF(SUM(F4:F10)-K10&gt;I10,I10,SUM(F4:F10)-K10),"")</f>
        <v/>
      </c>
      <c r="M10" s="21" t="str">
        <f>IF(WEEKDAY(A10,1)=1,IF(SUM(F4:F10)-K10-L10&gt;J10,J10,SUM(F4:F10)-K10-L10),"")</f>
        <v/>
      </c>
      <c r="N10" s="20" t="str">
        <f>IF(WEEKDAY(A10,1)=1,IF(SUM(G5:G10)&gt;H10,H10-K10,""),"")</f>
        <v/>
      </c>
      <c r="O10" s="21" t="str">
        <f>IF(WEEKDAY(A10,1)=1,IF(SUM(G5:G10)&gt;I10,I10-L10,IF(I10&gt;L10,MIN(SUM(G5:G10),I10-L10),0)),"")</f>
        <v/>
      </c>
      <c r="P10" s="21" t="str">
        <f>IF(WEEKDAY(A10,1)=1,IF(SUM(G5:G10)&gt;=J10-M10,J10-M10,""),"")</f>
        <v/>
      </c>
      <c r="Q10" s="21">
        <f t="shared" si="1"/>
        <v>0</v>
      </c>
      <c r="R10" s="21">
        <f t="shared" si="2"/>
        <v>0</v>
      </c>
      <c r="S10" s="21">
        <f t="shared" si="3"/>
        <v>0</v>
      </c>
      <c r="T10" s="21">
        <f t="shared" si="4"/>
        <v>0</v>
      </c>
      <c r="U10" s="22">
        <f t="shared" si="5"/>
        <v>1</v>
      </c>
      <c r="V10" s="21">
        <f t="shared" si="6"/>
        <v>0</v>
      </c>
      <c r="W10" s="21">
        <f t="shared" si="7"/>
        <v>0</v>
      </c>
      <c r="X10" s="23"/>
      <c r="Y10" s="22"/>
      <c r="Z10" s="22"/>
      <c r="AA10" s="22"/>
      <c r="AB10" s="22"/>
      <c r="AC10" s="22"/>
      <c r="AD10" s="23"/>
      <c r="AE10" s="22"/>
      <c r="AF10" s="22"/>
      <c r="AG10" s="22"/>
      <c r="AH10" s="23"/>
      <c r="AI10" s="22"/>
      <c r="AJ10" s="22"/>
      <c r="AK10" s="22"/>
      <c r="AL10" s="124"/>
      <c r="AM10" s="23"/>
      <c r="AN10" s="23"/>
      <c r="AO10" s="23"/>
      <c r="AP10" s="23"/>
      <c r="AQ10" s="9"/>
      <c r="AR10" s="9"/>
      <c r="AS10" s="9"/>
      <c r="AT10" s="9"/>
      <c r="AU10" s="9"/>
      <c r="AV10" s="9"/>
      <c r="AW10" s="9"/>
      <c r="AX10" s="9"/>
      <c r="AZ10" s="155">
        <f t="shared" ref="AZ10:AZ35" si="10">$B$3</f>
        <v>2000005</v>
      </c>
      <c r="BA10" s="155" t="str">
        <f t="shared" ref="BA10:BA35" si="11">$B$4</f>
        <v>MARTINS NATHALIE</v>
      </c>
      <c r="BB10" s="154" t="str">
        <f>L$7</f>
        <v>BHP02</v>
      </c>
      <c r="BC10" s="153">
        <f t="shared" ref="BC10:BC35" ca="1" si="12">IFERROR(HLOOKUP(BB10,INDIRECT("'"&amp;$BA10&amp;"'!K7:AK40"),34,0),0)</f>
        <v>7</v>
      </c>
    </row>
    <row r="11" spans="1:55">
      <c r="A11" s="18">
        <f t="shared" si="8"/>
        <v>43954</v>
      </c>
      <c r="B11" s="19">
        <v>10</v>
      </c>
      <c r="C11" s="19" t="s">
        <v>27</v>
      </c>
      <c r="D11" s="64">
        <f t="shared" si="9"/>
        <v>0</v>
      </c>
      <c r="E11" s="64">
        <f>IF(WEEKDAY(A11,1)=1,SUM(F5:G11),"")</f>
        <v>6</v>
      </c>
      <c r="F11" s="19">
        <v>3</v>
      </c>
      <c r="G11" s="54"/>
      <c r="H11" s="57">
        <f>IF(WEEKDAY(A11,1)=1,IF(SUM(F5:G11)&lt;D11,0,SUM(F5:G11)-D11),"")</f>
        <v>6</v>
      </c>
      <c r="I11" s="56">
        <f t="shared" si="0"/>
        <v>0</v>
      </c>
      <c r="J11" s="66">
        <f t="shared" ref="J11:J39" si="13">IF(WEEKDAY(A11,1)=1,IF(AND(D11&gt;8,E11&gt;8),D11-8,0),"")</f>
        <v>0</v>
      </c>
      <c r="K11" s="69">
        <f>IF(WEEKDAY(A11,1)=1,IF(SUM(F5:F11)&gt;H11,H11,0),"")</f>
        <v>0</v>
      </c>
      <c r="L11" s="21">
        <f>IF(WEEKDAY(A11,1)=1,IF(SUM(F5:F11)-K11&gt;I11,I11,SUM(F5:F11)-K11),"")</f>
        <v>0</v>
      </c>
      <c r="M11" s="21">
        <f>IF(WEEKDAY(A11,1)=1,IF(SUM(F5:F11)-K11-L11&gt;J11,J11,SUM(F5:F11)-K11-L11),"")</f>
        <v>0</v>
      </c>
      <c r="N11" s="20" t="str">
        <f>IF(WEEKDAY(A11,1)=1,IF(SUM(G5:G11)&gt;H11,H11-K11,""),"")</f>
        <v/>
      </c>
      <c r="O11" s="21">
        <f>IF(WEEKDAY(A11,1)=1,IF(SUM(G5:G11)&gt;I11,I11-L11,IF(I11&gt;L11,MIN(SUM(G5:G11),I11-L11),0)),"")</f>
        <v>0</v>
      </c>
      <c r="P11" s="21">
        <f>IF(WEEKDAY(A11,1)=1,IF(SUM(G5:G11)&gt;=J11-M11,J11-M11,""),"")</f>
        <v>0</v>
      </c>
      <c r="Q11" s="21">
        <f t="shared" si="1"/>
        <v>0</v>
      </c>
      <c r="R11" s="21">
        <f t="shared" si="2"/>
        <v>0</v>
      </c>
      <c r="S11" s="21">
        <f t="shared" si="3"/>
        <v>10</v>
      </c>
      <c r="T11" s="21">
        <f t="shared" si="4"/>
        <v>0</v>
      </c>
      <c r="U11" s="22">
        <f t="shared" si="5"/>
        <v>0</v>
      </c>
      <c r="V11" s="21">
        <f t="shared" si="6"/>
        <v>0</v>
      </c>
      <c r="W11" s="21">
        <f t="shared" si="7"/>
        <v>1</v>
      </c>
      <c r="X11" s="23"/>
      <c r="Y11" s="22"/>
      <c r="Z11" s="22"/>
      <c r="AA11" s="22"/>
      <c r="AB11" s="22"/>
      <c r="AC11" s="22"/>
      <c r="AD11" s="23"/>
      <c r="AE11" s="22"/>
      <c r="AF11" s="22"/>
      <c r="AG11" s="22"/>
      <c r="AH11" s="23"/>
      <c r="AI11" s="22"/>
      <c r="AJ11" s="22"/>
      <c r="AK11" s="22"/>
      <c r="AL11" s="124"/>
      <c r="AM11" s="23">
        <v>3.5</v>
      </c>
      <c r="AN11" s="25" t="s">
        <v>25</v>
      </c>
      <c r="AO11" s="23">
        <v>3.5</v>
      </c>
      <c r="AP11" s="25" t="s">
        <v>31</v>
      </c>
      <c r="AQ11" s="9"/>
      <c r="AR11" s="9"/>
      <c r="AS11" s="9"/>
      <c r="AT11" s="9"/>
      <c r="AU11" s="9"/>
      <c r="AV11" s="9"/>
      <c r="AW11" s="9"/>
      <c r="AX11" s="9"/>
      <c r="AZ11" s="155">
        <f t="shared" si="10"/>
        <v>2000005</v>
      </c>
      <c r="BA11" s="155" t="str">
        <f t="shared" si="11"/>
        <v>MARTINS NATHALIE</v>
      </c>
      <c r="BB11" s="154" t="str">
        <f>M$7</f>
        <v>BHP03</v>
      </c>
      <c r="BC11" s="153">
        <f t="shared" ca="1" si="12"/>
        <v>0</v>
      </c>
    </row>
    <row r="12" spans="1:55">
      <c r="A12" s="18">
        <f t="shared" si="8"/>
        <v>43955</v>
      </c>
      <c r="B12" s="19">
        <v>0</v>
      </c>
      <c r="C12" s="19" t="s">
        <v>24</v>
      </c>
      <c r="D12" s="64" t="str">
        <f t="shared" si="9"/>
        <v/>
      </c>
      <c r="E12" s="64" t="str">
        <f>IF(WEEKDAY(A12,1)=1,SUM(F6:G12),"")</f>
        <v/>
      </c>
      <c r="F12" s="19">
        <v>0</v>
      </c>
      <c r="G12" s="54"/>
      <c r="H12" s="57" t="str">
        <f>IF(WEEKDAY(A12,1)=1,IF(SUM(F6:G12)&lt;D12,0,SUM(F6:G12)-D12),"")</f>
        <v/>
      </c>
      <c r="I12" s="56" t="str">
        <f t="shared" si="0"/>
        <v/>
      </c>
      <c r="J12" s="66" t="str">
        <f t="shared" si="13"/>
        <v/>
      </c>
      <c r="K12" s="69" t="str">
        <f>IF(WEEKDAY(A12,1)=1,IF(SUM(F6:F12)&gt;H12,H12,0),"")</f>
        <v/>
      </c>
      <c r="L12" s="21" t="str">
        <f>IF(WEEKDAY(A12,1)=1,IF(SUM(F6:F12)-K12&gt;I12,I12,SUM(F6:F12)-K12),"")</f>
        <v/>
      </c>
      <c r="M12" s="21" t="str">
        <f>IF(WEEKDAY(A12,1)=1,IF(SUM(F6:F12)-K12-L12&gt;J12,J12,SUM(F6:F12)-K12-L12),"")</f>
        <v/>
      </c>
      <c r="N12" s="20" t="str">
        <f>IF(WEEKDAY(A12,1)=1,IF(SUM(G6:G12)&gt;H12,H12-K12,""),"")</f>
        <v/>
      </c>
      <c r="O12" s="21" t="str">
        <f>IF(WEEKDAY(A12,1)=1,IF(SUM(G6:G12)&gt;I12,I12-L12,IF(I12&gt;L12,MIN(SUM(G6:G12),I12-L12),0)),"")</f>
        <v/>
      </c>
      <c r="P12" s="21" t="str">
        <f>IF(WEEKDAY(A12,1)=1,IF(SUM(G6:G12)&gt;=J12-M12,J12-M12,""),"")</f>
        <v/>
      </c>
      <c r="Q12" s="21">
        <f t="shared" si="1"/>
        <v>0</v>
      </c>
      <c r="R12" s="21">
        <f t="shared" si="2"/>
        <v>0</v>
      </c>
      <c r="S12" s="21">
        <f t="shared" si="3"/>
        <v>0</v>
      </c>
      <c r="T12" s="21">
        <f t="shared" si="4"/>
        <v>0</v>
      </c>
      <c r="U12" s="22">
        <f t="shared" si="5"/>
        <v>0</v>
      </c>
      <c r="V12" s="21">
        <f t="shared" si="6"/>
        <v>0</v>
      </c>
      <c r="W12" s="21">
        <f t="shared" si="7"/>
        <v>0</v>
      </c>
      <c r="X12" s="23"/>
      <c r="Y12" s="22"/>
      <c r="Z12" s="22"/>
      <c r="AA12" s="22"/>
      <c r="AB12" s="22"/>
      <c r="AC12" s="22"/>
      <c r="AD12" s="23"/>
      <c r="AE12" s="22"/>
      <c r="AF12" s="22"/>
      <c r="AG12" s="22"/>
      <c r="AH12" s="23"/>
      <c r="AI12" s="22"/>
      <c r="AJ12" s="22"/>
      <c r="AK12" s="22"/>
      <c r="AL12" s="124"/>
      <c r="AM12" s="23"/>
      <c r="AN12" s="23"/>
      <c r="AO12" s="23"/>
      <c r="AP12" s="23"/>
      <c r="AQ12" s="9"/>
      <c r="AR12" s="9"/>
      <c r="AS12" s="9"/>
      <c r="AT12" s="9"/>
      <c r="AU12" s="9"/>
      <c r="AV12" s="9"/>
      <c r="AW12" s="9"/>
      <c r="AX12" s="9"/>
      <c r="AZ12" s="155">
        <f t="shared" si="10"/>
        <v>2000005</v>
      </c>
      <c r="BA12" s="155" t="str">
        <f t="shared" si="11"/>
        <v>MARTINS NATHALIE</v>
      </c>
      <c r="BB12" s="154" t="str">
        <f>N$7</f>
        <v>WP967</v>
      </c>
      <c r="BC12" s="153">
        <f t="shared" ca="1" si="12"/>
        <v>0</v>
      </c>
    </row>
    <row r="13" spans="1:55">
      <c r="A13" s="18">
        <f t="shared" si="8"/>
        <v>43956</v>
      </c>
      <c r="B13" s="19">
        <v>10</v>
      </c>
      <c r="C13" s="19" t="s">
        <v>23</v>
      </c>
      <c r="D13" s="64" t="str">
        <f t="shared" si="9"/>
        <v/>
      </c>
      <c r="E13" s="64" t="str">
        <f>IF(WEEKDAY(A13,1)=1,SUM(F7:G13),"")</f>
        <v/>
      </c>
      <c r="F13" s="19">
        <v>3</v>
      </c>
      <c r="G13" s="54"/>
      <c r="H13" s="57" t="str">
        <f>IF(WEEKDAY(A13,1)=1,IF(SUM(F7:G13)&lt;D13,0,SUM(F7:G13)-D13),"")</f>
        <v/>
      </c>
      <c r="I13" s="56" t="str">
        <f t="shared" si="0"/>
        <v/>
      </c>
      <c r="J13" s="66" t="str">
        <f t="shared" si="13"/>
        <v/>
      </c>
      <c r="K13" s="69" t="str">
        <f>IF(WEEKDAY(A13,1)=1,IF(SUM(F7:F13)&gt;H13,H13,0),"")</f>
        <v/>
      </c>
      <c r="L13" s="21" t="str">
        <f>IF(WEEKDAY(A13,1)=1,IF(SUM(F7:F13)-K13&gt;I13,I13,SUM(F7:F13)-K13),"")</f>
        <v/>
      </c>
      <c r="M13" s="21" t="str">
        <f>IF(WEEKDAY(A13,1)=1,IF(SUM(F7:F13)-K13-L13&gt;J13,J13,SUM(F7:F13)-K13-L13),"")</f>
        <v/>
      </c>
      <c r="N13" s="20" t="str">
        <f>IF(WEEKDAY(A13,1)=1,IF(SUM(G7:G13)&gt;H13,H13-K13,""),"")</f>
        <v/>
      </c>
      <c r="O13" s="21" t="str">
        <f>IF(WEEKDAY(A13,1)=1,IF(SUM(G7:G13)&gt;I13,I13-L13,IF(I13&gt;L13,MIN(SUM(G7:G13),I13-L13),0)),"")</f>
        <v/>
      </c>
      <c r="P13" s="21" t="str">
        <f>IF(WEEKDAY(A13,1)=1,IF(SUM(G7:G13)&gt;=J13-M13,J13-M13,""),"")</f>
        <v/>
      </c>
      <c r="Q13" s="21">
        <f t="shared" si="1"/>
        <v>0</v>
      </c>
      <c r="R13" s="21">
        <f t="shared" si="2"/>
        <v>0</v>
      </c>
      <c r="S13" s="21">
        <f t="shared" si="3"/>
        <v>0</v>
      </c>
      <c r="T13" s="21">
        <f t="shared" si="4"/>
        <v>0</v>
      </c>
      <c r="U13" s="22">
        <f t="shared" si="5"/>
        <v>1</v>
      </c>
      <c r="V13" s="21">
        <f t="shared" si="6"/>
        <v>0</v>
      </c>
      <c r="W13" s="21">
        <f t="shared" si="7"/>
        <v>0</v>
      </c>
      <c r="X13" s="23"/>
      <c r="Y13" s="22"/>
      <c r="Z13" s="22"/>
      <c r="AA13" s="22"/>
      <c r="AB13" s="22"/>
      <c r="AC13" s="22"/>
      <c r="AD13" s="23"/>
      <c r="AE13" s="22"/>
      <c r="AF13" s="22"/>
      <c r="AG13" s="22"/>
      <c r="AH13" s="23"/>
      <c r="AI13" s="22"/>
      <c r="AJ13" s="22"/>
      <c r="AK13" s="22"/>
      <c r="AL13" s="124"/>
      <c r="AM13" s="23"/>
      <c r="AN13" s="23"/>
      <c r="AO13" s="23"/>
      <c r="AP13" s="23"/>
      <c r="AQ13" s="9"/>
      <c r="AR13" s="9"/>
      <c r="AS13" s="9"/>
      <c r="AT13" s="9"/>
      <c r="AU13" s="9"/>
      <c r="AV13" s="9"/>
      <c r="AW13" s="9"/>
      <c r="AX13" s="9"/>
      <c r="AZ13" s="155">
        <f t="shared" si="10"/>
        <v>2000005</v>
      </c>
      <c r="BA13" s="155" t="str">
        <f t="shared" si="11"/>
        <v>MARTINS NATHALIE</v>
      </c>
      <c r="BB13" s="154" t="str">
        <f>O$7</f>
        <v>WP964</v>
      </c>
      <c r="BC13" s="153">
        <f t="shared" ca="1" si="12"/>
        <v>14</v>
      </c>
    </row>
    <row r="14" spans="1:55">
      <c r="A14" s="18">
        <f t="shared" si="8"/>
        <v>43957</v>
      </c>
      <c r="B14" s="19">
        <v>10</v>
      </c>
      <c r="C14" s="19" t="s">
        <v>23</v>
      </c>
      <c r="D14" s="64" t="str">
        <f t="shared" si="9"/>
        <v/>
      </c>
      <c r="E14" s="64" t="str">
        <f>IF(WEEKDAY(A14,1)=1,SUM(F8:G14),"")</f>
        <v/>
      </c>
      <c r="F14" s="19">
        <v>3</v>
      </c>
      <c r="G14" s="54"/>
      <c r="H14" s="57" t="str">
        <f>IF(WEEKDAY(A14,1)=1,IF(SUM(F8:G14)&lt;D14,0,SUM(F8:G14)-D14),"")</f>
        <v/>
      </c>
      <c r="I14" s="56" t="str">
        <f t="shared" si="0"/>
        <v/>
      </c>
      <c r="J14" s="66" t="str">
        <f t="shared" si="13"/>
        <v/>
      </c>
      <c r="K14" s="69" t="str">
        <f>IF(WEEKDAY(A14,1)=1,IF(SUM(F8:F14)&gt;H14,H14,0),"")</f>
        <v/>
      </c>
      <c r="L14" s="21" t="str">
        <f>IF(WEEKDAY(A14,1)=1,IF(SUM(F8:F14)-K14&gt;I14,I14,SUM(F8:F14)-K14),"")</f>
        <v/>
      </c>
      <c r="M14" s="21" t="str">
        <f>IF(WEEKDAY(A14,1)=1,IF(SUM(F8:F14)-K14-L14&gt;J14,J14,SUM(F8:F14)-K14-L14),"")</f>
        <v/>
      </c>
      <c r="N14" s="20" t="str">
        <f>IF(WEEKDAY(A14,1)=1,IF(SUM(G8:G14)&gt;H14,H14-K14,""),"")</f>
        <v/>
      </c>
      <c r="O14" s="21" t="str">
        <f>IF(WEEKDAY(A14,1)=1,IF(SUM(G8:G14)&gt;I14,I14-L14,IF(I14&gt;L14,MIN(SUM(G8:G14),I14-L14),0)),"")</f>
        <v/>
      </c>
      <c r="P14" s="21" t="str">
        <f>IF(WEEKDAY(A14,1)=1,IF(SUM(G8:G14)&gt;=J14-M14,J14-M14,""),"")</f>
        <v/>
      </c>
      <c r="Q14" s="21">
        <f t="shared" si="1"/>
        <v>0</v>
      </c>
      <c r="R14" s="21">
        <f t="shared" si="2"/>
        <v>0</v>
      </c>
      <c r="S14" s="21">
        <f t="shared" si="3"/>
        <v>0</v>
      </c>
      <c r="T14" s="21">
        <f t="shared" si="4"/>
        <v>0</v>
      </c>
      <c r="U14" s="22">
        <f t="shared" si="5"/>
        <v>1</v>
      </c>
      <c r="V14" s="21">
        <f t="shared" si="6"/>
        <v>0</v>
      </c>
      <c r="W14" s="21">
        <f t="shared" si="7"/>
        <v>0</v>
      </c>
      <c r="X14" s="23"/>
      <c r="Y14" s="22"/>
      <c r="Z14" s="22"/>
      <c r="AA14" s="22"/>
      <c r="AB14" s="22"/>
      <c r="AC14" s="22"/>
      <c r="AD14" s="23"/>
      <c r="AE14" s="22"/>
      <c r="AF14" s="22"/>
      <c r="AG14" s="22"/>
      <c r="AH14" s="23"/>
      <c r="AI14" s="22"/>
      <c r="AJ14" s="22"/>
      <c r="AK14" s="22"/>
      <c r="AL14" s="124"/>
      <c r="AM14" s="23"/>
      <c r="AN14" s="23"/>
      <c r="AO14" s="23"/>
      <c r="AP14" s="23"/>
      <c r="AQ14" s="9"/>
      <c r="AR14" s="9"/>
      <c r="AS14" s="9"/>
      <c r="AT14" s="9"/>
      <c r="AU14" s="9"/>
      <c r="AV14" s="9"/>
      <c r="AW14" s="9"/>
      <c r="AX14" s="9"/>
      <c r="AZ14" s="155">
        <f t="shared" si="10"/>
        <v>2000005</v>
      </c>
      <c r="BA14" s="155" t="str">
        <f t="shared" si="11"/>
        <v>MARTINS NATHALIE</v>
      </c>
      <c r="BB14" s="154" t="str">
        <f>P$7</f>
        <v>WP966</v>
      </c>
      <c r="BC14" s="153">
        <f t="shared" ca="1" si="12"/>
        <v>2</v>
      </c>
    </row>
    <row r="15" spans="1:55">
      <c r="A15" s="18">
        <f t="shared" si="8"/>
        <v>43958</v>
      </c>
      <c r="B15" s="19">
        <v>0</v>
      </c>
      <c r="C15" s="19" t="s">
        <v>23</v>
      </c>
      <c r="D15" s="64" t="str">
        <f t="shared" si="9"/>
        <v/>
      </c>
      <c r="E15" s="64" t="str">
        <f t="shared" ref="E15:E39" si="14">IF(WEEKDAY(A15,1)=1,SUM(F9:G15),"")</f>
        <v/>
      </c>
      <c r="F15" s="19"/>
      <c r="G15" s="54"/>
      <c r="H15" s="57" t="str">
        <f t="shared" ref="H15" si="15">IF(WEEKDAY(A15,1)=1,IF(SUM(F9:G15)&lt;D15,0,SUM(F9:G15)-D15),"")</f>
        <v/>
      </c>
      <c r="I15" s="56" t="str">
        <f t="shared" si="0"/>
        <v/>
      </c>
      <c r="J15" s="66" t="str">
        <f t="shared" si="13"/>
        <v/>
      </c>
      <c r="K15" s="69" t="str">
        <f t="shared" ref="K15:K39" si="16">IF(WEEKDAY(A15,1)=1,IF(SUM(F9:F15)&gt;H15,H15,0),"")</f>
        <v/>
      </c>
      <c r="L15" s="21" t="str">
        <f t="shared" ref="L15:L39" si="17">IF(WEEKDAY(A15,1)=1,IF(SUM(F9:F15)-K15&gt;I15,I15,SUM(F9:F15)-K15),"")</f>
        <v/>
      </c>
      <c r="M15" s="21" t="str">
        <f t="shared" ref="M15:M39" si="18">IF(WEEKDAY(A15,1)=1,IF(SUM(F9:F15)-K15-L15&gt;J15,J15,SUM(F9:F15)-K15-L15),"")</f>
        <v/>
      </c>
      <c r="N15" s="20" t="str">
        <f t="shared" ref="N15:N39" si="19">IF(WEEKDAY(A15,1)=1,IF(SUM(G9:G15)&gt;H15,H15-K15,""),"")</f>
        <v/>
      </c>
      <c r="O15" s="21" t="str">
        <f t="shared" ref="O15:O22" si="20">IF(WEEKDAY(A15,1)=1,IF(SUM(G9:G15)&gt;I15,I15-L15,IF(I15&gt;L15,MIN(SUM(G9:G15),I15-L15),0)),"")</f>
        <v/>
      </c>
      <c r="P15" s="21" t="str">
        <f t="shared" ref="P15:P39" si="21">IF(WEEKDAY(A15,1)=1,IF(SUM(G9:G15)&gt;=J15-M15,J15-M15,""),"")</f>
        <v/>
      </c>
      <c r="Q15" s="21">
        <f t="shared" si="1"/>
        <v>0</v>
      </c>
      <c r="R15" s="21">
        <f t="shared" si="2"/>
        <v>0</v>
      </c>
      <c r="S15" s="21">
        <f t="shared" si="3"/>
        <v>0</v>
      </c>
      <c r="T15" s="21">
        <f t="shared" si="4"/>
        <v>0</v>
      </c>
      <c r="U15" s="22">
        <f t="shared" si="5"/>
        <v>0</v>
      </c>
      <c r="V15" s="21">
        <f t="shared" si="6"/>
        <v>0</v>
      </c>
      <c r="W15" s="21">
        <f t="shared" si="7"/>
        <v>0</v>
      </c>
      <c r="X15" s="23"/>
      <c r="Y15" s="22"/>
      <c r="Z15" s="24"/>
      <c r="AA15" s="22"/>
      <c r="AB15" s="22"/>
      <c r="AC15" s="22"/>
      <c r="AD15" s="23"/>
      <c r="AE15" s="22"/>
      <c r="AF15" s="22"/>
      <c r="AG15" s="22"/>
      <c r="AH15" s="23"/>
      <c r="AI15" s="22"/>
      <c r="AJ15" s="22"/>
      <c r="AK15" s="22"/>
      <c r="AL15" s="124"/>
      <c r="AM15" s="23"/>
      <c r="AN15" s="23"/>
      <c r="AO15" s="23"/>
      <c r="AP15" s="23"/>
      <c r="AQ15" s="9"/>
      <c r="AR15" s="9"/>
      <c r="AS15" s="9"/>
      <c r="AT15" s="9"/>
      <c r="AU15" s="9"/>
      <c r="AV15" s="9"/>
      <c r="AW15" s="9"/>
      <c r="AX15" s="9"/>
      <c r="AZ15" s="155">
        <f t="shared" si="10"/>
        <v>2000005</v>
      </c>
      <c r="BA15" s="155" t="str">
        <f t="shared" si="11"/>
        <v>MARTINS NATHALIE</v>
      </c>
      <c r="BB15" s="154" t="str">
        <f>Q$7</f>
        <v>BH020</v>
      </c>
      <c r="BC15" s="153">
        <f t="shared" ca="1" si="12"/>
        <v>20</v>
      </c>
    </row>
    <row r="16" spans="1:55">
      <c r="A16" s="18">
        <f t="shared" si="8"/>
        <v>43959</v>
      </c>
      <c r="B16" s="19">
        <v>0</v>
      </c>
      <c r="C16" s="19" t="s">
        <v>23</v>
      </c>
      <c r="D16" s="64" t="str">
        <f t="shared" si="9"/>
        <v/>
      </c>
      <c r="E16" s="64" t="str">
        <f>IF(WEEKDAY(A16,1)=1,SUM(F10:G16),"")</f>
        <v/>
      </c>
      <c r="F16" s="19"/>
      <c r="G16" s="54"/>
      <c r="H16" s="57" t="str">
        <f>IF(WEEKDAY(A16,1)=1,IF(SUM(F10:G16)&lt;D16,0,SUM(F10:G16)-D16),"")</f>
        <v/>
      </c>
      <c r="I16" s="56" t="str">
        <f t="shared" si="0"/>
        <v/>
      </c>
      <c r="J16" s="66" t="str">
        <f t="shared" si="13"/>
        <v/>
      </c>
      <c r="K16" s="69" t="str">
        <f t="shared" si="16"/>
        <v/>
      </c>
      <c r="L16" s="21" t="str">
        <f t="shared" si="17"/>
        <v/>
      </c>
      <c r="M16" s="21" t="str">
        <f t="shared" si="18"/>
        <v/>
      </c>
      <c r="N16" s="20" t="str">
        <f t="shared" si="19"/>
        <v/>
      </c>
      <c r="O16" s="21" t="str">
        <f t="shared" si="20"/>
        <v/>
      </c>
      <c r="P16" s="21" t="str">
        <f t="shared" si="21"/>
        <v/>
      </c>
      <c r="Q16" s="21">
        <f t="shared" si="1"/>
        <v>0</v>
      </c>
      <c r="R16" s="21">
        <f t="shared" si="2"/>
        <v>0</v>
      </c>
      <c r="S16" s="21">
        <f t="shared" si="3"/>
        <v>0</v>
      </c>
      <c r="T16" s="21">
        <f t="shared" si="4"/>
        <v>0</v>
      </c>
      <c r="U16" s="22">
        <f t="shared" si="5"/>
        <v>0</v>
      </c>
      <c r="V16" s="21">
        <f t="shared" si="6"/>
        <v>0</v>
      </c>
      <c r="W16" s="21">
        <f t="shared" si="7"/>
        <v>0</v>
      </c>
      <c r="X16" s="23"/>
      <c r="Y16" s="22"/>
      <c r="Z16" s="22"/>
      <c r="AA16" s="22"/>
      <c r="AB16" s="22"/>
      <c r="AC16" s="22"/>
      <c r="AD16" s="23"/>
      <c r="AE16" s="22"/>
      <c r="AF16" s="22"/>
      <c r="AG16" s="22"/>
      <c r="AH16" s="23"/>
      <c r="AI16" s="22"/>
      <c r="AJ16" s="22"/>
      <c r="AK16" s="22"/>
      <c r="AL16" s="124"/>
      <c r="AM16" s="23"/>
      <c r="AN16" s="23"/>
      <c r="AO16" s="23"/>
      <c r="AP16" s="23"/>
      <c r="AQ16" s="9"/>
      <c r="AR16" s="9"/>
      <c r="AS16" s="9"/>
      <c r="AT16" s="9"/>
      <c r="AU16" s="9"/>
      <c r="AV16" s="9"/>
      <c r="AW16" s="9"/>
      <c r="AX16" s="9"/>
      <c r="AZ16" s="155">
        <f t="shared" si="10"/>
        <v>2000005</v>
      </c>
      <c r="BA16" s="155" t="str">
        <f t="shared" si="11"/>
        <v>MARTINS NATHALIE</v>
      </c>
      <c r="BB16" s="154" t="str">
        <f>R$7</f>
        <v>BH040</v>
      </c>
      <c r="BC16" s="153">
        <f t="shared" ca="1" si="12"/>
        <v>0</v>
      </c>
    </row>
    <row r="17" spans="1:55">
      <c r="A17" s="18">
        <f t="shared" si="8"/>
        <v>43960</v>
      </c>
      <c r="B17" s="19">
        <v>10</v>
      </c>
      <c r="C17" s="19" t="s">
        <v>24</v>
      </c>
      <c r="D17" s="64" t="str">
        <f t="shared" ref="D17:D39" si="22">IF(WEEKDAY(A17,1)=1,IF(SUM(B11:B17)-35&lt;0,0,SUM(B11:B17)-35),"")</f>
        <v/>
      </c>
      <c r="E17" s="64" t="str">
        <f t="shared" si="14"/>
        <v/>
      </c>
      <c r="F17" s="19">
        <v>2</v>
      </c>
      <c r="G17" s="54">
        <v>1</v>
      </c>
      <c r="H17" s="57" t="str">
        <f t="shared" ref="H17:H39" si="23">IF(WEEKDAY(A17,1)=1,IF(SUM(F11:G17)&lt;D17,0,SUM(F11:G17)-D17),"")</f>
        <v/>
      </c>
      <c r="I17" s="56" t="str">
        <f t="shared" si="0"/>
        <v/>
      </c>
      <c r="J17" s="66" t="str">
        <f t="shared" si="13"/>
        <v/>
      </c>
      <c r="K17" s="69" t="str">
        <f t="shared" si="16"/>
        <v/>
      </c>
      <c r="L17" s="21" t="str">
        <f t="shared" si="17"/>
        <v/>
      </c>
      <c r="M17" s="21" t="str">
        <f t="shared" si="18"/>
        <v/>
      </c>
      <c r="N17" s="20" t="str">
        <f t="shared" si="19"/>
        <v/>
      </c>
      <c r="O17" s="21" t="str">
        <f t="shared" si="20"/>
        <v/>
      </c>
      <c r="P17" s="21" t="str">
        <f t="shared" si="21"/>
        <v/>
      </c>
      <c r="Q17" s="21">
        <f t="shared" si="1"/>
        <v>0</v>
      </c>
      <c r="R17" s="21">
        <f t="shared" si="2"/>
        <v>0</v>
      </c>
      <c r="S17" s="21">
        <f t="shared" si="3"/>
        <v>0</v>
      </c>
      <c r="T17" s="21">
        <f t="shared" si="4"/>
        <v>0</v>
      </c>
      <c r="U17" s="22">
        <f t="shared" si="5"/>
        <v>0</v>
      </c>
      <c r="V17" s="21">
        <f t="shared" si="6"/>
        <v>0</v>
      </c>
      <c r="W17" s="21">
        <f t="shared" si="7"/>
        <v>1</v>
      </c>
      <c r="X17" s="23"/>
      <c r="Y17" s="22"/>
      <c r="Z17" s="24"/>
      <c r="AA17" s="22"/>
      <c r="AB17" s="22"/>
      <c r="AC17" s="22"/>
      <c r="AD17" s="23"/>
      <c r="AE17" s="22"/>
      <c r="AF17" s="22"/>
      <c r="AG17" s="22"/>
      <c r="AH17" s="23"/>
      <c r="AI17" s="22"/>
      <c r="AJ17" s="22"/>
      <c r="AK17" s="22"/>
      <c r="AL17" s="124"/>
      <c r="AM17" s="23"/>
      <c r="AN17" s="23"/>
      <c r="AO17" s="23"/>
      <c r="AP17" s="23"/>
      <c r="AQ17" s="9"/>
      <c r="AR17" s="9"/>
      <c r="AS17" s="9"/>
      <c r="AT17" s="9"/>
      <c r="AU17" s="9"/>
      <c r="AV17" s="9"/>
      <c r="AW17" s="9"/>
      <c r="AX17" s="9"/>
      <c r="AZ17" s="155">
        <f t="shared" si="10"/>
        <v>2000005</v>
      </c>
      <c r="BA17" s="155" t="str">
        <f t="shared" si="11"/>
        <v>MARTINS NATHALIE</v>
      </c>
      <c r="BB17" s="154" t="str">
        <f>S$7</f>
        <v>BH041</v>
      </c>
      <c r="BC17" s="153">
        <f t="shared" ca="1" si="12"/>
        <v>49</v>
      </c>
    </row>
    <row r="18" spans="1:55">
      <c r="A18" s="18">
        <f t="shared" si="8"/>
        <v>43961</v>
      </c>
      <c r="B18" s="19">
        <v>10</v>
      </c>
      <c r="C18" s="19" t="s">
        <v>27</v>
      </c>
      <c r="D18" s="64">
        <f t="shared" si="22"/>
        <v>5</v>
      </c>
      <c r="E18" s="64">
        <f t="shared" si="14"/>
        <v>12</v>
      </c>
      <c r="F18" s="19">
        <v>1</v>
      </c>
      <c r="G18" s="54">
        <v>2</v>
      </c>
      <c r="H18" s="57">
        <f t="shared" si="23"/>
        <v>7</v>
      </c>
      <c r="I18" s="56">
        <f t="shared" si="0"/>
        <v>5</v>
      </c>
      <c r="J18" s="66">
        <f t="shared" si="13"/>
        <v>0</v>
      </c>
      <c r="K18" s="69">
        <f t="shared" si="16"/>
        <v>7</v>
      </c>
      <c r="L18" s="21">
        <f t="shared" si="17"/>
        <v>2</v>
      </c>
      <c r="M18" s="21">
        <f t="shared" si="18"/>
        <v>0</v>
      </c>
      <c r="N18" s="20" t="str">
        <f t="shared" si="19"/>
        <v/>
      </c>
      <c r="O18" s="21">
        <f t="shared" si="20"/>
        <v>3</v>
      </c>
      <c r="P18" s="21">
        <f t="shared" si="21"/>
        <v>0</v>
      </c>
      <c r="Q18" s="21">
        <f t="shared" si="1"/>
        <v>0</v>
      </c>
      <c r="R18" s="21">
        <f t="shared" si="2"/>
        <v>0</v>
      </c>
      <c r="S18" s="21">
        <f t="shared" si="3"/>
        <v>10</v>
      </c>
      <c r="T18" s="21">
        <f t="shared" si="4"/>
        <v>0</v>
      </c>
      <c r="U18" s="22">
        <f t="shared" si="5"/>
        <v>0</v>
      </c>
      <c r="V18" s="21">
        <f t="shared" si="6"/>
        <v>0</v>
      </c>
      <c r="W18" s="21">
        <f t="shared" si="7"/>
        <v>1</v>
      </c>
      <c r="X18" s="23"/>
      <c r="Y18" s="22"/>
      <c r="Z18" s="24"/>
      <c r="AA18" s="22"/>
      <c r="AB18" s="22"/>
      <c r="AC18" s="22"/>
      <c r="AD18" s="23"/>
      <c r="AE18" s="22"/>
      <c r="AF18" s="22"/>
      <c r="AG18" s="22"/>
      <c r="AH18" s="23"/>
      <c r="AI18" s="22"/>
      <c r="AJ18" s="22"/>
      <c r="AK18" s="22"/>
      <c r="AL18" s="124"/>
      <c r="AM18" s="23"/>
      <c r="AN18" s="23"/>
      <c r="AO18" s="23"/>
      <c r="AP18" s="23"/>
      <c r="AQ18" s="9"/>
      <c r="AR18" s="9"/>
      <c r="AS18" s="9"/>
      <c r="AT18" s="9"/>
      <c r="AU18" s="9"/>
      <c r="AV18" s="9"/>
      <c r="AW18" s="9"/>
      <c r="AX18" s="9"/>
      <c r="AZ18" s="155">
        <f t="shared" si="10"/>
        <v>2000005</v>
      </c>
      <c r="BA18" s="155" t="str">
        <f t="shared" si="11"/>
        <v>MARTINS NATHALIE</v>
      </c>
      <c r="BB18" s="154" t="str">
        <f>T$7</f>
        <v>BH042</v>
      </c>
      <c r="BC18" s="153">
        <f t="shared" ca="1" si="12"/>
        <v>0</v>
      </c>
    </row>
    <row r="19" spans="1:55">
      <c r="A19" s="18">
        <f t="shared" si="8"/>
        <v>43962</v>
      </c>
      <c r="B19" s="19">
        <v>10</v>
      </c>
      <c r="C19" s="19" t="s">
        <v>29</v>
      </c>
      <c r="D19" s="64" t="str">
        <f t="shared" si="22"/>
        <v/>
      </c>
      <c r="E19" s="64" t="str">
        <f t="shared" si="14"/>
        <v/>
      </c>
      <c r="F19" s="19">
        <v>3</v>
      </c>
      <c r="G19" s="54"/>
      <c r="H19" s="57" t="str">
        <f t="shared" si="23"/>
        <v/>
      </c>
      <c r="I19" s="56" t="str">
        <f t="shared" si="0"/>
        <v/>
      </c>
      <c r="J19" s="66" t="str">
        <f t="shared" si="13"/>
        <v/>
      </c>
      <c r="K19" s="69" t="str">
        <f t="shared" si="16"/>
        <v/>
      </c>
      <c r="L19" s="21" t="str">
        <f t="shared" si="17"/>
        <v/>
      </c>
      <c r="M19" s="21" t="str">
        <f t="shared" si="18"/>
        <v/>
      </c>
      <c r="N19" s="20" t="str">
        <f t="shared" si="19"/>
        <v/>
      </c>
      <c r="O19" s="21" t="str">
        <f t="shared" si="20"/>
        <v/>
      </c>
      <c r="P19" s="21" t="str">
        <f t="shared" si="21"/>
        <v/>
      </c>
      <c r="Q19" s="21">
        <f t="shared" si="1"/>
        <v>10</v>
      </c>
      <c r="R19" s="21">
        <f t="shared" si="2"/>
        <v>0</v>
      </c>
      <c r="S19" s="21">
        <f t="shared" si="3"/>
        <v>0</v>
      </c>
      <c r="T19" s="21">
        <f t="shared" si="4"/>
        <v>0</v>
      </c>
      <c r="U19" s="22">
        <f t="shared" si="5"/>
        <v>0</v>
      </c>
      <c r="V19" s="21">
        <f t="shared" si="6"/>
        <v>1</v>
      </c>
      <c r="W19" s="21">
        <f t="shared" si="7"/>
        <v>0</v>
      </c>
      <c r="X19" s="23"/>
      <c r="Y19" s="22"/>
      <c r="Z19" s="22"/>
      <c r="AA19" s="22"/>
      <c r="AB19" s="22"/>
      <c r="AC19" s="22"/>
      <c r="AD19" s="23"/>
      <c r="AE19" s="22"/>
      <c r="AF19" s="22"/>
      <c r="AG19" s="22"/>
      <c r="AH19" s="23"/>
      <c r="AI19" s="22"/>
      <c r="AJ19" s="22"/>
      <c r="AK19" s="22"/>
      <c r="AL19" s="124">
        <v>0</v>
      </c>
      <c r="AM19" s="23"/>
      <c r="AN19" s="23"/>
      <c r="AO19" s="23"/>
      <c r="AP19" s="23"/>
      <c r="AQ19" s="9"/>
      <c r="AR19" s="9"/>
      <c r="AS19" s="9"/>
      <c r="AT19" s="9"/>
      <c r="AU19" s="9"/>
      <c r="AV19" s="9"/>
      <c r="AW19" s="9"/>
      <c r="AX19" s="9"/>
      <c r="AZ19" s="155">
        <f t="shared" si="10"/>
        <v>2000005</v>
      </c>
      <c r="BA19" s="155" t="str">
        <f t="shared" si="11"/>
        <v>MARTINS NATHALIE</v>
      </c>
      <c r="BB19" s="154" t="str">
        <f>U$7</f>
        <v>BTICK</v>
      </c>
      <c r="BC19" s="153">
        <f t="shared" ca="1" si="12"/>
        <v>7</v>
      </c>
    </row>
    <row r="20" spans="1:55">
      <c r="A20" s="18">
        <f t="shared" si="8"/>
        <v>43963</v>
      </c>
      <c r="B20" s="19">
        <v>10</v>
      </c>
      <c r="C20" s="19" t="s">
        <v>29</v>
      </c>
      <c r="D20" s="64" t="str">
        <f t="shared" si="22"/>
        <v/>
      </c>
      <c r="E20" s="64" t="str">
        <f t="shared" si="14"/>
        <v/>
      </c>
      <c r="F20" s="19">
        <v>3</v>
      </c>
      <c r="G20" s="54"/>
      <c r="H20" s="57" t="str">
        <f t="shared" si="23"/>
        <v/>
      </c>
      <c r="I20" s="56" t="str">
        <f t="shared" si="0"/>
        <v/>
      </c>
      <c r="J20" s="66" t="str">
        <f t="shared" si="13"/>
        <v/>
      </c>
      <c r="K20" s="69" t="str">
        <f t="shared" si="16"/>
        <v/>
      </c>
      <c r="L20" s="21" t="str">
        <f t="shared" si="17"/>
        <v/>
      </c>
      <c r="M20" s="21" t="str">
        <f t="shared" si="18"/>
        <v/>
      </c>
      <c r="N20" s="20" t="str">
        <f t="shared" si="19"/>
        <v/>
      </c>
      <c r="O20" s="21" t="str">
        <f t="shared" si="20"/>
        <v/>
      </c>
      <c r="P20" s="21" t="str">
        <f t="shared" si="21"/>
        <v/>
      </c>
      <c r="Q20" s="21">
        <f t="shared" si="1"/>
        <v>10</v>
      </c>
      <c r="R20" s="21">
        <f t="shared" si="2"/>
        <v>0</v>
      </c>
      <c r="S20" s="21">
        <f t="shared" si="3"/>
        <v>0</v>
      </c>
      <c r="T20" s="21">
        <f t="shared" si="4"/>
        <v>0</v>
      </c>
      <c r="U20" s="22">
        <f t="shared" si="5"/>
        <v>0</v>
      </c>
      <c r="V20" s="21">
        <f t="shared" si="6"/>
        <v>1</v>
      </c>
      <c r="W20" s="21">
        <f t="shared" si="7"/>
        <v>0</v>
      </c>
      <c r="X20" s="23"/>
      <c r="Y20" s="24"/>
      <c r="Z20" s="22"/>
      <c r="AA20" s="22"/>
      <c r="AB20" s="22"/>
      <c r="AC20" s="22"/>
      <c r="AD20" s="23"/>
      <c r="AE20" s="22"/>
      <c r="AF20" s="22"/>
      <c r="AG20" s="22"/>
      <c r="AH20" s="23"/>
      <c r="AI20" s="22"/>
      <c r="AJ20" s="22"/>
      <c r="AK20" s="22"/>
      <c r="AL20" s="124"/>
      <c r="AM20" s="23"/>
      <c r="AN20" s="23"/>
      <c r="AO20" s="23"/>
      <c r="AP20" s="23"/>
      <c r="AQ20" s="9"/>
      <c r="AR20" s="9"/>
      <c r="AS20" s="9"/>
      <c r="AT20" s="9"/>
      <c r="AU20" s="9"/>
      <c r="AV20" s="9"/>
      <c r="AW20" s="9"/>
      <c r="AX20" s="9"/>
      <c r="AZ20" s="155">
        <f t="shared" si="10"/>
        <v>2000005</v>
      </c>
      <c r="BA20" s="155" t="str">
        <f t="shared" si="11"/>
        <v>MARTINS NATHALIE</v>
      </c>
      <c r="BB20" s="154" t="str">
        <f>V$7</f>
        <v>BU490</v>
      </c>
      <c r="BC20" s="153">
        <f t="shared" ca="1" si="12"/>
        <v>2</v>
      </c>
    </row>
    <row r="21" spans="1:55" ht="15.75" customHeight="1">
      <c r="A21" s="18">
        <f t="shared" si="8"/>
        <v>43964</v>
      </c>
      <c r="B21" s="25">
        <v>0</v>
      </c>
      <c r="C21" s="19" t="s">
        <v>37</v>
      </c>
      <c r="D21" s="64" t="str">
        <f t="shared" si="22"/>
        <v/>
      </c>
      <c r="E21" s="64" t="str">
        <f t="shared" si="14"/>
        <v/>
      </c>
      <c r="F21" s="19"/>
      <c r="G21" s="54"/>
      <c r="H21" s="57" t="str">
        <f t="shared" si="23"/>
        <v/>
      </c>
      <c r="I21" s="56" t="str">
        <f t="shared" si="0"/>
        <v/>
      </c>
      <c r="J21" s="66" t="str">
        <f t="shared" si="13"/>
        <v/>
      </c>
      <c r="K21" s="69" t="str">
        <f t="shared" si="16"/>
        <v/>
      </c>
      <c r="L21" s="21" t="str">
        <f t="shared" si="17"/>
        <v/>
      </c>
      <c r="M21" s="21" t="str">
        <f t="shared" si="18"/>
        <v/>
      </c>
      <c r="N21" s="20" t="str">
        <f t="shared" si="19"/>
        <v/>
      </c>
      <c r="O21" s="21" t="str">
        <f t="shared" si="20"/>
        <v/>
      </c>
      <c r="P21" s="21" t="str">
        <f t="shared" si="21"/>
        <v/>
      </c>
      <c r="Q21" s="21">
        <f t="shared" si="1"/>
        <v>0</v>
      </c>
      <c r="R21" s="21">
        <f t="shared" si="2"/>
        <v>0</v>
      </c>
      <c r="S21" s="21">
        <f t="shared" si="3"/>
        <v>0</v>
      </c>
      <c r="T21" s="21">
        <f t="shared" si="4"/>
        <v>0</v>
      </c>
      <c r="U21" s="22">
        <f t="shared" si="5"/>
        <v>0</v>
      </c>
      <c r="V21" s="21">
        <f t="shared" si="6"/>
        <v>0</v>
      </c>
      <c r="W21" s="21">
        <f t="shared" si="7"/>
        <v>0</v>
      </c>
      <c r="X21" s="23"/>
      <c r="Y21" s="22"/>
      <c r="Z21" s="24"/>
      <c r="AA21" s="22"/>
      <c r="AB21" s="22"/>
      <c r="AC21" s="22"/>
      <c r="AD21" s="23"/>
      <c r="AE21" s="22"/>
      <c r="AF21" s="22"/>
      <c r="AG21" s="22"/>
      <c r="AH21" s="23"/>
      <c r="AI21" s="22"/>
      <c r="AJ21" s="22"/>
      <c r="AK21" s="22"/>
      <c r="AL21" s="124"/>
      <c r="AM21" s="23"/>
      <c r="AN21" s="23"/>
      <c r="AO21" s="23"/>
      <c r="AP21" s="23"/>
      <c r="AQ21" s="9"/>
      <c r="AR21" s="9"/>
      <c r="AS21" s="9"/>
      <c r="AT21" s="9"/>
      <c r="AU21" s="9"/>
      <c r="AV21" s="9"/>
      <c r="AW21" s="9"/>
      <c r="AX21" s="9"/>
      <c r="AZ21" s="155">
        <f t="shared" si="10"/>
        <v>2000005</v>
      </c>
      <c r="BA21" s="155" t="str">
        <f t="shared" si="11"/>
        <v>MARTINS NATHALIE</v>
      </c>
      <c r="BB21" s="154" t="str">
        <f>W$7</f>
        <v>NW828</v>
      </c>
      <c r="BC21" s="153">
        <f t="shared" ca="1" si="12"/>
        <v>8</v>
      </c>
    </row>
    <row r="22" spans="1:55" ht="15.75" customHeight="1">
      <c r="A22" s="18">
        <f t="shared" si="8"/>
        <v>43965</v>
      </c>
      <c r="B22" s="25">
        <v>4</v>
      </c>
      <c r="C22" s="19" t="s">
        <v>35</v>
      </c>
      <c r="D22" s="64" t="str">
        <f t="shared" si="22"/>
        <v/>
      </c>
      <c r="E22" s="64" t="str">
        <f t="shared" si="14"/>
        <v/>
      </c>
      <c r="F22" s="19"/>
      <c r="G22" s="54">
        <v>4</v>
      </c>
      <c r="H22" s="57" t="str">
        <f t="shared" si="23"/>
        <v/>
      </c>
      <c r="I22" s="56" t="str">
        <f t="shared" si="0"/>
        <v/>
      </c>
      <c r="J22" s="66" t="str">
        <f t="shared" si="13"/>
        <v/>
      </c>
      <c r="K22" s="69" t="str">
        <f t="shared" si="16"/>
        <v/>
      </c>
      <c r="L22" s="21" t="str">
        <f t="shared" si="17"/>
        <v/>
      </c>
      <c r="M22" s="21" t="str">
        <f t="shared" si="18"/>
        <v/>
      </c>
      <c r="N22" s="20" t="str">
        <f t="shared" si="19"/>
        <v/>
      </c>
      <c r="O22" s="21" t="str">
        <f t="shared" si="20"/>
        <v/>
      </c>
      <c r="P22" s="21" t="str">
        <f t="shared" si="21"/>
        <v/>
      </c>
      <c r="Q22" s="21">
        <f t="shared" si="1"/>
        <v>0</v>
      </c>
      <c r="R22" s="21">
        <f t="shared" si="2"/>
        <v>0</v>
      </c>
      <c r="S22" s="21">
        <f t="shared" si="3"/>
        <v>0</v>
      </c>
      <c r="T22" s="21">
        <f t="shared" si="4"/>
        <v>0</v>
      </c>
      <c r="U22" s="22">
        <f t="shared" si="5"/>
        <v>0</v>
      </c>
      <c r="V22" s="21">
        <f t="shared" si="6"/>
        <v>0</v>
      </c>
      <c r="W22" s="21">
        <f t="shared" si="7"/>
        <v>0</v>
      </c>
      <c r="X22" s="23"/>
      <c r="Y22" s="22"/>
      <c r="Z22" s="24"/>
      <c r="AA22" s="22"/>
      <c r="AB22" s="22"/>
      <c r="AC22" s="22"/>
      <c r="AD22" s="23"/>
      <c r="AE22" s="22"/>
      <c r="AF22" s="22"/>
      <c r="AG22" s="22"/>
      <c r="AH22" s="23"/>
      <c r="AI22" s="22"/>
      <c r="AJ22" s="22"/>
      <c r="AK22" s="22"/>
      <c r="AL22" s="124"/>
      <c r="AM22" s="23"/>
      <c r="AN22" s="23"/>
      <c r="AO22" s="23"/>
      <c r="AP22" s="23"/>
      <c r="AQ22" s="9"/>
      <c r="AR22" s="9"/>
      <c r="AS22" s="9"/>
      <c r="AT22" s="9"/>
      <c r="AU22" s="9"/>
      <c r="AV22" s="9"/>
      <c r="AW22" s="9"/>
      <c r="AX22" s="9"/>
      <c r="AZ22" s="155">
        <f t="shared" si="10"/>
        <v>2000005</v>
      </c>
      <c r="BA22" s="155" t="str">
        <f t="shared" si="11"/>
        <v>MARTINS NATHALIE</v>
      </c>
      <c r="BB22" s="154" t="str">
        <f>X$7</f>
        <v>BU494</v>
      </c>
      <c r="BC22" s="153">
        <f t="shared" ca="1" si="12"/>
        <v>0</v>
      </c>
    </row>
    <row r="23" spans="1:55" ht="15.75" customHeight="1">
      <c r="A23" s="18">
        <f t="shared" si="8"/>
        <v>43966</v>
      </c>
      <c r="B23" s="25">
        <v>0</v>
      </c>
      <c r="C23" s="19" t="s">
        <v>37</v>
      </c>
      <c r="D23" s="64" t="str">
        <f t="shared" si="22"/>
        <v/>
      </c>
      <c r="E23" s="64" t="str">
        <f t="shared" si="14"/>
        <v/>
      </c>
      <c r="F23" s="19"/>
      <c r="G23" s="54"/>
      <c r="H23" s="57" t="str">
        <f t="shared" si="23"/>
        <v/>
      </c>
      <c r="I23" s="56" t="str">
        <f t="shared" si="0"/>
        <v/>
      </c>
      <c r="J23" s="66" t="str">
        <f t="shared" si="13"/>
        <v/>
      </c>
      <c r="K23" s="69" t="str">
        <f t="shared" si="16"/>
        <v/>
      </c>
      <c r="L23" s="21" t="str">
        <f t="shared" si="17"/>
        <v/>
      </c>
      <c r="M23" s="21" t="str">
        <f t="shared" si="18"/>
        <v/>
      </c>
      <c r="N23" s="20" t="str">
        <f t="shared" si="19"/>
        <v/>
      </c>
      <c r="O23" s="21" t="str">
        <f>IF(WEEKDAY(A23,1)=1,IF(SUM(G17:G23)&gt;I23,I23-L23,IF(I23&gt;L23,MIN(SUM(G17:G23),I23-L23),0)),"")</f>
        <v/>
      </c>
      <c r="P23" s="21" t="str">
        <f>IF(WEEKDAY(A23,1)=1,IF(SUM(G17:G23)&gt;=J23-M23,J23-M23,""),"")</f>
        <v/>
      </c>
      <c r="Q23" s="21">
        <f t="shared" si="1"/>
        <v>0</v>
      </c>
      <c r="R23" s="21">
        <f t="shared" si="2"/>
        <v>0</v>
      </c>
      <c r="S23" s="21">
        <f t="shared" si="3"/>
        <v>0</v>
      </c>
      <c r="T23" s="21">
        <f t="shared" si="4"/>
        <v>0</v>
      </c>
      <c r="U23" s="22">
        <f t="shared" si="5"/>
        <v>0</v>
      </c>
      <c r="V23" s="21">
        <f t="shared" si="6"/>
        <v>0</v>
      </c>
      <c r="W23" s="21">
        <f t="shared" si="7"/>
        <v>0</v>
      </c>
      <c r="X23" s="23"/>
      <c r="Y23" s="22"/>
      <c r="Z23" s="24"/>
      <c r="AA23" s="22"/>
      <c r="AB23" s="22"/>
      <c r="AC23" s="22"/>
      <c r="AD23" s="23"/>
      <c r="AE23" s="22"/>
      <c r="AF23" s="22"/>
      <c r="AG23" s="22"/>
      <c r="AH23" s="23"/>
      <c r="AI23" s="22"/>
      <c r="AJ23" s="22"/>
      <c r="AK23" s="22"/>
      <c r="AL23" s="124"/>
      <c r="AM23" s="23"/>
      <c r="AN23" s="23"/>
      <c r="AO23" s="23"/>
      <c r="AP23" s="23"/>
      <c r="AQ23" s="9"/>
      <c r="AR23" s="9"/>
      <c r="AS23" s="9"/>
      <c r="AT23" s="9"/>
      <c r="AU23" s="9"/>
      <c r="AV23" s="9"/>
      <c r="AW23" s="9"/>
      <c r="AX23" s="9"/>
      <c r="AZ23" s="155">
        <f t="shared" si="10"/>
        <v>2000005</v>
      </c>
      <c r="BA23" s="155" t="str">
        <f t="shared" si="11"/>
        <v>MARTINS NATHALIE</v>
      </c>
      <c r="BB23" s="154" t="str">
        <f>Y$7</f>
        <v>BU493</v>
      </c>
      <c r="BC23" s="153">
        <f t="shared" ca="1" si="12"/>
        <v>0</v>
      </c>
    </row>
    <row r="24" spans="1:55" ht="15.75" customHeight="1">
      <c r="A24" s="18">
        <f t="shared" si="8"/>
        <v>43967</v>
      </c>
      <c r="B24" s="25">
        <v>10</v>
      </c>
      <c r="C24" s="19" t="s">
        <v>23</v>
      </c>
      <c r="D24" s="64" t="str">
        <f t="shared" si="22"/>
        <v/>
      </c>
      <c r="E24" s="64" t="str">
        <f t="shared" si="14"/>
        <v/>
      </c>
      <c r="F24" s="19"/>
      <c r="G24" s="54"/>
      <c r="H24" s="57" t="str">
        <f t="shared" si="23"/>
        <v/>
      </c>
      <c r="I24" s="56" t="str">
        <f t="shared" si="0"/>
        <v/>
      </c>
      <c r="J24" s="66" t="str">
        <f t="shared" si="13"/>
        <v/>
      </c>
      <c r="K24" s="69" t="str">
        <f t="shared" si="16"/>
        <v/>
      </c>
      <c r="L24" s="21" t="str">
        <f t="shared" si="17"/>
        <v/>
      </c>
      <c r="M24" s="21" t="str">
        <f t="shared" si="18"/>
        <v/>
      </c>
      <c r="N24" s="20" t="str">
        <f t="shared" si="19"/>
        <v/>
      </c>
      <c r="O24" s="21" t="str">
        <f t="shared" ref="O24:O39" si="24">IF(WEEKDAY(A24,1)=1,IF(SUM(G18:G24)&gt;I24,I24-L24,IF(I24&gt;L24,MIN(SUM(G18:G24),I24-L24),0)),"")</f>
        <v/>
      </c>
      <c r="P24" s="21" t="str">
        <f t="shared" si="21"/>
        <v/>
      </c>
      <c r="Q24" s="21">
        <f t="shared" si="1"/>
        <v>0</v>
      </c>
      <c r="R24" s="21">
        <f t="shared" si="2"/>
        <v>0</v>
      </c>
      <c r="S24" s="21">
        <f t="shared" si="3"/>
        <v>0</v>
      </c>
      <c r="T24" s="21">
        <f t="shared" si="4"/>
        <v>0</v>
      </c>
      <c r="U24" s="22">
        <f t="shared" si="5"/>
        <v>1</v>
      </c>
      <c r="V24" s="21">
        <f t="shared" si="6"/>
        <v>0</v>
      </c>
      <c r="W24" s="21">
        <f t="shared" si="7"/>
        <v>0</v>
      </c>
      <c r="X24" s="23"/>
      <c r="Y24" s="22"/>
      <c r="Z24" s="22"/>
      <c r="AA24" s="22"/>
      <c r="AB24" s="22"/>
      <c r="AC24" s="22"/>
      <c r="AD24" s="23"/>
      <c r="AE24" s="22"/>
      <c r="AF24" s="22"/>
      <c r="AG24" s="22"/>
      <c r="AH24" s="23"/>
      <c r="AI24" s="22"/>
      <c r="AJ24" s="22"/>
      <c r="AK24" s="22"/>
      <c r="AL24" s="124"/>
      <c r="AM24" s="25"/>
      <c r="AN24" s="23"/>
      <c r="AO24" s="25"/>
      <c r="AP24" s="23"/>
      <c r="AQ24" s="9"/>
      <c r="AR24" s="9"/>
      <c r="AS24" s="9"/>
      <c r="AT24" s="9"/>
      <c r="AU24" s="9"/>
      <c r="AV24" s="9"/>
      <c r="AW24" s="9"/>
      <c r="AX24" s="9"/>
      <c r="AZ24" s="155">
        <f t="shared" si="10"/>
        <v>2000005</v>
      </c>
      <c r="BA24" s="155" t="str">
        <f t="shared" si="11"/>
        <v>MARTINS NATHALIE</v>
      </c>
      <c r="BB24" s="154" t="str">
        <f>Z$7</f>
        <v>BU495</v>
      </c>
      <c r="BC24" s="153">
        <f t="shared" ca="1" si="12"/>
        <v>15</v>
      </c>
    </row>
    <row r="25" spans="1:55" ht="15.75" customHeight="1">
      <c r="A25" s="18">
        <f t="shared" si="8"/>
        <v>43968</v>
      </c>
      <c r="B25" s="25">
        <v>10</v>
      </c>
      <c r="C25" s="19" t="s">
        <v>23</v>
      </c>
      <c r="D25" s="64">
        <f t="shared" si="22"/>
        <v>9</v>
      </c>
      <c r="E25" s="64">
        <f t="shared" si="14"/>
        <v>10</v>
      </c>
      <c r="F25" s="19"/>
      <c r="G25" s="54"/>
      <c r="H25" s="57">
        <f t="shared" si="23"/>
        <v>1</v>
      </c>
      <c r="I25" s="56">
        <f t="shared" si="0"/>
        <v>8</v>
      </c>
      <c r="J25" s="66">
        <f t="shared" si="13"/>
        <v>1</v>
      </c>
      <c r="K25" s="69">
        <f t="shared" si="16"/>
        <v>1</v>
      </c>
      <c r="L25" s="21">
        <f t="shared" si="17"/>
        <v>5</v>
      </c>
      <c r="M25" s="21">
        <f t="shared" si="18"/>
        <v>0</v>
      </c>
      <c r="N25" s="20">
        <f t="shared" si="19"/>
        <v>0</v>
      </c>
      <c r="O25" s="21">
        <f t="shared" si="24"/>
        <v>3</v>
      </c>
      <c r="P25" s="21">
        <f t="shared" si="21"/>
        <v>1</v>
      </c>
      <c r="Q25" s="21">
        <f t="shared" si="1"/>
        <v>0</v>
      </c>
      <c r="R25" s="21">
        <f t="shared" si="2"/>
        <v>0</v>
      </c>
      <c r="S25" s="21">
        <f t="shared" si="3"/>
        <v>10</v>
      </c>
      <c r="T25" s="21">
        <f t="shared" si="4"/>
        <v>0</v>
      </c>
      <c r="U25" s="22">
        <f t="shared" si="5"/>
        <v>1</v>
      </c>
      <c r="V25" s="21">
        <f t="shared" si="6"/>
        <v>0</v>
      </c>
      <c r="W25" s="21">
        <f t="shared" si="7"/>
        <v>0</v>
      </c>
      <c r="X25" s="23"/>
      <c r="Y25" s="22"/>
      <c r="Z25" s="22"/>
      <c r="AA25" s="22"/>
      <c r="AB25" s="22"/>
      <c r="AC25" s="22"/>
      <c r="AD25" s="23"/>
      <c r="AE25" s="22"/>
      <c r="AF25" s="22"/>
      <c r="AG25" s="22"/>
      <c r="AH25" s="23"/>
      <c r="AI25" s="22"/>
      <c r="AJ25" s="22"/>
      <c r="AK25" s="22"/>
      <c r="AL25" s="124"/>
      <c r="AM25" s="25">
        <v>7</v>
      </c>
      <c r="AN25" s="25" t="s">
        <v>25</v>
      </c>
      <c r="AO25" s="25"/>
      <c r="AP25" s="25"/>
      <c r="AQ25" s="9"/>
      <c r="AR25" s="9"/>
      <c r="AS25" s="9"/>
      <c r="AT25" s="9"/>
      <c r="AU25" s="9"/>
      <c r="AV25" s="9"/>
      <c r="AW25" s="9"/>
      <c r="AX25" s="9"/>
      <c r="AZ25" s="155">
        <f t="shared" si="10"/>
        <v>2000005</v>
      </c>
      <c r="BA25" s="155" t="str">
        <f t="shared" si="11"/>
        <v>MARTINS NATHALIE</v>
      </c>
      <c r="BB25" s="154" t="str">
        <f>AA$7</f>
        <v>BU496</v>
      </c>
      <c r="BC25" s="153">
        <f t="shared" ca="1" si="12"/>
        <v>5</v>
      </c>
    </row>
    <row r="26" spans="1:55" ht="15.75" customHeight="1">
      <c r="A26" s="18">
        <f t="shared" si="8"/>
        <v>43969</v>
      </c>
      <c r="B26" s="19">
        <v>7</v>
      </c>
      <c r="C26" s="19" t="s">
        <v>23</v>
      </c>
      <c r="D26" s="64" t="str">
        <f t="shared" si="22"/>
        <v/>
      </c>
      <c r="E26" s="64" t="str">
        <f t="shared" si="14"/>
        <v/>
      </c>
      <c r="F26" s="19"/>
      <c r="G26" s="54"/>
      <c r="H26" s="57" t="str">
        <f t="shared" si="23"/>
        <v/>
      </c>
      <c r="I26" s="56" t="str">
        <f t="shared" si="0"/>
        <v/>
      </c>
      <c r="J26" s="66" t="str">
        <f t="shared" si="13"/>
        <v/>
      </c>
      <c r="K26" s="69" t="str">
        <f t="shared" si="16"/>
        <v/>
      </c>
      <c r="L26" s="21" t="str">
        <f t="shared" si="17"/>
        <v/>
      </c>
      <c r="M26" s="21" t="str">
        <f t="shared" si="18"/>
        <v/>
      </c>
      <c r="N26" s="20" t="str">
        <f t="shared" si="19"/>
        <v/>
      </c>
      <c r="O26" s="21" t="str">
        <f t="shared" si="24"/>
        <v/>
      </c>
      <c r="P26" s="21" t="str">
        <f>IF(WEEKDAY(A26,1)=1,IF(SUM(G20:G26)&gt;=J26-M26,J26-M26,IF(J26&gt;M26,SUM(G20:G26)-M26,0)),"")</f>
        <v/>
      </c>
      <c r="Q26" s="21">
        <f t="shared" si="1"/>
        <v>0</v>
      </c>
      <c r="R26" s="21">
        <f t="shared" si="2"/>
        <v>0</v>
      </c>
      <c r="S26" s="21">
        <f t="shared" si="3"/>
        <v>0</v>
      </c>
      <c r="T26" s="21">
        <f t="shared" si="4"/>
        <v>0</v>
      </c>
      <c r="U26" s="22">
        <f t="shared" si="5"/>
        <v>1</v>
      </c>
      <c r="V26" s="21">
        <f t="shared" si="6"/>
        <v>0</v>
      </c>
      <c r="W26" s="21">
        <f t="shared" si="7"/>
        <v>0</v>
      </c>
      <c r="X26" s="23"/>
      <c r="Y26" s="22"/>
      <c r="Z26" s="22"/>
      <c r="AA26" s="22"/>
      <c r="AB26" s="22"/>
      <c r="AC26" s="22"/>
      <c r="AD26" s="23"/>
      <c r="AE26" s="22"/>
      <c r="AF26" s="22"/>
      <c r="AG26" s="22"/>
      <c r="AH26" s="23"/>
      <c r="AI26" s="22"/>
      <c r="AJ26" s="22"/>
      <c r="AK26" s="22"/>
      <c r="AL26" s="124"/>
      <c r="AM26" s="23"/>
      <c r="AN26" s="23"/>
      <c r="AO26" s="23"/>
      <c r="AP26" s="23"/>
      <c r="AQ26" s="9"/>
      <c r="AR26" s="9"/>
      <c r="AS26" s="9"/>
      <c r="AT26" s="9"/>
      <c r="AU26" s="9"/>
      <c r="AV26" s="9"/>
      <c r="AW26" s="9"/>
      <c r="AX26" s="9"/>
      <c r="AZ26" s="155">
        <f t="shared" si="10"/>
        <v>2000005</v>
      </c>
      <c r="BA26" s="155" t="str">
        <f t="shared" si="11"/>
        <v>MARTINS NATHALIE</v>
      </c>
      <c r="BB26" s="154" t="str">
        <f>AB$7</f>
        <v>BU492</v>
      </c>
      <c r="BC26" s="153">
        <f t="shared" ca="1" si="12"/>
        <v>6</v>
      </c>
    </row>
    <row r="27" spans="1:55" ht="15.75" customHeight="1">
      <c r="A27" s="18">
        <f t="shared" si="8"/>
        <v>43970</v>
      </c>
      <c r="B27" s="19">
        <v>7</v>
      </c>
      <c r="C27" s="19" t="s">
        <v>23</v>
      </c>
      <c r="D27" s="64" t="str">
        <f t="shared" si="22"/>
        <v/>
      </c>
      <c r="E27" s="64" t="str">
        <f t="shared" si="14"/>
        <v/>
      </c>
      <c r="F27" s="19"/>
      <c r="G27" s="54"/>
      <c r="H27" s="57" t="str">
        <f t="shared" si="23"/>
        <v/>
      </c>
      <c r="I27" s="56" t="str">
        <f t="shared" si="0"/>
        <v/>
      </c>
      <c r="J27" s="66" t="str">
        <f t="shared" si="13"/>
        <v/>
      </c>
      <c r="K27" s="69" t="str">
        <f t="shared" si="16"/>
        <v/>
      </c>
      <c r="L27" s="21" t="str">
        <f t="shared" si="17"/>
        <v/>
      </c>
      <c r="M27" s="21" t="str">
        <f t="shared" si="18"/>
        <v/>
      </c>
      <c r="N27" s="20" t="str">
        <f t="shared" si="19"/>
        <v/>
      </c>
      <c r="O27" s="21" t="str">
        <f t="shared" si="24"/>
        <v/>
      </c>
      <c r="P27" s="21" t="str">
        <f t="shared" si="21"/>
        <v/>
      </c>
      <c r="Q27" s="21">
        <f t="shared" si="1"/>
        <v>0</v>
      </c>
      <c r="R27" s="21">
        <f t="shared" si="2"/>
        <v>0</v>
      </c>
      <c r="S27" s="21">
        <f t="shared" si="3"/>
        <v>0</v>
      </c>
      <c r="T27" s="21">
        <f t="shared" si="4"/>
        <v>0</v>
      </c>
      <c r="U27" s="22">
        <f t="shared" si="5"/>
        <v>1</v>
      </c>
      <c r="V27" s="21">
        <f t="shared" si="6"/>
        <v>0</v>
      </c>
      <c r="W27" s="21">
        <f t="shared" si="7"/>
        <v>0</v>
      </c>
      <c r="X27" s="23"/>
      <c r="Y27" s="24"/>
      <c r="Z27" s="22"/>
      <c r="AA27" s="22"/>
      <c r="AB27" s="22"/>
      <c r="AC27" s="22"/>
      <c r="AD27" s="23"/>
      <c r="AE27" s="22"/>
      <c r="AF27" s="22"/>
      <c r="AG27" s="22"/>
      <c r="AH27" s="23"/>
      <c r="AI27" s="22"/>
      <c r="AJ27" s="22"/>
      <c r="AK27" s="22"/>
      <c r="AL27" s="124"/>
      <c r="AM27" s="23"/>
      <c r="AN27" s="23"/>
      <c r="AO27" s="23"/>
      <c r="AP27" s="23"/>
      <c r="AQ27" s="9"/>
      <c r="AR27" s="9"/>
      <c r="AS27" s="9"/>
      <c r="AT27" s="9"/>
      <c r="AU27" s="9"/>
      <c r="AV27" s="9"/>
      <c r="AW27" s="9"/>
      <c r="AX27" s="9"/>
      <c r="AZ27" s="155">
        <f t="shared" si="10"/>
        <v>2000005</v>
      </c>
      <c r="BA27" s="155" t="str">
        <f t="shared" si="11"/>
        <v>MARTINS NATHALIE</v>
      </c>
      <c r="BB27" s="154" t="str">
        <f>AC$7</f>
        <v>BU497</v>
      </c>
      <c r="BC27" s="153">
        <f t="shared" ca="1" si="12"/>
        <v>2</v>
      </c>
    </row>
    <row r="28" spans="1:55" ht="15.75" customHeight="1">
      <c r="A28" s="18">
        <f t="shared" si="8"/>
        <v>43971</v>
      </c>
      <c r="B28" s="25">
        <v>0</v>
      </c>
      <c r="C28" s="19" t="s">
        <v>37</v>
      </c>
      <c r="D28" s="64" t="str">
        <f t="shared" si="22"/>
        <v/>
      </c>
      <c r="E28" s="64" t="str">
        <f t="shared" si="14"/>
        <v/>
      </c>
      <c r="F28" s="19"/>
      <c r="G28" s="54"/>
      <c r="H28" s="57" t="str">
        <f t="shared" si="23"/>
        <v/>
      </c>
      <c r="I28" s="56" t="str">
        <f t="shared" si="0"/>
        <v/>
      </c>
      <c r="J28" s="66" t="str">
        <f t="shared" si="13"/>
        <v/>
      </c>
      <c r="K28" s="69" t="str">
        <f t="shared" si="16"/>
        <v/>
      </c>
      <c r="L28" s="21" t="str">
        <f t="shared" si="17"/>
        <v/>
      </c>
      <c r="M28" s="21" t="str">
        <f t="shared" si="18"/>
        <v/>
      </c>
      <c r="N28" s="20" t="str">
        <f t="shared" si="19"/>
        <v/>
      </c>
      <c r="O28" s="21" t="str">
        <f t="shared" si="24"/>
        <v/>
      </c>
      <c r="P28" s="21" t="str">
        <f t="shared" si="21"/>
        <v/>
      </c>
      <c r="Q28" s="21">
        <f t="shared" si="1"/>
        <v>0</v>
      </c>
      <c r="R28" s="21">
        <f t="shared" si="2"/>
        <v>0</v>
      </c>
      <c r="S28" s="21">
        <f t="shared" si="3"/>
        <v>0</v>
      </c>
      <c r="T28" s="21">
        <f t="shared" si="4"/>
        <v>0</v>
      </c>
      <c r="U28" s="22">
        <f t="shared" si="5"/>
        <v>0</v>
      </c>
      <c r="V28" s="21">
        <f t="shared" si="6"/>
        <v>0</v>
      </c>
      <c r="W28" s="21">
        <f t="shared" si="7"/>
        <v>0</v>
      </c>
      <c r="X28" s="23"/>
      <c r="Y28" s="22"/>
      <c r="Z28" s="22"/>
      <c r="AA28" s="22"/>
      <c r="AB28" s="22"/>
      <c r="AC28" s="22"/>
      <c r="AD28" s="23"/>
      <c r="AE28" s="22"/>
      <c r="AF28" s="22"/>
      <c r="AG28" s="22"/>
      <c r="AH28" s="23"/>
      <c r="AI28" s="22"/>
      <c r="AJ28" s="22"/>
      <c r="AK28" s="22"/>
      <c r="AL28" s="124"/>
      <c r="AM28" s="23"/>
      <c r="AN28" s="23"/>
      <c r="AO28" s="23"/>
      <c r="AP28" s="23"/>
      <c r="AQ28" s="9"/>
      <c r="AR28" s="9"/>
      <c r="AS28" s="9"/>
      <c r="AT28" s="9"/>
      <c r="AU28" s="9"/>
      <c r="AV28" s="9"/>
      <c r="AW28" s="9"/>
      <c r="AX28" s="9"/>
      <c r="AZ28" s="155">
        <f t="shared" si="10"/>
        <v>2000005</v>
      </c>
      <c r="BA28" s="155" t="str">
        <f t="shared" si="11"/>
        <v>MARTINS NATHALIE</v>
      </c>
      <c r="BB28" s="154" t="str">
        <f>AD$7</f>
        <v>BU498</v>
      </c>
      <c r="BC28" s="153">
        <f t="shared" ca="1" si="12"/>
        <v>0</v>
      </c>
    </row>
    <row r="29" spans="1:55" ht="15.75" customHeight="1">
      <c r="A29" s="18">
        <f t="shared" si="8"/>
        <v>43972</v>
      </c>
      <c r="B29" s="25">
        <v>0</v>
      </c>
      <c r="C29" s="19" t="s">
        <v>37</v>
      </c>
      <c r="D29" s="64" t="str">
        <f t="shared" si="22"/>
        <v/>
      </c>
      <c r="E29" s="64" t="str">
        <f t="shared" si="14"/>
        <v/>
      </c>
      <c r="F29" s="19"/>
      <c r="G29" s="54"/>
      <c r="H29" s="57" t="str">
        <f t="shared" si="23"/>
        <v/>
      </c>
      <c r="I29" s="56" t="str">
        <f t="shared" si="0"/>
        <v/>
      </c>
      <c r="J29" s="66" t="str">
        <f t="shared" si="13"/>
        <v/>
      </c>
      <c r="K29" s="69" t="str">
        <f t="shared" si="16"/>
        <v/>
      </c>
      <c r="L29" s="21" t="str">
        <f t="shared" si="17"/>
        <v/>
      </c>
      <c r="M29" s="21" t="str">
        <f t="shared" si="18"/>
        <v/>
      </c>
      <c r="N29" s="20" t="str">
        <f t="shared" si="19"/>
        <v/>
      </c>
      <c r="O29" s="21" t="str">
        <f t="shared" si="24"/>
        <v/>
      </c>
      <c r="P29" s="21" t="str">
        <f t="shared" si="21"/>
        <v/>
      </c>
      <c r="Q29" s="21">
        <f t="shared" si="1"/>
        <v>0</v>
      </c>
      <c r="R29" s="21">
        <f t="shared" si="2"/>
        <v>0</v>
      </c>
      <c r="S29" s="21">
        <f t="shared" si="3"/>
        <v>0</v>
      </c>
      <c r="T29" s="21">
        <f t="shared" si="4"/>
        <v>0</v>
      </c>
      <c r="U29" s="22">
        <f t="shared" si="5"/>
        <v>0</v>
      </c>
      <c r="V29" s="21">
        <f t="shared" si="6"/>
        <v>0</v>
      </c>
      <c r="W29" s="21">
        <f t="shared" si="7"/>
        <v>0</v>
      </c>
      <c r="X29" s="23"/>
      <c r="Y29" s="22"/>
      <c r="Z29" s="22"/>
      <c r="AA29" s="22"/>
      <c r="AB29" s="22"/>
      <c r="AC29" s="22"/>
      <c r="AD29" s="23"/>
      <c r="AE29" s="22"/>
      <c r="AF29" s="22"/>
      <c r="AG29" s="22"/>
      <c r="AH29" s="23"/>
      <c r="AI29" s="22"/>
      <c r="AJ29" s="22"/>
      <c r="AK29" s="22"/>
      <c r="AL29" s="124"/>
      <c r="AM29" s="23"/>
      <c r="AN29" s="23"/>
      <c r="AO29" s="23"/>
      <c r="AP29" s="23"/>
      <c r="AQ29" s="9"/>
      <c r="AR29" s="9"/>
      <c r="AS29" s="9"/>
      <c r="AT29" s="9"/>
      <c r="AU29" s="9"/>
      <c r="AV29" s="9"/>
      <c r="AW29" s="9"/>
      <c r="AX29" s="9"/>
      <c r="AZ29" s="155">
        <f t="shared" si="10"/>
        <v>2000005</v>
      </c>
      <c r="BA29" s="155" t="str">
        <f t="shared" si="11"/>
        <v>MARTINS NATHALIE</v>
      </c>
      <c r="BB29" s="154" t="str">
        <f>AE$7</f>
        <v>BU457</v>
      </c>
      <c r="BC29" s="153">
        <f t="shared" ca="1" si="12"/>
        <v>1</v>
      </c>
    </row>
    <row r="30" spans="1:55" ht="15.75" customHeight="1">
      <c r="A30" s="18">
        <f t="shared" si="8"/>
        <v>43973</v>
      </c>
      <c r="B30" s="23">
        <v>10</v>
      </c>
      <c r="C30" s="19" t="s">
        <v>24</v>
      </c>
      <c r="D30" s="64" t="str">
        <f t="shared" si="22"/>
        <v/>
      </c>
      <c r="E30" s="64" t="str">
        <f t="shared" si="14"/>
        <v/>
      </c>
      <c r="F30" s="19"/>
      <c r="G30" s="54">
        <v>9</v>
      </c>
      <c r="H30" s="57" t="str">
        <f>IF(WEEKDAY(A30,1)=1,IF(SUM(F24:G30)&lt;D30,0,SUM(F24:G30)-D30),"")</f>
        <v/>
      </c>
      <c r="I30" s="56" t="str">
        <f t="shared" si="0"/>
        <v/>
      </c>
      <c r="J30" s="66" t="str">
        <f t="shared" si="13"/>
        <v/>
      </c>
      <c r="K30" s="69" t="str">
        <f t="shared" si="16"/>
        <v/>
      </c>
      <c r="L30" s="21" t="str">
        <f t="shared" si="17"/>
        <v/>
      </c>
      <c r="M30" s="21" t="str">
        <f t="shared" si="18"/>
        <v/>
      </c>
      <c r="N30" s="20" t="str">
        <f t="shared" si="19"/>
        <v/>
      </c>
      <c r="O30" s="21" t="str">
        <f t="shared" si="24"/>
        <v/>
      </c>
      <c r="P30" s="21" t="str">
        <f t="shared" si="21"/>
        <v/>
      </c>
      <c r="Q30" s="21">
        <f t="shared" si="1"/>
        <v>0</v>
      </c>
      <c r="R30" s="21">
        <f t="shared" si="2"/>
        <v>0</v>
      </c>
      <c r="S30" s="21">
        <f t="shared" si="3"/>
        <v>0</v>
      </c>
      <c r="T30" s="21">
        <f t="shared" si="4"/>
        <v>0</v>
      </c>
      <c r="U30" s="22">
        <f t="shared" si="5"/>
        <v>0</v>
      </c>
      <c r="V30" s="21">
        <f t="shared" si="6"/>
        <v>0</v>
      </c>
      <c r="W30" s="21">
        <f t="shared" si="7"/>
        <v>1</v>
      </c>
      <c r="X30" s="23"/>
      <c r="Y30" s="22"/>
      <c r="Z30" s="22"/>
      <c r="AA30" s="22"/>
      <c r="AB30" s="22"/>
      <c r="AC30" s="22"/>
      <c r="AD30" s="23"/>
      <c r="AE30" s="22"/>
      <c r="AF30" s="22"/>
      <c r="AG30" s="22"/>
      <c r="AH30" s="23"/>
      <c r="AI30" s="22"/>
      <c r="AJ30" s="22"/>
      <c r="AK30" s="22"/>
      <c r="AL30" s="124"/>
      <c r="AM30" s="23"/>
      <c r="AN30" s="23"/>
      <c r="AO30" s="23"/>
      <c r="AP30" s="23"/>
      <c r="AQ30" s="9"/>
      <c r="AR30" s="9"/>
      <c r="AS30" s="9"/>
      <c r="AT30" s="9"/>
      <c r="AU30" s="9"/>
      <c r="AV30" s="9"/>
      <c r="AW30" s="9"/>
      <c r="AX30" s="9"/>
      <c r="AZ30" s="155">
        <f t="shared" si="10"/>
        <v>2000005</v>
      </c>
      <c r="BA30" s="155" t="str">
        <f t="shared" si="11"/>
        <v>MARTINS NATHALIE</v>
      </c>
      <c r="BB30" s="154" t="str">
        <f>AF$7</f>
        <v>BU451</v>
      </c>
      <c r="BC30" s="153">
        <f t="shared" ca="1" si="12"/>
        <v>1</v>
      </c>
    </row>
    <row r="31" spans="1:55" ht="15.75" customHeight="1">
      <c r="A31" s="18">
        <f t="shared" si="8"/>
        <v>43974</v>
      </c>
      <c r="B31" s="23">
        <v>10</v>
      </c>
      <c r="C31" s="19" t="s">
        <v>24</v>
      </c>
      <c r="D31" s="64" t="str">
        <f t="shared" si="22"/>
        <v/>
      </c>
      <c r="E31" s="64" t="str">
        <f t="shared" si="14"/>
        <v/>
      </c>
      <c r="F31" s="19"/>
      <c r="G31" s="54"/>
      <c r="H31" s="57" t="str">
        <f t="shared" si="23"/>
        <v/>
      </c>
      <c r="I31" s="56" t="str">
        <f t="shared" si="0"/>
        <v/>
      </c>
      <c r="J31" s="66" t="str">
        <f t="shared" si="13"/>
        <v/>
      </c>
      <c r="K31" s="69" t="str">
        <f t="shared" si="16"/>
        <v/>
      </c>
      <c r="L31" s="21" t="str">
        <f t="shared" si="17"/>
        <v/>
      </c>
      <c r="M31" s="21" t="str">
        <f t="shared" si="18"/>
        <v/>
      </c>
      <c r="N31" s="20" t="str">
        <f t="shared" si="19"/>
        <v/>
      </c>
      <c r="O31" s="21" t="str">
        <f t="shared" si="24"/>
        <v/>
      </c>
      <c r="P31" s="21" t="str">
        <f t="shared" si="21"/>
        <v/>
      </c>
      <c r="Q31" s="21">
        <f t="shared" si="1"/>
        <v>0</v>
      </c>
      <c r="R31" s="21">
        <f t="shared" si="2"/>
        <v>0</v>
      </c>
      <c r="S31" s="21">
        <f t="shared" si="3"/>
        <v>0</v>
      </c>
      <c r="T31" s="21">
        <f t="shared" si="4"/>
        <v>0</v>
      </c>
      <c r="U31" s="22">
        <f t="shared" si="5"/>
        <v>0</v>
      </c>
      <c r="V31" s="21">
        <f t="shared" si="6"/>
        <v>0</v>
      </c>
      <c r="W31" s="21">
        <f t="shared" si="7"/>
        <v>1</v>
      </c>
      <c r="X31" s="23"/>
      <c r="Y31" s="22"/>
      <c r="Z31" s="22"/>
      <c r="AA31" s="22"/>
      <c r="AB31" s="22"/>
      <c r="AC31" s="22"/>
      <c r="AD31" s="23"/>
      <c r="AE31" s="22"/>
      <c r="AF31" s="22"/>
      <c r="AG31" s="22"/>
      <c r="AH31" s="23"/>
      <c r="AI31" s="22"/>
      <c r="AJ31" s="22"/>
      <c r="AK31" s="22"/>
      <c r="AL31" s="124"/>
      <c r="AM31" s="23"/>
      <c r="AN31" s="25"/>
      <c r="AO31" s="23"/>
      <c r="AP31" s="25"/>
      <c r="AQ31" s="9"/>
      <c r="AR31" s="9"/>
      <c r="AS31" s="9"/>
      <c r="AT31" s="9"/>
      <c r="AU31" s="9"/>
      <c r="AV31" s="9"/>
      <c r="AW31" s="9"/>
      <c r="AX31" s="9"/>
      <c r="AZ31" s="155">
        <f t="shared" si="10"/>
        <v>2000005</v>
      </c>
      <c r="BA31" s="155" t="str">
        <f t="shared" si="11"/>
        <v>MARTINS NATHALIE</v>
      </c>
      <c r="BB31" s="154" t="str">
        <f>AG$7</f>
        <v>BU459</v>
      </c>
      <c r="BC31" s="153">
        <f t="shared" ca="1" si="12"/>
        <v>1</v>
      </c>
    </row>
    <row r="32" spans="1:55" ht="15.75" customHeight="1">
      <c r="A32" s="18">
        <f t="shared" si="8"/>
        <v>43975</v>
      </c>
      <c r="B32" s="23">
        <v>10</v>
      </c>
      <c r="C32" s="19" t="s">
        <v>24</v>
      </c>
      <c r="D32" s="64">
        <f t="shared" si="22"/>
        <v>9</v>
      </c>
      <c r="E32" s="64">
        <f t="shared" si="14"/>
        <v>9</v>
      </c>
      <c r="F32" s="19"/>
      <c r="G32" s="54"/>
      <c r="H32" s="57">
        <f t="shared" si="23"/>
        <v>0</v>
      </c>
      <c r="I32" s="56">
        <f t="shared" si="0"/>
        <v>8</v>
      </c>
      <c r="J32" s="66">
        <f t="shared" si="13"/>
        <v>1</v>
      </c>
      <c r="K32" s="69">
        <f t="shared" si="16"/>
        <v>0</v>
      </c>
      <c r="L32" s="21">
        <f t="shared" si="17"/>
        <v>0</v>
      </c>
      <c r="M32" s="21">
        <f t="shared" si="18"/>
        <v>0</v>
      </c>
      <c r="N32" s="20">
        <f t="shared" si="19"/>
        <v>0</v>
      </c>
      <c r="O32" s="21">
        <f t="shared" si="24"/>
        <v>8</v>
      </c>
      <c r="P32" s="21">
        <f t="shared" si="21"/>
        <v>1</v>
      </c>
      <c r="Q32" s="21">
        <f t="shared" si="1"/>
        <v>0</v>
      </c>
      <c r="R32" s="21">
        <f t="shared" si="2"/>
        <v>0</v>
      </c>
      <c r="S32" s="21">
        <f t="shared" si="3"/>
        <v>10</v>
      </c>
      <c r="T32" s="21">
        <f t="shared" si="4"/>
        <v>0</v>
      </c>
      <c r="U32" s="22">
        <f t="shared" si="5"/>
        <v>0</v>
      </c>
      <c r="V32" s="21">
        <f t="shared" si="6"/>
        <v>0</v>
      </c>
      <c r="W32" s="21">
        <f t="shared" si="7"/>
        <v>1</v>
      </c>
      <c r="X32" s="23"/>
      <c r="Y32" s="22"/>
      <c r="Z32" s="22"/>
      <c r="AA32" s="22"/>
      <c r="AB32" s="22"/>
      <c r="AC32" s="22"/>
      <c r="AD32" s="23"/>
      <c r="AE32" s="22"/>
      <c r="AF32" s="22"/>
      <c r="AG32" s="22"/>
      <c r="AH32" s="23"/>
      <c r="AI32" s="22"/>
      <c r="AJ32" s="22"/>
      <c r="AK32" s="22"/>
      <c r="AL32" s="124"/>
      <c r="AM32" s="23"/>
      <c r="AN32" s="23"/>
      <c r="AO32" s="23"/>
      <c r="AP32" s="23"/>
      <c r="AQ32" s="9"/>
      <c r="AR32" s="9"/>
      <c r="AS32" s="9"/>
      <c r="AT32" s="9"/>
      <c r="AU32" s="9"/>
      <c r="AV32" s="9"/>
      <c r="AW32" s="9"/>
      <c r="AX32" s="9"/>
      <c r="AZ32" s="155">
        <f t="shared" si="10"/>
        <v>2000005</v>
      </c>
      <c r="BA32" s="155" t="str">
        <f t="shared" si="11"/>
        <v>MARTINS NATHALIE</v>
      </c>
      <c r="BB32" s="154" t="str">
        <f>AH$7</f>
        <v>BU461</v>
      </c>
      <c r="BC32" s="153">
        <f t="shared" ca="1" si="12"/>
        <v>0</v>
      </c>
    </row>
    <row r="33" spans="1:55" ht="15.75" customHeight="1">
      <c r="A33" s="18">
        <f t="shared" si="8"/>
        <v>43976</v>
      </c>
      <c r="B33" s="19">
        <v>0</v>
      </c>
      <c r="C33" s="19" t="s">
        <v>58</v>
      </c>
      <c r="D33" s="64" t="str">
        <f t="shared" si="22"/>
        <v/>
      </c>
      <c r="E33" s="64" t="str">
        <f t="shared" si="14"/>
        <v/>
      </c>
      <c r="F33" s="19"/>
      <c r="G33" s="54"/>
      <c r="H33" s="57" t="str">
        <f t="shared" si="23"/>
        <v/>
      </c>
      <c r="I33" s="56" t="str">
        <f t="shared" si="0"/>
        <v/>
      </c>
      <c r="J33" s="66" t="str">
        <f t="shared" si="13"/>
        <v/>
      </c>
      <c r="K33" s="69" t="str">
        <f t="shared" si="16"/>
        <v/>
      </c>
      <c r="L33" s="21" t="str">
        <f t="shared" si="17"/>
        <v/>
      </c>
      <c r="M33" s="21" t="str">
        <f t="shared" si="18"/>
        <v/>
      </c>
      <c r="N33" s="20" t="str">
        <f t="shared" si="19"/>
        <v/>
      </c>
      <c r="O33" s="21" t="str">
        <f t="shared" si="24"/>
        <v/>
      </c>
      <c r="P33" s="21" t="str">
        <f t="shared" si="21"/>
        <v/>
      </c>
      <c r="Q33" s="21">
        <f t="shared" si="1"/>
        <v>0</v>
      </c>
      <c r="R33" s="21">
        <f t="shared" si="2"/>
        <v>0</v>
      </c>
      <c r="S33" s="21">
        <f t="shared" si="3"/>
        <v>0</v>
      </c>
      <c r="T33" s="21">
        <f t="shared" si="4"/>
        <v>0</v>
      </c>
      <c r="U33" s="22">
        <f t="shared" si="5"/>
        <v>0</v>
      </c>
      <c r="V33" s="21">
        <f t="shared" si="6"/>
        <v>0</v>
      </c>
      <c r="W33" s="21">
        <f t="shared" si="7"/>
        <v>0</v>
      </c>
      <c r="X33" s="23"/>
      <c r="Y33" s="22"/>
      <c r="Z33" s="22"/>
      <c r="AA33" s="22"/>
      <c r="AB33" s="22"/>
      <c r="AC33" s="22"/>
      <c r="AD33" s="23"/>
      <c r="AE33" s="22"/>
      <c r="AF33" s="22"/>
      <c r="AG33" s="22"/>
      <c r="AH33" s="23"/>
      <c r="AI33" s="22"/>
      <c r="AJ33" s="22"/>
      <c r="AK33" s="22"/>
      <c r="AL33" s="124"/>
      <c r="AM33" s="23"/>
      <c r="AN33" s="23"/>
      <c r="AO33" s="23"/>
      <c r="AP33" s="23"/>
      <c r="AQ33" s="9"/>
      <c r="AR33" s="9"/>
      <c r="AS33" s="9"/>
      <c r="AT33" s="9"/>
      <c r="AU33" s="9"/>
      <c r="AV33" s="9"/>
      <c r="AW33" s="9"/>
      <c r="AX33" s="9"/>
      <c r="AZ33" s="155">
        <f t="shared" si="10"/>
        <v>2000005</v>
      </c>
      <c r="BA33" s="155" t="str">
        <f t="shared" si="11"/>
        <v>MARTINS NATHALIE</v>
      </c>
      <c r="BB33" s="154" t="str">
        <f>AI$7</f>
        <v>BU463</v>
      </c>
      <c r="BC33" s="153">
        <f t="shared" ca="1" si="12"/>
        <v>1</v>
      </c>
    </row>
    <row r="34" spans="1:55" ht="15.75" customHeight="1">
      <c r="A34" s="18">
        <f t="shared" si="8"/>
        <v>43977</v>
      </c>
      <c r="B34" s="19">
        <v>10</v>
      </c>
      <c r="C34" s="19" t="s">
        <v>24</v>
      </c>
      <c r="D34" s="64" t="str">
        <f t="shared" si="22"/>
        <v/>
      </c>
      <c r="E34" s="64" t="str">
        <f t="shared" si="14"/>
        <v/>
      </c>
      <c r="F34" s="19"/>
      <c r="G34" s="54"/>
      <c r="H34" s="57" t="str">
        <f t="shared" si="23"/>
        <v/>
      </c>
      <c r="I34" s="56" t="str">
        <f t="shared" si="0"/>
        <v/>
      </c>
      <c r="J34" s="66" t="str">
        <f t="shared" si="13"/>
        <v/>
      </c>
      <c r="K34" s="69" t="str">
        <f t="shared" si="16"/>
        <v/>
      </c>
      <c r="L34" s="21" t="str">
        <f t="shared" si="17"/>
        <v/>
      </c>
      <c r="M34" s="21" t="str">
        <f t="shared" si="18"/>
        <v/>
      </c>
      <c r="N34" s="20" t="str">
        <f t="shared" si="19"/>
        <v/>
      </c>
      <c r="O34" s="21" t="str">
        <f t="shared" si="24"/>
        <v/>
      </c>
      <c r="P34" s="21" t="str">
        <f t="shared" si="21"/>
        <v/>
      </c>
      <c r="Q34" s="21">
        <f t="shared" si="1"/>
        <v>0</v>
      </c>
      <c r="R34" s="21">
        <f t="shared" si="2"/>
        <v>0</v>
      </c>
      <c r="S34" s="21">
        <f t="shared" si="3"/>
        <v>0</v>
      </c>
      <c r="T34" s="21">
        <f t="shared" si="4"/>
        <v>0</v>
      </c>
      <c r="U34" s="22">
        <f t="shared" si="5"/>
        <v>0</v>
      </c>
      <c r="V34" s="21">
        <f t="shared" si="6"/>
        <v>0</v>
      </c>
      <c r="W34" s="21">
        <f t="shared" si="7"/>
        <v>1</v>
      </c>
      <c r="X34" s="23"/>
      <c r="Y34" s="22"/>
      <c r="Z34" s="22"/>
      <c r="AA34" s="22"/>
      <c r="AB34" s="22"/>
      <c r="AC34" s="22"/>
      <c r="AD34" s="23"/>
      <c r="AE34" s="22"/>
      <c r="AF34" s="22"/>
      <c r="AG34" s="22"/>
      <c r="AH34" s="23"/>
      <c r="AI34" s="22"/>
      <c r="AJ34" s="22"/>
      <c r="AK34" s="22"/>
      <c r="AL34" s="124"/>
      <c r="AM34" s="23"/>
      <c r="AN34" s="23"/>
      <c r="AO34" s="23"/>
      <c r="AP34" s="23"/>
      <c r="AQ34" s="9"/>
      <c r="AR34" s="9"/>
      <c r="AS34" s="9"/>
      <c r="AT34" s="9"/>
      <c r="AU34" s="9"/>
      <c r="AV34" s="9"/>
      <c r="AW34" s="9"/>
      <c r="AX34" s="9"/>
      <c r="AZ34" s="155">
        <f t="shared" si="10"/>
        <v>2000005</v>
      </c>
      <c r="BA34" s="155" t="str">
        <f t="shared" si="11"/>
        <v>MARTINS NATHALIE</v>
      </c>
      <c r="BB34" s="154" t="str">
        <f>AJ$7</f>
        <v>BU453</v>
      </c>
      <c r="BC34" s="153">
        <f t="shared" ca="1" si="12"/>
        <v>0</v>
      </c>
    </row>
    <row r="35" spans="1:55" ht="15.75" customHeight="1">
      <c r="A35" s="18">
        <f t="shared" si="8"/>
        <v>43978</v>
      </c>
      <c r="B35" s="25">
        <v>10</v>
      </c>
      <c r="C35" s="19" t="s">
        <v>24</v>
      </c>
      <c r="D35" s="64" t="str">
        <f t="shared" si="22"/>
        <v/>
      </c>
      <c r="E35" s="64" t="str">
        <f t="shared" si="14"/>
        <v/>
      </c>
      <c r="F35" s="19"/>
      <c r="G35" s="54"/>
      <c r="H35" s="57" t="str">
        <f>IF(WEEKDAY(A35,1)=1,IF(SUM(F29:G35)&lt;D35,0,SUM(F29:G35)-D35),"")</f>
        <v/>
      </c>
      <c r="I35" s="56" t="str">
        <f t="shared" si="0"/>
        <v/>
      </c>
      <c r="J35" s="66" t="str">
        <f>IF(WEEKDAY(A35,1)=1,IF(AND(D35&gt;8,E35&gt;8),D35-8,0),"")</f>
        <v/>
      </c>
      <c r="K35" s="69" t="str">
        <f t="shared" si="16"/>
        <v/>
      </c>
      <c r="L35" s="21" t="str">
        <f t="shared" si="17"/>
        <v/>
      </c>
      <c r="M35" s="21" t="str">
        <f t="shared" si="18"/>
        <v/>
      </c>
      <c r="N35" s="20" t="str">
        <f t="shared" si="19"/>
        <v/>
      </c>
      <c r="O35" s="21" t="str">
        <f t="shared" si="24"/>
        <v/>
      </c>
      <c r="P35" s="21" t="str">
        <f>IF(WEEKDAY(A35,1)=1,IF(SUM(G29:G35)&gt;=J35-M35,J35-M35,""),"")</f>
        <v/>
      </c>
      <c r="Q35" s="21">
        <f t="shared" si="1"/>
        <v>0</v>
      </c>
      <c r="R35" s="21">
        <f t="shared" si="2"/>
        <v>0</v>
      </c>
      <c r="S35" s="21">
        <f t="shared" si="3"/>
        <v>0</v>
      </c>
      <c r="T35" s="21">
        <f t="shared" si="4"/>
        <v>0</v>
      </c>
      <c r="U35" s="22">
        <f t="shared" si="5"/>
        <v>0</v>
      </c>
      <c r="V35" s="21">
        <f t="shared" si="6"/>
        <v>0</v>
      </c>
      <c r="W35" s="21">
        <f t="shared" si="7"/>
        <v>1</v>
      </c>
      <c r="X35" s="23"/>
      <c r="Y35" s="22"/>
      <c r="Z35" s="22"/>
      <c r="AA35" s="22"/>
      <c r="AB35" s="22"/>
      <c r="AC35" s="22"/>
      <c r="AD35" s="23"/>
      <c r="AE35" s="22"/>
      <c r="AF35" s="22"/>
      <c r="AG35" s="22"/>
      <c r="AH35" s="23"/>
      <c r="AI35" s="22"/>
      <c r="AJ35" s="22"/>
      <c r="AK35" s="22"/>
      <c r="AL35" s="124"/>
      <c r="AM35" s="23"/>
      <c r="AN35" s="23"/>
      <c r="AO35" s="23"/>
      <c r="AP35" s="23"/>
      <c r="AQ35" s="9"/>
      <c r="AR35" s="9"/>
      <c r="AS35" s="9"/>
      <c r="AT35" s="9"/>
      <c r="AU35" s="9"/>
      <c r="AV35" s="9"/>
      <c r="AW35" s="9"/>
      <c r="AX35" s="9"/>
      <c r="AZ35" s="155">
        <f t="shared" si="10"/>
        <v>2000005</v>
      </c>
      <c r="BA35" s="155" t="str">
        <f t="shared" si="11"/>
        <v>MARTINS NATHALIE</v>
      </c>
      <c r="BB35" s="154" t="str">
        <f>AK$7</f>
        <v>BU455</v>
      </c>
      <c r="BC35" s="153">
        <f t="shared" ca="1" si="12"/>
        <v>0</v>
      </c>
    </row>
    <row r="36" spans="1:55" ht="15.75" customHeight="1">
      <c r="A36" s="18">
        <f t="shared" si="8"/>
        <v>43979</v>
      </c>
      <c r="B36" s="25">
        <v>0</v>
      </c>
      <c r="C36" s="19" t="s">
        <v>37</v>
      </c>
      <c r="D36" s="64" t="str">
        <f t="shared" si="22"/>
        <v/>
      </c>
      <c r="E36" s="64" t="str">
        <f t="shared" si="14"/>
        <v/>
      </c>
      <c r="F36" s="19"/>
      <c r="G36" s="54"/>
      <c r="H36" s="57" t="str">
        <f t="shared" si="23"/>
        <v/>
      </c>
      <c r="I36" s="56" t="str">
        <f t="shared" si="0"/>
        <v/>
      </c>
      <c r="J36" s="66" t="str">
        <f t="shared" si="13"/>
        <v/>
      </c>
      <c r="K36" s="69" t="str">
        <f t="shared" si="16"/>
        <v/>
      </c>
      <c r="L36" s="21" t="str">
        <f t="shared" si="17"/>
        <v/>
      </c>
      <c r="M36" s="21" t="str">
        <f t="shared" si="18"/>
        <v/>
      </c>
      <c r="N36" s="20" t="str">
        <f t="shared" si="19"/>
        <v/>
      </c>
      <c r="O36" s="21" t="str">
        <f t="shared" si="24"/>
        <v/>
      </c>
      <c r="P36" s="21" t="str">
        <f t="shared" si="21"/>
        <v/>
      </c>
      <c r="Q36" s="21">
        <f t="shared" si="1"/>
        <v>0</v>
      </c>
      <c r="R36" s="21">
        <f t="shared" si="2"/>
        <v>0</v>
      </c>
      <c r="S36" s="21">
        <f t="shared" si="3"/>
        <v>0</v>
      </c>
      <c r="T36" s="21">
        <f t="shared" si="4"/>
        <v>0</v>
      </c>
      <c r="U36" s="22">
        <f t="shared" si="5"/>
        <v>0</v>
      </c>
      <c r="V36" s="21">
        <f t="shared" si="6"/>
        <v>0</v>
      </c>
      <c r="W36" s="21">
        <f t="shared" si="7"/>
        <v>0</v>
      </c>
      <c r="X36" s="23"/>
      <c r="Y36" s="22"/>
      <c r="Z36" s="22"/>
      <c r="AA36" s="22"/>
      <c r="AB36" s="22"/>
      <c r="AC36" s="22"/>
      <c r="AD36" s="23"/>
      <c r="AE36" s="22"/>
      <c r="AF36" s="22"/>
      <c r="AG36" s="22"/>
      <c r="AH36" s="23"/>
      <c r="AI36" s="22"/>
      <c r="AJ36" s="22"/>
      <c r="AK36" s="22"/>
      <c r="AL36" s="124"/>
      <c r="AM36" s="23"/>
      <c r="AN36" s="23"/>
      <c r="AO36" s="23"/>
      <c r="AP36" s="23"/>
      <c r="AQ36" s="9"/>
      <c r="AR36" s="9"/>
      <c r="AS36" s="9"/>
      <c r="AT36" s="9"/>
      <c r="AU36" s="9"/>
      <c r="AV36" s="9"/>
      <c r="AW36" s="9"/>
      <c r="AX36" s="9"/>
      <c r="AZ36" s="155"/>
      <c r="BA36" s="155"/>
      <c r="BB36" s="154"/>
      <c r="BC36" s="153"/>
    </row>
    <row r="37" spans="1:55" ht="15.75" customHeight="1">
      <c r="A37" s="18">
        <f t="shared" ref="A37:A39" si="25">IF(($A36+1)&gt;EOMONTH($A36,0),"",IF(A36="","",A36+1))</f>
        <v>43980</v>
      </c>
      <c r="B37" s="25">
        <v>7</v>
      </c>
      <c r="C37" s="19" t="s">
        <v>39</v>
      </c>
      <c r="D37" s="64" t="str">
        <f t="shared" si="22"/>
        <v/>
      </c>
      <c r="E37" s="64" t="str">
        <f t="shared" si="14"/>
        <v/>
      </c>
      <c r="F37" s="19"/>
      <c r="G37" s="54"/>
      <c r="H37" s="57" t="str">
        <f>IF(WEEKDAY(A37,1)=1,IF(SUM(F31:G37)&lt;D37,0,SUM(F31:G37)-D37),"")</f>
        <v/>
      </c>
      <c r="I37" s="56" t="str">
        <f>IF(WEEKDAY(A37,1)=1,IF(AND(E37&lt;&gt;"",E37&gt;=D37),IF(D37&gt;8,8,D37),0),"")</f>
        <v/>
      </c>
      <c r="J37" s="66" t="str">
        <f t="shared" si="13"/>
        <v/>
      </c>
      <c r="K37" s="69" t="str">
        <f t="shared" si="16"/>
        <v/>
      </c>
      <c r="L37" s="21" t="str">
        <f t="shared" si="17"/>
        <v/>
      </c>
      <c r="M37" s="21" t="str">
        <f t="shared" si="18"/>
        <v/>
      </c>
      <c r="N37" s="20" t="str">
        <f t="shared" si="19"/>
        <v/>
      </c>
      <c r="O37" s="21" t="str">
        <f>IF(WEEKDAY(A37,1)=1,IF(SUM(G31:G37)&gt;I37,I37-L37,IF(I37&gt;L37,MIN(SUM(G31:G37),I37-L37),0)),"")</f>
        <v/>
      </c>
      <c r="P37" s="21" t="str">
        <f t="shared" si="21"/>
        <v/>
      </c>
      <c r="Q37" s="21">
        <f t="shared" si="1"/>
        <v>0</v>
      </c>
      <c r="R37" s="21">
        <f t="shared" si="2"/>
        <v>0</v>
      </c>
      <c r="S37" s="21">
        <f t="shared" si="3"/>
        <v>0</v>
      </c>
      <c r="T37" s="21">
        <f t="shared" si="4"/>
        <v>0</v>
      </c>
      <c r="U37" s="22">
        <f t="shared" si="5"/>
        <v>0</v>
      </c>
      <c r="V37" s="21">
        <f t="shared" si="6"/>
        <v>0</v>
      </c>
      <c r="W37" s="21">
        <f t="shared" si="7"/>
        <v>0</v>
      </c>
      <c r="X37" s="23"/>
      <c r="Y37" s="22"/>
      <c r="Z37" s="22"/>
      <c r="AA37" s="22"/>
      <c r="AB37" s="22"/>
      <c r="AC37" s="22"/>
      <c r="AD37" s="23"/>
      <c r="AE37" s="22"/>
      <c r="AF37" s="22"/>
      <c r="AG37" s="22"/>
      <c r="AH37" s="23"/>
      <c r="AI37" s="22"/>
      <c r="AJ37" s="22"/>
      <c r="AK37" s="22"/>
      <c r="AL37" s="124"/>
      <c r="AM37" s="23"/>
      <c r="AN37" s="23"/>
      <c r="AO37" s="23"/>
      <c r="AP37" s="23"/>
      <c r="AQ37" s="9"/>
      <c r="AR37" s="9"/>
      <c r="AS37" s="9"/>
      <c r="AT37" s="9"/>
      <c r="AU37" s="9"/>
      <c r="AV37" s="9"/>
      <c r="AW37" s="9"/>
      <c r="AX37" s="9"/>
      <c r="AZ37" s="155"/>
      <c r="BA37" s="155"/>
      <c r="BB37" s="154"/>
      <c r="BC37" s="153"/>
    </row>
    <row r="38" spans="1:55" ht="15.75" customHeight="1">
      <c r="A38" s="18">
        <f t="shared" si="25"/>
        <v>43981</v>
      </c>
      <c r="B38" s="19">
        <v>9</v>
      </c>
      <c r="C38" s="19" t="s">
        <v>39</v>
      </c>
      <c r="D38" s="64" t="str">
        <f t="shared" si="22"/>
        <v/>
      </c>
      <c r="E38" s="64" t="str">
        <f t="shared" si="14"/>
        <v/>
      </c>
      <c r="F38" s="19"/>
      <c r="G38" s="54"/>
      <c r="H38" s="57" t="str">
        <f t="shared" si="23"/>
        <v/>
      </c>
      <c r="I38" s="56" t="str">
        <f t="shared" ref="I38:I39" si="26">IF(WEEKDAY(A38,1)=1,IF(AND(E38&lt;&gt;"",E38&gt;=D38),IF(D38&gt;8,8,D38),0),"")</f>
        <v/>
      </c>
      <c r="J38" s="66" t="str">
        <f t="shared" si="13"/>
        <v/>
      </c>
      <c r="K38" s="69" t="str">
        <f t="shared" si="16"/>
        <v/>
      </c>
      <c r="L38" s="21" t="str">
        <f t="shared" si="17"/>
        <v/>
      </c>
      <c r="M38" s="21" t="str">
        <f t="shared" si="18"/>
        <v/>
      </c>
      <c r="N38" s="20" t="str">
        <f t="shared" si="19"/>
        <v/>
      </c>
      <c r="O38" s="21" t="str">
        <f t="shared" si="24"/>
        <v/>
      </c>
      <c r="P38" s="21" t="str">
        <f t="shared" si="21"/>
        <v/>
      </c>
      <c r="Q38" s="21">
        <f t="shared" si="1"/>
        <v>0</v>
      </c>
      <c r="R38" s="21">
        <f t="shared" si="2"/>
        <v>0</v>
      </c>
      <c r="S38" s="21">
        <f t="shared" si="3"/>
        <v>0</v>
      </c>
      <c r="T38" s="21">
        <f t="shared" si="4"/>
        <v>0</v>
      </c>
      <c r="U38" s="22">
        <f t="shared" si="5"/>
        <v>0</v>
      </c>
      <c r="V38" s="21">
        <f t="shared" si="6"/>
        <v>0</v>
      </c>
      <c r="W38" s="21">
        <f t="shared" si="7"/>
        <v>0</v>
      </c>
      <c r="X38" s="23"/>
      <c r="Y38" s="22"/>
      <c r="Z38" s="22"/>
      <c r="AA38" s="22"/>
      <c r="AB38" s="22"/>
      <c r="AC38" s="22"/>
      <c r="AD38" s="23"/>
      <c r="AE38" s="22"/>
      <c r="AF38" s="22"/>
      <c r="AG38" s="22"/>
      <c r="AH38" s="23"/>
      <c r="AI38" s="22"/>
      <c r="AJ38" s="22"/>
      <c r="AK38" s="22"/>
      <c r="AL38" s="124"/>
      <c r="AM38" s="23"/>
      <c r="AN38" s="23"/>
      <c r="AO38" s="23"/>
      <c r="AP38" s="23"/>
      <c r="AQ38" s="9"/>
      <c r="AR38" s="9"/>
      <c r="AS38" s="9"/>
      <c r="AT38" s="9"/>
      <c r="AU38" s="9"/>
      <c r="AV38" s="9"/>
      <c r="AW38" s="9"/>
      <c r="AX38" s="9"/>
      <c r="AZ38" s="155"/>
      <c r="BA38" s="155"/>
      <c r="BB38" s="154"/>
      <c r="BC38" s="153"/>
    </row>
    <row r="39" spans="1:55" ht="15.75" customHeight="1">
      <c r="A39" s="18">
        <f t="shared" si="25"/>
        <v>43982</v>
      </c>
      <c r="B39" s="19">
        <v>9</v>
      </c>
      <c r="C39" s="19" t="s">
        <v>39</v>
      </c>
      <c r="D39" s="64">
        <f t="shared" si="22"/>
        <v>10</v>
      </c>
      <c r="E39" s="64">
        <f t="shared" si="14"/>
        <v>0</v>
      </c>
      <c r="F39" s="19"/>
      <c r="G39" s="54"/>
      <c r="H39" s="65">
        <f t="shared" si="23"/>
        <v>0</v>
      </c>
      <c r="I39" s="67">
        <f t="shared" si="26"/>
        <v>0</v>
      </c>
      <c r="J39" s="68">
        <f t="shared" si="13"/>
        <v>0</v>
      </c>
      <c r="K39" s="69">
        <f t="shared" si="16"/>
        <v>0</v>
      </c>
      <c r="L39" s="21">
        <f t="shared" si="17"/>
        <v>0</v>
      </c>
      <c r="M39" s="21">
        <f t="shared" si="18"/>
        <v>0</v>
      </c>
      <c r="N39" s="20" t="str">
        <f t="shared" si="19"/>
        <v/>
      </c>
      <c r="O39" s="21">
        <f t="shared" si="24"/>
        <v>0</v>
      </c>
      <c r="P39" s="21">
        <f t="shared" si="21"/>
        <v>0</v>
      </c>
      <c r="Q39" s="21">
        <f t="shared" si="1"/>
        <v>0</v>
      </c>
      <c r="R39" s="21">
        <f t="shared" si="2"/>
        <v>0</v>
      </c>
      <c r="S39" s="21">
        <f t="shared" si="3"/>
        <v>9</v>
      </c>
      <c r="T39" s="21">
        <f t="shared" si="4"/>
        <v>0</v>
      </c>
      <c r="U39" s="22">
        <f t="shared" si="5"/>
        <v>0</v>
      </c>
      <c r="V39" s="21">
        <f t="shared" si="6"/>
        <v>0</v>
      </c>
      <c r="W39" s="21">
        <f t="shared" si="7"/>
        <v>0</v>
      </c>
      <c r="X39" s="23"/>
      <c r="Y39" s="22"/>
      <c r="Z39" s="22"/>
      <c r="AA39" s="22"/>
      <c r="AB39" s="22"/>
      <c r="AC39" s="22"/>
      <c r="AD39" s="23"/>
      <c r="AE39" s="22"/>
      <c r="AF39" s="22"/>
      <c r="AG39" s="22"/>
      <c r="AH39" s="23"/>
      <c r="AI39" s="22"/>
      <c r="AJ39" s="22"/>
      <c r="AK39" s="22"/>
      <c r="AL39" s="124"/>
      <c r="AM39" s="23"/>
      <c r="AN39" s="23"/>
      <c r="AO39" s="23"/>
      <c r="AP39" s="23"/>
      <c r="AQ39" s="9"/>
      <c r="AR39" s="9"/>
      <c r="AS39" s="9"/>
      <c r="AT39" s="9"/>
      <c r="AU39" s="9"/>
      <c r="AV39" s="9"/>
      <c r="AW39" s="9"/>
      <c r="AX39" s="9"/>
    </row>
    <row r="40" spans="1:55" ht="15.75" customHeight="1">
      <c r="A40" s="22" t="s">
        <v>52</v>
      </c>
      <c r="B40" s="26">
        <f>SUM(B9:B39)</f>
        <v>193</v>
      </c>
      <c r="C40" s="26"/>
      <c r="D40" s="58">
        <f t="shared" ref="D40:Y40" si="27">SUM(D9:D39)</f>
        <v>33</v>
      </c>
      <c r="E40" s="58">
        <f t="shared" si="27"/>
        <v>37</v>
      </c>
      <c r="F40" s="58">
        <f t="shared" si="27"/>
        <v>21</v>
      </c>
      <c r="G40" s="58">
        <f t="shared" si="27"/>
        <v>16</v>
      </c>
      <c r="H40" s="58">
        <f t="shared" si="27"/>
        <v>14</v>
      </c>
      <c r="I40" s="59">
        <f t="shared" si="27"/>
        <v>21</v>
      </c>
      <c r="J40" s="60">
        <f t="shared" si="27"/>
        <v>2</v>
      </c>
      <c r="K40" s="26">
        <f t="shared" si="27"/>
        <v>8</v>
      </c>
      <c r="L40" s="26">
        <f t="shared" si="27"/>
        <v>7</v>
      </c>
      <c r="M40" s="26">
        <f t="shared" si="27"/>
        <v>0</v>
      </c>
      <c r="N40" s="26">
        <f t="shared" si="27"/>
        <v>0</v>
      </c>
      <c r="O40" s="26">
        <f t="shared" si="27"/>
        <v>14</v>
      </c>
      <c r="P40" s="26">
        <f t="shared" si="27"/>
        <v>2</v>
      </c>
      <c r="Q40" s="26">
        <f t="shared" si="27"/>
        <v>20</v>
      </c>
      <c r="R40" s="26">
        <f t="shared" si="27"/>
        <v>0</v>
      </c>
      <c r="S40" s="26">
        <f t="shared" si="27"/>
        <v>49</v>
      </c>
      <c r="T40" s="26">
        <f t="shared" si="27"/>
        <v>0</v>
      </c>
      <c r="U40" s="26">
        <f t="shared" si="27"/>
        <v>7</v>
      </c>
      <c r="V40" s="26">
        <f t="shared" si="27"/>
        <v>2</v>
      </c>
      <c r="W40" s="26">
        <f t="shared" si="27"/>
        <v>8</v>
      </c>
      <c r="X40" s="26">
        <f t="shared" si="27"/>
        <v>0</v>
      </c>
      <c r="Y40" s="26">
        <f t="shared" si="27"/>
        <v>0</v>
      </c>
      <c r="Z40" s="27">
        <v>15</v>
      </c>
      <c r="AA40" s="27">
        <v>5</v>
      </c>
      <c r="AB40" s="27">
        <v>6</v>
      </c>
      <c r="AC40" s="27">
        <v>2</v>
      </c>
      <c r="AD40" s="26">
        <f>SUM(AD9:AD39)</f>
        <v>0</v>
      </c>
      <c r="AE40" s="27">
        <v>1</v>
      </c>
      <c r="AF40" s="27">
        <v>1</v>
      </c>
      <c r="AG40" s="27">
        <v>1</v>
      </c>
      <c r="AH40" s="26">
        <f>SUM(AH9:AH39)</f>
        <v>0</v>
      </c>
      <c r="AI40" s="27">
        <v>1</v>
      </c>
      <c r="AJ40" s="26">
        <f>IF(AND(AL40&lt;=5,AL40&lt;&gt;0),1,0)</f>
        <v>0</v>
      </c>
      <c r="AK40" s="26">
        <f>IF(AND(AL40&gt;5,AL40&lt;&gt;0),1,0)</f>
        <v>0</v>
      </c>
      <c r="AL40" s="26">
        <f t="shared" ref="AL40:AN40" si="28">SUM(AL9:AL39)</f>
        <v>0</v>
      </c>
      <c r="AM40" s="26">
        <f t="shared" si="28"/>
        <v>10.5</v>
      </c>
      <c r="AN40" s="26">
        <f t="shared" si="28"/>
        <v>0</v>
      </c>
      <c r="AO40" s="26">
        <f t="shared" ref="AO40:AP40" si="29">SUM(AO9:AO39)</f>
        <v>3.5</v>
      </c>
      <c r="AP40" s="26">
        <f t="shared" si="29"/>
        <v>0</v>
      </c>
      <c r="AQ40" s="9"/>
      <c r="AR40" s="9"/>
      <c r="AS40" s="9"/>
      <c r="AT40" s="9"/>
      <c r="AU40" s="9"/>
      <c r="AV40" s="9"/>
      <c r="AW40" s="9"/>
      <c r="AX40" s="9"/>
    </row>
    <row r="41" spans="1:55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9"/>
      <c r="AL41" s="1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spans="1:55" ht="15.75" customHeight="1">
      <c r="A42" s="3"/>
      <c r="B42" s="28"/>
      <c r="C42" s="29" t="s">
        <v>53</v>
      </c>
      <c r="D42" s="29"/>
      <c r="E42" s="29"/>
      <c r="F42" s="29"/>
      <c r="G42" s="29"/>
      <c r="H42" s="29"/>
      <c r="I42" s="29"/>
      <c r="J42" s="29"/>
      <c r="K42" s="29"/>
      <c r="L42" s="29"/>
      <c r="M42" s="125"/>
      <c r="N42" s="30" t="s">
        <v>54</v>
      </c>
      <c r="O42" s="31"/>
      <c r="P42" s="31"/>
      <c r="Q42" s="31"/>
      <c r="R42" s="31"/>
      <c r="S42" s="126"/>
      <c r="T42" s="32"/>
      <c r="U42" s="33" t="s">
        <v>55</v>
      </c>
      <c r="V42" s="34"/>
      <c r="W42" s="34"/>
      <c r="X42" s="127"/>
      <c r="Y42" s="127"/>
      <c r="Z42" s="128"/>
      <c r="AA42" s="1"/>
      <c r="AB42" s="3"/>
      <c r="AC42" s="3"/>
      <c r="AD42" s="3"/>
      <c r="AE42" s="3"/>
      <c r="AF42" s="3"/>
      <c r="AG42" s="3"/>
      <c r="AH42" s="3"/>
      <c r="AI42" s="3"/>
      <c r="AJ42" s="3"/>
      <c r="AK42" s="9"/>
      <c r="AL42" s="1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spans="1:55" ht="15.75" customHeight="1">
      <c r="A43" s="3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1"/>
      <c r="N43" s="37"/>
      <c r="O43" s="37"/>
      <c r="P43" s="37"/>
      <c r="Q43" s="37"/>
      <c r="R43" s="37"/>
      <c r="S43" s="1"/>
      <c r="T43" s="38"/>
      <c r="U43" s="39"/>
      <c r="V43" s="39"/>
      <c r="W43" s="39"/>
      <c r="X43" s="1"/>
      <c r="Y43" s="129"/>
      <c r="Z43" s="130"/>
      <c r="AA43" s="129"/>
      <c r="AB43" s="3"/>
      <c r="AC43" s="3"/>
      <c r="AD43" s="3"/>
      <c r="AE43" s="3"/>
      <c r="AF43" s="3"/>
      <c r="AG43" s="3"/>
      <c r="AH43" s="3"/>
      <c r="AI43" s="3"/>
      <c r="AJ43" s="3"/>
      <c r="AK43" s="9"/>
      <c r="AL43" s="1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spans="1:55" ht="15.75" customHeight="1">
      <c r="A44" s="3"/>
      <c r="B44" s="131"/>
      <c r="C44" s="132"/>
      <c r="D44" s="132"/>
      <c r="E44" s="132"/>
      <c r="F44" s="132"/>
      <c r="G44" s="132"/>
      <c r="N44" s="129"/>
      <c r="O44" s="129"/>
      <c r="P44" s="129"/>
      <c r="Q44" s="129"/>
      <c r="R44" s="129"/>
      <c r="S44" s="129"/>
      <c r="T44" s="1"/>
      <c r="U44" s="129"/>
      <c r="V44" s="129"/>
      <c r="W44" s="1"/>
      <c r="X44" s="1"/>
      <c r="Y44" s="129"/>
      <c r="Z44" s="130"/>
      <c r="AA44" s="129"/>
      <c r="AB44" s="3"/>
      <c r="AC44" s="3"/>
      <c r="AD44" s="3"/>
      <c r="AE44" s="3"/>
      <c r="AF44" s="3"/>
      <c r="AG44" s="3"/>
      <c r="AH44" s="3"/>
      <c r="AI44" s="3"/>
      <c r="AJ44" s="3"/>
      <c r="AK44" s="9"/>
      <c r="AL44" s="1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spans="1:55" ht="15.75" customHeight="1">
      <c r="A45" s="3"/>
      <c r="B45" s="131"/>
      <c r="C45" s="132"/>
      <c r="D45" s="132"/>
      <c r="E45" s="132"/>
      <c r="F45" s="132"/>
      <c r="G45" s="13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33"/>
      <c r="AA45" s="1"/>
      <c r="AB45" s="3"/>
      <c r="AC45" s="3"/>
      <c r="AD45" s="3"/>
      <c r="AE45" s="3"/>
      <c r="AF45" s="3"/>
      <c r="AG45" s="3"/>
      <c r="AH45" s="3"/>
      <c r="AI45" s="3"/>
      <c r="AJ45" s="3"/>
      <c r="AK45" s="9"/>
      <c r="AL45" s="1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spans="1:55" ht="15.75" customHeight="1">
      <c r="A46" s="9"/>
      <c r="B46" s="134"/>
      <c r="C46" s="132"/>
      <c r="D46" s="132"/>
      <c r="E46" s="132"/>
      <c r="F46" s="132"/>
      <c r="G46" s="13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33"/>
      <c r="AA46" s="1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spans="1:55" ht="15.75" customHeight="1">
      <c r="A47" s="3"/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8"/>
      <c r="AA47" s="1"/>
      <c r="AB47" s="3"/>
      <c r="AC47" s="3"/>
      <c r="AD47" s="3"/>
      <c r="AE47" s="3"/>
      <c r="AF47" s="3"/>
      <c r="AG47" s="3"/>
      <c r="AH47" s="3"/>
      <c r="AI47" s="3"/>
      <c r="AJ47" s="3"/>
      <c r="AK47" s="9"/>
      <c r="AL47" s="1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spans="1:55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9"/>
      <c r="AL48" s="1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spans="1:50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9"/>
      <c r="AL49" s="1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spans="1:50" ht="15.75" customHeight="1">
      <c r="A50" s="40" t="s">
        <v>151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R50" s="9"/>
      <c r="S50" s="9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9"/>
      <c r="AL50" s="1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spans="1:50" ht="15.75" customHeight="1">
      <c r="A51" s="41">
        <v>43831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R51" s="9"/>
      <c r="S51" s="9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9"/>
      <c r="AL51" s="1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spans="1:50" ht="15.75" customHeight="1">
      <c r="A52" s="41">
        <v>43934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spans="1:50" ht="15.75" customHeight="1">
      <c r="A53" s="41">
        <v>43952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spans="1:50" ht="15.75" customHeight="1">
      <c r="A54" s="41">
        <v>43959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spans="1:50" ht="15.75" customHeight="1">
      <c r="A55" s="41">
        <v>43972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spans="1:50" ht="15.75" customHeight="1">
      <c r="A56" s="41">
        <v>44026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spans="1:50" ht="15.75" customHeight="1">
      <c r="A57" s="41">
        <v>44058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spans="1:50" ht="15.75" customHeight="1">
      <c r="A58" s="41">
        <v>44136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spans="1:50" ht="15.75" customHeight="1">
      <c r="A59" s="41">
        <v>44146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spans="1:50" ht="15.75" customHeight="1">
      <c r="A60" s="41">
        <v>44190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spans="1:50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spans="1:50" ht="15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spans="1:50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spans="1:50" ht="15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spans="1:50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spans="1:50" ht="15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spans="1:50" ht="15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spans="1:50" ht="15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spans="1:50" ht="15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spans="1:50" ht="15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spans="1:50" ht="15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spans="1:50" ht="15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spans="1:50" ht="15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spans="1:50" ht="15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spans="1:50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spans="1:50" ht="15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spans="1:50" ht="15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spans="1:50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spans="1:50" ht="15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spans="1:50" ht="15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spans="1:50" ht="15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spans="1:50" ht="15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spans="1:50" ht="15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spans="1:50" ht="15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spans="1:50" ht="15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spans="1:50" ht="15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spans="1:50" ht="15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spans="1:50" ht="15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spans="1:50" ht="15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spans="1:50" ht="15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spans="1:50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spans="1:50" ht="15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spans="1:50" ht="15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spans="1:50" ht="15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spans="1:50" ht="15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spans="1:50" ht="15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spans="1:50" ht="15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spans="1:50" ht="15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spans="1:50" ht="15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spans="1:50" ht="15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spans="1:50" ht="15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spans="1:50" ht="15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spans="1:50" ht="15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spans="1:50" ht="15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spans="1:50" ht="15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spans="1:50" ht="15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spans="1:50" ht="15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spans="1:50" ht="15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spans="1:50" ht="15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spans="1:50" ht="15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spans="1:50" ht="15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spans="1:50" ht="15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spans="1:50" ht="15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spans="1:50" ht="15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spans="1:50" ht="15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spans="1:50" ht="15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spans="1:50" ht="15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spans="1:50" ht="15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spans="1:50" ht="15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spans="1:50" ht="15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spans="1:50" ht="15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spans="1:50" ht="15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spans="1:50" ht="15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spans="1:50" ht="15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spans="1:50" ht="15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spans="1:50" ht="15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spans="1:50" ht="15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spans="1:50" ht="15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spans="1:50" ht="15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spans="1:50" ht="15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spans="1:50" ht="15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spans="1:50" ht="15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spans="1:50" ht="15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spans="1:50" ht="15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spans="1:50" ht="15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spans="1:50" ht="15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spans="1:50" ht="15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spans="1:50" ht="15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spans="1:50" ht="15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spans="1:50" ht="15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spans="1:50" ht="15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spans="1:50" ht="15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spans="1:50" ht="15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spans="1:50" ht="15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spans="1:50" ht="15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spans="1:50" ht="15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spans="1:50" ht="15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spans="1:50" ht="15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spans="1:50" ht="15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spans="1:50" ht="15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spans="1:50" ht="15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spans="1:50" ht="15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spans="1:50" ht="15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spans="1:50" ht="15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spans="1:50" ht="15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spans="1:50" ht="15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spans="1:50" ht="15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spans="1:50" ht="15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spans="1:50" ht="15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spans="1:50" ht="15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spans="1:50" ht="15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spans="1:50" ht="15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spans="1:50" ht="15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spans="1:50" ht="15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spans="1:50" ht="15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spans="1:50" ht="15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spans="1:50" ht="15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spans="1:50" ht="15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spans="1:50" ht="15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spans="1:50" ht="15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spans="1:50" ht="15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spans="1:50" ht="15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spans="1:50" ht="15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spans="1:50" ht="15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spans="1:50" ht="15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spans="1:50" ht="15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spans="1:50" ht="15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spans="1:50" ht="15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spans="1:50" ht="15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spans="1:50" ht="15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spans="1:50" ht="15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spans="1:50" ht="15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spans="1:50" ht="15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spans="1:50" ht="15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spans="1:50" ht="15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spans="1:50" ht="15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spans="1:50" ht="15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spans="1:50" ht="15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spans="1:50" ht="15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spans="1:50" ht="15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spans="1:50" ht="15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spans="1:50" ht="15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spans="1:50" ht="15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spans="1:50" ht="15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spans="1:50" ht="15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spans="1:50" ht="15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spans="1:50" ht="15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spans="1:50" ht="15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spans="1:50" ht="15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spans="1:50" ht="15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  <row r="201" spans="1:50" ht="15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1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</row>
    <row r="202" spans="1:50" ht="15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1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</row>
    <row r="203" spans="1:50" ht="15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1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</row>
    <row r="204" spans="1:50" ht="15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1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</row>
    <row r="205" spans="1:50" ht="15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1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</row>
    <row r="206" spans="1:50" ht="15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1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</row>
    <row r="207" spans="1:50" ht="15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1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</row>
    <row r="208" spans="1:50" ht="15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1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</row>
    <row r="209" spans="1:50" ht="15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1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</row>
    <row r="210" spans="1:50" ht="15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1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</row>
    <row r="211" spans="1:50" ht="15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1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</row>
    <row r="212" spans="1:50" ht="15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1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</row>
    <row r="213" spans="1:50" ht="15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1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</row>
    <row r="214" spans="1:50" ht="15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1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</row>
    <row r="215" spans="1:50" ht="15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1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</row>
    <row r="216" spans="1:50" ht="15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1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</row>
    <row r="217" spans="1:50" ht="15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1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</row>
    <row r="218" spans="1:50" ht="15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1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</row>
    <row r="219" spans="1:50" ht="15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1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</row>
    <row r="220" spans="1:50" ht="15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1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</row>
    <row r="221" spans="1:50" ht="15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1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</row>
    <row r="222" spans="1:50" ht="15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1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</row>
    <row r="223" spans="1:50" ht="15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1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</row>
    <row r="224" spans="1:50" ht="15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1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</row>
    <row r="225" spans="1:50" ht="15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1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</row>
    <row r="226" spans="1:50" ht="15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1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</row>
    <row r="227" spans="1:50" ht="15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1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</row>
    <row r="228" spans="1:50" ht="15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1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</row>
    <row r="229" spans="1:50" ht="15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1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</row>
    <row r="230" spans="1:50" ht="15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1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</row>
    <row r="231" spans="1:50" ht="15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1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</row>
    <row r="232" spans="1:50" ht="15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1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</row>
    <row r="233" spans="1:50" ht="15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1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</row>
    <row r="234" spans="1:50" ht="15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1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</row>
    <row r="235" spans="1:50" ht="15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1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</row>
    <row r="236" spans="1:50" ht="15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1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</row>
    <row r="237" spans="1:50" ht="15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1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</row>
    <row r="238" spans="1:50" ht="15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1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</row>
    <row r="239" spans="1:50" ht="15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1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</row>
    <row r="240" spans="1:50" ht="15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1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</row>
    <row r="241" spans="1:50" ht="15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1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</row>
    <row r="242" spans="1:50" ht="15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1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</row>
    <row r="243" spans="1:50" ht="15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1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</row>
    <row r="244" spans="1:50" ht="15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1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</row>
    <row r="245" spans="1:50" ht="15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1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</row>
    <row r="246" spans="1:50" ht="15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1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</row>
    <row r="247" spans="1:50" ht="15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1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</row>
    <row r="248" spans="1:50" ht="15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1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</row>
    <row r="249" spans="1:50" ht="15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1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</row>
    <row r="250" spans="1:50" ht="15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1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</row>
    <row r="251" spans="1:50" ht="15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1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</row>
    <row r="252" spans="1:50" ht="15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1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</row>
    <row r="253" spans="1:50" ht="15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1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</row>
    <row r="254" spans="1:50" ht="15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1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</row>
    <row r="255" spans="1:50" ht="15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1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</row>
    <row r="256" spans="1:50" ht="15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1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</row>
    <row r="257" spans="1:50" ht="15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1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</row>
    <row r="258" spans="1:50" ht="15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1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</row>
    <row r="259" spans="1:50" ht="15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1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</row>
    <row r="260" spans="1:50" ht="15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1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</row>
    <row r="261" spans="1:50" ht="15.75" customHeight="1">
      <c r="AL261" s="1"/>
    </row>
    <row r="262" spans="1:50" ht="15.75" customHeight="1">
      <c r="AL262" s="1"/>
    </row>
    <row r="263" spans="1:50" ht="15.75" customHeight="1">
      <c r="AL263" s="1"/>
    </row>
    <row r="264" spans="1:50" ht="15.75" customHeight="1">
      <c r="AL264" s="1"/>
    </row>
    <row r="265" spans="1:50" ht="15.75" customHeight="1">
      <c r="AL265" s="1"/>
    </row>
    <row r="266" spans="1:50" ht="15.75" customHeight="1">
      <c r="AL266" s="1"/>
    </row>
    <row r="267" spans="1:50" ht="15.75" customHeight="1">
      <c r="AL267" s="1"/>
    </row>
    <row r="268" spans="1:50" ht="15.75" customHeight="1">
      <c r="AL268" s="1"/>
    </row>
    <row r="269" spans="1:50" ht="15.75" customHeight="1">
      <c r="AL269" s="1"/>
    </row>
    <row r="270" spans="1:50" ht="15.75" customHeight="1">
      <c r="AL270" s="1"/>
    </row>
    <row r="271" spans="1:50" ht="15.75" customHeight="1">
      <c r="AL271" s="1"/>
    </row>
    <row r="272" spans="1:50" ht="15.75" customHeight="1">
      <c r="AL272" s="1"/>
    </row>
    <row r="273" spans="38:38" ht="15.75" customHeight="1">
      <c r="AL273" s="1"/>
    </row>
    <row r="274" spans="38:38" ht="15.75" customHeight="1">
      <c r="AL274" s="1"/>
    </row>
    <row r="275" spans="38:38" ht="15.75" customHeight="1">
      <c r="AL275" s="1"/>
    </row>
    <row r="276" spans="38:38" ht="15.75" customHeight="1">
      <c r="AL276" s="1"/>
    </row>
    <row r="277" spans="38:38" ht="15.75" customHeight="1">
      <c r="AL277" s="1"/>
    </row>
    <row r="278" spans="38:38" ht="15.75" customHeight="1">
      <c r="AL278" s="1"/>
    </row>
    <row r="279" spans="38:38" ht="15.75" customHeight="1">
      <c r="AL279" s="1"/>
    </row>
    <row r="280" spans="38:38" ht="15.75" customHeight="1">
      <c r="AL280" s="1"/>
    </row>
    <row r="281" spans="38:38" ht="15.75" customHeight="1">
      <c r="AL281" s="1"/>
    </row>
    <row r="282" spans="38:38" ht="15.75" customHeight="1">
      <c r="AL282" s="1"/>
    </row>
    <row r="283" spans="38:38" ht="15.75" customHeight="1">
      <c r="AL283" s="1"/>
    </row>
    <row r="284" spans="38:38" ht="15.75" customHeight="1">
      <c r="AL284" s="1"/>
    </row>
    <row r="285" spans="38:38" ht="15.75" customHeight="1">
      <c r="AL285" s="1"/>
    </row>
    <row r="286" spans="38:38" ht="15.75" customHeight="1">
      <c r="AL286" s="1"/>
    </row>
    <row r="287" spans="38:38" ht="15.75" customHeight="1">
      <c r="AL287" s="1"/>
    </row>
    <row r="288" spans="38:38" ht="15.75" customHeight="1">
      <c r="AL288" s="1"/>
    </row>
    <row r="289" spans="38:38" ht="15.75" customHeight="1">
      <c r="AL289" s="1"/>
    </row>
    <row r="290" spans="38:38" ht="15.75" customHeight="1">
      <c r="AL290" s="1"/>
    </row>
    <row r="291" spans="38:38" ht="15.75" customHeight="1">
      <c r="AL291" s="1"/>
    </row>
    <row r="292" spans="38:38" ht="15.75" customHeight="1">
      <c r="AL292" s="1"/>
    </row>
    <row r="293" spans="38:38" ht="15.75" customHeight="1">
      <c r="AL293" s="1"/>
    </row>
    <row r="294" spans="38:38" ht="15.75" customHeight="1">
      <c r="AL294" s="1"/>
    </row>
    <row r="295" spans="38:38" ht="15.75" customHeight="1">
      <c r="AL295" s="1"/>
    </row>
    <row r="296" spans="38:38" ht="15.75" customHeight="1">
      <c r="AL296" s="1"/>
    </row>
    <row r="297" spans="38:38" ht="15.75" customHeight="1">
      <c r="AL297" s="1"/>
    </row>
    <row r="298" spans="38:38" ht="15.75" customHeight="1">
      <c r="AL298" s="1"/>
    </row>
    <row r="299" spans="38:38" ht="15.75" customHeight="1">
      <c r="AL299" s="1"/>
    </row>
    <row r="300" spans="38:38" ht="15.75" customHeight="1">
      <c r="AL300" s="1"/>
    </row>
    <row r="301" spans="38:38" ht="15.75" customHeight="1">
      <c r="AL301" s="1"/>
    </row>
    <row r="302" spans="38:38" ht="15.75" customHeight="1">
      <c r="AL302" s="1"/>
    </row>
    <row r="303" spans="38:38" ht="15.75" customHeight="1">
      <c r="AL303" s="1"/>
    </row>
    <row r="304" spans="38:38" ht="15.75" customHeight="1">
      <c r="AL304" s="1"/>
    </row>
    <row r="305" spans="38:38" ht="15.75" customHeight="1">
      <c r="AL305" s="1"/>
    </row>
    <row r="306" spans="38:38" ht="15.75" customHeight="1">
      <c r="AL306" s="1"/>
    </row>
    <row r="307" spans="38:38" ht="15.75" customHeight="1">
      <c r="AL307" s="1"/>
    </row>
    <row r="308" spans="38:38" ht="15.75" customHeight="1">
      <c r="AL308" s="1"/>
    </row>
    <row r="309" spans="38:38" ht="15.75" customHeight="1">
      <c r="AL309" s="1"/>
    </row>
    <row r="310" spans="38:38" ht="15.75" customHeight="1">
      <c r="AL310" s="1"/>
    </row>
    <row r="311" spans="38:38" ht="15.75" customHeight="1">
      <c r="AL311" s="1"/>
    </row>
    <row r="312" spans="38:38" ht="15.75" customHeight="1">
      <c r="AL312" s="1"/>
    </row>
    <row r="313" spans="38:38" ht="15.75" customHeight="1">
      <c r="AL313" s="1"/>
    </row>
    <row r="314" spans="38:38" ht="15.75" customHeight="1">
      <c r="AL314" s="1"/>
    </row>
    <row r="315" spans="38:38" ht="15.75" customHeight="1">
      <c r="AL315" s="1"/>
    </row>
    <row r="316" spans="38:38" ht="15.75" customHeight="1">
      <c r="AL316" s="1"/>
    </row>
    <row r="317" spans="38:38" ht="15.75" customHeight="1">
      <c r="AL317" s="1"/>
    </row>
    <row r="318" spans="38:38" ht="15.75" customHeight="1">
      <c r="AL318" s="1"/>
    </row>
    <row r="319" spans="38:38" ht="15.75" customHeight="1">
      <c r="AL319" s="1"/>
    </row>
    <row r="320" spans="38:38" ht="15.75" customHeight="1">
      <c r="AL320" s="1"/>
    </row>
    <row r="321" spans="38:38" ht="15.75" customHeight="1">
      <c r="AL321" s="1"/>
    </row>
    <row r="322" spans="38:38" ht="15.75" customHeight="1">
      <c r="AL322" s="1"/>
    </row>
    <row r="323" spans="38:38" ht="15.75" customHeight="1">
      <c r="AL323" s="1"/>
    </row>
    <row r="324" spans="38:38" ht="15.75" customHeight="1">
      <c r="AL324" s="1"/>
    </row>
    <row r="325" spans="38:38" ht="15.75" customHeight="1">
      <c r="AL325" s="1"/>
    </row>
    <row r="326" spans="38:38" ht="15.75" customHeight="1">
      <c r="AL326" s="1"/>
    </row>
    <row r="327" spans="38:38" ht="15.75" customHeight="1">
      <c r="AL327" s="1"/>
    </row>
    <row r="328" spans="38:38" ht="15.75" customHeight="1">
      <c r="AL328" s="1"/>
    </row>
    <row r="329" spans="38:38" ht="15.75" customHeight="1">
      <c r="AL329" s="1"/>
    </row>
    <row r="330" spans="38:38" ht="15.75" customHeight="1">
      <c r="AL330" s="1"/>
    </row>
    <row r="331" spans="38:38" ht="15.75" customHeight="1">
      <c r="AL331" s="1"/>
    </row>
    <row r="332" spans="38:38" ht="15.75" customHeight="1">
      <c r="AL332" s="1"/>
    </row>
    <row r="333" spans="38:38" ht="15.75" customHeight="1">
      <c r="AL333" s="1"/>
    </row>
    <row r="334" spans="38:38" ht="15.75" customHeight="1">
      <c r="AL334" s="1"/>
    </row>
    <row r="335" spans="38:38" ht="15.75" customHeight="1">
      <c r="AL335" s="1"/>
    </row>
    <row r="336" spans="38:38" ht="15.75" customHeight="1">
      <c r="AL336" s="1"/>
    </row>
    <row r="337" spans="38:38" ht="15.75" customHeight="1">
      <c r="AL337" s="1"/>
    </row>
    <row r="338" spans="38:38" ht="15.75" customHeight="1">
      <c r="AL338" s="1"/>
    </row>
    <row r="339" spans="38:38" ht="15.75" customHeight="1">
      <c r="AL339" s="1"/>
    </row>
    <row r="340" spans="38:38" ht="15.75" customHeight="1">
      <c r="AL340" s="1"/>
    </row>
    <row r="341" spans="38:38" ht="15.75" customHeight="1">
      <c r="AL341" s="1"/>
    </row>
    <row r="342" spans="38:38" ht="15.75" customHeight="1">
      <c r="AL342" s="1"/>
    </row>
    <row r="343" spans="38:38" ht="15.75" customHeight="1">
      <c r="AL343" s="1"/>
    </row>
    <row r="344" spans="38:38" ht="15.75" customHeight="1">
      <c r="AL344" s="1"/>
    </row>
    <row r="345" spans="38:38" ht="15.75" customHeight="1">
      <c r="AL345" s="1"/>
    </row>
    <row r="346" spans="38:38" ht="15.75" customHeight="1">
      <c r="AL346" s="1"/>
    </row>
    <row r="347" spans="38:38" ht="15.75" customHeight="1">
      <c r="AL347" s="1"/>
    </row>
    <row r="348" spans="38:38" ht="15.75" customHeight="1">
      <c r="AL348" s="1"/>
    </row>
    <row r="349" spans="38:38" ht="15.75" customHeight="1">
      <c r="AL349" s="1"/>
    </row>
    <row r="350" spans="38:38" ht="15.75" customHeight="1">
      <c r="AL350" s="1"/>
    </row>
    <row r="351" spans="38:38" ht="15.75" customHeight="1">
      <c r="AL351" s="1"/>
    </row>
    <row r="352" spans="38:38" ht="15.75" customHeight="1">
      <c r="AL352" s="1"/>
    </row>
    <row r="353" spans="38:38" ht="15.75" customHeight="1">
      <c r="AL353" s="1"/>
    </row>
    <row r="354" spans="38:38" ht="15.75" customHeight="1">
      <c r="AL354" s="1"/>
    </row>
    <row r="355" spans="38:38" ht="15.75" customHeight="1">
      <c r="AL355" s="1"/>
    </row>
    <row r="356" spans="38:38" ht="15.75" customHeight="1">
      <c r="AL356" s="1"/>
    </row>
    <row r="357" spans="38:38" ht="15.75" customHeight="1">
      <c r="AL357" s="1"/>
    </row>
    <row r="358" spans="38:38" ht="15.75" customHeight="1">
      <c r="AL358" s="1"/>
    </row>
    <row r="359" spans="38:38" ht="15.75" customHeight="1">
      <c r="AL359" s="1"/>
    </row>
    <row r="360" spans="38:38" ht="15.75" customHeight="1">
      <c r="AL360" s="1"/>
    </row>
    <row r="361" spans="38:38" ht="15.75" customHeight="1">
      <c r="AL361" s="1"/>
    </row>
    <row r="362" spans="38:38" ht="15.75" customHeight="1">
      <c r="AL362" s="1"/>
    </row>
    <row r="363" spans="38:38" ht="15.75" customHeight="1">
      <c r="AL363" s="1"/>
    </row>
    <row r="364" spans="38:38" ht="15.75" customHeight="1">
      <c r="AL364" s="1"/>
    </row>
    <row r="365" spans="38:38" ht="15.75" customHeight="1">
      <c r="AL365" s="1"/>
    </row>
    <row r="366" spans="38:38" ht="15.75" customHeight="1">
      <c r="AL366" s="1"/>
    </row>
    <row r="367" spans="38:38" ht="15.75" customHeight="1">
      <c r="AL367" s="1"/>
    </row>
    <row r="368" spans="38:38" ht="15.75" customHeight="1">
      <c r="AL368" s="1"/>
    </row>
    <row r="369" spans="38:38" ht="15.75" customHeight="1">
      <c r="AL369" s="1"/>
    </row>
    <row r="370" spans="38:38" ht="15.75" customHeight="1">
      <c r="AL370" s="1"/>
    </row>
    <row r="371" spans="38:38" ht="15.75" customHeight="1">
      <c r="AL371" s="1"/>
    </row>
    <row r="372" spans="38:38" ht="15.75" customHeight="1">
      <c r="AL372" s="1"/>
    </row>
    <row r="373" spans="38:38" ht="15.75" customHeight="1">
      <c r="AL373" s="1"/>
    </row>
    <row r="374" spans="38:38" ht="15.75" customHeight="1">
      <c r="AL374" s="1"/>
    </row>
    <row r="375" spans="38:38" ht="15.75" customHeight="1">
      <c r="AL375" s="1"/>
    </row>
    <row r="376" spans="38:38" ht="15.75" customHeight="1">
      <c r="AL376" s="1"/>
    </row>
    <row r="377" spans="38:38" ht="15.75" customHeight="1">
      <c r="AL377" s="1"/>
    </row>
    <row r="378" spans="38:38" ht="15.75" customHeight="1">
      <c r="AL378" s="1"/>
    </row>
    <row r="379" spans="38:38" ht="15.75" customHeight="1">
      <c r="AL379" s="1"/>
    </row>
    <row r="380" spans="38:38" ht="15.75" customHeight="1">
      <c r="AL380" s="1"/>
    </row>
    <row r="381" spans="38:38" ht="15.75" customHeight="1">
      <c r="AL381" s="1"/>
    </row>
    <row r="382" spans="38:38" ht="15.75" customHeight="1">
      <c r="AL382" s="1"/>
    </row>
    <row r="383" spans="38:38" ht="15.75" customHeight="1">
      <c r="AL383" s="1"/>
    </row>
    <row r="384" spans="38:38" ht="15.75" customHeight="1">
      <c r="AL384" s="1"/>
    </row>
    <row r="385" spans="38:38" ht="15.75" customHeight="1">
      <c r="AL385" s="1"/>
    </row>
    <row r="386" spans="38:38" ht="15.75" customHeight="1">
      <c r="AL386" s="1"/>
    </row>
    <row r="387" spans="38:38" ht="15.75" customHeight="1">
      <c r="AL387" s="1"/>
    </row>
    <row r="388" spans="38:38" ht="15.75" customHeight="1">
      <c r="AL388" s="1"/>
    </row>
    <row r="389" spans="38:38" ht="15.75" customHeight="1">
      <c r="AL389" s="1"/>
    </row>
    <row r="390" spans="38:38" ht="15.75" customHeight="1">
      <c r="AL390" s="1"/>
    </row>
    <row r="391" spans="38:38" ht="15.75" customHeight="1">
      <c r="AL391" s="1"/>
    </row>
    <row r="392" spans="38:38" ht="15.75" customHeight="1">
      <c r="AL392" s="1"/>
    </row>
    <row r="393" spans="38:38" ht="15.75" customHeight="1">
      <c r="AL393" s="1"/>
    </row>
    <row r="394" spans="38:38" ht="15.75" customHeight="1">
      <c r="AL394" s="1"/>
    </row>
    <row r="395" spans="38:38" ht="15.75" customHeight="1">
      <c r="AL395" s="1"/>
    </row>
    <row r="396" spans="38:38" ht="15.75" customHeight="1">
      <c r="AL396" s="1"/>
    </row>
    <row r="397" spans="38:38" ht="15.75" customHeight="1">
      <c r="AL397" s="1"/>
    </row>
    <row r="398" spans="38:38" ht="15.75" customHeight="1">
      <c r="AL398" s="1"/>
    </row>
    <row r="399" spans="38:38" ht="15.75" customHeight="1">
      <c r="AL399" s="1"/>
    </row>
    <row r="400" spans="38:38" ht="15.75" customHeight="1">
      <c r="AL400" s="1"/>
    </row>
    <row r="401" spans="38:38" ht="15.75" customHeight="1">
      <c r="AL401" s="1"/>
    </row>
    <row r="402" spans="38:38" ht="15.75" customHeight="1">
      <c r="AL402" s="1"/>
    </row>
    <row r="403" spans="38:38" ht="15.75" customHeight="1">
      <c r="AL403" s="1"/>
    </row>
    <row r="404" spans="38:38" ht="15.75" customHeight="1">
      <c r="AL404" s="1"/>
    </row>
    <row r="405" spans="38:38" ht="15.75" customHeight="1">
      <c r="AL405" s="1"/>
    </row>
    <row r="406" spans="38:38" ht="15.75" customHeight="1">
      <c r="AL406" s="1"/>
    </row>
    <row r="407" spans="38:38" ht="15.75" customHeight="1">
      <c r="AL407" s="1"/>
    </row>
    <row r="408" spans="38:38" ht="15.75" customHeight="1">
      <c r="AL408" s="1"/>
    </row>
    <row r="409" spans="38:38" ht="15.75" customHeight="1">
      <c r="AL409" s="1"/>
    </row>
    <row r="410" spans="38:38" ht="15.75" customHeight="1">
      <c r="AL410" s="1"/>
    </row>
    <row r="411" spans="38:38" ht="15.75" customHeight="1">
      <c r="AL411" s="1"/>
    </row>
    <row r="412" spans="38:38" ht="15.75" customHeight="1">
      <c r="AL412" s="1"/>
    </row>
    <row r="413" spans="38:38" ht="15.75" customHeight="1">
      <c r="AL413" s="1"/>
    </row>
    <row r="414" spans="38:38" ht="15.75" customHeight="1">
      <c r="AL414" s="1"/>
    </row>
    <row r="415" spans="38:38" ht="15.75" customHeight="1">
      <c r="AL415" s="1"/>
    </row>
    <row r="416" spans="38:38" ht="15.75" customHeight="1">
      <c r="AL416" s="1"/>
    </row>
    <row r="417" spans="38:38" ht="15.75" customHeight="1">
      <c r="AL417" s="1"/>
    </row>
    <row r="418" spans="38:38" ht="15.75" customHeight="1">
      <c r="AL418" s="1"/>
    </row>
    <row r="419" spans="38:38" ht="15.75" customHeight="1">
      <c r="AL419" s="1"/>
    </row>
    <row r="420" spans="38:38" ht="15.75" customHeight="1">
      <c r="AL420" s="1"/>
    </row>
    <row r="421" spans="38:38" ht="15.75" customHeight="1">
      <c r="AL421" s="1"/>
    </row>
    <row r="422" spans="38:38" ht="15.75" customHeight="1">
      <c r="AL422" s="1"/>
    </row>
    <row r="423" spans="38:38" ht="15.75" customHeight="1">
      <c r="AL423" s="1"/>
    </row>
    <row r="424" spans="38:38" ht="15.75" customHeight="1">
      <c r="AL424" s="1"/>
    </row>
    <row r="425" spans="38:38" ht="15.75" customHeight="1">
      <c r="AL425" s="1"/>
    </row>
    <row r="426" spans="38:38" ht="15.75" customHeight="1">
      <c r="AL426" s="1"/>
    </row>
    <row r="427" spans="38:38" ht="15.75" customHeight="1">
      <c r="AL427" s="1"/>
    </row>
    <row r="428" spans="38:38" ht="15.75" customHeight="1">
      <c r="AL428" s="1"/>
    </row>
    <row r="429" spans="38:38" ht="15.75" customHeight="1">
      <c r="AL429" s="1"/>
    </row>
    <row r="430" spans="38:38" ht="15.75" customHeight="1">
      <c r="AL430" s="1"/>
    </row>
    <row r="431" spans="38:38" ht="15.75" customHeight="1">
      <c r="AL431" s="1"/>
    </row>
    <row r="432" spans="38:38" ht="15.75" customHeight="1">
      <c r="AL432" s="1"/>
    </row>
    <row r="433" spans="38:38" ht="15.75" customHeight="1">
      <c r="AL433" s="1"/>
    </row>
    <row r="434" spans="38:38" ht="15.75" customHeight="1">
      <c r="AL434" s="1"/>
    </row>
    <row r="435" spans="38:38" ht="15.75" customHeight="1">
      <c r="AL435" s="1"/>
    </row>
    <row r="436" spans="38:38" ht="15.75" customHeight="1">
      <c r="AL436" s="1"/>
    </row>
    <row r="437" spans="38:38" ht="15.75" customHeight="1">
      <c r="AL437" s="1"/>
    </row>
    <row r="438" spans="38:38" ht="15.75" customHeight="1">
      <c r="AL438" s="1"/>
    </row>
    <row r="439" spans="38:38" ht="15.75" customHeight="1">
      <c r="AL439" s="1"/>
    </row>
    <row r="440" spans="38:38" ht="15.75" customHeight="1">
      <c r="AL440" s="1"/>
    </row>
    <row r="441" spans="38:38" ht="15.75" customHeight="1">
      <c r="AL441" s="1"/>
    </row>
    <row r="442" spans="38:38" ht="15.75" customHeight="1">
      <c r="AL442" s="1"/>
    </row>
    <row r="443" spans="38:38" ht="15.75" customHeight="1">
      <c r="AL443" s="1"/>
    </row>
    <row r="444" spans="38:38" ht="15.75" customHeight="1">
      <c r="AL444" s="1"/>
    </row>
    <row r="445" spans="38:38" ht="15.75" customHeight="1">
      <c r="AL445" s="1"/>
    </row>
    <row r="446" spans="38:38" ht="15.75" customHeight="1">
      <c r="AL446" s="1"/>
    </row>
    <row r="447" spans="38:38" ht="15.75" customHeight="1">
      <c r="AL447" s="1"/>
    </row>
    <row r="448" spans="38:38" ht="15.75" customHeight="1">
      <c r="AL448" s="1"/>
    </row>
    <row r="449" spans="38:38" ht="15.75" customHeight="1">
      <c r="AL449" s="1"/>
    </row>
    <row r="450" spans="38:38" ht="15.75" customHeight="1">
      <c r="AL450" s="1"/>
    </row>
    <row r="451" spans="38:38" ht="15.75" customHeight="1">
      <c r="AL451" s="1"/>
    </row>
    <row r="452" spans="38:38" ht="15.75" customHeight="1">
      <c r="AL452" s="1"/>
    </row>
    <row r="453" spans="38:38" ht="15.75" customHeight="1">
      <c r="AL453" s="1"/>
    </row>
    <row r="454" spans="38:38" ht="15.75" customHeight="1">
      <c r="AL454" s="1"/>
    </row>
    <row r="455" spans="38:38" ht="15.75" customHeight="1">
      <c r="AL455" s="1"/>
    </row>
    <row r="456" spans="38:38" ht="15.75" customHeight="1">
      <c r="AL456" s="1"/>
    </row>
    <row r="457" spans="38:38" ht="15.75" customHeight="1">
      <c r="AL457" s="1"/>
    </row>
    <row r="458" spans="38:38" ht="15.75" customHeight="1">
      <c r="AL458" s="1"/>
    </row>
    <row r="459" spans="38:38" ht="15.75" customHeight="1">
      <c r="AL459" s="1"/>
    </row>
    <row r="460" spans="38:38" ht="15.75" customHeight="1">
      <c r="AL460" s="1"/>
    </row>
    <row r="461" spans="38:38" ht="15.75" customHeight="1">
      <c r="AL461" s="1"/>
    </row>
    <row r="462" spans="38:38" ht="15.75" customHeight="1">
      <c r="AL462" s="1"/>
    </row>
    <row r="463" spans="38:38" ht="15.75" customHeight="1">
      <c r="AL463" s="1"/>
    </row>
    <row r="464" spans="38:38" ht="15.75" customHeight="1">
      <c r="AL464" s="1"/>
    </row>
    <row r="465" spans="38:38" ht="15.75" customHeight="1">
      <c r="AL465" s="1"/>
    </row>
    <row r="466" spans="38:38" ht="15.75" customHeight="1">
      <c r="AL466" s="1"/>
    </row>
    <row r="467" spans="38:38" ht="15.75" customHeight="1">
      <c r="AL467" s="1"/>
    </row>
    <row r="468" spans="38:38" ht="15.75" customHeight="1">
      <c r="AL468" s="1"/>
    </row>
    <row r="469" spans="38:38" ht="15.75" customHeight="1">
      <c r="AL469" s="1"/>
    </row>
    <row r="470" spans="38:38" ht="15.75" customHeight="1">
      <c r="AL470" s="1"/>
    </row>
    <row r="471" spans="38:38" ht="15.75" customHeight="1">
      <c r="AL471" s="1"/>
    </row>
    <row r="472" spans="38:38" ht="15.75" customHeight="1">
      <c r="AL472" s="1"/>
    </row>
    <row r="473" spans="38:38" ht="15.75" customHeight="1">
      <c r="AL473" s="1"/>
    </row>
    <row r="474" spans="38:38" ht="15.75" customHeight="1">
      <c r="AL474" s="1"/>
    </row>
    <row r="475" spans="38:38" ht="15.75" customHeight="1">
      <c r="AL475" s="1"/>
    </row>
    <row r="476" spans="38:38" ht="15.75" customHeight="1">
      <c r="AL476" s="1"/>
    </row>
    <row r="477" spans="38:38" ht="15.75" customHeight="1">
      <c r="AL477" s="1"/>
    </row>
    <row r="478" spans="38:38" ht="15.75" customHeight="1">
      <c r="AL478" s="1"/>
    </row>
    <row r="479" spans="38:38" ht="15.75" customHeight="1">
      <c r="AL479" s="1"/>
    </row>
    <row r="480" spans="38:38" ht="15.75" customHeight="1">
      <c r="AL480" s="1"/>
    </row>
    <row r="481" spans="38:38" ht="15.75" customHeight="1">
      <c r="AL481" s="1"/>
    </row>
    <row r="482" spans="38:38" ht="15.75" customHeight="1">
      <c r="AL482" s="1"/>
    </row>
    <row r="483" spans="38:38" ht="15.75" customHeight="1">
      <c r="AL483" s="1"/>
    </row>
    <row r="484" spans="38:38" ht="15.75" customHeight="1">
      <c r="AL484" s="1"/>
    </row>
    <row r="485" spans="38:38" ht="15.75" customHeight="1">
      <c r="AL485" s="1"/>
    </row>
    <row r="486" spans="38:38" ht="15.75" customHeight="1">
      <c r="AL486" s="1"/>
    </row>
    <row r="487" spans="38:38" ht="15.75" customHeight="1">
      <c r="AL487" s="1"/>
    </row>
    <row r="488" spans="38:38" ht="15.75" customHeight="1">
      <c r="AL488" s="1"/>
    </row>
    <row r="489" spans="38:38" ht="15.75" customHeight="1">
      <c r="AL489" s="1"/>
    </row>
    <row r="490" spans="38:38" ht="15.75" customHeight="1">
      <c r="AL490" s="1"/>
    </row>
    <row r="491" spans="38:38" ht="15.75" customHeight="1">
      <c r="AL491" s="1"/>
    </row>
    <row r="492" spans="38:38" ht="15.75" customHeight="1">
      <c r="AL492" s="1"/>
    </row>
    <row r="493" spans="38:38" ht="15.75" customHeight="1">
      <c r="AL493" s="1"/>
    </row>
    <row r="494" spans="38:38" ht="15.75" customHeight="1">
      <c r="AL494" s="1"/>
    </row>
    <row r="495" spans="38:38" ht="15.75" customHeight="1">
      <c r="AL495" s="1"/>
    </row>
    <row r="496" spans="38:38" ht="15.75" customHeight="1">
      <c r="AL496" s="1"/>
    </row>
    <row r="497" spans="38:38" ht="15.75" customHeight="1">
      <c r="AL497" s="1"/>
    </row>
    <row r="498" spans="38:38" ht="15.75" customHeight="1">
      <c r="AL498" s="1"/>
    </row>
    <row r="499" spans="38:38" ht="15.75" customHeight="1">
      <c r="AL499" s="1"/>
    </row>
    <row r="500" spans="38:38" ht="15.75" customHeight="1">
      <c r="AL500" s="1"/>
    </row>
    <row r="501" spans="38:38" ht="15.75" customHeight="1">
      <c r="AL501" s="1"/>
    </row>
    <row r="502" spans="38:38" ht="15.75" customHeight="1">
      <c r="AL502" s="1"/>
    </row>
    <row r="503" spans="38:38" ht="15.75" customHeight="1">
      <c r="AL503" s="1"/>
    </row>
    <row r="504" spans="38:38" ht="15.75" customHeight="1">
      <c r="AL504" s="1"/>
    </row>
    <row r="505" spans="38:38" ht="15.75" customHeight="1">
      <c r="AL505" s="1"/>
    </row>
    <row r="506" spans="38:38" ht="15.75" customHeight="1">
      <c r="AL506" s="1"/>
    </row>
    <row r="507" spans="38:38" ht="15.75" customHeight="1">
      <c r="AL507" s="1"/>
    </row>
    <row r="508" spans="38:38" ht="15.75" customHeight="1">
      <c r="AL508" s="1"/>
    </row>
    <row r="509" spans="38:38" ht="15.75" customHeight="1">
      <c r="AL509" s="1"/>
    </row>
    <row r="510" spans="38:38" ht="15.75" customHeight="1">
      <c r="AL510" s="1"/>
    </row>
    <row r="511" spans="38:38" ht="15.75" customHeight="1">
      <c r="AL511" s="1"/>
    </row>
    <row r="512" spans="38:38" ht="15.75" customHeight="1">
      <c r="AL512" s="1"/>
    </row>
    <row r="513" spans="38:38" ht="15.75" customHeight="1">
      <c r="AL513" s="1"/>
    </row>
    <row r="514" spans="38:38" ht="15.75" customHeight="1">
      <c r="AL514" s="1"/>
    </row>
    <row r="515" spans="38:38" ht="15.75" customHeight="1">
      <c r="AL515" s="1"/>
    </row>
    <row r="516" spans="38:38" ht="15.75" customHeight="1">
      <c r="AL516" s="1"/>
    </row>
    <row r="517" spans="38:38" ht="15.75" customHeight="1">
      <c r="AL517" s="1"/>
    </row>
    <row r="518" spans="38:38" ht="15.75" customHeight="1">
      <c r="AL518" s="1"/>
    </row>
    <row r="519" spans="38:38" ht="15.75" customHeight="1">
      <c r="AL519" s="1"/>
    </row>
    <row r="520" spans="38:38" ht="15.75" customHeight="1">
      <c r="AL520" s="1"/>
    </row>
    <row r="521" spans="38:38" ht="15.75" customHeight="1">
      <c r="AL521" s="1"/>
    </row>
    <row r="522" spans="38:38" ht="15.75" customHeight="1">
      <c r="AL522" s="1"/>
    </row>
    <row r="523" spans="38:38" ht="15.75" customHeight="1">
      <c r="AL523" s="1"/>
    </row>
    <row r="524" spans="38:38" ht="15.75" customHeight="1">
      <c r="AL524" s="1"/>
    </row>
    <row r="525" spans="38:38" ht="15.75" customHeight="1">
      <c r="AL525" s="1"/>
    </row>
    <row r="526" spans="38:38" ht="15.75" customHeight="1">
      <c r="AL526" s="1"/>
    </row>
    <row r="527" spans="38:38" ht="15.75" customHeight="1">
      <c r="AL527" s="1"/>
    </row>
    <row r="528" spans="38:38" ht="15.75" customHeight="1">
      <c r="AL528" s="1"/>
    </row>
    <row r="529" spans="38:38" ht="15.75" customHeight="1">
      <c r="AL529" s="1"/>
    </row>
    <row r="530" spans="38:38" ht="15.75" customHeight="1">
      <c r="AL530" s="1"/>
    </row>
    <row r="531" spans="38:38" ht="15.75" customHeight="1">
      <c r="AL531" s="1"/>
    </row>
    <row r="532" spans="38:38" ht="15.75" customHeight="1">
      <c r="AL532" s="1"/>
    </row>
    <row r="533" spans="38:38" ht="15.75" customHeight="1">
      <c r="AL533" s="1"/>
    </row>
    <row r="534" spans="38:38" ht="15.75" customHeight="1">
      <c r="AL534" s="1"/>
    </row>
    <row r="535" spans="38:38" ht="15.75" customHeight="1">
      <c r="AL535" s="1"/>
    </row>
    <row r="536" spans="38:38" ht="15.75" customHeight="1">
      <c r="AL536" s="1"/>
    </row>
    <row r="537" spans="38:38" ht="15.75" customHeight="1">
      <c r="AL537" s="1"/>
    </row>
    <row r="538" spans="38:38" ht="15.75" customHeight="1">
      <c r="AL538" s="1"/>
    </row>
    <row r="539" spans="38:38" ht="15.75" customHeight="1">
      <c r="AL539" s="1"/>
    </row>
    <row r="540" spans="38:38" ht="15.75" customHeight="1">
      <c r="AL540" s="1"/>
    </row>
    <row r="541" spans="38:38" ht="15.75" customHeight="1">
      <c r="AL541" s="1"/>
    </row>
    <row r="542" spans="38:38" ht="15.75" customHeight="1">
      <c r="AL542" s="1"/>
    </row>
    <row r="543" spans="38:38" ht="15.75" customHeight="1">
      <c r="AL543" s="1"/>
    </row>
    <row r="544" spans="38:38" ht="15.75" customHeight="1">
      <c r="AL544" s="1"/>
    </row>
    <row r="545" spans="38:38" ht="15.75" customHeight="1">
      <c r="AL545" s="1"/>
    </row>
    <row r="546" spans="38:38" ht="15.75" customHeight="1">
      <c r="AL546" s="1"/>
    </row>
    <row r="547" spans="38:38" ht="15.75" customHeight="1">
      <c r="AL547" s="1"/>
    </row>
    <row r="548" spans="38:38" ht="15.75" customHeight="1">
      <c r="AL548" s="1"/>
    </row>
    <row r="549" spans="38:38" ht="15.75" customHeight="1">
      <c r="AL549" s="1"/>
    </row>
    <row r="550" spans="38:38" ht="15.75" customHeight="1">
      <c r="AL550" s="1"/>
    </row>
    <row r="551" spans="38:38" ht="15.75" customHeight="1">
      <c r="AL551" s="1"/>
    </row>
    <row r="552" spans="38:38" ht="15.75" customHeight="1">
      <c r="AL552" s="1"/>
    </row>
    <row r="553" spans="38:38" ht="15.75" customHeight="1">
      <c r="AL553" s="1"/>
    </row>
    <row r="554" spans="38:38" ht="15.75" customHeight="1">
      <c r="AL554" s="1"/>
    </row>
    <row r="555" spans="38:38" ht="15.75" customHeight="1">
      <c r="AL555" s="1"/>
    </row>
    <row r="556" spans="38:38" ht="15.75" customHeight="1">
      <c r="AL556" s="1"/>
    </row>
    <row r="557" spans="38:38" ht="15.75" customHeight="1">
      <c r="AL557" s="1"/>
    </row>
    <row r="558" spans="38:38" ht="15.75" customHeight="1">
      <c r="AL558" s="1"/>
    </row>
    <row r="559" spans="38:38" ht="15.75" customHeight="1">
      <c r="AL559" s="1"/>
    </row>
    <row r="560" spans="38:38" ht="15.75" customHeight="1">
      <c r="AL560" s="1"/>
    </row>
    <row r="561" spans="38:38" ht="15.75" customHeight="1">
      <c r="AL561" s="1"/>
    </row>
    <row r="562" spans="38:38" ht="15.75" customHeight="1">
      <c r="AL562" s="1"/>
    </row>
    <row r="563" spans="38:38" ht="15.75" customHeight="1">
      <c r="AL563" s="1"/>
    </row>
    <row r="564" spans="38:38" ht="15.75" customHeight="1">
      <c r="AL564" s="1"/>
    </row>
    <row r="565" spans="38:38" ht="15.75" customHeight="1">
      <c r="AL565" s="1"/>
    </row>
    <row r="566" spans="38:38" ht="15.75" customHeight="1">
      <c r="AL566" s="1"/>
    </row>
    <row r="567" spans="38:38" ht="15.75" customHeight="1">
      <c r="AL567" s="1"/>
    </row>
    <row r="568" spans="38:38" ht="15.75" customHeight="1">
      <c r="AL568" s="1"/>
    </row>
    <row r="569" spans="38:38" ht="15.75" customHeight="1">
      <c r="AL569" s="1"/>
    </row>
    <row r="570" spans="38:38" ht="15.75" customHeight="1">
      <c r="AL570" s="1"/>
    </row>
    <row r="571" spans="38:38" ht="15.75" customHeight="1">
      <c r="AL571" s="1"/>
    </row>
    <row r="572" spans="38:38" ht="15.75" customHeight="1">
      <c r="AL572" s="1"/>
    </row>
    <row r="573" spans="38:38" ht="15.75" customHeight="1">
      <c r="AL573" s="1"/>
    </row>
    <row r="574" spans="38:38" ht="15.75" customHeight="1">
      <c r="AL574" s="1"/>
    </row>
    <row r="575" spans="38:38" ht="15.75" customHeight="1">
      <c r="AL575" s="1"/>
    </row>
    <row r="576" spans="38:38" ht="15.75" customHeight="1">
      <c r="AL576" s="1"/>
    </row>
    <row r="577" spans="38:38" ht="15.75" customHeight="1">
      <c r="AL577" s="1"/>
    </row>
    <row r="578" spans="38:38" ht="15.75" customHeight="1">
      <c r="AL578" s="1"/>
    </row>
    <row r="579" spans="38:38" ht="15.75" customHeight="1">
      <c r="AL579" s="1"/>
    </row>
    <row r="580" spans="38:38" ht="15.75" customHeight="1">
      <c r="AL580" s="1"/>
    </row>
    <row r="581" spans="38:38" ht="15.75" customHeight="1">
      <c r="AL581" s="1"/>
    </row>
    <row r="582" spans="38:38" ht="15.75" customHeight="1">
      <c r="AL582" s="1"/>
    </row>
    <row r="583" spans="38:38" ht="15.75" customHeight="1">
      <c r="AL583" s="1"/>
    </row>
    <row r="584" spans="38:38" ht="15.75" customHeight="1">
      <c r="AL584" s="1"/>
    </row>
    <row r="585" spans="38:38" ht="15.75" customHeight="1">
      <c r="AL585" s="1"/>
    </row>
    <row r="586" spans="38:38" ht="15.75" customHeight="1">
      <c r="AL586" s="1"/>
    </row>
    <row r="587" spans="38:38" ht="15.75" customHeight="1">
      <c r="AL587" s="1"/>
    </row>
    <row r="588" spans="38:38" ht="15.75" customHeight="1">
      <c r="AL588" s="1"/>
    </row>
    <row r="589" spans="38:38" ht="15.75" customHeight="1">
      <c r="AL589" s="1"/>
    </row>
    <row r="590" spans="38:38" ht="15.75" customHeight="1">
      <c r="AL590" s="1"/>
    </row>
    <row r="591" spans="38:38" ht="15.75" customHeight="1">
      <c r="AL591" s="1"/>
    </row>
    <row r="592" spans="38:38" ht="15.75" customHeight="1">
      <c r="AL592" s="1"/>
    </row>
    <row r="593" spans="38:38" ht="15.75" customHeight="1">
      <c r="AL593" s="1"/>
    </row>
    <row r="594" spans="38:38" ht="15.75" customHeight="1">
      <c r="AL594" s="1"/>
    </row>
    <row r="595" spans="38:38" ht="15.75" customHeight="1">
      <c r="AL595" s="1"/>
    </row>
    <row r="596" spans="38:38" ht="15.75" customHeight="1">
      <c r="AL596" s="1"/>
    </row>
    <row r="597" spans="38:38" ht="15.75" customHeight="1">
      <c r="AL597" s="1"/>
    </row>
    <row r="598" spans="38:38" ht="15.75" customHeight="1">
      <c r="AL598" s="1"/>
    </row>
    <row r="599" spans="38:38" ht="15.75" customHeight="1">
      <c r="AL599" s="1"/>
    </row>
    <row r="600" spans="38:38" ht="15.75" customHeight="1">
      <c r="AL600" s="1"/>
    </row>
    <row r="601" spans="38:38" ht="15.75" customHeight="1">
      <c r="AL601" s="1"/>
    </row>
    <row r="602" spans="38:38" ht="15.75" customHeight="1">
      <c r="AL602" s="1"/>
    </row>
    <row r="603" spans="38:38" ht="15.75" customHeight="1">
      <c r="AL603" s="1"/>
    </row>
    <row r="604" spans="38:38" ht="15.75" customHeight="1">
      <c r="AL604" s="1"/>
    </row>
    <row r="605" spans="38:38" ht="15.75" customHeight="1">
      <c r="AL605" s="1"/>
    </row>
    <row r="606" spans="38:38" ht="15.75" customHeight="1">
      <c r="AL606" s="1"/>
    </row>
    <row r="607" spans="38:38" ht="15.75" customHeight="1">
      <c r="AL607" s="1"/>
    </row>
    <row r="608" spans="38:38" ht="15.75" customHeight="1">
      <c r="AL608" s="1"/>
    </row>
    <row r="609" spans="38:38" ht="15.75" customHeight="1">
      <c r="AL609" s="1"/>
    </row>
    <row r="610" spans="38:38" ht="15.75" customHeight="1">
      <c r="AL610" s="1"/>
    </row>
    <row r="611" spans="38:38" ht="15.75" customHeight="1">
      <c r="AL611" s="1"/>
    </row>
    <row r="612" spans="38:38" ht="15.75" customHeight="1">
      <c r="AL612" s="1"/>
    </row>
    <row r="613" spans="38:38" ht="15.75" customHeight="1">
      <c r="AL613" s="1"/>
    </row>
    <row r="614" spans="38:38" ht="15.75" customHeight="1">
      <c r="AL614" s="1"/>
    </row>
    <row r="615" spans="38:38" ht="15.75" customHeight="1">
      <c r="AL615" s="1"/>
    </row>
    <row r="616" spans="38:38" ht="15.75" customHeight="1">
      <c r="AL616" s="1"/>
    </row>
    <row r="617" spans="38:38" ht="15.75" customHeight="1">
      <c r="AL617" s="1"/>
    </row>
    <row r="618" spans="38:38" ht="15.75" customHeight="1">
      <c r="AL618" s="1"/>
    </row>
    <row r="619" spans="38:38" ht="15.75" customHeight="1">
      <c r="AL619" s="1"/>
    </row>
    <row r="620" spans="38:38" ht="15.75" customHeight="1">
      <c r="AL620" s="1"/>
    </row>
    <row r="621" spans="38:38" ht="15.75" customHeight="1">
      <c r="AL621" s="1"/>
    </row>
    <row r="622" spans="38:38" ht="15.75" customHeight="1">
      <c r="AL622" s="1"/>
    </row>
    <row r="623" spans="38:38" ht="15.75" customHeight="1">
      <c r="AL623" s="1"/>
    </row>
    <row r="624" spans="38:38" ht="15.75" customHeight="1">
      <c r="AL624" s="1"/>
    </row>
    <row r="625" spans="38:38" ht="15.75" customHeight="1">
      <c r="AL625" s="1"/>
    </row>
    <row r="626" spans="38:38" ht="15.75" customHeight="1">
      <c r="AL626" s="1"/>
    </row>
    <row r="627" spans="38:38" ht="15.75" customHeight="1">
      <c r="AL627" s="1"/>
    </row>
    <row r="628" spans="38:38" ht="15.75" customHeight="1">
      <c r="AL628" s="1"/>
    </row>
    <row r="629" spans="38:38" ht="15.75" customHeight="1">
      <c r="AL629" s="1"/>
    </row>
    <row r="630" spans="38:38" ht="15.75" customHeight="1">
      <c r="AL630" s="1"/>
    </row>
    <row r="631" spans="38:38" ht="15.75" customHeight="1">
      <c r="AL631" s="1"/>
    </row>
    <row r="632" spans="38:38" ht="15.75" customHeight="1">
      <c r="AL632" s="1"/>
    </row>
    <row r="633" spans="38:38" ht="15.75" customHeight="1">
      <c r="AL633" s="1"/>
    </row>
    <row r="634" spans="38:38" ht="15.75" customHeight="1">
      <c r="AL634" s="1"/>
    </row>
    <row r="635" spans="38:38" ht="15.75" customHeight="1">
      <c r="AL635" s="1"/>
    </row>
    <row r="636" spans="38:38" ht="15.75" customHeight="1">
      <c r="AL636" s="1"/>
    </row>
    <row r="637" spans="38:38" ht="15.75" customHeight="1">
      <c r="AL637" s="1"/>
    </row>
    <row r="638" spans="38:38" ht="15.75" customHeight="1">
      <c r="AL638" s="1"/>
    </row>
    <row r="639" spans="38:38" ht="15.75" customHeight="1">
      <c r="AL639" s="1"/>
    </row>
    <row r="640" spans="38:38" ht="15.75" customHeight="1">
      <c r="AL640" s="1"/>
    </row>
    <row r="641" spans="38:38" ht="15.75" customHeight="1">
      <c r="AL641" s="1"/>
    </row>
    <row r="642" spans="38:38" ht="15.75" customHeight="1">
      <c r="AL642" s="1"/>
    </row>
    <row r="643" spans="38:38" ht="15.75" customHeight="1">
      <c r="AL643" s="1"/>
    </row>
    <row r="644" spans="38:38" ht="15.75" customHeight="1">
      <c r="AL644" s="1"/>
    </row>
    <row r="645" spans="38:38" ht="15.75" customHeight="1">
      <c r="AL645" s="1"/>
    </row>
    <row r="646" spans="38:38" ht="15.75" customHeight="1">
      <c r="AL646" s="1"/>
    </row>
    <row r="647" spans="38:38" ht="15.75" customHeight="1">
      <c r="AL647" s="1"/>
    </row>
    <row r="648" spans="38:38" ht="15.75" customHeight="1">
      <c r="AL648" s="1"/>
    </row>
    <row r="649" spans="38:38" ht="15.75" customHeight="1">
      <c r="AL649" s="1"/>
    </row>
    <row r="650" spans="38:38" ht="15.75" customHeight="1">
      <c r="AL650" s="1"/>
    </row>
    <row r="651" spans="38:38" ht="15.75" customHeight="1">
      <c r="AL651" s="1"/>
    </row>
    <row r="652" spans="38:38" ht="15.75" customHeight="1">
      <c r="AL652" s="1"/>
    </row>
    <row r="653" spans="38:38" ht="15.75" customHeight="1">
      <c r="AL653" s="1"/>
    </row>
    <row r="654" spans="38:38" ht="15.75" customHeight="1">
      <c r="AL654" s="1"/>
    </row>
    <row r="655" spans="38:38" ht="15.75" customHeight="1">
      <c r="AL655" s="1"/>
    </row>
    <row r="656" spans="38:38" ht="15.75" customHeight="1">
      <c r="AL656" s="1"/>
    </row>
    <row r="657" spans="38:38" ht="15.75" customHeight="1">
      <c r="AL657" s="1"/>
    </row>
    <row r="658" spans="38:38" ht="15.75" customHeight="1">
      <c r="AL658" s="1"/>
    </row>
    <row r="659" spans="38:38" ht="15.75" customHeight="1">
      <c r="AL659" s="1"/>
    </row>
    <row r="660" spans="38:38" ht="15.75" customHeight="1">
      <c r="AL660" s="1"/>
    </row>
    <row r="661" spans="38:38" ht="15.75" customHeight="1">
      <c r="AL661" s="1"/>
    </row>
    <row r="662" spans="38:38" ht="15.75" customHeight="1">
      <c r="AL662" s="1"/>
    </row>
    <row r="663" spans="38:38" ht="15.75" customHeight="1">
      <c r="AL663" s="1"/>
    </row>
    <row r="664" spans="38:38" ht="15.75" customHeight="1">
      <c r="AL664" s="1"/>
    </row>
    <row r="665" spans="38:38" ht="15.75" customHeight="1">
      <c r="AL665" s="1"/>
    </row>
    <row r="666" spans="38:38" ht="15.75" customHeight="1">
      <c r="AL666" s="1"/>
    </row>
    <row r="667" spans="38:38" ht="15.75" customHeight="1">
      <c r="AL667" s="1"/>
    </row>
    <row r="668" spans="38:38" ht="15.75" customHeight="1">
      <c r="AL668" s="1"/>
    </row>
    <row r="669" spans="38:38" ht="15.75" customHeight="1">
      <c r="AL669" s="1"/>
    </row>
    <row r="670" spans="38:38" ht="15.75" customHeight="1">
      <c r="AL670" s="1"/>
    </row>
    <row r="671" spans="38:38" ht="15.75" customHeight="1">
      <c r="AL671" s="1"/>
    </row>
    <row r="672" spans="38:38" ht="15.75" customHeight="1">
      <c r="AL672" s="1"/>
    </row>
    <row r="673" spans="38:38" ht="15.75" customHeight="1">
      <c r="AL673" s="1"/>
    </row>
    <row r="674" spans="38:38" ht="15.75" customHeight="1">
      <c r="AL674" s="1"/>
    </row>
    <row r="675" spans="38:38" ht="15.75" customHeight="1">
      <c r="AL675" s="1"/>
    </row>
    <row r="676" spans="38:38" ht="15.75" customHeight="1">
      <c r="AL676" s="1"/>
    </row>
    <row r="677" spans="38:38" ht="15.75" customHeight="1">
      <c r="AL677" s="1"/>
    </row>
    <row r="678" spans="38:38" ht="15.75" customHeight="1">
      <c r="AL678" s="1"/>
    </row>
    <row r="679" spans="38:38" ht="15.75" customHeight="1">
      <c r="AL679" s="1"/>
    </row>
    <row r="680" spans="38:38" ht="15.75" customHeight="1">
      <c r="AL680" s="1"/>
    </row>
    <row r="681" spans="38:38" ht="15.75" customHeight="1">
      <c r="AL681" s="1"/>
    </row>
    <row r="682" spans="38:38" ht="15.75" customHeight="1">
      <c r="AL682" s="1"/>
    </row>
    <row r="683" spans="38:38" ht="15.75" customHeight="1">
      <c r="AL683" s="1"/>
    </row>
    <row r="684" spans="38:38" ht="15.75" customHeight="1">
      <c r="AL684" s="1"/>
    </row>
    <row r="685" spans="38:38" ht="15.75" customHeight="1">
      <c r="AL685" s="1"/>
    </row>
    <row r="686" spans="38:38" ht="15.75" customHeight="1">
      <c r="AL686" s="1"/>
    </row>
    <row r="687" spans="38:38" ht="15.75" customHeight="1">
      <c r="AL687" s="1"/>
    </row>
    <row r="688" spans="38:38" ht="15.75" customHeight="1">
      <c r="AL688" s="1"/>
    </row>
    <row r="689" spans="38:38" ht="15.75" customHeight="1">
      <c r="AL689" s="1"/>
    </row>
    <row r="690" spans="38:38" ht="15.75" customHeight="1">
      <c r="AL690" s="1"/>
    </row>
    <row r="691" spans="38:38" ht="15.75" customHeight="1">
      <c r="AL691" s="1"/>
    </row>
    <row r="692" spans="38:38" ht="15.75" customHeight="1">
      <c r="AL692" s="1"/>
    </row>
    <row r="693" spans="38:38" ht="15.75" customHeight="1">
      <c r="AL693" s="1"/>
    </row>
    <row r="694" spans="38:38" ht="15.75" customHeight="1">
      <c r="AL694" s="1"/>
    </row>
    <row r="695" spans="38:38" ht="15.75" customHeight="1">
      <c r="AL695" s="1"/>
    </row>
    <row r="696" spans="38:38" ht="15.75" customHeight="1">
      <c r="AL696" s="1"/>
    </row>
    <row r="697" spans="38:38" ht="15.75" customHeight="1">
      <c r="AL697" s="1"/>
    </row>
    <row r="698" spans="38:38" ht="15.75" customHeight="1">
      <c r="AL698" s="1"/>
    </row>
    <row r="699" spans="38:38" ht="15.75" customHeight="1">
      <c r="AL699" s="1"/>
    </row>
    <row r="700" spans="38:38" ht="15.75" customHeight="1">
      <c r="AL700" s="1"/>
    </row>
    <row r="701" spans="38:38" ht="15.75" customHeight="1">
      <c r="AL701" s="1"/>
    </row>
    <row r="702" spans="38:38" ht="15.75" customHeight="1">
      <c r="AL702" s="1"/>
    </row>
    <row r="703" spans="38:38" ht="15.75" customHeight="1">
      <c r="AL703" s="1"/>
    </row>
    <row r="704" spans="38:38" ht="15.75" customHeight="1">
      <c r="AL704" s="1"/>
    </row>
    <row r="705" spans="38:38" ht="15.75" customHeight="1">
      <c r="AL705" s="1"/>
    </row>
    <row r="706" spans="38:38" ht="15.75" customHeight="1">
      <c r="AL706" s="1"/>
    </row>
    <row r="707" spans="38:38" ht="15.75" customHeight="1">
      <c r="AL707" s="1"/>
    </row>
    <row r="708" spans="38:38" ht="15.75" customHeight="1">
      <c r="AL708" s="1"/>
    </row>
    <row r="709" spans="38:38" ht="15.75" customHeight="1">
      <c r="AL709" s="1"/>
    </row>
    <row r="710" spans="38:38" ht="15.75" customHeight="1">
      <c r="AL710" s="1"/>
    </row>
    <row r="711" spans="38:38" ht="15.75" customHeight="1">
      <c r="AL711" s="1"/>
    </row>
    <row r="712" spans="38:38" ht="15.75" customHeight="1">
      <c r="AL712" s="1"/>
    </row>
    <row r="713" spans="38:38" ht="15.75" customHeight="1">
      <c r="AL713" s="1"/>
    </row>
    <row r="714" spans="38:38" ht="15.75" customHeight="1">
      <c r="AL714" s="1"/>
    </row>
    <row r="715" spans="38:38" ht="15.75" customHeight="1">
      <c r="AL715" s="1"/>
    </row>
    <row r="716" spans="38:38" ht="15.75" customHeight="1">
      <c r="AL716" s="1"/>
    </row>
    <row r="717" spans="38:38" ht="15.75" customHeight="1">
      <c r="AL717" s="1"/>
    </row>
    <row r="718" spans="38:38" ht="15.75" customHeight="1">
      <c r="AL718" s="1"/>
    </row>
    <row r="719" spans="38:38" ht="15.75" customHeight="1">
      <c r="AL719" s="1"/>
    </row>
    <row r="720" spans="38:38" ht="15.75" customHeight="1">
      <c r="AL720" s="1"/>
    </row>
    <row r="721" spans="38:38" ht="15.75" customHeight="1">
      <c r="AL721" s="1"/>
    </row>
    <row r="722" spans="38:38" ht="15.75" customHeight="1">
      <c r="AL722" s="1"/>
    </row>
    <row r="723" spans="38:38" ht="15.75" customHeight="1">
      <c r="AL723" s="1"/>
    </row>
    <row r="724" spans="38:38" ht="15.75" customHeight="1">
      <c r="AL724" s="1"/>
    </row>
    <row r="725" spans="38:38" ht="15.75" customHeight="1">
      <c r="AL725" s="1"/>
    </row>
    <row r="726" spans="38:38" ht="15.75" customHeight="1">
      <c r="AL726" s="1"/>
    </row>
    <row r="727" spans="38:38" ht="15.75" customHeight="1">
      <c r="AL727" s="1"/>
    </row>
    <row r="728" spans="38:38" ht="15.75" customHeight="1">
      <c r="AL728" s="1"/>
    </row>
    <row r="729" spans="38:38" ht="15.75" customHeight="1">
      <c r="AL729" s="1"/>
    </row>
    <row r="730" spans="38:38" ht="15.75" customHeight="1">
      <c r="AL730" s="1"/>
    </row>
    <row r="731" spans="38:38" ht="15.75" customHeight="1">
      <c r="AL731" s="1"/>
    </row>
    <row r="732" spans="38:38" ht="15.75" customHeight="1">
      <c r="AL732" s="1"/>
    </row>
    <row r="733" spans="38:38" ht="15.75" customHeight="1">
      <c r="AL733" s="1"/>
    </row>
    <row r="734" spans="38:38" ht="15.75" customHeight="1">
      <c r="AL734" s="1"/>
    </row>
    <row r="735" spans="38:38" ht="15.75" customHeight="1">
      <c r="AL735" s="1"/>
    </row>
    <row r="736" spans="38:38" ht="15.75" customHeight="1">
      <c r="AL736" s="1"/>
    </row>
    <row r="737" spans="38:38" ht="15.75" customHeight="1">
      <c r="AL737" s="1"/>
    </row>
    <row r="738" spans="38:38" ht="15.75" customHeight="1">
      <c r="AL738" s="1"/>
    </row>
    <row r="739" spans="38:38" ht="15.75" customHeight="1">
      <c r="AL739" s="1"/>
    </row>
    <row r="740" spans="38:38" ht="15.75" customHeight="1">
      <c r="AL740" s="1"/>
    </row>
    <row r="741" spans="38:38" ht="15.75" customHeight="1">
      <c r="AL741" s="1"/>
    </row>
    <row r="742" spans="38:38" ht="15.75" customHeight="1">
      <c r="AL742" s="1"/>
    </row>
    <row r="743" spans="38:38" ht="15.75" customHeight="1">
      <c r="AL743" s="1"/>
    </row>
    <row r="744" spans="38:38" ht="15.75" customHeight="1">
      <c r="AL744" s="1"/>
    </row>
    <row r="745" spans="38:38" ht="15.75" customHeight="1">
      <c r="AL745" s="1"/>
    </row>
    <row r="746" spans="38:38" ht="15.75" customHeight="1">
      <c r="AL746" s="1"/>
    </row>
    <row r="747" spans="38:38" ht="15.75" customHeight="1">
      <c r="AL747" s="1"/>
    </row>
    <row r="748" spans="38:38" ht="15.75" customHeight="1">
      <c r="AL748" s="1"/>
    </row>
    <row r="749" spans="38:38" ht="15.75" customHeight="1">
      <c r="AL749" s="1"/>
    </row>
    <row r="750" spans="38:38" ht="15.75" customHeight="1">
      <c r="AL750" s="1"/>
    </row>
    <row r="751" spans="38:38" ht="15.75" customHeight="1">
      <c r="AL751" s="1"/>
    </row>
    <row r="752" spans="38:38" ht="15.75" customHeight="1">
      <c r="AL752" s="1"/>
    </row>
    <row r="753" spans="38:38" ht="15.75" customHeight="1">
      <c r="AL753" s="1"/>
    </row>
    <row r="754" spans="38:38" ht="15.75" customHeight="1">
      <c r="AL754" s="1"/>
    </row>
    <row r="755" spans="38:38" ht="15.75" customHeight="1">
      <c r="AL755" s="1"/>
    </row>
    <row r="756" spans="38:38" ht="15.75" customHeight="1">
      <c r="AL756" s="1"/>
    </row>
    <row r="757" spans="38:38" ht="15.75" customHeight="1">
      <c r="AL757" s="1"/>
    </row>
    <row r="758" spans="38:38" ht="15.75" customHeight="1">
      <c r="AL758" s="1"/>
    </row>
    <row r="759" spans="38:38" ht="15.75" customHeight="1">
      <c r="AL759" s="1"/>
    </row>
    <row r="760" spans="38:38" ht="15.75" customHeight="1">
      <c r="AL760" s="1"/>
    </row>
    <row r="761" spans="38:38" ht="15.75" customHeight="1">
      <c r="AL761" s="1"/>
    </row>
    <row r="762" spans="38:38" ht="15.75" customHeight="1">
      <c r="AL762" s="1"/>
    </row>
    <row r="763" spans="38:38" ht="15.75" customHeight="1">
      <c r="AL763" s="1"/>
    </row>
    <row r="764" spans="38:38" ht="15.75" customHeight="1">
      <c r="AL764" s="1"/>
    </row>
    <row r="765" spans="38:38" ht="15.75" customHeight="1">
      <c r="AL765" s="1"/>
    </row>
    <row r="766" spans="38:38" ht="15.75" customHeight="1">
      <c r="AL766" s="1"/>
    </row>
    <row r="767" spans="38:38" ht="15.75" customHeight="1">
      <c r="AL767" s="1"/>
    </row>
    <row r="768" spans="38:38" ht="15.75" customHeight="1">
      <c r="AL768" s="1"/>
    </row>
    <row r="769" spans="38:38" ht="15.75" customHeight="1">
      <c r="AL769" s="1"/>
    </row>
    <row r="770" spans="38:38" ht="15.75" customHeight="1">
      <c r="AL770" s="1"/>
    </row>
    <row r="771" spans="38:38" ht="15.75" customHeight="1">
      <c r="AL771" s="1"/>
    </row>
    <row r="772" spans="38:38" ht="15.75" customHeight="1">
      <c r="AL772" s="1"/>
    </row>
    <row r="773" spans="38:38" ht="15.75" customHeight="1">
      <c r="AL773" s="1"/>
    </row>
    <row r="774" spans="38:38" ht="15.75" customHeight="1">
      <c r="AL774" s="1"/>
    </row>
    <row r="775" spans="38:38" ht="15.75" customHeight="1">
      <c r="AL775" s="1"/>
    </row>
    <row r="776" spans="38:38" ht="15.75" customHeight="1">
      <c r="AL776" s="1"/>
    </row>
    <row r="777" spans="38:38" ht="15.75" customHeight="1">
      <c r="AL777" s="1"/>
    </row>
    <row r="778" spans="38:38" ht="15.75" customHeight="1">
      <c r="AL778" s="1"/>
    </row>
    <row r="779" spans="38:38" ht="15.75" customHeight="1">
      <c r="AL779" s="1"/>
    </row>
    <row r="780" spans="38:38" ht="15.75" customHeight="1">
      <c r="AL780" s="1"/>
    </row>
    <row r="781" spans="38:38" ht="15.75" customHeight="1">
      <c r="AL781" s="1"/>
    </row>
    <row r="782" spans="38:38" ht="15.75" customHeight="1">
      <c r="AL782" s="1"/>
    </row>
    <row r="783" spans="38:38" ht="15.75" customHeight="1">
      <c r="AL783" s="1"/>
    </row>
    <row r="784" spans="38:38" ht="15.75" customHeight="1">
      <c r="AL784" s="1"/>
    </row>
    <row r="785" spans="38:38" ht="15.75" customHeight="1">
      <c r="AL785" s="1"/>
    </row>
    <row r="786" spans="38:38" ht="15.75" customHeight="1">
      <c r="AL786" s="1"/>
    </row>
    <row r="787" spans="38:38" ht="15.75" customHeight="1">
      <c r="AL787" s="1"/>
    </row>
    <row r="788" spans="38:38" ht="15.75" customHeight="1">
      <c r="AL788" s="1"/>
    </row>
    <row r="789" spans="38:38" ht="15.75" customHeight="1">
      <c r="AL789" s="1"/>
    </row>
    <row r="790" spans="38:38" ht="15.75" customHeight="1">
      <c r="AL790" s="1"/>
    </row>
    <row r="791" spans="38:38" ht="15.75" customHeight="1">
      <c r="AL791" s="1"/>
    </row>
    <row r="792" spans="38:38" ht="15.75" customHeight="1">
      <c r="AL792" s="1"/>
    </row>
    <row r="793" spans="38:38" ht="15.75" customHeight="1">
      <c r="AL793" s="1"/>
    </row>
    <row r="794" spans="38:38" ht="15.75" customHeight="1">
      <c r="AL794" s="1"/>
    </row>
    <row r="795" spans="38:38" ht="15.75" customHeight="1">
      <c r="AL795" s="1"/>
    </row>
    <row r="796" spans="38:38" ht="15.75" customHeight="1">
      <c r="AL796" s="1"/>
    </row>
    <row r="797" spans="38:38" ht="15.75" customHeight="1">
      <c r="AL797" s="1"/>
    </row>
    <row r="798" spans="38:38" ht="15.75" customHeight="1">
      <c r="AL798" s="1"/>
    </row>
    <row r="799" spans="38:38" ht="15.75" customHeight="1">
      <c r="AL799" s="1"/>
    </row>
    <row r="800" spans="38:38" ht="15.75" customHeight="1">
      <c r="AL800" s="1"/>
    </row>
    <row r="801" spans="38:38" ht="15.75" customHeight="1">
      <c r="AL801" s="1"/>
    </row>
    <row r="802" spans="38:38" ht="15.75" customHeight="1">
      <c r="AL802" s="1"/>
    </row>
    <row r="803" spans="38:38" ht="15.75" customHeight="1">
      <c r="AL803" s="1"/>
    </row>
    <row r="804" spans="38:38" ht="15.75" customHeight="1">
      <c r="AL804" s="1"/>
    </row>
    <row r="805" spans="38:38" ht="15.75" customHeight="1">
      <c r="AL805" s="1"/>
    </row>
    <row r="806" spans="38:38" ht="15.75" customHeight="1">
      <c r="AL806" s="1"/>
    </row>
    <row r="807" spans="38:38" ht="15.75" customHeight="1">
      <c r="AL807" s="1"/>
    </row>
    <row r="808" spans="38:38" ht="15.75" customHeight="1">
      <c r="AL808" s="1"/>
    </row>
    <row r="809" spans="38:38" ht="15.75" customHeight="1">
      <c r="AL809" s="1"/>
    </row>
    <row r="810" spans="38:38" ht="15.75" customHeight="1">
      <c r="AL810" s="1"/>
    </row>
    <row r="811" spans="38:38" ht="15.75" customHeight="1">
      <c r="AL811" s="1"/>
    </row>
    <row r="812" spans="38:38" ht="15.75" customHeight="1">
      <c r="AL812" s="1"/>
    </row>
    <row r="813" spans="38:38" ht="15.75" customHeight="1">
      <c r="AL813" s="1"/>
    </row>
    <row r="814" spans="38:38" ht="15.75" customHeight="1">
      <c r="AL814" s="1"/>
    </row>
    <row r="815" spans="38:38" ht="15.75" customHeight="1">
      <c r="AL815" s="1"/>
    </row>
    <row r="816" spans="38:38" ht="15.75" customHeight="1">
      <c r="AL816" s="1"/>
    </row>
    <row r="817" spans="38:38" ht="15.75" customHeight="1">
      <c r="AL817" s="1"/>
    </row>
    <row r="818" spans="38:38" ht="15.75" customHeight="1">
      <c r="AL818" s="1"/>
    </row>
    <row r="819" spans="38:38" ht="15.75" customHeight="1">
      <c r="AL819" s="1"/>
    </row>
    <row r="820" spans="38:38" ht="15.75" customHeight="1">
      <c r="AL820" s="1"/>
    </row>
    <row r="821" spans="38:38" ht="15.75" customHeight="1">
      <c r="AL821" s="1"/>
    </row>
    <row r="822" spans="38:38" ht="15.75" customHeight="1">
      <c r="AL822" s="1"/>
    </row>
    <row r="823" spans="38:38" ht="15.75" customHeight="1">
      <c r="AL823" s="1"/>
    </row>
    <row r="824" spans="38:38" ht="15.75" customHeight="1">
      <c r="AL824" s="1"/>
    </row>
    <row r="825" spans="38:38" ht="15.75" customHeight="1">
      <c r="AL825" s="1"/>
    </row>
    <row r="826" spans="38:38" ht="15.75" customHeight="1">
      <c r="AL826" s="1"/>
    </row>
    <row r="827" spans="38:38" ht="15.75" customHeight="1">
      <c r="AL827" s="1"/>
    </row>
    <row r="828" spans="38:38" ht="15.75" customHeight="1">
      <c r="AL828" s="1"/>
    </row>
    <row r="829" spans="38:38" ht="15.75" customHeight="1">
      <c r="AL829" s="1"/>
    </row>
    <row r="830" spans="38:38" ht="15.75" customHeight="1">
      <c r="AL830" s="1"/>
    </row>
    <row r="831" spans="38:38" ht="15.75" customHeight="1">
      <c r="AL831" s="1"/>
    </row>
    <row r="832" spans="38:38" ht="15.75" customHeight="1">
      <c r="AL832" s="1"/>
    </row>
    <row r="833" spans="38:38" ht="15.75" customHeight="1">
      <c r="AL833" s="1"/>
    </row>
    <row r="834" spans="38:38" ht="15.75" customHeight="1">
      <c r="AL834" s="1"/>
    </row>
    <row r="835" spans="38:38" ht="15.75" customHeight="1">
      <c r="AL835" s="1"/>
    </row>
    <row r="836" spans="38:38" ht="15.75" customHeight="1">
      <c r="AL836" s="1"/>
    </row>
    <row r="837" spans="38:38" ht="15.75" customHeight="1">
      <c r="AL837" s="1"/>
    </row>
    <row r="838" spans="38:38" ht="15.75" customHeight="1">
      <c r="AL838" s="1"/>
    </row>
    <row r="839" spans="38:38" ht="15.75" customHeight="1">
      <c r="AL839" s="1"/>
    </row>
    <row r="840" spans="38:38" ht="15.75" customHeight="1">
      <c r="AL840" s="1"/>
    </row>
    <row r="841" spans="38:38" ht="15.75" customHeight="1">
      <c r="AL841" s="1"/>
    </row>
    <row r="842" spans="38:38" ht="15.75" customHeight="1">
      <c r="AL842" s="1"/>
    </row>
    <row r="843" spans="38:38" ht="15.75" customHeight="1">
      <c r="AL843" s="1"/>
    </row>
    <row r="844" spans="38:38" ht="15.75" customHeight="1">
      <c r="AL844" s="1"/>
    </row>
    <row r="845" spans="38:38" ht="15.75" customHeight="1">
      <c r="AL845" s="1"/>
    </row>
    <row r="846" spans="38:38" ht="15.75" customHeight="1">
      <c r="AL846" s="1"/>
    </row>
    <row r="847" spans="38:38" ht="15.75" customHeight="1">
      <c r="AL847" s="1"/>
    </row>
    <row r="848" spans="38:38" ht="15.75" customHeight="1">
      <c r="AL848" s="1"/>
    </row>
    <row r="849" spans="38:38" ht="15.75" customHeight="1">
      <c r="AL849" s="1"/>
    </row>
    <row r="850" spans="38:38" ht="15.75" customHeight="1">
      <c r="AL850" s="1"/>
    </row>
    <row r="851" spans="38:38" ht="15.75" customHeight="1">
      <c r="AL851" s="1"/>
    </row>
    <row r="852" spans="38:38" ht="15.75" customHeight="1">
      <c r="AL852" s="1"/>
    </row>
    <row r="853" spans="38:38" ht="15.75" customHeight="1">
      <c r="AL853" s="1"/>
    </row>
    <row r="854" spans="38:38" ht="15.75" customHeight="1">
      <c r="AL854" s="1"/>
    </row>
    <row r="855" spans="38:38" ht="15.75" customHeight="1">
      <c r="AL855" s="1"/>
    </row>
    <row r="856" spans="38:38" ht="15.75" customHeight="1">
      <c r="AL856" s="1"/>
    </row>
    <row r="857" spans="38:38" ht="15.75" customHeight="1">
      <c r="AL857" s="1"/>
    </row>
    <row r="858" spans="38:38" ht="15.75" customHeight="1">
      <c r="AL858" s="1"/>
    </row>
    <row r="859" spans="38:38" ht="15.75" customHeight="1">
      <c r="AL859" s="1"/>
    </row>
    <row r="860" spans="38:38" ht="15.75" customHeight="1">
      <c r="AL860" s="1"/>
    </row>
    <row r="861" spans="38:38" ht="15.75" customHeight="1">
      <c r="AL861" s="1"/>
    </row>
    <row r="862" spans="38:38" ht="15.75" customHeight="1">
      <c r="AL862" s="1"/>
    </row>
    <row r="863" spans="38:38" ht="15.75" customHeight="1">
      <c r="AL863" s="1"/>
    </row>
    <row r="864" spans="38:38" ht="15.75" customHeight="1">
      <c r="AL864" s="1"/>
    </row>
    <row r="865" spans="38:38" ht="15.75" customHeight="1">
      <c r="AL865" s="1"/>
    </row>
    <row r="866" spans="38:38" ht="15.75" customHeight="1">
      <c r="AL866" s="1"/>
    </row>
    <row r="867" spans="38:38" ht="15.75" customHeight="1">
      <c r="AL867" s="1"/>
    </row>
    <row r="868" spans="38:38" ht="15.75" customHeight="1">
      <c r="AL868" s="1"/>
    </row>
    <row r="869" spans="38:38" ht="15.75" customHeight="1">
      <c r="AL869" s="1"/>
    </row>
    <row r="870" spans="38:38" ht="15.75" customHeight="1">
      <c r="AL870" s="1"/>
    </row>
    <row r="871" spans="38:38" ht="15.75" customHeight="1">
      <c r="AL871" s="1"/>
    </row>
    <row r="872" spans="38:38" ht="15.75" customHeight="1">
      <c r="AL872" s="1"/>
    </row>
    <row r="873" spans="38:38" ht="15.75" customHeight="1">
      <c r="AL873" s="1"/>
    </row>
    <row r="874" spans="38:38" ht="15.75" customHeight="1">
      <c r="AL874" s="1"/>
    </row>
    <row r="875" spans="38:38" ht="15.75" customHeight="1">
      <c r="AL875" s="1"/>
    </row>
    <row r="876" spans="38:38" ht="15.75" customHeight="1">
      <c r="AL876" s="1"/>
    </row>
    <row r="877" spans="38:38" ht="15.75" customHeight="1">
      <c r="AL877" s="1"/>
    </row>
    <row r="878" spans="38:38" ht="15.75" customHeight="1">
      <c r="AL878" s="1"/>
    </row>
    <row r="879" spans="38:38" ht="15.75" customHeight="1">
      <c r="AL879" s="1"/>
    </row>
    <row r="880" spans="38:38" ht="15.75" customHeight="1">
      <c r="AL880" s="1"/>
    </row>
    <row r="881" spans="38:38" ht="15.75" customHeight="1">
      <c r="AL881" s="1"/>
    </row>
    <row r="882" spans="38:38" ht="15.75" customHeight="1">
      <c r="AL882" s="1"/>
    </row>
    <row r="883" spans="38:38" ht="15.75" customHeight="1">
      <c r="AL883" s="1"/>
    </row>
    <row r="884" spans="38:38" ht="15.75" customHeight="1">
      <c r="AL884" s="1"/>
    </row>
    <row r="885" spans="38:38" ht="15.75" customHeight="1">
      <c r="AL885" s="1"/>
    </row>
    <row r="886" spans="38:38" ht="15.75" customHeight="1">
      <c r="AL886" s="1"/>
    </row>
    <row r="887" spans="38:38" ht="15.75" customHeight="1">
      <c r="AL887" s="1"/>
    </row>
    <row r="888" spans="38:38" ht="15.75" customHeight="1">
      <c r="AL888" s="1"/>
    </row>
    <row r="889" spans="38:38" ht="15.75" customHeight="1">
      <c r="AL889" s="1"/>
    </row>
    <row r="890" spans="38:38" ht="15.75" customHeight="1">
      <c r="AL890" s="1"/>
    </row>
    <row r="891" spans="38:38" ht="15.75" customHeight="1">
      <c r="AL891" s="1"/>
    </row>
    <row r="892" spans="38:38" ht="15.75" customHeight="1">
      <c r="AL892" s="1"/>
    </row>
    <row r="893" spans="38:38" ht="15.75" customHeight="1">
      <c r="AL893" s="1"/>
    </row>
    <row r="894" spans="38:38" ht="15.75" customHeight="1">
      <c r="AL894" s="1"/>
    </row>
    <row r="895" spans="38:38" ht="15.75" customHeight="1">
      <c r="AL895" s="1"/>
    </row>
    <row r="896" spans="38:38" ht="15.75" customHeight="1">
      <c r="AL896" s="1"/>
    </row>
    <row r="897" spans="38:38" ht="15.75" customHeight="1">
      <c r="AL897" s="1"/>
    </row>
    <row r="898" spans="38:38" ht="15.75" customHeight="1">
      <c r="AL898" s="1"/>
    </row>
    <row r="899" spans="38:38" ht="15.75" customHeight="1">
      <c r="AL899" s="1"/>
    </row>
    <row r="900" spans="38:38" ht="15.75" customHeight="1">
      <c r="AL900" s="1"/>
    </row>
    <row r="901" spans="38:38" ht="15.75" customHeight="1">
      <c r="AL901" s="1"/>
    </row>
    <row r="902" spans="38:38" ht="15.75" customHeight="1">
      <c r="AL902" s="1"/>
    </row>
    <row r="903" spans="38:38" ht="15.75" customHeight="1">
      <c r="AL903" s="1"/>
    </row>
    <row r="904" spans="38:38" ht="15.75" customHeight="1">
      <c r="AL904" s="1"/>
    </row>
    <row r="905" spans="38:38" ht="15.75" customHeight="1">
      <c r="AL905" s="1"/>
    </row>
    <row r="906" spans="38:38" ht="15.75" customHeight="1">
      <c r="AL906" s="1"/>
    </row>
    <row r="907" spans="38:38" ht="15.75" customHeight="1">
      <c r="AL907" s="1"/>
    </row>
    <row r="908" spans="38:38" ht="15.75" customHeight="1">
      <c r="AL908" s="1"/>
    </row>
    <row r="909" spans="38:38" ht="15.75" customHeight="1">
      <c r="AL909" s="1"/>
    </row>
    <row r="910" spans="38:38" ht="15.75" customHeight="1">
      <c r="AL910" s="1"/>
    </row>
    <row r="911" spans="38:38" ht="15.75" customHeight="1">
      <c r="AL911" s="1"/>
    </row>
    <row r="912" spans="38:38" ht="15.75" customHeight="1">
      <c r="AL912" s="1"/>
    </row>
    <row r="913" spans="38:38" ht="15.75" customHeight="1">
      <c r="AL913" s="1"/>
    </row>
    <row r="914" spans="38:38" ht="15.75" customHeight="1">
      <c r="AL914" s="1"/>
    </row>
    <row r="915" spans="38:38" ht="15.75" customHeight="1">
      <c r="AL915" s="1"/>
    </row>
    <row r="916" spans="38:38" ht="15.75" customHeight="1">
      <c r="AL916" s="1"/>
    </row>
    <row r="917" spans="38:38" ht="15.75" customHeight="1">
      <c r="AL917" s="1"/>
    </row>
    <row r="918" spans="38:38" ht="15.75" customHeight="1">
      <c r="AL918" s="1"/>
    </row>
    <row r="919" spans="38:38" ht="15.75" customHeight="1">
      <c r="AL919" s="1"/>
    </row>
    <row r="920" spans="38:38" ht="15.75" customHeight="1">
      <c r="AL920" s="1"/>
    </row>
    <row r="921" spans="38:38" ht="15.75" customHeight="1">
      <c r="AL921" s="1"/>
    </row>
    <row r="922" spans="38:38" ht="15.75" customHeight="1">
      <c r="AL922" s="1"/>
    </row>
    <row r="923" spans="38:38" ht="15.75" customHeight="1">
      <c r="AL923" s="1"/>
    </row>
    <row r="924" spans="38:38" ht="15.75" customHeight="1">
      <c r="AL924" s="1"/>
    </row>
    <row r="925" spans="38:38" ht="15.75" customHeight="1">
      <c r="AL925" s="1"/>
    </row>
    <row r="926" spans="38:38" ht="15.75" customHeight="1">
      <c r="AL926" s="1"/>
    </row>
    <row r="927" spans="38:38" ht="15.75" customHeight="1">
      <c r="AL927" s="1"/>
    </row>
    <row r="928" spans="38:38" ht="15.75" customHeight="1">
      <c r="AL928" s="1"/>
    </row>
    <row r="929" spans="38:38" ht="15.75" customHeight="1">
      <c r="AL929" s="1"/>
    </row>
    <row r="930" spans="38:38" ht="15.75" customHeight="1">
      <c r="AL930" s="1"/>
    </row>
    <row r="931" spans="38:38" ht="15.75" customHeight="1">
      <c r="AL931" s="1"/>
    </row>
    <row r="932" spans="38:38" ht="15.75" customHeight="1">
      <c r="AL932" s="1"/>
    </row>
    <row r="933" spans="38:38" ht="15.75" customHeight="1">
      <c r="AL933" s="1"/>
    </row>
    <row r="934" spans="38:38" ht="15.75" customHeight="1">
      <c r="AL934" s="1"/>
    </row>
    <row r="935" spans="38:38" ht="15.75" customHeight="1">
      <c r="AL935" s="1"/>
    </row>
    <row r="936" spans="38:38" ht="15.75" customHeight="1">
      <c r="AL936" s="1"/>
    </row>
    <row r="937" spans="38:38" ht="15.75" customHeight="1">
      <c r="AL937" s="1"/>
    </row>
    <row r="938" spans="38:38" ht="15.75" customHeight="1">
      <c r="AL938" s="1"/>
    </row>
    <row r="939" spans="38:38" ht="15.75" customHeight="1">
      <c r="AL939" s="1"/>
    </row>
    <row r="940" spans="38:38" ht="15.75" customHeight="1">
      <c r="AL940" s="1"/>
    </row>
    <row r="941" spans="38:38" ht="15.75" customHeight="1">
      <c r="AL941" s="1"/>
    </row>
    <row r="942" spans="38:38" ht="15.75" customHeight="1">
      <c r="AL942" s="1"/>
    </row>
    <row r="943" spans="38:38" ht="15.75" customHeight="1">
      <c r="AL943" s="1"/>
    </row>
    <row r="944" spans="38:38" ht="15.75" customHeight="1">
      <c r="AL944" s="1"/>
    </row>
    <row r="945" spans="38:38" ht="15.75" customHeight="1">
      <c r="AL945" s="1"/>
    </row>
    <row r="946" spans="38:38" ht="15.75" customHeight="1">
      <c r="AL946" s="1"/>
    </row>
    <row r="947" spans="38:38" ht="15.75" customHeight="1">
      <c r="AL947" s="1"/>
    </row>
    <row r="948" spans="38:38" ht="15.75" customHeight="1">
      <c r="AL948" s="1"/>
    </row>
    <row r="949" spans="38:38" ht="15.75" customHeight="1">
      <c r="AL949" s="1"/>
    </row>
    <row r="950" spans="38:38" ht="15.75" customHeight="1">
      <c r="AL950" s="1"/>
    </row>
    <row r="951" spans="38:38" ht="15.75" customHeight="1">
      <c r="AL951" s="1"/>
    </row>
    <row r="952" spans="38:38" ht="15.75" customHeight="1">
      <c r="AL952" s="1"/>
    </row>
    <row r="953" spans="38:38" ht="15.75" customHeight="1">
      <c r="AL953" s="1"/>
    </row>
    <row r="954" spans="38:38" ht="15.75" customHeight="1">
      <c r="AL954" s="1"/>
    </row>
    <row r="955" spans="38:38" ht="15.75" customHeight="1">
      <c r="AL955" s="1"/>
    </row>
    <row r="956" spans="38:38" ht="15.75" customHeight="1">
      <c r="AL956" s="1"/>
    </row>
    <row r="957" spans="38:38" ht="15.75" customHeight="1">
      <c r="AL957" s="1"/>
    </row>
    <row r="958" spans="38:38" ht="15.75" customHeight="1">
      <c r="AL958" s="1"/>
    </row>
    <row r="959" spans="38:38" ht="15.75" customHeight="1">
      <c r="AL959" s="1"/>
    </row>
    <row r="960" spans="38:38" ht="15.75" customHeight="1">
      <c r="AL960" s="1"/>
    </row>
    <row r="961" spans="38:38" ht="15.75" customHeight="1">
      <c r="AL961" s="1"/>
    </row>
    <row r="962" spans="38:38" ht="15.75" customHeight="1">
      <c r="AL962" s="1"/>
    </row>
    <row r="963" spans="38:38" ht="15.75" customHeight="1">
      <c r="AL963" s="1"/>
    </row>
    <row r="964" spans="38:38" ht="15.75" customHeight="1">
      <c r="AL964" s="1"/>
    </row>
    <row r="965" spans="38:38" ht="15.75" customHeight="1">
      <c r="AL965" s="1"/>
    </row>
    <row r="966" spans="38:38" ht="15.75" customHeight="1">
      <c r="AL966" s="1"/>
    </row>
    <row r="967" spans="38:38" ht="15.75" customHeight="1">
      <c r="AL967" s="1"/>
    </row>
    <row r="968" spans="38:38" ht="15.75" customHeight="1">
      <c r="AL968" s="1"/>
    </row>
    <row r="969" spans="38:38" ht="15.75" customHeight="1">
      <c r="AL969" s="1"/>
    </row>
    <row r="970" spans="38:38" ht="15.75" customHeight="1">
      <c r="AL970" s="1"/>
    </row>
    <row r="971" spans="38:38" ht="15.75" customHeight="1">
      <c r="AL971" s="1"/>
    </row>
    <row r="972" spans="38:38" ht="15.75" customHeight="1">
      <c r="AL972" s="1"/>
    </row>
    <row r="973" spans="38:38" ht="15.75" customHeight="1">
      <c r="AL973" s="1"/>
    </row>
    <row r="974" spans="38:38" ht="15.75" customHeight="1">
      <c r="AL974" s="1"/>
    </row>
    <row r="975" spans="38:38" ht="15.75" customHeight="1">
      <c r="AL975" s="1"/>
    </row>
    <row r="976" spans="38:38" ht="15.75" customHeight="1">
      <c r="AL976" s="1"/>
    </row>
    <row r="977" spans="38:38" ht="15.75" customHeight="1">
      <c r="AL977" s="1"/>
    </row>
    <row r="978" spans="38:38" ht="15.75" customHeight="1">
      <c r="AL978" s="1"/>
    </row>
    <row r="979" spans="38:38" ht="15.75" customHeight="1">
      <c r="AL979" s="1"/>
    </row>
    <row r="980" spans="38:38" ht="15.75" customHeight="1">
      <c r="AL980" s="1"/>
    </row>
    <row r="981" spans="38:38" ht="15.75" customHeight="1">
      <c r="AL981" s="1"/>
    </row>
    <row r="982" spans="38:38" ht="15.75" customHeight="1">
      <c r="AL982" s="1"/>
    </row>
    <row r="983" spans="38:38" ht="15.75" customHeight="1">
      <c r="AL983" s="1"/>
    </row>
    <row r="984" spans="38:38" ht="15.75" customHeight="1">
      <c r="AL984" s="1"/>
    </row>
    <row r="985" spans="38:38" ht="15.75" customHeight="1">
      <c r="AL985" s="1"/>
    </row>
    <row r="986" spans="38:38" ht="15.75" customHeight="1">
      <c r="AL986" s="1"/>
    </row>
    <row r="987" spans="38:38" ht="15.75" customHeight="1">
      <c r="AL987" s="1"/>
    </row>
    <row r="988" spans="38:38" ht="15.75" customHeight="1">
      <c r="AL988" s="1"/>
    </row>
    <row r="989" spans="38:38" ht="15.75" customHeight="1">
      <c r="AL989" s="1"/>
    </row>
    <row r="990" spans="38:38" ht="15.75" customHeight="1">
      <c r="AL990" s="1"/>
    </row>
    <row r="991" spans="38:38" ht="15.75" customHeight="1">
      <c r="AL991" s="1"/>
    </row>
    <row r="992" spans="38:38" ht="15.75" customHeight="1">
      <c r="AL992" s="1"/>
    </row>
    <row r="993" spans="38:38" ht="15.75" customHeight="1">
      <c r="AL993" s="1"/>
    </row>
    <row r="994" spans="38:38" ht="15.75" customHeight="1">
      <c r="AL994" s="1"/>
    </row>
    <row r="995" spans="38:38" ht="15.75" customHeight="1">
      <c r="AL995" s="1"/>
    </row>
    <row r="996" spans="38:38" ht="15.75" customHeight="1">
      <c r="AL996" s="1"/>
    </row>
    <row r="997" spans="38:38" ht="15.75" customHeight="1">
      <c r="AL997" s="1"/>
    </row>
    <row r="998" spans="38:38" ht="15.75" customHeight="1">
      <c r="AL998" s="1"/>
    </row>
    <row r="999" spans="38:38" ht="15.75" customHeight="1">
      <c r="AL999" s="1"/>
    </row>
    <row r="1000" spans="38:38" ht="15.75" customHeight="1">
      <c r="AL1000" s="1"/>
    </row>
  </sheetData>
  <mergeCells count="5">
    <mergeCell ref="R1:T1"/>
    <mergeCell ref="A7:A8"/>
    <mergeCell ref="B7:B8"/>
    <mergeCell ref="AM7:AN7"/>
    <mergeCell ref="AO7:AP7"/>
  </mergeCells>
  <conditionalFormatting sqref="A9:AN39">
    <cfRule type="expression" dxfId="14" priority="3">
      <formula>WEEKDAY($A9,2)&gt;5</formula>
    </cfRule>
  </conditionalFormatting>
  <conditionalFormatting sqref="A9:AN39">
    <cfRule type="expression" dxfId="13" priority="4">
      <formula>COUNTIF($A$51:$A$60,$A9)&gt;0</formula>
    </cfRule>
  </conditionalFormatting>
  <conditionalFormatting sqref="Y9:Y39">
    <cfRule type="expression" dxfId="12" priority="5">
      <formula>WEEKDAY($A9,1)=2</formula>
    </cfRule>
  </conditionalFormatting>
  <conditionalFormatting sqref="AO9:AP39">
    <cfRule type="expression" dxfId="11" priority="1">
      <formula>WEEKDAY($A9,2)&gt;5</formula>
    </cfRule>
  </conditionalFormatting>
  <conditionalFormatting sqref="AO9:AP39">
    <cfRule type="expression" dxfId="10" priority="2">
      <formula>COUNTIF($A$51:$A$60,$A9)&gt;0</formula>
    </cfRule>
  </conditionalFormatting>
  <printOptions horizontalCentered="1" verticalCentered="1"/>
  <pageMargins left="0" right="0" top="0" bottom="0" header="0" footer="0"/>
  <pageSetup paperSize="9" scale="3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[1]REF!#REF!</xm:f>
          </x14:formula1>
          <xm:sqref>C1 AN9:AN39 AP9:AP39</xm:sqref>
        </x14:dataValidation>
        <x14:dataValidation type="list" allowBlank="1">
          <x14:formula1>
            <xm:f>[1]REF!#REF!</xm:f>
          </x14:formula1>
          <xm:sqref>C9:C39 I8:J8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BC1000"/>
  <sheetViews>
    <sheetView topLeftCell="AS1" workbookViewId="0">
      <pane ySplit="8" topLeftCell="A9" activePane="bottomLeft" state="frozen"/>
      <selection pane="bottomLeft" activeCell="AZ6" sqref="AZ6"/>
    </sheetView>
  </sheetViews>
  <sheetFormatPr baseColWidth="10" defaultColWidth="12.625" defaultRowHeight="15" customHeight="1"/>
  <cols>
    <col min="1" max="1" width="22.875" style="159" customWidth="1"/>
    <col min="2" max="2" width="8.5" style="159" customWidth="1"/>
    <col min="3" max="3" width="18" style="159" customWidth="1"/>
    <col min="4" max="6" width="8.625" style="159" customWidth="1"/>
    <col min="7" max="7" width="6.5" style="159" customWidth="1"/>
    <col min="8" max="8" width="9.875" style="159" customWidth="1"/>
    <col min="9" max="18" width="9.375" style="159" customWidth="1"/>
    <col min="19" max="51" width="12.625" style="159"/>
    <col min="52" max="52" width="12.625" style="157"/>
    <col min="53" max="53" width="30" style="157" customWidth="1"/>
    <col min="54" max="54" width="12.625" style="156"/>
    <col min="55" max="55" width="12.625" style="157"/>
    <col min="56" max="16384" width="12.625" style="159"/>
  </cols>
  <sheetData>
    <row r="1" spans="1:55" ht="15.75">
      <c r="A1" s="3" t="s">
        <v>143</v>
      </c>
      <c r="B1" s="4" t="s">
        <v>0</v>
      </c>
      <c r="C1" s="50">
        <v>43952</v>
      </c>
      <c r="D1" s="75"/>
      <c r="E1" s="75"/>
      <c r="F1" s="75"/>
      <c r="H1" s="74" t="s">
        <v>6</v>
      </c>
      <c r="I1" s="169"/>
      <c r="J1" s="170"/>
      <c r="K1" s="170"/>
      <c r="L1" s="75"/>
      <c r="M1" s="76" t="s">
        <v>14</v>
      </c>
      <c r="N1" s="75"/>
      <c r="O1" s="75"/>
      <c r="P1" s="75"/>
      <c r="Q1" s="75"/>
      <c r="R1" s="75"/>
    </row>
    <row r="2" spans="1:55">
      <c r="A2" s="3"/>
      <c r="B2" s="4"/>
      <c r="C2" s="3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</row>
    <row r="3" spans="1:55">
      <c r="A3" s="7" t="s">
        <v>152</v>
      </c>
      <c r="B3" s="44">
        <f>IFERROR(VLOOKUP(B4,'Liste des onglets'!$E$2:$G$59,2,FALSE),"")</f>
        <v>2000003</v>
      </c>
      <c r="C3" s="75"/>
      <c r="D3" s="75"/>
      <c r="E3" s="75"/>
      <c r="F3" s="75"/>
      <c r="K3" s="75"/>
      <c r="L3" s="75"/>
      <c r="M3" s="75"/>
      <c r="N3" s="75"/>
      <c r="O3" s="75"/>
      <c r="P3" s="75"/>
      <c r="Q3" s="75"/>
      <c r="R3" s="75"/>
    </row>
    <row r="4" spans="1:55" ht="15.75">
      <c r="A4" s="3" t="s">
        <v>153</v>
      </c>
      <c r="B4" s="45" t="s">
        <v>108</v>
      </c>
      <c r="C4" s="75"/>
      <c r="D4" s="75"/>
      <c r="E4" s="75"/>
      <c r="F4" s="75"/>
      <c r="G4" s="77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</row>
    <row r="5" spans="1:55">
      <c r="A5" s="77"/>
      <c r="B5" s="75"/>
      <c r="C5" s="75"/>
      <c r="D5" s="75"/>
      <c r="E5" s="75"/>
      <c r="F5" s="75"/>
      <c r="H5" s="75"/>
      <c r="I5" s="75"/>
      <c r="J5" s="77"/>
      <c r="K5" s="75"/>
      <c r="L5" s="75"/>
      <c r="M5" s="75"/>
      <c r="N5" s="75"/>
      <c r="O5" s="75"/>
      <c r="P5" s="75"/>
      <c r="Q5" s="75"/>
      <c r="R5" s="75"/>
    </row>
    <row r="6" spans="1:55" ht="28.5" customHeight="1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</row>
    <row r="7" spans="1:55" ht="15" customHeight="1">
      <c r="D7" s="10" t="s">
        <v>149</v>
      </c>
      <c r="E7" s="10" t="s">
        <v>119</v>
      </c>
      <c r="F7" s="10" t="s">
        <v>120</v>
      </c>
      <c r="G7" s="167" t="s">
        <v>49</v>
      </c>
      <c r="H7" s="168"/>
      <c r="I7" s="167" t="s">
        <v>49</v>
      </c>
      <c r="J7" s="168"/>
      <c r="K7" s="75"/>
      <c r="L7" s="75"/>
      <c r="M7" s="75"/>
      <c r="N7" s="75"/>
      <c r="O7" s="75"/>
      <c r="P7" s="75"/>
      <c r="Q7" s="75"/>
      <c r="R7" s="75"/>
    </row>
    <row r="8" spans="1:55" ht="60.75" customHeight="1">
      <c r="A8" s="109" t="s">
        <v>26</v>
      </c>
      <c r="B8" s="110" t="s">
        <v>155</v>
      </c>
      <c r="C8" s="79" t="s">
        <v>32</v>
      </c>
      <c r="D8" s="111" t="s">
        <v>9</v>
      </c>
      <c r="E8" s="111" t="s">
        <v>12</v>
      </c>
      <c r="F8" s="111" t="s">
        <v>13</v>
      </c>
      <c r="G8" s="79" t="s">
        <v>156</v>
      </c>
      <c r="H8" s="80" t="s">
        <v>51</v>
      </c>
      <c r="I8" s="79" t="s">
        <v>156</v>
      </c>
      <c r="J8" s="80" t="s">
        <v>51</v>
      </c>
      <c r="K8" s="75"/>
      <c r="L8" s="75"/>
      <c r="M8" s="75"/>
      <c r="N8" s="75"/>
      <c r="O8" s="75"/>
      <c r="P8" s="75"/>
      <c r="Q8" s="75"/>
      <c r="R8" s="75"/>
      <c r="AZ8" s="52" t="s">
        <v>500</v>
      </c>
    </row>
    <row r="9" spans="1:55">
      <c r="A9" s="81">
        <f>C1</f>
        <v>43952</v>
      </c>
      <c r="B9" s="82">
        <v>0</v>
      </c>
      <c r="C9" s="82" t="s">
        <v>37</v>
      </c>
      <c r="D9" s="83">
        <f t="shared" ref="D9:D39" si="0">IF(B9&gt;0,IF(OR(C9="jour",C9="matin"),1,0),0)</f>
        <v>0</v>
      </c>
      <c r="E9" s="84"/>
      <c r="F9" s="83"/>
      <c r="G9" s="84"/>
      <c r="H9" s="84"/>
      <c r="I9" s="84"/>
      <c r="J9" s="84"/>
      <c r="K9" s="75"/>
      <c r="L9" s="75"/>
      <c r="M9" s="75"/>
      <c r="N9" s="75"/>
      <c r="O9" s="75"/>
      <c r="P9" s="75"/>
      <c r="Q9" s="75"/>
      <c r="R9" s="75"/>
      <c r="AZ9" s="155">
        <f>$B$3</f>
        <v>2000003</v>
      </c>
      <c r="BA9" s="155" t="str">
        <f>$B$4</f>
        <v>LAFET GILLE</v>
      </c>
      <c r="BB9" s="154" t="str">
        <f>D$7</f>
        <v>BTICK</v>
      </c>
      <c r="BC9" s="153">
        <f ca="1">IFERROR(HLOOKUP(BB9,INDIRECT("'"&amp;$BA9&amp;"'!K7:AK40"),34,0),0)</f>
        <v>0</v>
      </c>
    </row>
    <row r="10" spans="1:55">
      <c r="A10" s="81">
        <f t="shared" ref="A10:A36" si="1">A9+1</f>
        <v>43953</v>
      </c>
      <c r="B10" s="82">
        <v>1</v>
      </c>
      <c r="C10" s="82" t="s">
        <v>23</v>
      </c>
      <c r="D10" s="83">
        <f t="shared" si="0"/>
        <v>1</v>
      </c>
      <c r="E10" s="84"/>
      <c r="F10" s="83"/>
      <c r="G10" s="84"/>
      <c r="H10" s="84"/>
      <c r="I10" s="84"/>
      <c r="J10" s="84"/>
      <c r="K10" s="75"/>
      <c r="L10" s="75"/>
      <c r="M10" s="75"/>
      <c r="N10" s="75"/>
      <c r="O10" s="75"/>
      <c r="P10" s="75"/>
      <c r="Q10" s="75"/>
      <c r="R10" s="75"/>
      <c r="AZ10" s="155">
        <f t="shared" ref="AZ10:AZ11" si="2">$B$3</f>
        <v>2000003</v>
      </c>
      <c r="BA10" s="155" t="str">
        <f t="shared" ref="BA10:BA11" si="3">$B$4</f>
        <v>LAFET GILLE</v>
      </c>
      <c r="BB10" s="154" t="str">
        <f>E$7</f>
        <v>BU494</v>
      </c>
      <c r="BC10" s="153">
        <f t="shared" ref="BC10:BC11" ca="1" si="4">IFERROR(HLOOKUP(BB10,INDIRECT("'"&amp;$BA10&amp;"'!K7:AK40"),34,0),0)</f>
        <v>0</v>
      </c>
    </row>
    <row r="11" spans="1:55">
      <c r="A11" s="81">
        <f t="shared" si="1"/>
        <v>43954</v>
      </c>
      <c r="B11" s="82">
        <v>1</v>
      </c>
      <c r="C11" s="82" t="s">
        <v>23</v>
      </c>
      <c r="D11" s="83">
        <f t="shared" si="0"/>
        <v>1</v>
      </c>
      <c r="E11" s="84"/>
      <c r="F11" s="83"/>
      <c r="G11" s="84"/>
      <c r="H11" s="85"/>
      <c r="I11" s="84"/>
      <c r="J11" s="85"/>
      <c r="K11" s="75"/>
      <c r="L11" s="75"/>
      <c r="M11" s="75"/>
      <c r="N11" s="75"/>
      <c r="O11" s="75"/>
      <c r="P11" s="75"/>
      <c r="Q11" s="75"/>
      <c r="R11" s="75"/>
      <c r="AZ11" s="155">
        <f t="shared" si="2"/>
        <v>2000003</v>
      </c>
      <c r="BA11" s="155" t="str">
        <f t="shared" si="3"/>
        <v>LAFET GILLE</v>
      </c>
      <c r="BB11" s="154" t="str">
        <f>F$7</f>
        <v>BU493</v>
      </c>
      <c r="BC11" s="153">
        <f t="shared" ca="1" si="4"/>
        <v>0</v>
      </c>
    </row>
    <row r="12" spans="1:55">
      <c r="A12" s="81">
        <f t="shared" si="1"/>
        <v>43955</v>
      </c>
      <c r="B12" s="82">
        <v>1</v>
      </c>
      <c r="C12" s="82" t="s">
        <v>23</v>
      </c>
      <c r="D12" s="83">
        <f t="shared" si="0"/>
        <v>1</v>
      </c>
      <c r="E12" s="84"/>
      <c r="F12" s="83"/>
      <c r="G12" s="84"/>
      <c r="H12" s="84"/>
      <c r="I12" s="84"/>
      <c r="J12" s="84"/>
      <c r="K12" s="75"/>
      <c r="L12" s="75"/>
      <c r="M12" s="75"/>
      <c r="N12" s="75"/>
      <c r="O12" s="75"/>
      <c r="P12" s="75"/>
      <c r="Q12" s="75"/>
      <c r="R12" s="75"/>
      <c r="AZ12" s="159"/>
      <c r="BA12" s="159"/>
      <c r="BB12" s="159"/>
      <c r="BC12" s="159"/>
    </row>
    <row r="13" spans="1:55">
      <c r="A13" s="81">
        <f t="shared" si="1"/>
        <v>43956</v>
      </c>
      <c r="B13" s="82">
        <v>1</v>
      </c>
      <c r="C13" s="82" t="s">
        <v>23</v>
      </c>
      <c r="D13" s="83">
        <f t="shared" si="0"/>
        <v>1</v>
      </c>
      <c r="E13" s="84"/>
      <c r="F13" s="83"/>
      <c r="G13" s="84"/>
      <c r="H13" s="84"/>
      <c r="I13" s="84"/>
      <c r="J13" s="84"/>
      <c r="K13" s="75"/>
      <c r="L13" s="75"/>
      <c r="M13" s="75"/>
      <c r="N13" s="75"/>
      <c r="O13" s="75"/>
      <c r="P13" s="75"/>
      <c r="Q13" s="75"/>
      <c r="R13" s="75"/>
      <c r="AZ13" s="159"/>
      <c r="BA13" s="159"/>
      <c r="BB13" s="159"/>
      <c r="BC13" s="159"/>
    </row>
    <row r="14" spans="1:55">
      <c r="A14" s="81">
        <f t="shared" si="1"/>
        <v>43957</v>
      </c>
      <c r="B14" s="82">
        <v>1</v>
      </c>
      <c r="C14" s="82" t="s">
        <v>23</v>
      </c>
      <c r="D14" s="83">
        <f t="shared" si="0"/>
        <v>1</v>
      </c>
      <c r="E14" s="84"/>
      <c r="F14" s="83"/>
      <c r="G14" s="84"/>
      <c r="H14" s="84"/>
      <c r="I14" s="84"/>
      <c r="J14" s="84"/>
      <c r="K14" s="75"/>
      <c r="L14" s="75"/>
      <c r="M14" s="75"/>
      <c r="N14" s="75"/>
      <c r="O14" s="75"/>
      <c r="P14" s="75"/>
      <c r="Q14" s="75"/>
      <c r="R14" s="75"/>
      <c r="AZ14" s="159"/>
      <c r="BA14" s="159"/>
      <c r="BB14" s="159"/>
      <c r="BC14" s="159"/>
    </row>
    <row r="15" spans="1:55">
      <c r="A15" s="81">
        <f t="shared" si="1"/>
        <v>43958</v>
      </c>
      <c r="B15" s="82">
        <v>0</v>
      </c>
      <c r="C15" s="82" t="s">
        <v>37</v>
      </c>
      <c r="D15" s="83">
        <f t="shared" si="0"/>
        <v>0</v>
      </c>
      <c r="E15" s="84"/>
      <c r="F15" s="83"/>
      <c r="G15" s="84"/>
      <c r="H15" s="84"/>
      <c r="I15" s="84"/>
      <c r="J15" s="84"/>
      <c r="K15" s="75"/>
      <c r="L15" s="75"/>
      <c r="M15" s="75"/>
      <c r="N15" s="75"/>
      <c r="O15" s="75"/>
      <c r="P15" s="75"/>
      <c r="Q15" s="75"/>
      <c r="R15" s="75"/>
      <c r="AZ15" s="159"/>
      <c r="BA15" s="159"/>
      <c r="BB15" s="159"/>
      <c r="BC15" s="159"/>
    </row>
    <row r="16" spans="1:55">
      <c r="A16" s="81">
        <f t="shared" si="1"/>
        <v>43959</v>
      </c>
      <c r="B16" s="82">
        <v>0</v>
      </c>
      <c r="C16" s="82" t="s">
        <v>37</v>
      </c>
      <c r="D16" s="83">
        <f t="shared" si="0"/>
        <v>0</v>
      </c>
      <c r="E16" s="84"/>
      <c r="F16" s="83"/>
      <c r="G16" s="84"/>
      <c r="H16" s="84"/>
      <c r="I16" s="84"/>
      <c r="J16" s="84"/>
      <c r="K16" s="75"/>
      <c r="L16" s="75"/>
      <c r="M16" s="75"/>
      <c r="N16" s="75"/>
      <c r="O16" s="75"/>
      <c r="P16" s="75"/>
      <c r="Q16" s="75"/>
      <c r="R16" s="75"/>
      <c r="AZ16" s="159"/>
      <c r="BA16" s="159"/>
      <c r="BB16" s="159"/>
      <c r="BC16" s="159"/>
    </row>
    <row r="17" spans="1:55">
      <c r="A17" s="81">
        <f t="shared" si="1"/>
        <v>43960</v>
      </c>
      <c r="B17" s="82">
        <v>1</v>
      </c>
      <c r="C17" s="82" t="s">
        <v>23</v>
      </c>
      <c r="D17" s="83">
        <f t="shared" si="0"/>
        <v>1</v>
      </c>
      <c r="E17" s="84"/>
      <c r="F17" s="83"/>
      <c r="G17" s="84"/>
      <c r="H17" s="84"/>
      <c r="I17" s="84"/>
      <c r="J17" s="84"/>
      <c r="K17" s="75"/>
      <c r="L17" s="75"/>
      <c r="M17" s="75"/>
      <c r="N17" s="75"/>
      <c r="O17" s="75"/>
      <c r="P17" s="75"/>
      <c r="Q17" s="75"/>
      <c r="R17" s="75"/>
      <c r="AZ17" s="159"/>
      <c r="BA17" s="159"/>
      <c r="BB17" s="159"/>
      <c r="BC17" s="159"/>
    </row>
    <row r="18" spans="1:55">
      <c r="A18" s="81">
        <f t="shared" si="1"/>
        <v>43961</v>
      </c>
      <c r="B18" s="82">
        <v>1</v>
      </c>
      <c r="C18" s="82" t="s">
        <v>23</v>
      </c>
      <c r="D18" s="83">
        <f t="shared" si="0"/>
        <v>1</v>
      </c>
      <c r="E18" s="84"/>
      <c r="F18" s="83"/>
      <c r="G18" s="84"/>
      <c r="H18" s="84"/>
      <c r="I18" s="84"/>
      <c r="J18" s="84"/>
      <c r="K18" s="75"/>
      <c r="L18" s="75"/>
      <c r="M18" s="75"/>
      <c r="N18" s="75"/>
      <c r="O18" s="75"/>
      <c r="P18" s="75"/>
      <c r="Q18" s="75"/>
      <c r="R18" s="75"/>
      <c r="AZ18" s="159"/>
      <c r="BA18" s="159"/>
      <c r="BB18" s="159"/>
      <c r="BC18" s="159"/>
    </row>
    <row r="19" spans="1:55">
      <c r="A19" s="81">
        <f t="shared" si="1"/>
        <v>43962</v>
      </c>
      <c r="B19" s="82">
        <v>1</v>
      </c>
      <c r="C19" s="82" t="s">
        <v>23</v>
      </c>
      <c r="D19" s="83">
        <f t="shared" si="0"/>
        <v>1</v>
      </c>
      <c r="E19" s="84"/>
      <c r="F19" s="83"/>
      <c r="G19" s="84"/>
      <c r="H19" s="84"/>
      <c r="I19" s="84"/>
      <c r="J19" s="84"/>
      <c r="K19" s="75"/>
      <c r="L19" s="75"/>
      <c r="M19" s="75"/>
      <c r="N19" s="75"/>
      <c r="O19" s="75"/>
      <c r="P19" s="75"/>
      <c r="Q19" s="75"/>
      <c r="R19" s="75"/>
      <c r="AZ19" s="159"/>
      <c r="BA19" s="159"/>
      <c r="BB19" s="159"/>
      <c r="BC19" s="159"/>
    </row>
    <row r="20" spans="1:55">
      <c r="A20" s="81">
        <f t="shared" si="1"/>
        <v>43963</v>
      </c>
      <c r="B20" s="82">
        <v>1</v>
      </c>
      <c r="C20" s="82" t="s">
        <v>23</v>
      </c>
      <c r="D20" s="83">
        <f t="shared" si="0"/>
        <v>1</v>
      </c>
      <c r="E20" s="84"/>
      <c r="F20" s="86"/>
      <c r="G20" s="84"/>
      <c r="H20" s="84"/>
      <c r="I20" s="84"/>
      <c r="J20" s="84"/>
      <c r="K20" s="75"/>
      <c r="L20" s="75"/>
      <c r="M20" s="75"/>
      <c r="N20" s="75"/>
      <c r="O20" s="75"/>
      <c r="P20" s="75"/>
      <c r="Q20" s="75"/>
      <c r="R20" s="75"/>
      <c r="AZ20" s="159"/>
      <c r="BA20" s="159"/>
      <c r="BB20" s="159"/>
      <c r="BC20" s="159"/>
    </row>
    <row r="21" spans="1:55" ht="15.75" customHeight="1">
      <c r="A21" s="81">
        <f t="shared" si="1"/>
        <v>43964</v>
      </c>
      <c r="B21" s="82">
        <v>1</v>
      </c>
      <c r="C21" s="82" t="s">
        <v>23</v>
      </c>
      <c r="D21" s="83">
        <f t="shared" si="0"/>
        <v>1</v>
      </c>
      <c r="E21" s="84"/>
      <c r="F21" s="83"/>
      <c r="G21" s="84"/>
      <c r="H21" s="84"/>
      <c r="I21" s="84"/>
      <c r="J21" s="84"/>
      <c r="K21" s="75"/>
      <c r="L21" s="75"/>
      <c r="M21" s="75"/>
      <c r="N21" s="75"/>
      <c r="O21" s="75"/>
      <c r="P21" s="75"/>
      <c r="Q21" s="75"/>
      <c r="R21" s="75"/>
      <c r="AZ21" s="159"/>
      <c r="BA21" s="159"/>
      <c r="BB21" s="159"/>
      <c r="BC21" s="159"/>
    </row>
    <row r="22" spans="1:55" ht="15.75" customHeight="1">
      <c r="A22" s="81">
        <f t="shared" si="1"/>
        <v>43965</v>
      </c>
      <c r="B22" s="82">
        <v>0</v>
      </c>
      <c r="C22" s="82" t="s">
        <v>37</v>
      </c>
      <c r="D22" s="83">
        <f t="shared" si="0"/>
        <v>0</v>
      </c>
      <c r="E22" s="84"/>
      <c r="F22" s="83"/>
      <c r="G22" s="84"/>
      <c r="H22" s="84"/>
      <c r="I22" s="84"/>
      <c r="J22" s="84"/>
      <c r="K22" s="75"/>
      <c r="L22" s="75"/>
      <c r="M22" s="75"/>
      <c r="N22" s="75"/>
      <c r="O22" s="75"/>
      <c r="P22" s="75"/>
      <c r="Q22" s="75"/>
      <c r="R22" s="75"/>
      <c r="AZ22" s="159"/>
      <c r="BA22" s="159"/>
      <c r="BB22" s="159"/>
      <c r="BC22" s="159"/>
    </row>
    <row r="23" spans="1:55" ht="15.75" customHeight="1">
      <c r="A23" s="81">
        <f t="shared" si="1"/>
        <v>43966</v>
      </c>
      <c r="B23" s="82">
        <v>0</v>
      </c>
      <c r="C23" s="82" t="s">
        <v>37</v>
      </c>
      <c r="D23" s="83">
        <f t="shared" si="0"/>
        <v>0</v>
      </c>
      <c r="E23" s="84"/>
      <c r="F23" s="83"/>
      <c r="G23" s="84"/>
      <c r="H23" s="84"/>
      <c r="I23" s="84"/>
      <c r="J23" s="84"/>
      <c r="K23" s="75"/>
      <c r="L23" s="75"/>
      <c r="M23" s="75"/>
      <c r="N23" s="75"/>
      <c r="O23" s="75"/>
      <c r="P23" s="75"/>
      <c r="Q23" s="75"/>
      <c r="R23" s="75"/>
      <c r="AZ23" s="159"/>
      <c r="BA23" s="159"/>
      <c r="BB23" s="159"/>
      <c r="BC23" s="159"/>
    </row>
    <row r="24" spans="1:55" ht="15.75" customHeight="1">
      <c r="A24" s="81">
        <f t="shared" si="1"/>
        <v>43967</v>
      </c>
      <c r="B24" s="82">
        <v>1</v>
      </c>
      <c r="C24" s="82" t="s">
        <v>23</v>
      </c>
      <c r="D24" s="83">
        <f t="shared" si="0"/>
        <v>1</v>
      </c>
      <c r="E24" s="84"/>
      <c r="F24" s="83"/>
      <c r="G24" s="85"/>
      <c r="H24" s="84"/>
      <c r="I24" s="85"/>
      <c r="J24" s="84"/>
      <c r="K24" s="75"/>
      <c r="L24" s="75"/>
      <c r="M24" s="75"/>
      <c r="N24" s="75"/>
      <c r="O24" s="75"/>
      <c r="P24" s="75"/>
      <c r="Q24" s="75"/>
      <c r="R24" s="75"/>
      <c r="AZ24" s="159"/>
      <c r="BA24" s="159"/>
      <c r="BB24" s="159"/>
      <c r="BC24" s="159"/>
    </row>
    <row r="25" spans="1:55" ht="15.75" customHeight="1">
      <c r="A25" s="81">
        <f t="shared" si="1"/>
        <v>43968</v>
      </c>
      <c r="B25" s="82">
        <v>1</v>
      </c>
      <c r="C25" s="82" t="s">
        <v>23</v>
      </c>
      <c r="D25" s="83">
        <f t="shared" si="0"/>
        <v>1</v>
      </c>
      <c r="E25" s="84"/>
      <c r="F25" s="83"/>
      <c r="G25" s="85"/>
      <c r="H25" s="85"/>
      <c r="I25" s="85"/>
      <c r="J25" s="85"/>
      <c r="K25" s="75"/>
      <c r="L25" s="75"/>
      <c r="M25" s="75"/>
      <c r="N25" s="75"/>
      <c r="O25" s="75"/>
      <c r="P25" s="75"/>
      <c r="Q25" s="75"/>
      <c r="R25" s="75"/>
      <c r="AZ25" s="159"/>
      <c r="BA25" s="159"/>
      <c r="BB25" s="159"/>
      <c r="BC25" s="159"/>
    </row>
    <row r="26" spans="1:55" ht="15.75" customHeight="1">
      <c r="A26" s="81">
        <f t="shared" si="1"/>
        <v>43969</v>
      </c>
      <c r="B26" s="82">
        <v>1</v>
      </c>
      <c r="C26" s="82" t="s">
        <v>23</v>
      </c>
      <c r="D26" s="83">
        <f t="shared" si="0"/>
        <v>1</v>
      </c>
      <c r="E26" s="84"/>
      <c r="F26" s="83"/>
      <c r="G26" s="84"/>
      <c r="H26" s="84"/>
      <c r="I26" s="84"/>
      <c r="J26" s="84"/>
      <c r="K26" s="75"/>
      <c r="L26" s="75"/>
      <c r="M26" s="75"/>
      <c r="N26" s="75"/>
      <c r="O26" s="75"/>
      <c r="P26" s="75"/>
      <c r="Q26" s="75"/>
      <c r="R26" s="75"/>
      <c r="AZ26" s="159"/>
      <c r="BA26" s="159"/>
      <c r="BB26" s="159"/>
      <c r="BC26" s="159"/>
    </row>
    <row r="27" spans="1:55" ht="15.75" customHeight="1">
      <c r="A27" s="81">
        <f t="shared" si="1"/>
        <v>43970</v>
      </c>
      <c r="B27" s="82">
        <v>1</v>
      </c>
      <c r="C27" s="82" t="s">
        <v>23</v>
      </c>
      <c r="D27" s="83">
        <f t="shared" si="0"/>
        <v>1</v>
      </c>
      <c r="E27" s="84"/>
      <c r="F27" s="86"/>
      <c r="G27" s="84"/>
      <c r="H27" s="84"/>
      <c r="I27" s="84"/>
      <c r="J27" s="84"/>
      <c r="K27" s="75"/>
      <c r="L27" s="75"/>
      <c r="M27" s="75"/>
      <c r="N27" s="75"/>
      <c r="O27" s="75"/>
      <c r="P27" s="75"/>
      <c r="Q27" s="75"/>
      <c r="R27" s="75"/>
      <c r="AZ27" s="159"/>
      <c r="BA27" s="159"/>
      <c r="BB27" s="159"/>
      <c r="BC27" s="159"/>
    </row>
    <row r="28" spans="1:55" ht="15.75" customHeight="1">
      <c r="A28" s="81">
        <f t="shared" si="1"/>
        <v>43971</v>
      </c>
      <c r="B28" s="82">
        <v>1</v>
      </c>
      <c r="C28" s="82" t="s">
        <v>23</v>
      </c>
      <c r="D28" s="83">
        <f t="shared" si="0"/>
        <v>1</v>
      </c>
      <c r="E28" s="84"/>
      <c r="F28" s="83"/>
      <c r="G28" s="84"/>
      <c r="H28" s="84"/>
      <c r="I28" s="84"/>
      <c r="J28" s="84"/>
      <c r="K28" s="75"/>
      <c r="L28" s="75"/>
      <c r="M28" s="75"/>
      <c r="N28" s="75"/>
      <c r="O28" s="75"/>
      <c r="P28" s="75"/>
      <c r="Q28" s="75"/>
      <c r="R28" s="75"/>
      <c r="AZ28" s="159"/>
      <c r="BA28" s="159"/>
      <c r="BB28" s="159"/>
      <c r="BC28" s="159"/>
    </row>
    <row r="29" spans="1:55" ht="15.75" customHeight="1">
      <c r="A29" s="81">
        <f t="shared" si="1"/>
        <v>43972</v>
      </c>
      <c r="B29" s="82"/>
      <c r="C29" s="82" t="s">
        <v>37</v>
      </c>
      <c r="D29" s="83">
        <f t="shared" si="0"/>
        <v>0</v>
      </c>
      <c r="E29" s="84"/>
      <c r="F29" s="83"/>
      <c r="G29" s="84"/>
      <c r="H29" s="84"/>
      <c r="I29" s="84"/>
      <c r="J29" s="84"/>
      <c r="K29" s="75"/>
      <c r="L29" s="75"/>
      <c r="M29" s="75"/>
      <c r="N29" s="75"/>
      <c r="O29" s="75"/>
      <c r="P29" s="75"/>
      <c r="Q29" s="75"/>
      <c r="R29" s="75"/>
      <c r="AZ29" s="159"/>
      <c r="BA29" s="159"/>
      <c r="BB29" s="159"/>
      <c r="BC29" s="159"/>
    </row>
    <row r="30" spans="1:55" ht="15.75" customHeight="1">
      <c r="A30" s="81">
        <f t="shared" si="1"/>
        <v>43973</v>
      </c>
      <c r="B30" s="87"/>
      <c r="C30" s="82" t="s">
        <v>37</v>
      </c>
      <c r="D30" s="83">
        <f t="shared" si="0"/>
        <v>0</v>
      </c>
      <c r="E30" s="84"/>
      <c r="F30" s="83"/>
      <c r="G30" s="84"/>
      <c r="H30" s="84"/>
      <c r="I30" s="84"/>
      <c r="J30" s="84"/>
      <c r="K30" s="75"/>
      <c r="L30" s="75"/>
      <c r="M30" s="75"/>
      <c r="N30" s="75"/>
      <c r="O30" s="75"/>
      <c r="P30" s="75"/>
      <c r="Q30" s="75"/>
      <c r="R30" s="75"/>
      <c r="AZ30" s="159"/>
      <c r="BA30" s="159"/>
      <c r="BB30" s="159"/>
      <c r="BC30" s="159"/>
    </row>
    <row r="31" spans="1:55" ht="15.75" customHeight="1">
      <c r="A31" s="81">
        <f t="shared" si="1"/>
        <v>43974</v>
      </c>
      <c r="B31" s="82">
        <v>1</v>
      </c>
      <c r="C31" s="82" t="s">
        <v>23</v>
      </c>
      <c r="D31" s="83">
        <f t="shared" si="0"/>
        <v>1</v>
      </c>
      <c r="E31" s="84"/>
      <c r="F31" s="83"/>
      <c r="G31" s="84"/>
      <c r="H31" s="85"/>
      <c r="I31" s="84"/>
      <c r="J31" s="85"/>
      <c r="K31" s="75"/>
      <c r="L31" s="75"/>
      <c r="M31" s="75"/>
      <c r="N31" s="75"/>
      <c r="O31" s="75"/>
      <c r="P31" s="75"/>
      <c r="Q31" s="75"/>
      <c r="R31" s="75"/>
      <c r="AZ31" s="159"/>
      <c r="BA31" s="159"/>
      <c r="BB31" s="159"/>
      <c r="BC31" s="159"/>
    </row>
    <row r="32" spans="1:55" ht="15.75" customHeight="1">
      <c r="A32" s="81">
        <f t="shared" si="1"/>
        <v>43975</v>
      </c>
      <c r="B32" s="82">
        <v>1</v>
      </c>
      <c r="C32" s="82" t="s">
        <v>23</v>
      </c>
      <c r="D32" s="83">
        <f t="shared" si="0"/>
        <v>1</v>
      </c>
      <c r="E32" s="84"/>
      <c r="F32" s="83"/>
      <c r="G32" s="84"/>
      <c r="H32" s="84"/>
      <c r="I32" s="84"/>
      <c r="J32" s="84"/>
      <c r="K32" s="75"/>
      <c r="L32" s="75"/>
      <c r="M32" s="75"/>
      <c r="N32" s="75"/>
      <c r="O32" s="75"/>
      <c r="P32" s="75"/>
      <c r="Q32" s="75"/>
      <c r="R32" s="75"/>
      <c r="AZ32" s="159"/>
      <c r="BA32" s="159"/>
      <c r="BB32" s="159"/>
      <c r="BC32" s="159"/>
    </row>
    <row r="33" spans="1:55" ht="15.75" customHeight="1">
      <c r="A33" s="81">
        <f t="shared" si="1"/>
        <v>43976</v>
      </c>
      <c r="B33" s="82"/>
      <c r="C33" s="82" t="s">
        <v>58</v>
      </c>
      <c r="D33" s="83">
        <f t="shared" si="0"/>
        <v>0</v>
      </c>
      <c r="E33" s="84"/>
      <c r="F33" s="83"/>
      <c r="G33" s="84"/>
      <c r="H33" s="84"/>
      <c r="I33" s="84"/>
      <c r="J33" s="84"/>
      <c r="K33" s="75"/>
      <c r="L33" s="75"/>
      <c r="M33" s="75"/>
      <c r="N33" s="75"/>
      <c r="O33" s="75"/>
      <c r="P33" s="75"/>
      <c r="Q33" s="75"/>
      <c r="R33" s="75"/>
      <c r="AZ33" s="159"/>
      <c r="BA33" s="159"/>
      <c r="BB33" s="159"/>
      <c r="BC33" s="159"/>
    </row>
    <row r="34" spans="1:55" ht="15.75" customHeight="1">
      <c r="A34" s="81">
        <f t="shared" si="1"/>
        <v>43977</v>
      </c>
      <c r="B34" s="82">
        <v>1</v>
      </c>
      <c r="C34" s="82" t="s">
        <v>23</v>
      </c>
      <c r="D34" s="83">
        <f t="shared" si="0"/>
        <v>1</v>
      </c>
      <c r="E34" s="84"/>
      <c r="F34" s="83"/>
      <c r="G34" s="84"/>
      <c r="H34" s="84"/>
      <c r="I34" s="84"/>
      <c r="J34" s="84"/>
      <c r="K34" s="75"/>
      <c r="L34" s="75"/>
      <c r="M34" s="75"/>
      <c r="N34" s="75"/>
      <c r="O34" s="75"/>
      <c r="P34" s="75"/>
      <c r="Q34" s="75"/>
      <c r="R34" s="75"/>
      <c r="AZ34" s="159"/>
      <c r="BA34" s="159"/>
      <c r="BB34" s="159"/>
      <c r="BC34" s="159"/>
    </row>
    <row r="35" spans="1:55" ht="15.75" customHeight="1">
      <c r="A35" s="81">
        <f t="shared" si="1"/>
        <v>43978</v>
      </c>
      <c r="B35" s="82">
        <v>1</v>
      </c>
      <c r="C35" s="82" t="s">
        <v>23</v>
      </c>
      <c r="D35" s="83">
        <f t="shared" si="0"/>
        <v>1</v>
      </c>
      <c r="E35" s="84"/>
      <c r="F35" s="83"/>
      <c r="G35" s="84"/>
      <c r="H35" s="84"/>
      <c r="I35" s="84"/>
      <c r="J35" s="84"/>
      <c r="K35" s="75"/>
      <c r="L35" s="75"/>
      <c r="M35" s="75"/>
      <c r="N35" s="75"/>
      <c r="O35" s="75"/>
      <c r="P35" s="75"/>
      <c r="Q35" s="75"/>
      <c r="R35" s="75"/>
      <c r="AZ35" s="159"/>
      <c r="BA35" s="159"/>
      <c r="BB35" s="159"/>
      <c r="BC35" s="159"/>
    </row>
    <row r="36" spans="1:55" ht="15.75" customHeight="1">
      <c r="A36" s="81">
        <f t="shared" si="1"/>
        <v>43979</v>
      </c>
      <c r="B36" s="82"/>
      <c r="C36" s="82" t="s">
        <v>37</v>
      </c>
      <c r="D36" s="83">
        <f t="shared" si="0"/>
        <v>0</v>
      </c>
      <c r="E36" s="84"/>
      <c r="F36" s="83"/>
      <c r="G36" s="84"/>
      <c r="H36" s="84"/>
      <c r="I36" s="84"/>
      <c r="J36" s="84"/>
      <c r="K36" s="75"/>
      <c r="L36" s="75"/>
      <c r="M36" s="75"/>
      <c r="N36" s="75"/>
      <c r="O36" s="75"/>
      <c r="P36" s="75"/>
      <c r="Q36" s="75"/>
      <c r="R36" s="75"/>
      <c r="AZ36" s="159"/>
      <c r="BA36" s="159"/>
      <c r="BB36" s="159"/>
      <c r="BC36" s="159"/>
    </row>
    <row r="37" spans="1:55" ht="15.75" customHeight="1">
      <c r="A37" s="81">
        <f t="shared" ref="A37:A39" si="5">IF(($A36+1)&gt;EOMONTH($A36,0),"",IF(A36="","",A36+1))</f>
        <v>43980</v>
      </c>
      <c r="B37" s="82"/>
      <c r="C37" s="82" t="s">
        <v>37</v>
      </c>
      <c r="D37" s="83">
        <f t="shared" si="0"/>
        <v>0</v>
      </c>
      <c r="E37" s="84"/>
      <c r="F37" s="83"/>
      <c r="G37" s="84"/>
      <c r="H37" s="84"/>
      <c r="I37" s="84"/>
      <c r="J37" s="84"/>
      <c r="K37" s="75"/>
      <c r="L37" s="75"/>
      <c r="M37" s="75"/>
      <c r="N37" s="75"/>
      <c r="O37" s="75"/>
      <c r="P37" s="75"/>
      <c r="Q37" s="75"/>
      <c r="R37" s="75"/>
      <c r="AZ37" s="159"/>
      <c r="BA37" s="159"/>
      <c r="BB37" s="159"/>
      <c r="BC37" s="159"/>
    </row>
    <row r="38" spans="1:55" ht="15.75" customHeight="1">
      <c r="A38" s="81">
        <f t="shared" si="5"/>
        <v>43981</v>
      </c>
      <c r="B38" s="82">
        <v>1</v>
      </c>
      <c r="C38" s="82" t="s">
        <v>23</v>
      </c>
      <c r="D38" s="83">
        <f t="shared" si="0"/>
        <v>1</v>
      </c>
      <c r="E38" s="84"/>
      <c r="F38" s="83"/>
      <c r="G38" s="84"/>
      <c r="H38" s="84"/>
      <c r="I38" s="84"/>
      <c r="J38" s="84"/>
      <c r="K38" s="75"/>
      <c r="L38" s="75"/>
      <c r="M38" s="75"/>
      <c r="N38" s="75"/>
      <c r="O38" s="75"/>
      <c r="P38" s="75"/>
      <c r="Q38" s="75"/>
      <c r="R38" s="75"/>
      <c r="AZ38" s="159"/>
      <c r="BA38" s="159"/>
      <c r="BB38" s="159"/>
      <c r="BC38" s="159"/>
    </row>
    <row r="39" spans="1:55" ht="15.75" customHeight="1">
      <c r="A39" s="81">
        <f t="shared" si="5"/>
        <v>43982</v>
      </c>
      <c r="B39" s="82">
        <v>1</v>
      </c>
      <c r="C39" s="82" t="s">
        <v>23</v>
      </c>
      <c r="D39" s="83">
        <f t="shared" si="0"/>
        <v>1</v>
      </c>
      <c r="E39" s="84"/>
      <c r="F39" s="83"/>
      <c r="G39" s="84"/>
      <c r="H39" s="84"/>
      <c r="I39" s="84"/>
      <c r="J39" s="84"/>
      <c r="K39" s="75"/>
      <c r="L39" s="75"/>
      <c r="M39" s="75"/>
      <c r="N39" s="75"/>
      <c r="O39" s="75"/>
      <c r="P39" s="75"/>
      <c r="Q39" s="75"/>
      <c r="R39" s="75"/>
      <c r="AZ39" s="159"/>
      <c r="BA39" s="159"/>
      <c r="BB39" s="159"/>
      <c r="BC39" s="159"/>
    </row>
    <row r="40" spans="1:55" ht="15.75" customHeight="1">
      <c r="A40" s="83" t="s">
        <v>52</v>
      </c>
      <c r="B40" s="88">
        <f>SUM(B9:B39)</f>
        <v>21</v>
      </c>
      <c r="C40" s="88"/>
      <c r="D40" s="88">
        <f t="shared" ref="D40:J40" si="6">SUM(D9:D39)</f>
        <v>21</v>
      </c>
      <c r="E40" s="88">
        <f t="shared" si="6"/>
        <v>0</v>
      </c>
      <c r="F40" s="88">
        <f t="shared" si="6"/>
        <v>0</v>
      </c>
      <c r="G40" s="88">
        <f t="shared" si="6"/>
        <v>0</v>
      </c>
      <c r="H40" s="88">
        <f t="shared" si="6"/>
        <v>0</v>
      </c>
      <c r="I40" s="88">
        <f t="shared" si="6"/>
        <v>0</v>
      </c>
      <c r="J40" s="88">
        <f t="shared" si="6"/>
        <v>0</v>
      </c>
      <c r="K40" s="75"/>
      <c r="L40" s="75"/>
      <c r="M40" s="75"/>
      <c r="N40" s="75"/>
      <c r="O40" s="75"/>
      <c r="P40" s="75"/>
      <c r="Q40" s="75"/>
      <c r="R40" s="75"/>
      <c r="AZ40" s="159"/>
      <c r="BA40" s="159"/>
      <c r="BB40" s="159"/>
      <c r="BC40" s="159"/>
    </row>
    <row r="41" spans="1:55" ht="15.75" customHeight="1">
      <c r="A41" s="77"/>
      <c r="B41" s="77"/>
      <c r="C41" s="77"/>
      <c r="D41" s="77"/>
      <c r="E41" s="77"/>
      <c r="F41" s="77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AZ41" s="159"/>
      <c r="BA41" s="159"/>
      <c r="BB41" s="159"/>
      <c r="BC41" s="159"/>
    </row>
    <row r="42" spans="1:55" ht="15.75" customHeight="1">
      <c r="A42" s="89" t="s">
        <v>53</v>
      </c>
      <c r="B42" s="90"/>
      <c r="C42" s="91"/>
      <c r="D42" s="92" t="s">
        <v>54</v>
      </c>
      <c r="E42" s="93"/>
      <c r="F42" s="91"/>
      <c r="G42" s="112"/>
      <c r="H42" s="113"/>
      <c r="I42" s="114" t="s">
        <v>55</v>
      </c>
      <c r="J42" s="120"/>
      <c r="K42" s="75"/>
      <c r="L42" s="75"/>
      <c r="M42" s="75"/>
      <c r="N42" s="75"/>
      <c r="O42" s="75"/>
      <c r="P42" s="75"/>
      <c r="Q42" s="75"/>
      <c r="R42" s="75"/>
      <c r="AZ42" s="159"/>
      <c r="BA42" s="159"/>
      <c r="BB42" s="159"/>
      <c r="BC42" s="159"/>
    </row>
    <row r="43" spans="1:55" ht="15.75" customHeight="1">
      <c r="A43" s="94"/>
      <c r="B43" s="95"/>
      <c r="C43" s="96"/>
      <c r="D43" s="97"/>
      <c r="E43" s="98"/>
      <c r="G43" s="115"/>
      <c r="H43" s="116"/>
      <c r="I43" s="115"/>
      <c r="J43" s="99"/>
      <c r="K43" s="75"/>
      <c r="L43" s="75"/>
      <c r="M43" s="75"/>
      <c r="N43" s="75"/>
      <c r="O43" s="75"/>
      <c r="P43" s="75"/>
      <c r="Q43" s="75"/>
      <c r="R43" s="75"/>
      <c r="AZ43" s="159"/>
      <c r="BA43" s="159"/>
      <c r="BB43" s="159"/>
      <c r="BC43" s="159"/>
    </row>
    <row r="44" spans="1:55" ht="15.75" customHeight="1">
      <c r="A44" s="100"/>
      <c r="B44" s="101"/>
      <c r="C44" s="98"/>
      <c r="D44" s="97"/>
      <c r="E44" s="98"/>
      <c r="G44" s="75"/>
      <c r="I44" s="75"/>
      <c r="J44" s="99"/>
      <c r="K44" s="75"/>
      <c r="L44" s="75"/>
      <c r="M44" s="75"/>
      <c r="N44" s="75"/>
      <c r="O44" s="75"/>
      <c r="P44" s="75"/>
      <c r="Q44" s="75"/>
      <c r="R44" s="75"/>
      <c r="AZ44" s="159"/>
      <c r="BA44" s="159"/>
      <c r="BB44" s="159"/>
      <c r="BC44" s="159"/>
    </row>
    <row r="45" spans="1:55" ht="15.75" customHeight="1">
      <c r="A45" s="100"/>
      <c r="B45" s="101"/>
      <c r="C45" s="97"/>
      <c r="D45" s="97"/>
      <c r="E45" s="97"/>
      <c r="G45" s="75"/>
      <c r="I45" s="75"/>
      <c r="J45" s="99"/>
      <c r="K45" s="75"/>
      <c r="L45" s="75"/>
      <c r="M45" s="75"/>
      <c r="N45" s="75"/>
      <c r="O45" s="75"/>
      <c r="P45" s="75"/>
      <c r="Q45" s="75"/>
      <c r="R45" s="75"/>
      <c r="AZ45" s="159"/>
      <c r="BA45" s="159"/>
      <c r="BB45" s="159"/>
      <c r="BC45" s="159"/>
    </row>
    <row r="46" spans="1:55" ht="15.75" customHeight="1">
      <c r="A46" s="102"/>
      <c r="B46" s="101"/>
      <c r="C46" s="97"/>
      <c r="D46" s="97"/>
      <c r="E46" s="97"/>
      <c r="G46" s="75"/>
      <c r="I46" s="75"/>
      <c r="J46" s="99"/>
      <c r="K46" s="75"/>
      <c r="L46" s="75"/>
      <c r="M46" s="75"/>
      <c r="N46" s="75"/>
      <c r="O46" s="75"/>
      <c r="P46" s="75"/>
      <c r="Q46" s="75"/>
      <c r="R46" s="75"/>
      <c r="AZ46" s="159"/>
      <c r="BA46" s="159"/>
      <c r="BB46" s="159"/>
      <c r="BC46" s="159"/>
    </row>
    <row r="47" spans="1:55" ht="15.75" customHeight="1">
      <c r="A47" s="103"/>
      <c r="B47" s="104"/>
      <c r="C47" s="105"/>
      <c r="D47" s="105"/>
      <c r="E47" s="105"/>
      <c r="F47" s="106"/>
      <c r="G47" s="117"/>
      <c r="H47" s="118"/>
      <c r="I47" s="117"/>
      <c r="J47" s="119"/>
      <c r="K47" s="75"/>
      <c r="L47" s="75"/>
      <c r="M47" s="75"/>
      <c r="N47" s="75"/>
      <c r="O47" s="75"/>
      <c r="P47" s="75"/>
      <c r="Q47" s="75"/>
      <c r="R47" s="75"/>
      <c r="AZ47" s="159"/>
      <c r="BA47" s="159"/>
      <c r="BB47" s="159"/>
      <c r="BC47" s="159"/>
    </row>
    <row r="48" spans="1:55" ht="15.75" customHeight="1">
      <c r="A48" s="77"/>
      <c r="B48" s="77"/>
      <c r="C48" s="77"/>
      <c r="D48" s="77"/>
      <c r="E48" s="77"/>
      <c r="F48" s="77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AZ48" s="159"/>
      <c r="BA48" s="159"/>
      <c r="BB48" s="159"/>
      <c r="BC48" s="159"/>
    </row>
    <row r="49" spans="1:55" ht="15.75" customHeight="1">
      <c r="A49" s="77"/>
      <c r="B49" s="77"/>
      <c r="C49" s="77"/>
      <c r="D49" s="77"/>
      <c r="E49" s="77"/>
      <c r="F49" s="77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AZ49" s="159"/>
      <c r="BA49" s="159"/>
      <c r="BB49" s="159"/>
      <c r="BC49" s="159"/>
    </row>
    <row r="50" spans="1:55" ht="15.75" customHeight="1">
      <c r="A50" s="107" t="s">
        <v>151</v>
      </c>
      <c r="B50" s="75"/>
      <c r="C50" s="75"/>
      <c r="D50" s="77"/>
      <c r="E50" s="77"/>
      <c r="F50" s="77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AZ50" s="159"/>
      <c r="BA50" s="159"/>
      <c r="BB50" s="159"/>
      <c r="BC50" s="159"/>
    </row>
    <row r="51" spans="1:55" ht="15.75" customHeight="1">
      <c r="A51" s="108">
        <v>43831</v>
      </c>
      <c r="B51" s="75"/>
      <c r="C51" s="75"/>
      <c r="D51" s="77"/>
      <c r="E51" s="77"/>
      <c r="F51" s="77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AZ51" s="159"/>
      <c r="BA51" s="159"/>
      <c r="BB51" s="159"/>
      <c r="BC51" s="159"/>
    </row>
    <row r="52" spans="1:55" ht="15.75" customHeight="1">
      <c r="A52" s="108">
        <v>43934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AZ52" s="159"/>
      <c r="BA52" s="159"/>
      <c r="BB52" s="159"/>
      <c r="BC52" s="159"/>
    </row>
    <row r="53" spans="1:55" ht="15.75" customHeight="1">
      <c r="A53" s="108">
        <v>43952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AZ53" s="159"/>
      <c r="BA53" s="159"/>
      <c r="BB53" s="159"/>
      <c r="BC53" s="159"/>
    </row>
    <row r="54" spans="1:55" ht="15.75" customHeight="1">
      <c r="A54" s="108">
        <v>43959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AZ54" s="159"/>
      <c r="BA54" s="159"/>
      <c r="BB54" s="159"/>
      <c r="BC54" s="159"/>
    </row>
    <row r="55" spans="1:55" ht="15.75" customHeight="1">
      <c r="A55" s="108">
        <v>43972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AZ55" s="159"/>
      <c r="BA55" s="159"/>
      <c r="BB55" s="159"/>
      <c r="BC55" s="159"/>
    </row>
    <row r="56" spans="1:55" ht="15.75" customHeight="1">
      <c r="A56" s="108">
        <v>44026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AZ56" s="159"/>
      <c r="BA56" s="159"/>
      <c r="BB56" s="159"/>
      <c r="BC56" s="159"/>
    </row>
    <row r="57" spans="1:55" ht="15.75" customHeight="1">
      <c r="A57" s="108">
        <v>44058</v>
      </c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AZ57" s="159"/>
      <c r="BA57" s="159"/>
      <c r="BB57" s="159"/>
      <c r="BC57" s="159"/>
    </row>
    <row r="58" spans="1:55" ht="15.75" customHeight="1">
      <c r="A58" s="108">
        <v>44136</v>
      </c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AZ58" s="159"/>
      <c r="BA58" s="159"/>
      <c r="BB58" s="159"/>
      <c r="BC58" s="159"/>
    </row>
    <row r="59" spans="1:55" ht="15.75" customHeight="1">
      <c r="A59" s="108">
        <v>44146</v>
      </c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AZ59" s="159"/>
      <c r="BA59" s="159"/>
      <c r="BB59" s="159"/>
      <c r="BC59" s="159"/>
    </row>
    <row r="60" spans="1:55" ht="15.75" customHeight="1">
      <c r="A60" s="108">
        <v>44190</v>
      </c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AZ60" s="159"/>
      <c r="BA60" s="159"/>
      <c r="BB60" s="159"/>
      <c r="BC60" s="159"/>
    </row>
    <row r="61" spans="1:55" ht="15.75" customHeight="1">
      <c r="A61" s="75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AZ61" s="159"/>
      <c r="BA61" s="159"/>
      <c r="BB61" s="159"/>
      <c r="BC61" s="159"/>
    </row>
    <row r="62" spans="1:55" ht="15.75" customHeight="1">
      <c r="A62" s="75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AZ62" s="159"/>
      <c r="BA62" s="159"/>
      <c r="BB62" s="159"/>
      <c r="BC62" s="159"/>
    </row>
    <row r="63" spans="1:55" ht="15.75" customHeight="1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AZ63" s="159"/>
      <c r="BA63" s="159"/>
      <c r="BB63" s="159"/>
      <c r="BC63" s="159"/>
    </row>
    <row r="64" spans="1:55" ht="15.75" customHeight="1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AZ64" s="159"/>
      <c r="BA64" s="159"/>
      <c r="BB64" s="159"/>
      <c r="BC64" s="159"/>
    </row>
    <row r="65" spans="1:55" ht="15.75" customHeight="1">
      <c r="A65" s="75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AZ65" s="159"/>
      <c r="BA65" s="159"/>
      <c r="BB65" s="159"/>
      <c r="BC65" s="159"/>
    </row>
    <row r="66" spans="1:55" ht="15.75" customHeight="1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AZ66" s="159"/>
      <c r="BA66" s="159"/>
      <c r="BB66" s="159"/>
      <c r="BC66" s="159"/>
    </row>
    <row r="67" spans="1:55" ht="15.75" customHeight="1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AZ67" s="159"/>
      <c r="BA67" s="159"/>
      <c r="BB67" s="159"/>
      <c r="BC67" s="159"/>
    </row>
    <row r="68" spans="1:55" ht="15.75" customHeight="1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AZ68" s="159"/>
      <c r="BA68" s="159"/>
      <c r="BB68" s="159"/>
      <c r="BC68" s="159"/>
    </row>
    <row r="69" spans="1:55" ht="15.75" customHeight="1">
      <c r="A69" s="75"/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AZ69" s="159"/>
      <c r="BA69" s="159"/>
      <c r="BB69" s="159"/>
      <c r="BC69" s="159"/>
    </row>
    <row r="70" spans="1:55" ht="15.75" customHeight="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AZ70" s="159"/>
      <c r="BA70" s="159"/>
      <c r="BB70" s="159"/>
      <c r="BC70" s="159"/>
    </row>
    <row r="71" spans="1:55" ht="15.75" customHeight="1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AZ71" s="159"/>
      <c r="BA71" s="159"/>
      <c r="BB71" s="159"/>
      <c r="BC71" s="159"/>
    </row>
    <row r="72" spans="1:55" ht="15.75" customHeight="1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AZ72" s="159"/>
      <c r="BA72" s="159"/>
      <c r="BB72" s="159"/>
      <c r="BC72" s="159"/>
    </row>
    <row r="73" spans="1:55" ht="15.75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AZ73" s="159"/>
      <c r="BA73" s="159"/>
      <c r="BB73" s="159"/>
      <c r="BC73" s="159"/>
    </row>
    <row r="74" spans="1:55" ht="15.75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AZ74" s="159"/>
      <c r="BA74" s="159"/>
      <c r="BB74" s="159"/>
      <c r="BC74" s="159"/>
    </row>
    <row r="75" spans="1:55" ht="15.75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AZ75" s="159"/>
      <c r="BA75" s="159"/>
      <c r="BB75" s="159"/>
      <c r="BC75" s="159"/>
    </row>
    <row r="76" spans="1:55" ht="15.75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AZ76" s="159"/>
      <c r="BA76" s="159"/>
      <c r="BB76" s="159"/>
      <c r="BC76" s="159"/>
    </row>
    <row r="77" spans="1:55" ht="15.75" customHeight="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AZ77" s="159"/>
      <c r="BA77" s="159"/>
      <c r="BB77" s="159"/>
      <c r="BC77" s="159"/>
    </row>
    <row r="78" spans="1:55" ht="15.75" customHeight="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AZ78" s="159"/>
      <c r="BA78" s="159"/>
      <c r="BB78" s="159"/>
      <c r="BC78" s="159"/>
    </row>
    <row r="79" spans="1:55" ht="15.75" customHeight="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AZ79" s="159"/>
      <c r="BA79" s="159"/>
      <c r="BB79" s="159"/>
      <c r="BC79" s="159"/>
    </row>
    <row r="80" spans="1:55" ht="15.75" customHeight="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AZ80" s="159"/>
      <c r="BA80" s="159"/>
      <c r="BB80" s="159"/>
      <c r="BC80" s="159"/>
    </row>
    <row r="81" spans="1:55" ht="15.75" customHeight="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AZ81" s="159"/>
      <c r="BA81" s="159"/>
      <c r="BB81" s="159"/>
      <c r="BC81" s="159"/>
    </row>
    <row r="82" spans="1:55" ht="15.75" customHeight="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AZ82" s="159"/>
      <c r="BA82" s="159"/>
      <c r="BB82" s="159"/>
      <c r="BC82" s="159"/>
    </row>
    <row r="83" spans="1:55" ht="15.75" customHeight="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AZ83" s="159"/>
      <c r="BA83" s="159"/>
      <c r="BB83" s="159"/>
      <c r="BC83" s="159"/>
    </row>
    <row r="84" spans="1:55" ht="15.75" customHeight="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AZ84" s="159"/>
      <c r="BA84" s="159"/>
      <c r="BB84" s="159"/>
      <c r="BC84" s="159"/>
    </row>
    <row r="85" spans="1:55" ht="15.75" customHeight="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AZ85" s="159"/>
      <c r="BA85" s="159"/>
      <c r="BB85" s="159"/>
      <c r="BC85" s="159"/>
    </row>
    <row r="86" spans="1:55" ht="15.75" customHeight="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AZ86" s="159"/>
      <c r="BA86" s="159"/>
      <c r="BB86" s="159"/>
      <c r="BC86" s="159"/>
    </row>
    <row r="87" spans="1:55" ht="15.75" customHeight="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AZ87" s="159"/>
      <c r="BA87" s="159"/>
      <c r="BB87" s="159"/>
      <c r="BC87" s="159"/>
    </row>
    <row r="88" spans="1:55" ht="15.75" customHeight="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AZ88" s="159"/>
      <c r="BA88" s="159"/>
      <c r="BB88" s="159"/>
      <c r="BC88" s="159"/>
    </row>
    <row r="89" spans="1:55" ht="15.75" customHeight="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AZ89" s="159"/>
      <c r="BA89" s="159"/>
      <c r="BB89" s="159"/>
      <c r="BC89" s="159"/>
    </row>
    <row r="90" spans="1:55" ht="15.75" customHeight="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AZ90" s="159"/>
      <c r="BA90" s="159"/>
      <c r="BB90" s="159"/>
      <c r="BC90" s="159"/>
    </row>
    <row r="91" spans="1:55" ht="15.75" customHeight="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AZ91" s="159"/>
      <c r="BA91" s="159"/>
      <c r="BB91" s="159"/>
      <c r="BC91" s="159"/>
    </row>
    <row r="92" spans="1:55" ht="15.75" customHeight="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AZ92" s="159"/>
      <c r="BA92" s="159"/>
      <c r="BB92" s="159"/>
      <c r="BC92" s="159"/>
    </row>
    <row r="93" spans="1:55" ht="15.75" customHeight="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AZ93" s="159"/>
      <c r="BA93" s="159"/>
      <c r="BB93" s="159"/>
      <c r="BC93" s="159"/>
    </row>
    <row r="94" spans="1:55" ht="15.75" customHeight="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</row>
    <row r="95" spans="1:55" ht="15.75" customHeight="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</row>
    <row r="96" spans="1:55" ht="15.75" customHeight="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</row>
    <row r="97" spans="1:18" ht="15.75" customHeight="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</row>
    <row r="98" spans="1:18" ht="15.75" customHeight="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</row>
    <row r="99" spans="1:18" ht="15.75" customHeight="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</row>
    <row r="100" spans="1:18" ht="15.75" customHeight="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</row>
    <row r="101" spans="1:18" ht="15.75" customHeight="1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</row>
    <row r="102" spans="1:18" ht="15.75" customHeight="1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</row>
    <row r="103" spans="1:18" ht="15.75" customHeight="1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</row>
    <row r="104" spans="1:18" ht="15.75" customHeight="1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</row>
    <row r="105" spans="1:18" ht="15.75" customHeight="1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</row>
    <row r="106" spans="1:18" ht="15.75" customHeight="1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</row>
    <row r="107" spans="1:18" ht="15.75" customHeight="1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</row>
    <row r="108" spans="1:18" ht="15.75" customHeight="1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</row>
    <row r="109" spans="1:18" ht="15.75" customHeight="1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</row>
    <row r="110" spans="1:18" ht="15.75" customHeight="1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</row>
    <row r="111" spans="1:18" ht="15.75" customHeight="1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</row>
    <row r="112" spans="1:18" ht="15.75" customHeight="1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</row>
    <row r="113" spans="1:18" ht="15.75" customHeight="1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</row>
    <row r="114" spans="1:18" ht="15.75" customHeight="1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</row>
    <row r="115" spans="1:18" ht="15.75" customHeight="1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</row>
    <row r="116" spans="1:18" ht="15.75" customHeight="1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</row>
    <row r="117" spans="1:18" ht="15.75" customHeight="1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</row>
    <row r="118" spans="1:18" ht="15.75" customHeight="1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</row>
    <row r="119" spans="1:18" ht="15.75" customHeight="1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</row>
    <row r="120" spans="1:18" ht="15.75" customHeight="1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</row>
    <row r="121" spans="1:18" ht="15.75" customHeight="1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</row>
    <row r="122" spans="1:18" ht="15.75" customHeight="1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</row>
    <row r="123" spans="1:18" ht="15.75" customHeight="1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</row>
    <row r="124" spans="1:18" ht="15.75" customHeight="1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</row>
    <row r="125" spans="1:18" ht="15.75" customHeight="1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</row>
    <row r="126" spans="1:18" ht="15.75" customHeight="1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</row>
    <row r="127" spans="1:18" ht="15.75" customHeight="1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</row>
    <row r="128" spans="1:18" ht="15.75" customHeight="1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</row>
    <row r="129" spans="1:18" ht="15.75" customHeight="1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</row>
    <row r="130" spans="1:18" ht="15.75" customHeight="1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</row>
    <row r="131" spans="1:18" ht="15.75" customHeight="1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</row>
    <row r="132" spans="1:18" ht="15.75" customHeight="1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</row>
    <row r="133" spans="1:18" ht="15.75" customHeight="1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</row>
    <row r="134" spans="1:18" ht="15.75" customHeight="1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</row>
    <row r="135" spans="1:18" ht="15.75" customHeight="1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</row>
    <row r="136" spans="1:18" ht="15.75" customHeight="1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</row>
    <row r="137" spans="1:18" ht="15.75" customHeight="1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</row>
    <row r="138" spans="1:18" ht="15.75" customHeight="1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</row>
    <row r="139" spans="1:18" ht="15.75" customHeight="1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</row>
    <row r="140" spans="1:18" ht="15.75" customHeight="1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</row>
    <row r="141" spans="1:18" ht="15.75" customHeight="1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</row>
    <row r="142" spans="1:18" ht="15.75" customHeight="1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</row>
    <row r="143" spans="1:18" ht="15.75" customHeight="1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</row>
    <row r="144" spans="1:18" ht="15.75" customHeight="1">
      <c r="A144" s="75"/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</row>
    <row r="145" spans="1:18" ht="15.75" customHeight="1">
      <c r="A145" s="75"/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</row>
    <row r="146" spans="1:18" ht="15.75" customHeight="1">
      <c r="A146" s="75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</row>
    <row r="147" spans="1:18" ht="15.75" customHeight="1">
      <c r="A147" s="75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</row>
    <row r="148" spans="1:18" ht="15.75" customHeight="1">
      <c r="A148" s="75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</row>
    <row r="149" spans="1:18" ht="15.75" customHeight="1">
      <c r="A149" s="75"/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</row>
    <row r="150" spans="1:18" ht="15.75" customHeight="1">
      <c r="A150" s="75"/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</row>
    <row r="151" spans="1:18" ht="15.75" customHeight="1">
      <c r="A151" s="75"/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</row>
    <row r="152" spans="1:18" ht="15.75" customHeight="1">
      <c r="A152" s="75"/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</row>
    <row r="153" spans="1:18" ht="15.75" customHeight="1">
      <c r="A153" s="75"/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</row>
    <row r="154" spans="1:18" ht="15.75" customHeight="1">
      <c r="A154" s="75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</row>
    <row r="155" spans="1:18" ht="15.75" customHeight="1">
      <c r="A155" s="75"/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</row>
    <row r="156" spans="1:18" ht="15.75" customHeight="1">
      <c r="A156" s="75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</row>
    <row r="157" spans="1:18" ht="15.75" customHeight="1">
      <c r="A157" s="75"/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</row>
    <row r="158" spans="1:18" ht="15.75" customHeight="1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</row>
    <row r="159" spans="1:18" ht="15.75" customHeight="1">
      <c r="A159" s="75"/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</row>
    <row r="160" spans="1:18" ht="15.75" customHeight="1">
      <c r="A160" s="75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</row>
    <row r="161" spans="1:18" ht="15.75" customHeight="1">
      <c r="A161" s="75"/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</row>
    <row r="162" spans="1:18" ht="15.75" customHeight="1">
      <c r="A162" s="75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</row>
    <row r="163" spans="1:18" ht="15.75" customHeight="1">
      <c r="A163" s="75"/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</row>
    <row r="164" spans="1:18" ht="15.75" customHeight="1">
      <c r="A164" s="75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</row>
    <row r="165" spans="1:18" ht="15.75" customHeight="1">
      <c r="A165" s="75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</row>
    <row r="166" spans="1:18" ht="15.75" customHeight="1">
      <c r="A166" s="75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</row>
    <row r="167" spans="1:18" ht="15.75" customHeight="1">
      <c r="A167" s="75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</row>
    <row r="168" spans="1:18" ht="15.75" customHeight="1">
      <c r="A168" s="75"/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</row>
    <row r="169" spans="1:18" ht="15.75" customHeight="1">
      <c r="A169" s="75"/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</row>
    <row r="170" spans="1:18" ht="15.75" customHeight="1">
      <c r="A170" s="75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</row>
    <row r="171" spans="1:18" ht="15.75" customHeight="1">
      <c r="A171" s="75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</row>
    <row r="172" spans="1:18" ht="15.75" customHeight="1">
      <c r="A172" s="75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</row>
    <row r="173" spans="1:18" ht="15.75" customHeight="1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</row>
    <row r="174" spans="1:18" ht="15.75" customHeight="1">
      <c r="A174" s="75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</row>
    <row r="175" spans="1:18" ht="15.75" customHeight="1">
      <c r="A175" s="75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</row>
    <row r="176" spans="1:18" ht="15.75" customHeight="1">
      <c r="A176" s="75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</row>
    <row r="177" spans="1:18" ht="15.75" customHeight="1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</row>
    <row r="178" spans="1:18" ht="15.75" customHeight="1">
      <c r="A178" s="75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</row>
    <row r="179" spans="1:18" ht="15.75" customHeight="1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</row>
    <row r="180" spans="1:18" ht="15.75" customHeight="1">
      <c r="A180" s="75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</row>
    <row r="181" spans="1:18" ht="15.75" customHeight="1">
      <c r="A181" s="75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</row>
    <row r="182" spans="1:18" ht="15.75" customHeight="1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</row>
    <row r="183" spans="1:18" ht="15.75" customHeight="1">
      <c r="A183" s="75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</row>
    <row r="184" spans="1:18" ht="15.75" customHeight="1">
      <c r="A184" s="75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</row>
    <row r="185" spans="1:18" ht="15.75" customHeight="1">
      <c r="A185" s="75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</row>
    <row r="186" spans="1:18" ht="15.75" customHeight="1">
      <c r="A186" s="75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</row>
    <row r="187" spans="1:18" ht="15.75" customHeight="1">
      <c r="A187" s="75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</row>
    <row r="188" spans="1:18" ht="15.75" customHeight="1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</row>
    <row r="189" spans="1:18" ht="15.75" customHeight="1">
      <c r="A189" s="75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</row>
    <row r="190" spans="1:18" ht="15.75" customHeight="1">
      <c r="A190" s="75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</row>
    <row r="191" spans="1:18" ht="15.75" customHeight="1">
      <c r="A191" s="75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</row>
    <row r="192" spans="1:18" ht="15.75" customHeight="1">
      <c r="A192" s="75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</row>
    <row r="193" spans="1:18" ht="15.75" customHeight="1">
      <c r="A193" s="75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</row>
    <row r="194" spans="1:18" ht="15.75" customHeight="1">
      <c r="A194" s="75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</row>
    <row r="195" spans="1:18" ht="15.75" customHeight="1">
      <c r="A195" s="75"/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</row>
    <row r="196" spans="1:18" ht="15.75" customHeight="1">
      <c r="A196" s="75"/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</row>
    <row r="197" spans="1:18" ht="15.75" customHeight="1">
      <c r="A197" s="75"/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</row>
    <row r="198" spans="1:18" ht="15.75" customHeight="1">
      <c r="A198" s="75"/>
      <c r="B198" s="75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</row>
    <row r="199" spans="1:18" ht="15.75" customHeight="1">
      <c r="A199" s="75"/>
      <c r="B199" s="75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</row>
    <row r="200" spans="1:18" ht="15.75" customHeight="1">
      <c r="A200" s="75"/>
      <c r="B200" s="75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</row>
    <row r="201" spans="1:18" ht="15.75" customHeight="1">
      <c r="A201" s="75"/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</row>
    <row r="202" spans="1:18" ht="15.75" customHeight="1">
      <c r="A202" s="75"/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</row>
    <row r="203" spans="1:18" ht="15.75" customHeight="1">
      <c r="A203" s="75"/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</row>
    <row r="204" spans="1:18" ht="15.75" customHeight="1">
      <c r="A204" s="75"/>
      <c r="B204" s="75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</row>
    <row r="205" spans="1:18" ht="15.75" customHeight="1">
      <c r="A205" s="75"/>
      <c r="B205" s="75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</row>
    <row r="206" spans="1:18" ht="15.75" customHeight="1">
      <c r="A206" s="75"/>
      <c r="B206" s="75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</row>
    <row r="207" spans="1:18" ht="15.75" customHeight="1">
      <c r="A207" s="75"/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</row>
    <row r="208" spans="1:18" ht="15.75" customHeight="1">
      <c r="A208" s="75"/>
      <c r="B208" s="75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</row>
    <row r="209" spans="1:18" ht="15.75" customHeight="1">
      <c r="A209" s="75"/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</row>
    <row r="210" spans="1:18" ht="15.75" customHeight="1">
      <c r="A210" s="75"/>
      <c r="B210" s="75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</row>
    <row r="211" spans="1:18" ht="15.75" customHeight="1">
      <c r="A211" s="75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</row>
    <row r="212" spans="1:18" ht="15.75" customHeight="1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</row>
    <row r="213" spans="1:18" ht="15.75" customHeight="1">
      <c r="A213" s="75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</row>
    <row r="214" spans="1:18" ht="15.75" customHeight="1">
      <c r="A214" s="75"/>
      <c r="B214" s="75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</row>
    <row r="215" spans="1:18" ht="15.75" customHeight="1">
      <c r="A215" s="75"/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</row>
    <row r="216" spans="1:18" ht="15.75" customHeight="1">
      <c r="A216" s="75"/>
      <c r="B216" s="75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</row>
    <row r="217" spans="1:18" ht="15.75" customHeight="1">
      <c r="A217" s="75"/>
      <c r="B217" s="75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</row>
    <row r="218" spans="1:18" ht="15.75" customHeight="1">
      <c r="A218" s="75"/>
      <c r="B218" s="75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</row>
    <row r="219" spans="1:18" ht="15.75" customHeight="1">
      <c r="A219" s="75"/>
      <c r="B219" s="75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</row>
    <row r="220" spans="1:18" ht="15.75" customHeight="1">
      <c r="A220" s="75"/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</row>
    <row r="221" spans="1:18" ht="15.75" customHeight="1">
      <c r="A221" s="75"/>
      <c r="B221" s="75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</row>
    <row r="222" spans="1:18" ht="15.75" customHeight="1">
      <c r="A222" s="75"/>
      <c r="B222" s="75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</row>
    <row r="223" spans="1:18" ht="15.75" customHeight="1">
      <c r="A223" s="75"/>
      <c r="B223" s="75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</row>
    <row r="224" spans="1:18" ht="15.75" customHeight="1">
      <c r="A224" s="75"/>
      <c r="B224" s="75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</row>
    <row r="225" spans="1:18" ht="15.75" customHeight="1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</row>
    <row r="226" spans="1:18" ht="15.75" customHeight="1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</row>
    <row r="227" spans="1:18" ht="15.75" customHeight="1">
      <c r="A227" s="75"/>
      <c r="B227" s="75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</row>
    <row r="228" spans="1:18" ht="15.75" customHeight="1">
      <c r="A228" s="75"/>
      <c r="B228" s="75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</row>
    <row r="229" spans="1:18" ht="15.75" customHeight="1">
      <c r="A229" s="75"/>
      <c r="B229" s="75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</row>
    <row r="230" spans="1:18" ht="15.75" customHeight="1">
      <c r="A230" s="75"/>
      <c r="B230" s="75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</row>
    <row r="231" spans="1:18" ht="15.75" customHeight="1">
      <c r="A231" s="75"/>
      <c r="B231" s="75"/>
      <c r="C231" s="75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</row>
    <row r="232" spans="1:18" ht="15.75" customHeight="1">
      <c r="A232" s="75"/>
      <c r="B232" s="75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</row>
    <row r="233" spans="1:18" ht="15.75" customHeight="1">
      <c r="A233" s="75"/>
      <c r="B233" s="75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</row>
    <row r="234" spans="1:18" ht="15.75" customHeight="1">
      <c r="A234" s="75"/>
      <c r="B234" s="75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</row>
    <row r="235" spans="1:18" ht="15.75" customHeight="1">
      <c r="A235" s="75"/>
      <c r="B235" s="75"/>
      <c r="C235" s="75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</row>
    <row r="236" spans="1:18" ht="15.75" customHeight="1">
      <c r="A236" s="75"/>
      <c r="B236" s="75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</row>
    <row r="237" spans="1:18" ht="15.75" customHeight="1">
      <c r="A237" s="75"/>
      <c r="B237" s="75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</row>
    <row r="238" spans="1:18" ht="15.75" customHeight="1">
      <c r="A238" s="75"/>
      <c r="B238" s="75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</row>
    <row r="239" spans="1:18" ht="15.75" customHeight="1">
      <c r="A239" s="75"/>
      <c r="B239" s="75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</row>
    <row r="240" spans="1:18" ht="15.75" customHeight="1">
      <c r="A240" s="75"/>
      <c r="B240" s="75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</row>
    <row r="241" spans="1:18" ht="15.75" customHeight="1">
      <c r="A241" s="75"/>
      <c r="B241" s="75"/>
      <c r="C241" s="75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</row>
    <row r="242" spans="1:18" ht="15.75" customHeight="1">
      <c r="A242" s="75"/>
      <c r="B242" s="75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</row>
    <row r="243" spans="1:18" ht="15.75" customHeight="1">
      <c r="A243" s="75"/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</row>
    <row r="244" spans="1:18" ht="15.75" customHeight="1">
      <c r="A244" s="75"/>
      <c r="B244" s="75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</row>
    <row r="245" spans="1:18" ht="15.75" customHeight="1">
      <c r="A245" s="75"/>
      <c r="B245" s="75"/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</row>
    <row r="246" spans="1:18" ht="15.75" customHeight="1">
      <c r="A246" s="75"/>
      <c r="B246" s="75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</row>
    <row r="247" spans="1:18" ht="15.75" customHeight="1">
      <c r="A247" s="75"/>
      <c r="B247" s="75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</row>
    <row r="248" spans="1:18" ht="15.75" customHeight="1">
      <c r="A248" s="75"/>
      <c r="B248" s="75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</row>
    <row r="249" spans="1:18" ht="15.75" customHeight="1">
      <c r="A249" s="75"/>
      <c r="B249" s="75"/>
      <c r="C249" s="75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</row>
    <row r="250" spans="1:18" ht="15.75" customHeight="1">
      <c r="A250" s="75"/>
      <c r="B250" s="75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</row>
    <row r="251" spans="1:18" ht="15.75" customHeight="1">
      <c r="A251" s="75"/>
      <c r="B251" s="75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</row>
    <row r="252" spans="1:18" ht="15.75" customHeight="1">
      <c r="A252" s="75"/>
      <c r="B252" s="75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</row>
    <row r="253" spans="1:18" ht="15.75" customHeight="1">
      <c r="A253" s="75"/>
      <c r="B253" s="75"/>
      <c r="C253" s="75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</row>
    <row r="254" spans="1:18" ht="15.75" customHeight="1">
      <c r="A254" s="75"/>
      <c r="B254" s="75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</row>
    <row r="255" spans="1:18" ht="15.75" customHeight="1">
      <c r="A255" s="75"/>
      <c r="B255" s="75"/>
      <c r="C255" s="75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</row>
    <row r="256" spans="1:18" ht="15.75" customHeight="1">
      <c r="A256" s="75"/>
      <c r="B256" s="75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</row>
    <row r="257" spans="1:18" ht="15.75" customHeight="1">
      <c r="A257" s="75"/>
      <c r="B257" s="75"/>
      <c r="C257" s="75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</row>
    <row r="258" spans="1:18" ht="15.75" customHeight="1">
      <c r="A258" s="75"/>
      <c r="B258" s="75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</row>
    <row r="259" spans="1:18" ht="15.75" customHeight="1">
      <c r="A259" s="75"/>
      <c r="B259" s="75"/>
      <c r="C259" s="75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</row>
    <row r="260" spans="1:18" ht="15.75" customHeight="1">
      <c r="A260" s="75"/>
      <c r="B260" s="75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</row>
    <row r="261" spans="1:18" ht="15.75" customHeight="1"/>
    <row r="262" spans="1:18" ht="15.75" customHeight="1"/>
    <row r="263" spans="1:18" ht="15.75" customHeight="1"/>
    <row r="264" spans="1:18" ht="15.75" customHeight="1"/>
    <row r="265" spans="1:18" ht="15.75" customHeight="1"/>
    <row r="266" spans="1:18" ht="15.75" customHeight="1"/>
    <row r="267" spans="1:18" ht="15.75" customHeight="1"/>
    <row r="268" spans="1:18" ht="15.75" customHeight="1"/>
    <row r="269" spans="1:18" ht="15.75" customHeight="1"/>
    <row r="270" spans="1:18" ht="15.75" customHeight="1"/>
    <row r="271" spans="1:18" ht="15.75" customHeight="1"/>
    <row r="272" spans="1:18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I1:K1"/>
    <mergeCell ref="G7:H7"/>
    <mergeCell ref="I7:J7"/>
  </mergeCells>
  <conditionalFormatting sqref="A9:H39">
    <cfRule type="expression" dxfId="9" priority="3">
      <formula>WEEKDAY($A9,2)&gt;5</formula>
    </cfRule>
  </conditionalFormatting>
  <conditionalFormatting sqref="A9:H39">
    <cfRule type="expression" dxfId="8" priority="4">
      <formula>COUNTIF($A$51:$A$60,$A9)&gt;0</formula>
    </cfRule>
  </conditionalFormatting>
  <conditionalFormatting sqref="F9:F39">
    <cfRule type="expression" dxfId="7" priority="5">
      <formula>WEEKDAY($A9,1)=2</formula>
    </cfRule>
  </conditionalFormatting>
  <conditionalFormatting sqref="I9:J39">
    <cfRule type="expression" dxfId="6" priority="1">
      <formula>WEEKDAY($A9,2)&gt;5</formula>
    </cfRule>
  </conditionalFormatting>
  <conditionalFormatting sqref="I9:J39">
    <cfRule type="expression" dxfId="5" priority="2">
      <formula>COUNTIF($A$51:$A$60,$A9)&gt;0</formula>
    </cfRule>
  </conditionalFormatting>
  <printOptions horizontalCentered="1" verticalCentered="1"/>
  <pageMargins left="0" right="0" top="0" bottom="0" header="0" footer="0"/>
  <pageSetup paperSize="9" orientation="landscape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>
          <x14:formula1>
            <xm:f>REF!$E$2:$E$13</xm:f>
          </x14:formula1>
          <xm:sqref>C1</xm:sqref>
        </x14:dataValidation>
        <x14:dataValidation type="list" allowBlank="1">
          <x14:formula1>
            <xm:f>REF!$C$1:$C$34</xm:f>
          </x14:formula1>
          <xm:sqref>J9:J39 H9:H39</xm:sqref>
        </x14:dataValidation>
        <x14:dataValidation type="list" allowBlank="1">
          <x14:formula1>
            <xm:f>REF!$A$1:$A$10</xm:f>
          </x14:formula1>
          <xm:sqref>C9:C39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BC1000"/>
  <sheetViews>
    <sheetView topLeftCell="AS1" workbookViewId="0">
      <pane ySplit="8" topLeftCell="A9" activePane="bottomLeft" state="frozen"/>
      <selection pane="bottomLeft" activeCell="AZ6" sqref="AZ6"/>
    </sheetView>
  </sheetViews>
  <sheetFormatPr baseColWidth="10" defaultColWidth="12.625" defaultRowHeight="15" customHeight="1"/>
  <cols>
    <col min="1" max="1" width="22.875" style="159" customWidth="1"/>
    <col min="2" max="2" width="8.5" style="159" customWidth="1"/>
    <col min="3" max="3" width="18" style="159" customWidth="1"/>
    <col min="4" max="6" width="8.625" style="159" customWidth="1"/>
    <col min="7" max="7" width="6.5" style="159" customWidth="1"/>
    <col min="8" max="8" width="9.875" style="159" customWidth="1"/>
    <col min="9" max="18" width="9.375" style="159" customWidth="1"/>
    <col min="19" max="51" width="12.625" style="159"/>
    <col min="52" max="52" width="12.625" style="157"/>
    <col min="53" max="53" width="30" style="157" customWidth="1"/>
    <col min="54" max="54" width="12.625" style="156"/>
    <col min="55" max="55" width="12.625" style="157"/>
    <col min="56" max="16384" width="12.625" style="159"/>
  </cols>
  <sheetData>
    <row r="1" spans="1:55" ht="15.75">
      <c r="A1" s="3" t="s">
        <v>143</v>
      </c>
      <c r="B1" s="4" t="s">
        <v>0</v>
      </c>
      <c r="C1" s="50">
        <v>43952</v>
      </c>
      <c r="D1" s="75"/>
      <c r="E1" s="75"/>
      <c r="F1" s="75"/>
      <c r="H1" s="74" t="s">
        <v>6</v>
      </c>
      <c r="I1" s="169"/>
      <c r="J1" s="170"/>
      <c r="K1" s="170"/>
      <c r="L1" s="75"/>
      <c r="M1" s="76" t="s">
        <v>14</v>
      </c>
      <c r="N1" s="75"/>
      <c r="O1" s="75"/>
      <c r="P1" s="75"/>
      <c r="Q1" s="75"/>
      <c r="R1" s="75"/>
    </row>
    <row r="2" spans="1:55">
      <c r="A2" s="3"/>
      <c r="B2" s="4"/>
      <c r="C2" s="3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</row>
    <row r="3" spans="1:55">
      <c r="A3" s="7" t="s">
        <v>152</v>
      </c>
      <c r="B3" s="44">
        <f>IFERROR(VLOOKUP(B4,'Liste des onglets'!$E$2:$G$59,2,FALSE),"")</f>
        <v>2000004</v>
      </c>
      <c r="C3" s="75"/>
      <c r="D3" s="75"/>
      <c r="E3" s="75"/>
      <c r="F3" s="75"/>
      <c r="K3" s="75"/>
      <c r="L3" s="75"/>
      <c r="M3" s="75"/>
      <c r="N3" s="75"/>
      <c r="O3" s="75"/>
      <c r="P3" s="75"/>
      <c r="Q3" s="75"/>
      <c r="R3" s="75"/>
    </row>
    <row r="4" spans="1:55" ht="15.75">
      <c r="A4" s="3" t="s">
        <v>153</v>
      </c>
      <c r="B4" s="45" t="s">
        <v>56</v>
      </c>
      <c r="C4" s="75"/>
      <c r="D4" s="75"/>
      <c r="E4" s="75"/>
      <c r="F4" s="75"/>
      <c r="G4" s="77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</row>
    <row r="5" spans="1:55">
      <c r="A5" s="77"/>
      <c r="B5" s="75"/>
      <c r="C5" s="75"/>
      <c r="D5" s="75"/>
      <c r="E5" s="75"/>
      <c r="F5" s="75"/>
      <c r="H5" s="75"/>
      <c r="I5" s="75"/>
      <c r="J5" s="77"/>
      <c r="K5" s="75"/>
      <c r="L5" s="75"/>
      <c r="M5" s="75"/>
      <c r="N5" s="75"/>
      <c r="O5" s="75"/>
      <c r="P5" s="75"/>
      <c r="Q5" s="75"/>
      <c r="R5" s="75"/>
    </row>
    <row r="6" spans="1:55" ht="28.5" customHeight="1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</row>
    <row r="7" spans="1:55" ht="15" customHeight="1">
      <c r="D7" s="10" t="s">
        <v>149</v>
      </c>
      <c r="E7" s="10" t="s">
        <v>119</v>
      </c>
      <c r="F7" s="10" t="s">
        <v>120</v>
      </c>
      <c r="G7" s="167" t="s">
        <v>49</v>
      </c>
      <c r="H7" s="168"/>
      <c r="I7" s="167" t="s">
        <v>49</v>
      </c>
      <c r="J7" s="168"/>
      <c r="K7" s="75"/>
      <c r="L7" s="75"/>
      <c r="M7" s="75"/>
      <c r="N7" s="75"/>
      <c r="O7" s="75"/>
      <c r="P7" s="75"/>
      <c r="Q7" s="75"/>
      <c r="R7" s="75"/>
    </row>
    <row r="8" spans="1:55" ht="60.75" customHeight="1">
      <c r="A8" s="109" t="s">
        <v>26</v>
      </c>
      <c r="B8" s="110" t="s">
        <v>155</v>
      </c>
      <c r="C8" s="79" t="s">
        <v>32</v>
      </c>
      <c r="D8" s="111" t="s">
        <v>9</v>
      </c>
      <c r="E8" s="111" t="s">
        <v>12</v>
      </c>
      <c r="F8" s="111" t="s">
        <v>13</v>
      </c>
      <c r="G8" s="79" t="s">
        <v>156</v>
      </c>
      <c r="H8" s="80" t="s">
        <v>51</v>
      </c>
      <c r="I8" s="79" t="s">
        <v>156</v>
      </c>
      <c r="J8" s="80" t="s">
        <v>51</v>
      </c>
      <c r="K8" s="75"/>
      <c r="L8" s="75"/>
      <c r="M8" s="75"/>
      <c r="N8" s="75"/>
      <c r="O8" s="75"/>
      <c r="P8" s="75"/>
      <c r="Q8" s="75"/>
      <c r="R8" s="75"/>
      <c r="AZ8" s="52" t="s">
        <v>500</v>
      </c>
    </row>
    <row r="9" spans="1:55">
      <c r="A9" s="81">
        <f>C1</f>
        <v>43952</v>
      </c>
      <c r="B9" s="82">
        <v>0</v>
      </c>
      <c r="C9" s="82" t="s">
        <v>37</v>
      </c>
      <c r="D9" s="83">
        <f t="shared" ref="D9:D39" si="0">IF(B9&gt;0,IF(OR(C9="jour",C9="matin"),1,0),0)</f>
        <v>0</v>
      </c>
      <c r="E9" s="84"/>
      <c r="F9" s="83"/>
      <c r="G9" s="84"/>
      <c r="H9" s="84"/>
      <c r="I9" s="84"/>
      <c r="J9" s="84"/>
      <c r="K9" s="75"/>
      <c r="L9" s="75"/>
      <c r="M9" s="75"/>
      <c r="N9" s="75"/>
      <c r="O9" s="75"/>
      <c r="P9" s="75"/>
      <c r="Q9" s="75"/>
      <c r="R9" s="75"/>
      <c r="AZ9" s="155">
        <f>$B$3</f>
        <v>2000004</v>
      </c>
      <c r="BA9" s="155" t="str">
        <f>$B$4</f>
        <v>LEFEBVRE PHILIPPE</v>
      </c>
      <c r="BB9" s="154" t="str">
        <f>D$7</f>
        <v>BTICK</v>
      </c>
      <c r="BC9" s="153">
        <f ca="1">IFERROR(HLOOKUP(BB9,INDIRECT("'"&amp;$BA9&amp;"'!K7:AK40"),34,0),0)</f>
        <v>0</v>
      </c>
    </row>
    <row r="10" spans="1:55">
      <c r="A10" s="81">
        <f t="shared" ref="A10:A36" si="1">A9+1</f>
        <v>43953</v>
      </c>
      <c r="B10" s="82">
        <v>1</v>
      </c>
      <c r="C10" s="82" t="s">
        <v>23</v>
      </c>
      <c r="D10" s="83">
        <f t="shared" si="0"/>
        <v>1</v>
      </c>
      <c r="E10" s="84"/>
      <c r="F10" s="83"/>
      <c r="G10" s="84"/>
      <c r="H10" s="84"/>
      <c r="I10" s="84"/>
      <c r="J10" s="84"/>
      <c r="K10" s="75"/>
      <c r="L10" s="75"/>
      <c r="M10" s="75"/>
      <c r="N10" s="75"/>
      <c r="O10" s="75"/>
      <c r="P10" s="75"/>
      <c r="Q10" s="75"/>
      <c r="R10" s="75"/>
      <c r="AZ10" s="155">
        <f t="shared" ref="AZ10:AZ11" si="2">$B$3</f>
        <v>2000004</v>
      </c>
      <c r="BA10" s="155" t="str">
        <f t="shared" ref="BA10:BA11" si="3">$B$4</f>
        <v>LEFEBVRE PHILIPPE</v>
      </c>
      <c r="BB10" s="154" t="str">
        <f>E$7</f>
        <v>BU494</v>
      </c>
      <c r="BC10" s="153">
        <f t="shared" ref="BC10:BC11" ca="1" si="4">IFERROR(HLOOKUP(BB10,INDIRECT("'"&amp;$BA10&amp;"'!K7:AK40"),34,0),0)</f>
        <v>0</v>
      </c>
    </row>
    <row r="11" spans="1:55">
      <c r="A11" s="81">
        <f t="shared" si="1"/>
        <v>43954</v>
      </c>
      <c r="B11" s="82">
        <v>1</v>
      </c>
      <c r="C11" s="82" t="s">
        <v>23</v>
      </c>
      <c r="D11" s="83">
        <f t="shared" si="0"/>
        <v>1</v>
      </c>
      <c r="E11" s="84"/>
      <c r="F11" s="83"/>
      <c r="G11" s="84"/>
      <c r="H11" s="85"/>
      <c r="I11" s="84"/>
      <c r="J11" s="85"/>
      <c r="K11" s="75"/>
      <c r="L11" s="75"/>
      <c r="M11" s="75"/>
      <c r="N11" s="75"/>
      <c r="O11" s="75"/>
      <c r="P11" s="75"/>
      <c r="Q11" s="75"/>
      <c r="R11" s="75"/>
      <c r="AZ11" s="155">
        <f t="shared" si="2"/>
        <v>2000004</v>
      </c>
      <c r="BA11" s="155" t="str">
        <f t="shared" si="3"/>
        <v>LEFEBVRE PHILIPPE</v>
      </c>
      <c r="BB11" s="154" t="str">
        <f>F$7</f>
        <v>BU493</v>
      </c>
      <c r="BC11" s="153">
        <f t="shared" ca="1" si="4"/>
        <v>0</v>
      </c>
    </row>
    <row r="12" spans="1:55">
      <c r="A12" s="81">
        <f t="shared" si="1"/>
        <v>43955</v>
      </c>
      <c r="B12" s="82">
        <v>1</v>
      </c>
      <c r="C12" s="82" t="s">
        <v>23</v>
      </c>
      <c r="D12" s="83">
        <f t="shared" si="0"/>
        <v>1</v>
      </c>
      <c r="E12" s="84"/>
      <c r="F12" s="83"/>
      <c r="G12" s="84"/>
      <c r="H12" s="84"/>
      <c r="I12" s="84"/>
      <c r="J12" s="84"/>
      <c r="K12" s="75"/>
      <c r="L12" s="75"/>
      <c r="M12" s="75"/>
      <c r="N12" s="75"/>
      <c r="O12" s="75"/>
      <c r="P12" s="75"/>
      <c r="Q12" s="75"/>
      <c r="R12" s="75"/>
      <c r="AZ12" s="159"/>
      <c r="BA12" s="159"/>
      <c r="BB12" s="159"/>
      <c r="BC12" s="159"/>
    </row>
    <row r="13" spans="1:55">
      <c r="A13" s="81">
        <f t="shared" si="1"/>
        <v>43956</v>
      </c>
      <c r="B13" s="82">
        <v>1</v>
      </c>
      <c r="C13" s="82" t="s">
        <v>23</v>
      </c>
      <c r="D13" s="83">
        <f t="shared" si="0"/>
        <v>1</v>
      </c>
      <c r="E13" s="84"/>
      <c r="F13" s="83"/>
      <c r="G13" s="84"/>
      <c r="H13" s="84"/>
      <c r="I13" s="84"/>
      <c r="J13" s="84"/>
      <c r="K13" s="75"/>
      <c r="L13" s="75"/>
      <c r="M13" s="75"/>
      <c r="N13" s="75"/>
      <c r="O13" s="75"/>
      <c r="P13" s="75"/>
      <c r="Q13" s="75"/>
      <c r="R13" s="75"/>
      <c r="AZ13" s="159"/>
      <c r="BA13" s="159"/>
      <c r="BB13" s="159"/>
      <c r="BC13" s="159"/>
    </row>
    <row r="14" spans="1:55">
      <c r="A14" s="81">
        <f t="shared" si="1"/>
        <v>43957</v>
      </c>
      <c r="B14" s="82">
        <v>1</v>
      </c>
      <c r="C14" s="82" t="s">
        <v>23</v>
      </c>
      <c r="D14" s="83">
        <f t="shared" si="0"/>
        <v>1</v>
      </c>
      <c r="E14" s="84"/>
      <c r="F14" s="83"/>
      <c r="G14" s="84"/>
      <c r="H14" s="84"/>
      <c r="I14" s="84"/>
      <c r="J14" s="84"/>
      <c r="K14" s="75"/>
      <c r="L14" s="75"/>
      <c r="M14" s="75"/>
      <c r="N14" s="75"/>
      <c r="O14" s="75"/>
      <c r="P14" s="75"/>
      <c r="Q14" s="75"/>
      <c r="R14" s="75"/>
      <c r="AZ14" s="159"/>
      <c r="BA14" s="159"/>
      <c r="BB14" s="159"/>
      <c r="BC14" s="159"/>
    </row>
    <row r="15" spans="1:55">
      <c r="A15" s="81">
        <f t="shared" si="1"/>
        <v>43958</v>
      </c>
      <c r="B15" s="82">
        <v>0</v>
      </c>
      <c r="C15" s="82" t="s">
        <v>37</v>
      </c>
      <c r="D15" s="83">
        <f t="shared" si="0"/>
        <v>0</v>
      </c>
      <c r="E15" s="84"/>
      <c r="F15" s="83"/>
      <c r="G15" s="84"/>
      <c r="H15" s="84"/>
      <c r="I15" s="84"/>
      <c r="J15" s="84"/>
      <c r="K15" s="75"/>
      <c r="L15" s="75"/>
      <c r="M15" s="75"/>
      <c r="N15" s="75"/>
      <c r="O15" s="75"/>
      <c r="P15" s="75"/>
      <c r="Q15" s="75"/>
      <c r="R15" s="75"/>
      <c r="AZ15" s="159"/>
      <c r="BA15" s="159"/>
      <c r="BB15" s="159"/>
      <c r="BC15" s="159"/>
    </row>
    <row r="16" spans="1:55">
      <c r="A16" s="81">
        <f t="shared" si="1"/>
        <v>43959</v>
      </c>
      <c r="B16" s="82">
        <v>0</v>
      </c>
      <c r="C16" s="82" t="s">
        <v>37</v>
      </c>
      <c r="D16" s="83">
        <f t="shared" si="0"/>
        <v>0</v>
      </c>
      <c r="E16" s="84"/>
      <c r="F16" s="83"/>
      <c r="G16" s="84"/>
      <c r="H16" s="84"/>
      <c r="I16" s="84"/>
      <c r="J16" s="84"/>
      <c r="K16" s="75"/>
      <c r="L16" s="75"/>
      <c r="M16" s="75"/>
      <c r="N16" s="75"/>
      <c r="O16" s="75"/>
      <c r="P16" s="75"/>
      <c r="Q16" s="75"/>
      <c r="R16" s="75"/>
      <c r="AZ16" s="159"/>
      <c r="BA16" s="159"/>
      <c r="BB16" s="159"/>
      <c r="BC16" s="159"/>
    </row>
    <row r="17" spans="1:55">
      <c r="A17" s="81">
        <f t="shared" si="1"/>
        <v>43960</v>
      </c>
      <c r="B17" s="82">
        <v>1</v>
      </c>
      <c r="C17" s="82" t="s">
        <v>23</v>
      </c>
      <c r="D17" s="83">
        <f t="shared" si="0"/>
        <v>1</v>
      </c>
      <c r="E17" s="84"/>
      <c r="F17" s="83"/>
      <c r="G17" s="84"/>
      <c r="H17" s="84"/>
      <c r="I17" s="84"/>
      <c r="J17" s="84"/>
      <c r="K17" s="75"/>
      <c r="L17" s="75"/>
      <c r="M17" s="75"/>
      <c r="N17" s="75"/>
      <c r="O17" s="75"/>
      <c r="P17" s="75"/>
      <c r="Q17" s="75"/>
      <c r="R17" s="75"/>
      <c r="AZ17" s="159"/>
      <c r="BA17" s="159"/>
      <c r="BB17" s="159"/>
      <c r="BC17" s="159"/>
    </row>
    <row r="18" spans="1:55">
      <c r="A18" s="81">
        <f t="shared" si="1"/>
        <v>43961</v>
      </c>
      <c r="B18" s="82">
        <v>1</v>
      </c>
      <c r="C18" s="82" t="s">
        <v>23</v>
      </c>
      <c r="D18" s="83">
        <f t="shared" si="0"/>
        <v>1</v>
      </c>
      <c r="E18" s="84"/>
      <c r="F18" s="83"/>
      <c r="G18" s="84"/>
      <c r="H18" s="84"/>
      <c r="I18" s="84"/>
      <c r="J18" s="84"/>
      <c r="K18" s="75"/>
      <c r="L18" s="75"/>
      <c r="M18" s="75"/>
      <c r="N18" s="75"/>
      <c r="O18" s="75"/>
      <c r="P18" s="75"/>
      <c r="Q18" s="75"/>
      <c r="R18" s="75"/>
      <c r="AZ18" s="159"/>
      <c r="BA18" s="159"/>
      <c r="BB18" s="159"/>
      <c r="BC18" s="159"/>
    </row>
    <row r="19" spans="1:55">
      <c r="A19" s="81">
        <f t="shared" si="1"/>
        <v>43962</v>
      </c>
      <c r="B19" s="82">
        <v>1</v>
      </c>
      <c r="C19" s="82" t="s">
        <v>23</v>
      </c>
      <c r="D19" s="83">
        <f t="shared" si="0"/>
        <v>1</v>
      </c>
      <c r="E19" s="84"/>
      <c r="F19" s="83"/>
      <c r="G19" s="84"/>
      <c r="H19" s="84"/>
      <c r="I19" s="84"/>
      <c r="J19" s="84"/>
      <c r="K19" s="75"/>
      <c r="L19" s="75"/>
      <c r="M19" s="75"/>
      <c r="N19" s="75"/>
      <c r="O19" s="75"/>
      <c r="P19" s="75"/>
      <c r="Q19" s="75"/>
      <c r="R19" s="75"/>
      <c r="AZ19" s="159"/>
      <c r="BA19" s="159"/>
      <c r="BB19" s="159"/>
      <c r="BC19" s="159"/>
    </row>
    <row r="20" spans="1:55">
      <c r="A20" s="81">
        <f t="shared" si="1"/>
        <v>43963</v>
      </c>
      <c r="B20" s="82">
        <v>1</v>
      </c>
      <c r="C20" s="82" t="s">
        <v>23</v>
      </c>
      <c r="D20" s="83">
        <f t="shared" si="0"/>
        <v>1</v>
      </c>
      <c r="E20" s="84"/>
      <c r="F20" s="86"/>
      <c r="G20" s="84"/>
      <c r="H20" s="84"/>
      <c r="I20" s="84"/>
      <c r="J20" s="84"/>
      <c r="K20" s="75"/>
      <c r="L20" s="75"/>
      <c r="M20" s="75"/>
      <c r="N20" s="75"/>
      <c r="O20" s="75"/>
      <c r="P20" s="75"/>
      <c r="Q20" s="75"/>
      <c r="R20" s="75"/>
      <c r="AZ20" s="159"/>
      <c r="BA20" s="159"/>
      <c r="BB20" s="159"/>
      <c r="BC20" s="159"/>
    </row>
    <row r="21" spans="1:55" ht="15.75" customHeight="1">
      <c r="A21" s="81">
        <f t="shared" si="1"/>
        <v>43964</v>
      </c>
      <c r="B21" s="82">
        <v>1</v>
      </c>
      <c r="C21" s="82" t="s">
        <v>23</v>
      </c>
      <c r="D21" s="83">
        <f t="shared" si="0"/>
        <v>1</v>
      </c>
      <c r="E21" s="84"/>
      <c r="F21" s="83"/>
      <c r="G21" s="84"/>
      <c r="H21" s="84"/>
      <c r="I21" s="84"/>
      <c r="J21" s="84"/>
      <c r="K21" s="75"/>
      <c r="L21" s="75"/>
      <c r="M21" s="75"/>
      <c r="N21" s="75"/>
      <c r="O21" s="75"/>
      <c r="P21" s="75"/>
      <c r="Q21" s="75"/>
      <c r="R21" s="75"/>
      <c r="AZ21" s="159"/>
      <c r="BA21" s="159"/>
      <c r="BB21" s="159"/>
      <c r="BC21" s="159"/>
    </row>
    <row r="22" spans="1:55" ht="15.75" customHeight="1">
      <c r="A22" s="81">
        <f t="shared" si="1"/>
        <v>43965</v>
      </c>
      <c r="B22" s="82">
        <v>0</v>
      </c>
      <c r="C22" s="82" t="s">
        <v>37</v>
      </c>
      <c r="D22" s="83">
        <f t="shared" si="0"/>
        <v>0</v>
      </c>
      <c r="E22" s="84"/>
      <c r="F22" s="83"/>
      <c r="G22" s="84"/>
      <c r="H22" s="84"/>
      <c r="I22" s="84"/>
      <c r="J22" s="84"/>
      <c r="K22" s="75"/>
      <c r="L22" s="75"/>
      <c r="M22" s="75"/>
      <c r="N22" s="75"/>
      <c r="O22" s="75"/>
      <c r="P22" s="75"/>
      <c r="Q22" s="75"/>
      <c r="R22" s="75"/>
      <c r="AZ22" s="159"/>
      <c r="BA22" s="159"/>
      <c r="BB22" s="159"/>
      <c r="BC22" s="159"/>
    </row>
    <row r="23" spans="1:55" ht="15.75" customHeight="1">
      <c r="A23" s="81">
        <f t="shared" si="1"/>
        <v>43966</v>
      </c>
      <c r="B23" s="82">
        <v>0</v>
      </c>
      <c r="C23" s="82" t="s">
        <v>37</v>
      </c>
      <c r="D23" s="83">
        <f t="shared" si="0"/>
        <v>0</v>
      </c>
      <c r="E23" s="84"/>
      <c r="F23" s="83"/>
      <c r="G23" s="84"/>
      <c r="H23" s="84"/>
      <c r="I23" s="84"/>
      <c r="J23" s="84"/>
      <c r="K23" s="75"/>
      <c r="L23" s="75"/>
      <c r="M23" s="75"/>
      <c r="N23" s="75"/>
      <c r="O23" s="75"/>
      <c r="P23" s="75"/>
      <c r="Q23" s="75"/>
      <c r="R23" s="75"/>
      <c r="AZ23" s="159"/>
      <c r="BA23" s="159"/>
      <c r="BB23" s="159"/>
      <c r="BC23" s="159"/>
    </row>
    <row r="24" spans="1:55" ht="15.75" customHeight="1">
      <c r="A24" s="81">
        <f t="shared" si="1"/>
        <v>43967</v>
      </c>
      <c r="B24" s="82">
        <v>1</v>
      </c>
      <c r="C24" s="82" t="s">
        <v>23</v>
      </c>
      <c r="D24" s="83">
        <f t="shared" si="0"/>
        <v>1</v>
      </c>
      <c r="E24" s="84"/>
      <c r="F24" s="83"/>
      <c r="G24" s="85"/>
      <c r="H24" s="84"/>
      <c r="I24" s="85"/>
      <c r="J24" s="84"/>
      <c r="K24" s="75"/>
      <c r="L24" s="75"/>
      <c r="M24" s="75"/>
      <c r="N24" s="75"/>
      <c r="O24" s="75"/>
      <c r="P24" s="75"/>
      <c r="Q24" s="75"/>
      <c r="R24" s="75"/>
      <c r="AZ24" s="159"/>
      <c r="BA24" s="159"/>
      <c r="BB24" s="159"/>
      <c r="BC24" s="159"/>
    </row>
    <row r="25" spans="1:55" ht="15.75" customHeight="1">
      <c r="A25" s="81">
        <f t="shared" si="1"/>
        <v>43968</v>
      </c>
      <c r="B25" s="82">
        <v>1</v>
      </c>
      <c r="C25" s="82" t="s">
        <v>23</v>
      </c>
      <c r="D25" s="83">
        <f t="shared" si="0"/>
        <v>1</v>
      </c>
      <c r="E25" s="84"/>
      <c r="F25" s="83"/>
      <c r="G25" s="85"/>
      <c r="H25" s="85"/>
      <c r="I25" s="85"/>
      <c r="J25" s="85"/>
      <c r="K25" s="75"/>
      <c r="L25" s="75"/>
      <c r="M25" s="75"/>
      <c r="N25" s="75"/>
      <c r="O25" s="75"/>
      <c r="P25" s="75"/>
      <c r="Q25" s="75"/>
      <c r="R25" s="75"/>
      <c r="AZ25" s="159"/>
      <c r="BA25" s="159"/>
      <c r="BB25" s="159"/>
      <c r="BC25" s="159"/>
    </row>
    <row r="26" spans="1:55" ht="15.75" customHeight="1">
      <c r="A26" s="81">
        <f t="shared" si="1"/>
        <v>43969</v>
      </c>
      <c r="B26" s="82">
        <v>1</v>
      </c>
      <c r="C26" s="82" t="s">
        <v>23</v>
      </c>
      <c r="D26" s="83">
        <f t="shared" si="0"/>
        <v>1</v>
      </c>
      <c r="E26" s="84"/>
      <c r="F26" s="83"/>
      <c r="G26" s="84"/>
      <c r="H26" s="84"/>
      <c r="I26" s="84"/>
      <c r="J26" s="84"/>
      <c r="K26" s="75"/>
      <c r="L26" s="75"/>
      <c r="M26" s="75"/>
      <c r="N26" s="75"/>
      <c r="O26" s="75"/>
      <c r="P26" s="75"/>
      <c r="Q26" s="75"/>
      <c r="R26" s="75"/>
      <c r="AZ26" s="159"/>
      <c r="BA26" s="159"/>
      <c r="BB26" s="159"/>
      <c r="BC26" s="159"/>
    </row>
    <row r="27" spans="1:55" ht="15.75" customHeight="1">
      <c r="A27" s="81">
        <f t="shared" si="1"/>
        <v>43970</v>
      </c>
      <c r="B27" s="82">
        <v>1</v>
      </c>
      <c r="C27" s="82" t="s">
        <v>23</v>
      </c>
      <c r="D27" s="83">
        <f t="shared" si="0"/>
        <v>1</v>
      </c>
      <c r="E27" s="84"/>
      <c r="F27" s="86"/>
      <c r="G27" s="84"/>
      <c r="H27" s="84"/>
      <c r="I27" s="84"/>
      <c r="J27" s="84"/>
      <c r="K27" s="75"/>
      <c r="L27" s="75"/>
      <c r="M27" s="75"/>
      <c r="N27" s="75"/>
      <c r="O27" s="75"/>
      <c r="P27" s="75"/>
      <c r="Q27" s="75"/>
      <c r="R27" s="75"/>
      <c r="AZ27" s="159"/>
      <c r="BA27" s="159"/>
      <c r="BB27" s="159"/>
      <c r="BC27" s="159"/>
    </row>
    <row r="28" spans="1:55" ht="15.75" customHeight="1">
      <c r="A28" s="81">
        <f t="shared" si="1"/>
        <v>43971</v>
      </c>
      <c r="B28" s="82">
        <v>1</v>
      </c>
      <c r="C28" s="82" t="s">
        <v>23</v>
      </c>
      <c r="D28" s="83">
        <f t="shared" si="0"/>
        <v>1</v>
      </c>
      <c r="E28" s="84"/>
      <c r="F28" s="83"/>
      <c r="G28" s="84"/>
      <c r="H28" s="84"/>
      <c r="I28" s="84"/>
      <c r="J28" s="84"/>
      <c r="K28" s="75"/>
      <c r="L28" s="75"/>
      <c r="M28" s="75"/>
      <c r="N28" s="75"/>
      <c r="O28" s="75"/>
      <c r="P28" s="75"/>
      <c r="Q28" s="75"/>
      <c r="R28" s="75"/>
      <c r="AZ28" s="159"/>
      <c r="BA28" s="159"/>
      <c r="BB28" s="159"/>
      <c r="BC28" s="159"/>
    </row>
    <row r="29" spans="1:55" ht="15.75" customHeight="1">
      <c r="A29" s="81">
        <f t="shared" si="1"/>
        <v>43972</v>
      </c>
      <c r="B29" s="82"/>
      <c r="C29" s="82" t="s">
        <v>37</v>
      </c>
      <c r="D29" s="83">
        <f t="shared" si="0"/>
        <v>0</v>
      </c>
      <c r="E29" s="84"/>
      <c r="F29" s="83"/>
      <c r="G29" s="84"/>
      <c r="H29" s="84"/>
      <c r="I29" s="84"/>
      <c r="J29" s="84"/>
      <c r="K29" s="75"/>
      <c r="L29" s="75"/>
      <c r="M29" s="75"/>
      <c r="N29" s="75"/>
      <c r="O29" s="75"/>
      <c r="P29" s="75"/>
      <c r="Q29" s="75"/>
      <c r="R29" s="75"/>
      <c r="AZ29" s="159"/>
      <c r="BA29" s="159"/>
      <c r="BB29" s="159"/>
      <c r="BC29" s="159"/>
    </row>
    <row r="30" spans="1:55" ht="15.75" customHeight="1">
      <c r="A30" s="81">
        <f t="shared" si="1"/>
        <v>43973</v>
      </c>
      <c r="B30" s="87"/>
      <c r="C30" s="82" t="s">
        <v>37</v>
      </c>
      <c r="D30" s="83">
        <f t="shared" si="0"/>
        <v>0</v>
      </c>
      <c r="E30" s="84"/>
      <c r="F30" s="83"/>
      <c r="G30" s="84"/>
      <c r="H30" s="84"/>
      <c r="I30" s="84"/>
      <c r="J30" s="84"/>
      <c r="K30" s="75"/>
      <c r="L30" s="75"/>
      <c r="M30" s="75"/>
      <c r="N30" s="75"/>
      <c r="O30" s="75"/>
      <c r="P30" s="75"/>
      <c r="Q30" s="75"/>
      <c r="R30" s="75"/>
      <c r="AZ30" s="159"/>
      <c r="BA30" s="159"/>
      <c r="BB30" s="159"/>
      <c r="BC30" s="159"/>
    </row>
    <row r="31" spans="1:55" ht="15.75" customHeight="1">
      <c r="A31" s="81">
        <f t="shared" si="1"/>
        <v>43974</v>
      </c>
      <c r="B31" s="82">
        <v>1</v>
      </c>
      <c r="C31" s="82" t="s">
        <v>23</v>
      </c>
      <c r="D31" s="83">
        <f t="shared" si="0"/>
        <v>1</v>
      </c>
      <c r="E31" s="84"/>
      <c r="F31" s="83"/>
      <c r="G31" s="84"/>
      <c r="H31" s="85"/>
      <c r="I31" s="84"/>
      <c r="J31" s="85"/>
      <c r="K31" s="75"/>
      <c r="L31" s="75"/>
      <c r="M31" s="75"/>
      <c r="N31" s="75"/>
      <c r="O31" s="75"/>
      <c r="P31" s="75"/>
      <c r="Q31" s="75"/>
      <c r="R31" s="75"/>
      <c r="AZ31" s="159"/>
      <c r="BA31" s="159"/>
      <c r="BB31" s="159"/>
      <c r="BC31" s="159"/>
    </row>
    <row r="32" spans="1:55" ht="15.75" customHeight="1">
      <c r="A32" s="81">
        <f t="shared" si="1"/>
        <v>43975</v>
      </c>
      <c r="B32" s="82">
        <v>1</v>
      </c>
      <c r="C32" s="82" t="s">
        <v>23</v>
      </c>
      <c r="D32" s="83">
        <f t="shared" si="0"/>
        <v>1</v>
      </c>
      <c r="E32" s="84"/>
      <c r="F32" s="83"/>
      <c r="G32" s="84"/>
      <c r="H32" s="84"/>
      <c r="I32" s="84"/>
      <c r="J32" s="84"/>
      <c r="K32" s="75"/>
      <c r="L32" s="75"/>
      <c r="M32" s="75"/>
      <c r="N32" s="75"/>
      <c r="O32" s="75"/>
      <c r="P32" s="75"/>
      <c r="Q32" s="75"/>
      <c r="R32" s="75"/>
      <c r="AZ32" s="159"/>
      <c r="BA32" s="159"/>
      <c r="BB32" s="159"/>
      <c r="BC32" s="159"/>
    </row>
    <row r="33" spans="1:55" ht="15.75" customHeight="1">
      <c r="A33" s="81">
        <f t="shared" si="1"/>
        <v>43976</v>
      </c>
      <c r="B33" s="82"/>
      <c r="C33" s="82" t="s">
        <v>58</v>
      </c>
      <c r="D33" s="83">
        <f t="shared" si="0"/>
        <v>0</v>
      </c>
      <c r="E33" s="84"/>
      <c r="F33" s="83"/>
      <c r="G33" s="84"/>
      <c r="H33" s="84"/>
      <c r="I33" s="84"/>
      <c r="J33" s="84"/>
      <c r="K33" s="75"/>
      <c r="L33" s="75"/>
      <c r="M33" s="75"/>
      <c r="N33" s="75"/>
      <c r="O33" s="75"/>
      <c r="P33" s="75"/>
      <c r="Q33" s="75"/>
      <c r="R33" s="75"/>
      <c r="AZ33" s="159"/>
      <c r="BA33" s="159"/>
      <c r="BB33" s="159"/>
      <c r="BC33" s="159"/>
    </row>
    <row r="34" spans="1:55" ht="15.75" customHeight="1">
      <c r="A34" s="81">
        <f t="shared" si="1"/>
        <v>43977</v>
      </c>
      <c r="B34" s="82">
        <v>1</v>
      </c>
      <c r="C34" s="82" t="s">
        <v>23</v>
      </c>
      <c r="D34" s="83">
        <f t="shared" si="0"/>
        <v>1</v>
      </c>
      <c r="E34" s="84"/>
      <c r="F34" s="83"/>
      <c r="G34" s="84"/>
      <c r="H34" s="84"/>
      <c r="I34" s="84"/>
      <c r="J34" s="84"/>
      <c r="K34" s="75"/>
      <c r="L34" s="75"/>
      <c r="M34" s="75"/>
      <c r="N34" s="75"/>
      <c r="O34" s="75"/>
      <c r="P34" s="75"/>
      <c r="Q34" s="75"/>
      <c r="R34" s="75"/>
      <c r="AZ34" s="159"/>
      <c r="BA34" s="159"/>
      <c r="BB34" s="159"/>
      <c r="BC34" s="159"/>
    </row>
    <row r="35" spans="1:55" ht="15.75" customHeight="1">
      <c r="A35" s="81">
        <f t="shared" si="1"/>
        <v>43978</v>
      </c>
      <c r="B35" s="82">
        <v>1</v>
      </c>
      <c r="C35" s="82" t="s">
        <v>23</v>
      </c>
      <c r="D35" s="83">
        <f t="shared" si="0"/>
        <v>1</v>
      </c>
      <c r="E35" s="84"/>
      <c r="F35" s="83"/>
      <c r="G35" s="84"/>
      <c r="H35" s="84"/>
      <c r="I35" s="84"/>
      <c r="J35" s="84"/>
      <c r="K35" s="75"/>
      <c r="L35" s="75"/>
      <c r="M35" s="75"/>
      <c r="N35" s="75"/>
      <c r="O35" s="75"/>
      <c r="P35" s="75"/>
      <c r="Q35" s="75"/>
      <c r="R35" s="75"/>
      <c r="AZ35" s="159"/>
      <c r="BA35" s="159"/>
      <c r="BB35" s="159"/>
      <c r="BC35" s="159"/>
    </row>
    <row r="36" spans="1:55" ht="15.75" customHeight="1">
      <c r="A36" s="81">
        <f t="shared" si="1"/>
        <v>43979</v>
      </c>
      <c r="B36" s="82"/>
      <c r="C36" s="82" t="s">
        <v>37</v>
      </c>
      <c r="D36" s="83">
        <f t="shared" si="0"/>
        <v>0</v>
      </c>
      <c r="E36" s="84"/>
      <c r="F36" s="83"/>
      <c r="G36" s="84"/>
      <c r="H36" s="84"/>
      <c r="I36" s="84"/>
      <c r="J36" s="84"/>
      <c r="K36" s="75"/>
      <c r="L36" s="75"/>
      <c r="M36" s="75"/>
      <c r="N36" s="75"/>
      <c r="O36" s="75"/>
      <c r="P36" s="75"/>
      <c r="Q36" s="75"/>
      <c r="R36" s="75"/>
      <c r="AZ36" s="159"/>
      <c r="BA36" s="159"/>
      <c r="BB36" s="159"/>
      <c r="BC36" s="159"/>
    </row>
    <row r="37" spans="1:55" ht="15.75" customHeight="1">
      <c r="A37" s="81">
        <f t="shared" ref="A37:A39" si="5">IF(($A36+1)&gt;EOMONTH($A36,0),"",IF(A36="","",A36+1))</f>
        <v>43980</v>
      </c>
      <c r="B37" s="82"/>
      <c r="C37" s="82" t="s">
        <v>37</v>
      </c>
      <c r="D37" s="83">
        <f t="shared" si="0"/>
        <v>0</v>
      </c>
      <c r="E37" s="84"/>
      <c r="F37" s="83"/>
      <c r="G37" s="84"/>
      <c r="H37" s="84"/>
      <c r="I37" s="84"/>
      <c r="J37" s="84"/>
      <c r="K37" s="75"/>
      <c r="L37" s="75"/>
      <c r="M37" s="75"/>
      <c r="N37" s="75"/>
      <c r="O37" s="75"/>
      <c r="P37" s="75"/>
      <c r="Q37" s="75"/>
      <c r="R37" s="75"/>
      <c r="AZ37" s="159"/>
      <c r="BA37" s="159"/>
      <c r="BB37" s="159"/>
      <c r="BC37" s="159"/>
    </row>
    <row r="38" spans="1:55" ht="15.75" customHeight="1">
      <c r="A38" s="81">
        <f t="shared" si="5"/>
        <v>43981</v>
      </c>
      <c r="B38" s="82">
        <v>1</v>
      </c>
      <c r="C38" s="82" t="s">
        <v>23</v>
      </c>
      <c r="D38" s="83">
        <f t="shared" si="0"/>
        <v>1</v>
      </c>
      <c r="E38" s="84"/>
      <c r="F38" s="83"/>
      <c r="G38" s="84"/>
      <c r="H38" s="84"/>
      <c r="I38" s="84"/>
      <c r="J38" s="84"/>
      <c r="K38" s="75"/>
      <c r="L38" s="75"/>
      <c r="M38" s="75"/>
      <c r="N38" s="75"/>
      <c r="O38" s="75"/>
      <c r="P38" s="75"/>
      <c r="Q38" s="75"/>
      <c r="R38" s="75"/>
      <c r="AZ38" s="159"/>
      <c r="BA38" s="159"/>
      <c r="BB38" s="159"/>
      <c r="BC38" s="159"/>
    </row>
    <row r="39" spans="1:55" ht="15.75" customHeight="1">
      <c r="A39" s="81">
        <f t="shared" si="5"/>
        <v>43982</v>
      </c>
      <c r="B39" s="82">
        <v>1</v>
      </c>
      <c r="C39" s="82" t="s">
        <v>23</v>
      </c>
      <c r="D39" s="83">
        <f t="shared" si="0"/>
        <v>1</v>
      </c>
      <c r="E39" s="84"/>
      <c r="F39" s="83"/>
      <c r="G39" s="84"/>
      <c r="H39" s="84"/>
      <c r="I39" s="84"/>
      <c r="J39" s="84"/>
      <c r="K39" s="75"/>
      <c r="L39" s="75"/>
      <c r="M39" s="75"/>
      <c r="N39" s="75"/>
      <c r="O39" s="75"/>
      <c r="P39" s="75"/>
      <c r="Q39" s="75"/>
      <c r="R39" s="75"/>
      <c r="AZ39" s="159"/>
      <c r="BA39" s="159"/>
      <c r="BB39" s="159"/>
      <c r="BC39" s="159"/>
    </row>
    <row r="40" spans="1:55" ht="15.75" customHeight="1">
      <c r="A40" s="83" t="s">
        <v>52</v>
      </c>
      <c r="B40" s="88">
        <f>SUM(B9:B39)</f>
        <v>21</v>
      </c>
      <c r="C40" s="88"/>
      <c r="D40" s="88">
        <f t="shared" ref="D40:J40" si="6">SUM(D9:D39)</f>
        <v>21</v>
      </c>
      <c r="E40" s="88">
        <f t="shared" si="6"/>
        <v>0</v>
      </c>
      <c r="F40" s="88">
        <f t="shared" si="6"/>
        <v>0</v>
      </c>
      <c r="G40" s="88">
        <f t="shared" si="6"/>
        <v>0</v>
      </c>
      <c r="H40" s="88">
        <f t="shared" si="6"/>
        <v>0</v>
      </c>
      <c r="I40" s="88">
        <f t="shared" si="6"/>
        <v>0</v>
      </c>
      <c r="J40" s="88">
        <f t="shared" si="6"/>
        <v>0</v>
      </c>
      <c r="K40" s="75"/>
      <c r="L40" s="75"/>
      <c r="M40" s="75"/>
      <c r="N40" s="75"/>
      <c r="O40" s="75"/>
      <c r="P40" s="75"/>
      <c r="Q40" s="75"/>
      <c r="R40" s="75"/>
      <c r="AZ40" s="159"/>
      <c r="BA40" s="159"/>
      <c r="BB40" s="159"/>
      <c r="BC40" s="159"/>
    </row>
    <row r="41" spans="1:55" ht="15.75" customHeight="1">
      <c r="A41" s="77"/>
      <c r="B41" s="77"/>
      <c r="C41" s="77"/>
      <c r="D41" s="77"/>
      <c r="E41" s="77"/>
      <c r="F41" s="77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AZ41" s="159"/>
      <c r="BA41" s="159"/>
      <c r="BB41" s="159"/>
      <c r="BC41" s="159"/>
    </row>
    <row r="42" spans="1:55" ht="15.75" customHeight="1">
      <c r="A42" s="89" t="s">
        <v>53</v>
      </c>
      <c r="B42" s="90"/>
      <c r="C42" s="91"/>
      <c r="D42" s="92" t="s">
        <v>54</v>
      </c>
      <c r="E42" s="93"/>
      <c r="F42" s="91"/>
      <c r="G42" s="112"/>
      <c r="H42" s="113"/>
      <c r="I42" s="114" t="s">
        <v>55</v>
      </c>
      <c r="J42" s="120"/>
      <c r="K42" s="75"/>
      <c r="L42" s="75"/>
      <c r="M42" s="75"/>
      <c r="N42" s="75"/>
      <c r="O42" s="75"/>
      <c r="P42" s="75"/>
      <c r="Q42" s="75"/>
      <c r="R42" s="75"/>
      <c r="AZ42" s="159"/>
      <c r="BA42" s="159"/>
      <c r="BB42" s="159"/>
      <c r="BC42" s="159"/>
    </row>
    <row r="43" spans="1:55" ht="15.75" customHeight="1">
      <c r="A43" s="94"/>
      <c r="B43" s="95"/>
      <c r="C43" s="96"/>
      <c r="D43" s="97"/>
      <c r="E43" s="98"/>
      <c r="G43" s="115"/>
      <c r="H43" s="116"/>
      <c r="I43" s="115"/>
      <c r="J43" s="99"/>
      <c r="K43" s="75"/>
      <c r="L43" s="75"/>
      <c r="M43" s="75"/>
      <c r="N43" s="75"/>
      <c r="O43" s="75"/>
      <c r="P43" s="75"/>
      <c r="Q43" s="75"/>
      <c r="R43" s="75"/>
      <c r="AZ43" s="159"/>
      <c r="BA43" s="159"/>
      <c r="BB43" s="159"/>
      <c r="BC43" s="159"/>
    </row>
    <row r="44" spans="1:55" ht="15.75" customHeight="1">
      <c r="A44" s="100"/>
      <c r="B44" s="101"/>
      <c r="C44" s="98"/>
      <c r="D44" s="97"/>
      <c r="E44" s="98"/>
      <c r="G44" s="75"/>
      <c r="I44" s="75"/>
      <c r="J44" s="99"/>
      <c r="K44" s="75"/>
      <c r="L44" s="75"/>
      <c r="M44" s="75"/>
      <c r="N44" s="75"/>
      <c r="O44" s="75"/>
      <c r="P44" s="75"/>
      <c r="Q44" s="75"/>
      <c r="R44" s="75"/>
      <c r="AZ44" s="159"/>
      <c r="BA44" s="159"/>
      <c r="BB44" s="159"/>
      <c r="BC44" s="159"/>
    </row>
    <row r="45" spans="1:55" ht="15.75" customHeight="1">
      <c r="A45" s="100"/>
      <c r="B45" s="101"/>
      <c r="C45" s="97"/>
      <c r="D45" s="97"/>
      <c r="E45" s="97"/>
      <c r="G45" s="75"/>
      <c r="I45" s="75"/>
      <c r="J45" s="99"/>
      <c r="K45" s="75"/>
      <c r="L45" s="75"/>
      <c r="M45" s="75"/>
      <c r="N45" s="75"/>
      <c r="O45" s="75"/>
      <c r="P45" s="75"/>
      <c r="Q45" s="75"/>
      <c r="R45" s="75"/>
      <c r="AZ45" s="159"/>
      <c r="BA45" s="159"/>
      <c r="BB45" s="159"/>
      <c r="BC45" s="159"/>
    </row>
    <row r="46" spans="1:55" ht="15.75" customHeight="1">
      <c r="A46" s="102"/>
      <c r="B46" s="101"/>
      <c r="C46" s="97"/>
      <c r="D46" s="97"/>
      <c r="E46" s="97"/>
      <c r="G46" s="75"/>
      <c r="I46" s="75"/>
      <c r="J46" s="99"/>
      <c r="K46" s="75"/>
      <c r="L46" s="75"/>
      <c r="M46" s="75"/>
      <c r="N46" s="75"/>
      <c r="O46" s="75"/>
      <c r="P46" s="75"/>
      <c r="Q46" s="75"/>
      <c r="R46" s="75"/>
      <c r="AZ46" s="159"/>
      <c r="BA46" s="159"/>
      <c r="BB46" s="159"/>
      <c r="BC46" s="159"/>
    </row>
    <row r="47" spans="1:55" ht="15.75" customHeight="1">
      <c r="A47" s="103"/>
      <c r="B47" s="104"/>
      <c r="C47" s="105"/>
      <c r="D47" s="105"/>
      <c r="E47" s="105"/>
      <c r="F47" s="106"/>
      <c r="G47" s="117"/>
      <c r="H47" s="118"/>
      <c r="I47" s="117"/>
      <c r="J47" s="119"/>
      <c r="K47" s="75"/>
      <c r="L47" s="75"/>
      <c r="M47" s="75"/>
      <c r="N47" s="75"/>
      <c r="O47" s="75"/>
      <c r="P47" s="75"/>
      <c r="Q47" s="75"/>
      <c r="R47" s="75"/>
      <c r="AZ47" s="159"/>
      <c r="BA47" s="159"/>
      <c r="BB47" s="159"/>
      <c r="BC47" s="159"/>
    </row>
    <row r="48" spans="1:55" ht="15.75" customHeight="1">
      <c r="A48" s="77"/>
      <c r="B48" s="77"/>
      <c r="C48" s="77"/>
      <c r="D48" s="77"/>
      <c r="E48" s="77"/>
      <c r="F48" s="77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AZ48" s="159"/>
      <c r="BA48" s="159"/>
      <c r="BB48" s="159"/>
      <c r="BC48" s="159"/>
    </row>
    <row r="49" spans="1:55" ht="15.75" customHeight="1">
      <c r="A49" s="77"/>
      <c r="B49" s="77"/>
      <c r="C49" s="77"/>
      <c r="D49" s="77"/>
      <c r="E49" s="77"/>
      <c r="F49" s="77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AZ49" s="159"/>
      <c r="BA49" s="159"/>
      <c r="BB49" s="159"/>
      <c r="BC49" s="159"/>
    </row>
    <row r="50" spans="1:55" ht="15.75" customHeight="1">
      <c r="A50" s="107" t="s">
        <v>151</v>
      </c>
      <c r="B50" s="75"/>
      <c r="C50" s="75"/>
      <c r="D50" s="77"/>
      <c r="E50" s="77"/>
      <c r="F50" s="77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AZ50" s="159"/>
      <c r="BA50" s="159"/>
      <c r="BB50" s="159"/>
      <c r="BC50" s="159"/>
    </row>
    <row r="51" spans="1:55" ht="15.75" customHeight="1">
      <c r="A51" s="108">
        <v>43831</v>
      </c>
      <c r="B51" s="75"/>
      <c r="C51" s="75"/>
      <c r="D51" s="77"/>
      <c r="E51" s="77"/>
      <c r="F51" s="77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AZ51" s="159"/>
      <c r="BA51" s="159"/>
      <c r="BB51" s="159"/>
      <c r="BC51" s="159"/>
    </row>
    <row r="52" spans="1:55" ht="15.75" customHeight="1">
      <c r="A52" s="108">
        <v>43934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AZ52" s="159"/>
      <c r="BA52" s="159"/>
      <c r="BB52" s="159"/>
      <c r="BC52" s="159"/>
    </row>
    <row r="53" spans="1:55" ht="15.75" customHeight="1">
      <c r="A53" s="108">
        <v>43952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AZ53" s="159"/>
      <c r="BA53" s="159"/>
      <c r="BB53" s="159"/>
      <c r="BC53" s="159"/>
    </row>
    <row r="54" spans="1:55" ht="15.75" customHeight="1">
      <c r="A54" s="108">
        <v>43959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AZ54" s="159"/>
      <c r="BA54" s="159"/>
      <c r="BB54" s="159"/>
      <c r="BC54" s="159"/>
    </row>
    <row r="55" spans="1:55" ht="15.75" customHeight="1">
      <c r="A55" s="108">
        <v>43972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AZ55" s="159"/>
      <c r="BA55" s="159"/>
      <c r="BB55" s="159"/>
      <c r="BC55" s="159"/>
    </row>
    <row r="56" spans="1:55" ht="15.75" customHeight="1">
      <c r="A56" s="108">
        <v>44026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AZ56" s="159"/>
      <c r="BA56" s="159"/>
      <c r="BB56" s="159"/>
      <c r="BC56" s="159"/>
    </row>
    <row r="57" spans="1:55" ht="15.75" customHeight="1">
      <c r="A57" s="108">
        <v>44058</v>
      </c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AZ57" s="159"/>
      <c r="BA57" s="159"/>
      <c r="BB57" s="159"/>
      <c r="BC57" s="159"/>
    </row>
    <row r="58" spans="1:55" ht="15.75" customHeight="1">
      <c r="A58" s="108">
        <v>44136</v>
      </c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AZ58" s="159"/>
      <c r="BA58" s="159"/>
      <c r="BB58" s="159"/>
      <c r="BC58" s="159"/>
    </row>
    <row r="59" spans="1:55" ht="15.75" customHeight="1">
      <c r="A59" s="108">
        <v>44146</v>
      </c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AZ59" s="159"/>
      <c r="BA59" s="159"/>
      <c r="BB59" s="159"/>
      <c r="BC59" s="159"/>
    </row>
    <row r="60" spans="1:55" ht="15.75" customHeight="1">
      <c r="A60" s="108">
        <v>44190</v>
      </c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AZ60" s="159"/>
      <c r="BA60" s="159"/>
      <c r="BB60" s="159"/>
      <c r="BC60" s="159"/>
    </row>
    <row r="61" spans="1:55" ht="15.75" customHeight="1">
      <c r="A61" s="75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AZ61" s="159"/>
      <c r="BA61" s="159"/>
      <c r="BB61" s="159"/>
      <c r="BC61" s="159"/>
    </row>
    <row r="62" spans="1:55" ht="15.75" customHeight="1">
      <c r="A62" s="75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AZ62" s="159"/>
      <c r="BA62" s="159"/>
      <c r="BB62" s="159"/>
      <c r="BC62" s="159"/>
    </row>
    <row r="63" spans="1:55" ht="15.75" customHeight="1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AZ63" s="159"/>
      <c r="BA63" s="159"/>
      <c r="BB63" s="159"/>
      <c r="BC63" s="159"/>
    </row>
    <row r="64" spans="1:55" ht="15.75" customHeight="1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AZ64" s="159"/>
      <c r="BA64" s="159"/>
      <c r="BB64" s="159"/>
      <c r="BC64" s="159"/>
    </row>
    <row r="65" spans="1:55" ht="15.75" customHeight="1">
      <c r="A65" s="75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AZ65" s="159"/>
      <c r="BA65" s="159"/>
      <c r="BB65" s="159"/>
      <c r="BC65" s="159"/>
    </row>
    <row r="66" spans="1:55" ht="15.75" customHeight="1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AZ66" s="159"/>
      <c r="BA66" s="159"/>
      <c r="BB66" s="159"/>
      <c r="BC66" s="159"/>
    </row>
    <row r="67" spans="1:55" ht="15.75" customHeight="1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AZ67" s="159"/>
      <c r="BA67" s="159"/>
      <c r="BB67" s="159"/>
      <c r="BC67" s="159"/>
    </row>
    <row r="68" spans="1:55" ht="15.75" customHeight="1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AZ68" s="159"/>
      <c r="BA68" s="159"/>
      <c r="BB68" s="159"/>
      <c r="BC68" s="159"/>
    </row>
    <row r="69" spans="1:55" ht="15.75" customHeight="1">
      <c r="A69" s="75"/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AZ69" s="159"/>
      <c r="BA69" s="159"/>
      <c r="BB69" s="159"/>
      <c r="BC69" s="159"/>
    </row>
    <row r="70" spans="1:55" ht="15.75" customHeight="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AZ70" s="159"/>
      <c r="BA70" s="159"/>
      <c r="BB70" s="159"/>
      <c r="BC70" s="159"/>
    </row>
    <row r="71" spans="1:55" ht="15.75" customHeight="1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AZ71" s="159"/>
      <c r="BA71" s="159"/>
      <c r="BB71" s="159"/>
      <c r="BC71" s="159"/>
    </row>
    <row r="72" spans="1:55" ht="15.75" customHeight="1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AZ72" s="159"/>
      <c r="BA72" s="159"/>
      <c r="BB72" s="159"/>
      <c r="BC72" s="159"/>
    </row>
    <row r="73" spans="1:55" ht="15.75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AZ73" s="159"/>
      <c r="BA73" s="159"/>
      <c r="BB73" s="159"/>
      <c r="BC73" s="159"/>
    </row>
    <row r="74" spans="1:55" ht="15.75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AZ74" s="159"/>
      <c r="BA74" s="159"/>
      <c r="BB74" s="159"/>
      <c r="BC74" s="159"/>
    </row>
    <row r="75" spans="1:55" ht="15.75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AZ75" s="159"/>
      <c r="BA75" s="159"/>
      <c r="BB75" s="159"/>
      <c r="BC75" s="159"/>
    </row>
    <row r="76" spans="1:55" ht="15.75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AZ76" s="159"/>
      <c r="BA76" s="159"/>
      <c r="BB76" s="159"/>
      <c r="BC76" s="159"/>
    </row>
    <row r="77" spans="1:55" ht="15.75" customHeight="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AZ77" s="159"/>
      <c r="BA77" s="159"/>
      <c r="BB77" s="159"/>
      <c r="BC77" s="159"/>
    </row>
    <row r="78" spans="1:55" ht="15.75" customHeight="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AZ78" s="159"/>
      <c r="BA78" s="159"/>
      <c r="BB78" s="159"/>
      <c r="BC78" s="159"/>
    </row>
    <row r="79" spans="1:55" ht="15.75" customHeight="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AZ79" s="159"/>
      <c r="BA79" s="159"/>
      <c r="BB79" s="159"/>
      <c r="BC79" s="159"/>
    </row>
    <row r="80" spans="1:55" ht="15.75" customHeight="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AZ80" s="159"/>
      <c r="BA80" s="159"/>
      <c r="BB80" s="159"/>
      <c r="BC80" s="159"/>
    </row>
    <row r="81" spans="1:55" ht="15.75" customHeight="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AZ81" s="159"/>
      <c r="BA81" s="159"/>
      <c r="BB81" s="159"/>
      <c r="BC81" s="159"/>
    </row>
    <row r="82" spans="1:55" ht="15.75" customHeight="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AZ82" s="159"/>
      <c r="BA82" s="159"/>
      <c r="BB82" s="159"/>
      <c r="BC82" s="159"/>
    </row>
    <row r="83" spans="1:55" ht="15.75" customHeight="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AZ83" s="159"/>
      <c r="BA83" s="159"/>
      <c r="BB83" s="159"/>
      <c r="BC83" s="159"/>
    </row>
    <row r="84" spans="1:55" ht="15.75" customHeight="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AZ84" s="159"/>
      <c r="BA84" s="159"/>
      <c r="BB84" s="159"/>
      <c r="BC84" s="159"/>
    </row>
    <row r="85" spans="1:55" ht="15.75" customHeight="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AZ85" s="159"/>
      <c r="BA85" s="159"/>
      <c r="BB85" s="159"/>
      <c r="BC85" s="159"/>
    </row>
    <row r="86" spans="1:55" ht="15.75" customHeight="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AZ86" s="159"/>
      <c r="BA86" s="159"/>
      <c r="BB86" s="159"/>
      <c r="BC86" s="159"/>
    </row>
    <row r="87" spans="1:55" ht="15.75" customHeight="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AZ87" s="159"/>
      <c r="BA87" s="159"/>
      <c r="BB87" s="159"/>
      <c r="BC87" s="159"/>
    </row>
    <row r="88" spans="1:55" ht="15.75" customHeight="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AZ88" s="159"/>
      <c r="BA88" s="159"/>
      <c r="BB88" s="159"/>
      <c r="BC88" s="159"/>
    </row>
    <row r="89" spans="1:55" ht="15.75" customHeight="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AZ89" s="159"/>
      <c r="BA89" s="159"/>
      <c r="BB89" s="159"/>
      <c r="BC89" s="159"/>
    </row>
    <row r="90" spans="1:55" ht="15.75" customHeight="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AZ90" s="159"/>
      <c r="BA90" s="159"/>
      <c r="BB90" s="159"/>
      <c r="BC90" s="159"/>
    </row>
    <row r="91" spans="1:55" ht="15.75" customHeight="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AZ91" s="159"/>
      <c r="BA91" s="159"/>
      <c r="BB91" s="159"/>
      <c r="BC91" s="159"/>
    </row>
    <row r="92" spans="1:55" ht="15.75" customHeight="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AZ92" s="159"/>
      <c r="BA92" s="159"/>
      <c r="BB92" s="159"/>
      <c r="BC92" s="159"/>
    </row>
    <row r="93" spans="1:55" ht="15.75" customHeight="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AZ93" s="159"/>
      <c r="BA93" s="159"/>
      <c r="BB93" s="159"/>
      <c r="BC93" s="159"/>
    </row>
    <row r="94" spans="1:55" ht="15.75" customHeight="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</row>
    <row r="95" spans="1:55" ht="15.75" customHeight="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</row>
    <row r="96" spans="1:55" ht="15.75" customHeight="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</row>
    <row r="97" spans="1:18" ht="15.75" customHeight="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</row>
    <row r="98" spans="1:18" ht="15.75" customHeight="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</row>
    <row r="99" spans="1:18" ht="15.75" customHeight="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</row>
    <row r="100" spans="1:18" ht="15.75" customHeight="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</row>
    <row r="101" spans="1:18" ht="15.75" customHeight="1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</row>
    <row r="102" spans="1:18" ht="15.75" customHeight="1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</row>
    <row r="103" spans="1:18" ht="15.75" customHeight="1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</row>
    <row r="104" spans="1:18" ht="15.75" customHeight="1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</row>
    <row r="105" spans="1:18" ht="15.75" customHeight="1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</row>
    <row r="106" spans="1:18" ht="15.75" customHeight="1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</row>
    <row r="107" spans="1:18" ht="15.75" customHeight="1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</row>
    <row r="108" spans="1:18" ht="15.75" customHeight="1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</row>
    <row r="109" spans="1:18" ht="15.75" customHeight="1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</row>
    <row r="110" spans="1:18" ht="15.75" customHeight="1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</row>
    <row r="111" spans="1:18" ht="15.75" customHeight="1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</row>
    <row r="112" spans="1:18" ht="15.75" customHeight="1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</row>
    <row r="113" spans="1:18" ht="15.75" customHeight="1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</row>
    <row r="114" spans="1:18" ht="15.75" customHeight="1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</row>
    <row r="115" spans="1:18" ht="15.75" customHeight="1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</row>
    <row r="116" spans="1:18" ht="15.75" customHeight="1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</row>
    <row r="117" spans="1:18" ht="15.75" customHeight="1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</row>
    <row r="118" spans="1:18" ht="15.75" customHeight="1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</row>
    <row r="119" spans="1:18" ht="15.75" customHeight="1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</row>
    <row r="120" spans="1:18" ht="15.75" customHeight="1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</row>
    <row r="121" spans="1:18" ht="15.75" customHeight="1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</row>
    <row r="122" spans="1:18" ht="15.75" customHeight="1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</row>
    <row r="123" spans="1:18" ht="15.75" customHeight="1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</row>
    <row r="124" spans="1:18" ht="15.75" customHeight="1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</row>
    <row r="125" spans="1:18" ht="15.75" customHeight="1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</row>
    <row r="126" spans="1:18" ht="15.75" customHeight="1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</row>
    <row r="127" spans="1:18" ht="15.75" customHeight="1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</row>
    <row r="128" spans="1:18" ht="15.75" customHeight="1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</row>
    <row r="129" spans="1:18" ht="15.75" customHeight="1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</row>
    <row r="130" spans="1:18" ht="15.75" customHeight="1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</row>
    <row r="131" spans="1:18" ht="15.75" customHeight="1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</row>
    <row r="132" spans="1:18" ht="15.75" customHeight="1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</row>
    <row r="133" spans="1:18" ht="15.75" customHeight="1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</row>
    <row r="134" spans="1:18" ht="15.75" customHeight="1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</row>
    <row r="135" spans="1:18" ht="15.75" customHeight="1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</row>
    <row r="136" spans="1:18" ht="15.75" customHeight="1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</row>
    <row r="137" spans="1:18" ht="15.75" customHeight="1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</row>
    <row r="138" spans="1:18" ht="15.75" customHeight="1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</row>
    <row r="139" spans="1:18" ht="15.75" customHeight="1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</row>
    <row r="140" spans="1:18" ht="15.75" customHeight="1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</row>
    <row r="141" spans="1:18" ht="15.75" customHeight="1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</row>
    <row r="142" spans="1:18" ht="15.75" customHeight="1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</row>
    <row r="143" spans="1:18" ht="15.75" customHeight="1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</row>
    <row r="144" spans="1:18" ht="15.75" customHeight="1">
      <c r="A144" s="75"/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</row>
    <row r="145" spans="1:18" ht="15.75" customHeight="1">
      <c r="A145" s="75"/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</row>
    <row r="146" spans="1:18" ht="15.75" customHeight="1">
      <c r="A146" s="75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</row>
    <row r="147" spans="1:18" ht="15.75" customHeight="1">
      <c r="A147" s="75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</row>
    <row r="148" spans="1:18" ht="15.75" customHeight="1">
      <c r="A148" s="75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</row>
    <row r="149" spans="1:18" ht="15.75" customHeight="1">
      <c r="A149" s="75"/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</row>
    <row r="150" spans="1:18" ht="15.75" customHeight="1">
      <c r="A150" s="75"/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</row>
    <row r="151" spans="1:18" ht="15.75" customHeight="1">
      <c r="A151" s="75"/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</row>
    <row r="152" spans="1:18" ht="15.75" customHeight="1">
      <c r="A152" s="75"/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</row>
    <row r="153" spans="1:18" ht="15.75" customHeight="1">
      <c r="A153" s="75"/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</row>
    <row r="154" spans="1:18" ht="15.75" customHeight="1">
      <c r="A154" s="75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</row>
    <row r="155" spans="1:18" ht="15.75" customHeight="1">
      <c r="A155" s="75"/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</row>
    <row r="156" spans="1:18" ht="15.75" customHeight="1">
      <c r="A156" s="75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</row>
    <row r="157" spans="1:18" ht="15.75" customHeight="1">
      <c r="A157" s="75"/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</row>
    <row r="158" spans="1:18" ht="15.75" customHeight="1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</row>
    <row r="159" spans="1:18" ht="15.75" customHeight="1">
      <c r="A159" s="75"/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</row>
    <row r="160" spans="1:18" ht="15.75" customHeight="1">
      <c r="A160" s="75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</row>
    <row r="161" spans="1:18" ht="15.75" customHeight="1">
      <c r="A161" s="75"/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</row>
    <row r="162" spans="1:18" ht="15.75" customHeight="1">
      <c r="A162" s="75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</row>
    <row r="163" spans="1:18" ht="15.75" customHeight="1">
      <c r="A163" s="75"/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</row>
    <row r="164" spans="1:18" ht="15.75" customHeight="1">
      <c r="A164" s="75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</row>
    <row r="165" spans="1:18" ht="15.75" customHeight="1">
      <c r="A165" s="75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</row>
    <row r="166" spans="1:18" ht="15.75" customHeight="1">
      <c r="A166" s="75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</row>
    <row r="167" spans="1:18" ht="15.75" customHeight="1">
      <c r="A167" s="75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</row>
    <row r="168" spans="1:18" ht="15.75" customHeight="1">
      <c r="A168" s="75"/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</row>
    <row r="169" spans="1:18" ht="15.75" customHeight="1">
      <c r="A169" s="75"/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</row>
    <row r="170" spans="1:18" ht="15.75" customHeight="1">
      <c r="A170" s="75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</row>
    <row r="171" spans="1:18" ht="15.75" customHeight="1">
      <c r="A171" s="75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</row>
    <row r="172" spans="1:18" ht="15.75" customHeight="1">
      <c r="A172" s="75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</row>
    <row r="173" spans="1:18" ht="15.75" customHeight="1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</row>
    <row r="174" spans="1:18" ht="15.75" customHeight="1">
      <c r="A174" s="75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</row>
    <row r="175" spans="1:18" ht="15.75" customHeight="1">
      <c r="A175" s="75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</row>
    <row r="176" spans="1:18" ht="15.75" customHeight="1">
      <c r="A176" s="75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</row>
    <row r="177" spans="1:18" ht="15.75" customHeight="1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</row>
    <row r="178" spans="1:18" ht="15.75" customHeight="1">
      <c r="A178" s="75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</row>
    <row r="179" spans="1:18" ht="15.75" customHeight="1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</row>
    <row r="180" spans="1:18" ht="15.75" customHeight="1">
      <c r="A180" s="75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</row>
    <row r="181" spans="1:18" ht="15.75" customHeight="1">
      <c r="A181" s="75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</row>
    <row r="182" spans="1:18" ht="15.75" customHeight="1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</row>
    <row r="183" spans="1:18" ht="15.75" customHeight="1">
      <c r="A183" s="75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</row>
    <row r="184" spans="1:18" ht="15.75" customHeight="1">
      <c r="A184" s="75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</row>
    <row r="185" spans="1:18" ht="15.75" customHeight="1">
      <c r="A185" s="75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</row>
    <row r="186" spans="1:18" ht="15.75" customHeight="1">
      <c r="A186" s="75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</row>
    <row r="187" spans="1:18" ht="15.75" customHeight="1">
      <c r="A187" s="75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</row>
    <row r="188" spans="1:18" ht="15.75" customHeight="1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</row>
    <row r="189" spans="1:18" ht="15.75" customHeight="1">
      <c r="A189" s="75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</row>
    <row r="190" spans="1:18" ht="15.75" customHeight="1">
      <c r="A190" s="75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</row>
    <row r="191" spans="1:18" ht="15.75" customHeight="1">
      <c r="A191" s="75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</row>
    <row r="192" spans="1:18" ht="15.75" customHeight="1">
      <c r="A192" s="75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</row>
    <row r="193" spans="1:18" ht="15.75" customHeight="1">
      <c r="A193" s="75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</row>
    <row r="194" spans="1:18" ht="15.75" customHeight="1">
      <c r="A194" s="75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</row>
    <row r="195" spans="1:18" ht="15.75" customHeight="1">
      <c r="A195" s="75"/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</row>
    <row r="196" spans="1:18" ht="15.75" customHeight="1">
      <c r="A196" s="75"/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</row>
    <row r="197" spans="1:18" ht="15.75" customHeight="1">
      <c r="A197" s="75"/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</row>
    <row r="198" spans="1:18" ht="15.75" customHeight="1">
      <c r="A198" s="75"/>
      <c r="B198" s="75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</row>
    <row r="199" spans="1:18" ht="15.75" customHeight="1">
      <c r="A199" s="75"/>
      <c r="B199" s="75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</row>
    <row r="200" spans="1:18" ht="15.75" customHeight="1">
      <c r="A200" s="75"/>
      <c r="B200" s="75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</row>
    <row r="201" spans="1:18" ht="15.75" customHeight="1">
      <c r="A201" s="75"/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</row>
    <row r="202" spans="1:18" ht="15.75" customHeight="1">
      <c r="A202" s="75"/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</row>
    <row r="203" spans="1:18" ht="15.75" customHeight="1">
      <c r="A203" s="75"/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</row>
    <row r="204" spans="1:18" ht="15.75" customHeight="1">
      <c r="A204" s="75"/>
      <c r="B204" s="75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</row>
    <row r="205" spans="1:18" ht="15.75" customHeight="1">
      <c r="A205" s="75"/>
      <c r="B205" s="75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</row>
    <row r="206" spans="1:18" ht="15.75" customHeight="1">
      <c r="A206" s="75"/>
      <c r="B206" s="75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</row>
    <row r="207" spans="1:18" ht="15.75" customHeight="1">
      <c r="A207" s="75"/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</row>
    <row r="208" spans="1:18" ht="15.75" customHeight="1">
      <c r="A208" s="75"/>
      <c r="B208" s="75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</row>
    <row r="209" spans="1:18" ht="15.75" customHeight="1">
      <c r="A209" s="75"/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</row>
    <row r="210" spans="1:18" ht="15.75" customHeight="1">
      <c r="A210" s="75"/>
      <c r="B210" s="75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</row>
    <row r="211" spans="1:18" ht="15.75" customHeight="1">
      <c r="A211" s="75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</row>
    <row r="212" spans="1:18" ht="15.75" customHeight="1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</row>
    <row r="213" spans="1:18" ht="15.75" customHeight="1">
      <c r="A213" s="75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</row>
    <row r="214" spans="1:18" ht="15.75" customHeight="1">
      <c r="A214" s="75"/>
      <c r="B214" s="75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</row>
    <row r="215" spans="1:18" ht="15.75" customHeight="1">
      <c r="A215" s="75"/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</row>
    <row r="216" spans="1:18" ht="15.75" customHeight="1">
      <c r="A216" s="75"/>
      <c r="B216" s="75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</row>
    <row r="217" spans="1:18" ht="15.75" customHeight="1">
      <c r="A217" s="75"/>
      <c r="B217" s="75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</row>
    <row r="218" spans="1:18" ht="15.75" customHeight="1">
      <c r="A218" s="75"/>
      <c r="B218" s="75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</row>
    <row r="219" spans="1:18" ht="15.75" customHeight="1">
      <c r="A219" s="75"/>
      <c r="B219" s="75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</row>
    <row r="220" spans="1:18" ht="15.75" customHeight="1">
      <c r="A220" s="75"/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</row>
    <row r="221" spans="1:18" ht="15.75" customHeight="1">
      <c r="A221" s="75"/>
      <c r="B221" s="75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</row>
    <row r="222" spans="1:18" ht="15.75" customHeight="1">
      <c r="A222" s="75"/>
      <c r="B222" s="75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</row>
    <row r="223" spans="1:18" ht="15.75" customHeight="1">
      <c r="A223" s="75"/>
      <c r="B223" s="75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</row>
    <row r="224" spans="1:18" ht="15.75" customHeight="1">
      <c r="A224" s="75"/>
      <c r="B224" s="75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</row>
    <row r="225" spans="1:18" ht="15.75" customHeight="1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</row>
    <row r="226" spans="1:18" ht="15.75" customHeight="1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</row>
    <row r="227" spans="1:18" ht="15.75" customHeight="1">
      <c r="A227" s="75"/>
      <c r="B227" s="75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</row>
    <row r="228" spans="1:18" ht="15.75" customHeight="1">
      <c r="A228" s="75"/>
      <c r="B228" s="75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</row>
    <row r="229" spans="1:18" ht="15.75" customHeight="1">
      <c r="A229" s="75"/>
      <c r="B229" s="75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</row>
    <row r="230" spans="1:18" ht="15.75" customHeight="1">
      <c r="A230" s="75"/>
      <c r="B230" s="75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</row>
    <row r="231" spans="1:18" ht="15.75" customHeight="1">
      <c r="A231" s="75"/>
      <c r="B231" s="75"/>
      <c r="C231" s="75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</row>
    <row r="232" spans="1:18" ht="15.75" customHeight="1">
      <c r="A232" s="75"/>
      <c r="B232" s="75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</row>
    <row r="233" spans="1:18" ht="15.75" customHeight="1">
      <c r="A233" s="75"/>
      <c r="B233" s="75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</row>
    <row r="234" spans="1:18" ht="15.75" customHeight="1">
      <c r="A234" s="75"/>
      <c r="B234" s="75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</row>
    <row r="235" spans="1:18" ht="15.75" customHeight="1">
      <c r="A235" s="75"/>
      <c r="B235" s="75"/>
      <c r="C235" s="75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</row>
    <row r="236" spans="1:18" ht="15.75" customHeight="1">
      <c r="A236" s="75"/>
      <c r="B236" s="75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</row>
    <row r="237" spans="1:18" ht="15.75" customHeight="1">
      <c r="A237" s="75"/>
      <c r="B237" s="75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</row>
    <row r="238" spans="1:18" ht="15.75" customHeight="1">
      <c r="A238" s="75"/>
      <c r="B238" s="75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</row>
    <row r="239" spans="1:18" ht="15.75" customHeight="1">
      <c r="A239" s="75"/>
      <c r="B239" s="75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</row>
    <row r="240" spans="1:18" ht="15.75" customHeight="1">
      <c r="A240" s="75"/>
      <c r="B240" s="75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</row>
    <row r="241" spans="1:18" ht="15.75" customHeight="1">
      <c r="A241" s="75"/>
      <c r="B241" s="75"/>
      <c r="C241" s="75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</row>
    <row r="242" spans="1:18" ht="15.75" customHeight="1">
      <c r="A242" s="75"/>
      <c r="B242" s="75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</row>
    <row r="243" spans="1:18" ht="15.75" customHeight="1">
      <c r="A243" s="75"/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</row>
    <row r="244" spans="1:18" ht="15.75" customHeight="1">
      <c r="A244" s="75"/>
      <c r="B244" s="75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</row>
    <row r="245" spans="1:18" ht="15.75" customHeight="1">
      <c r="A245" s="75"/>
      <c r="B245" s="75"/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</row>
    <row r="246" spans="1:18" ht="15.75" customHeight="1">
      <c r="A246" s="75"/>
      <c r="B246" s="75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</row>
    <row r="247" spans="1:18" ht="15.75" customHeight="1">
      <c r="A247" s="75"/>
      <c r="B247" s="75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</row>
    <row r="248" spans="1:18" ht="15.75" customHeight="1">
      <c r="A248" s="75"/>
      <c r="B248" s="75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</row>
    <row r="249" spans="1:18" ht="15.75" customHeight="1">
      <c r="A249" s="75"/>
      <c r="B249" s="75"/>
      <c r="C249" s="75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</row>
    <row r="250" spans="1:18" ht="15.75" customHeight="1">
      <c r="A250" s="75"/>
      <c r="B250" s="75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</row>
    <row r="251" spans="1:18" ht="15.75" customHeight="1">
      <c r="A251" s="75"/>
      <c r="B251" s="75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</row>
    <row r="252" spans="1:18" ht="15.75" customHeight="1">
      <c r="A252" s="75"/>
      <c r="B252" s="75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</row>
    <row r="253" spans="1:18" ht="15.75" customHeight="1">
      <c r="A253" s="75"/>
      <c r="B253" s="75"/>
      <c r="C253" s="75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</row>
    <row r="254" spans="1:18" ht="15.75" customHeight="1">
      <c r="A254" s="75"/>
      <c r="B254" s="75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</row>
    <row r="255" spans="1:18" ht="15.75" customHeight="1">
      <c r="A255" s="75"/>
      <c r="B255" s="75"/>
      <c r="C255" s="75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</row>
    <row r="256" spans="1:18" ht="15.75" customHeight="1">
      <c r="A256" s="75"/>
      <c r="B256" s="75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</row>
    <row r="257" spans="1:18" ht="15.75" customHeight="1">
      <c r="A257" s="75"/>
      <c r="B257" s="75"/>
      <c r="C257" s="75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</row>
    <row r="258" spans="1:18" ht="15.75" customHeight="1">
      <c r="A258" s="75"/>
      <c r="B258" s="75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</row>
    <row r="259" spans="1:18" ht="15.75" customHeight="1">
      <c r="A259" s="75"/>
      <c r="B259" s="75"/>
      <c r="C259" s="75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</row>
    <row r="260" spans="1:18" ht="15.75" customHeight="1">
      <c r="A260" s="75"/>
      <c r="B260" s="75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</row>
    <row r="261" spans="1:18" ht="15.75" customHeight="1"/>
    <row r="262" spans="1:18" ht="15.75" customHeight="1"/>
    <row r="263" spans="1:18" ht="15.75" customHeight="1"/>
    <row r="264" spans="1:18" ht="15.75" customHeight="1"/>
    <row r="265" spans="1:18" ht="15.75" customHeight="1"/>
    <row r="266" spans="1:18" ht="15.75" customHeight="1"/>
    <row r="267" spans="1:18" ht="15.75" customHeight="1"/>
    <row r="268" spans="1:18" ht="15.75" customHeight="1"/>
    <row r="269" spans="1:18" ht="15.75" customHeight="1"/>
    <row r="270" spans="1:18" ht="15.75" customHeight="1"/>
    <row r="271" spans="1:18" ht="15.75" customHeight="1"/>
    <row r="272" spans="1:18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I1:K1"/>
    <mergeCell ref="G7:H7"/>
    <mergeCell ref="I7:J7"/>
  </mergeCells>
  <conditionalFormatting sqref="A9:H39">
    <cfRule type="expression" dxfId="4" priority="3">
      <formula>WEEKDAY($A9,2)&gt;5</formula>
    </cfRule>
  </conditionalFormatting>
  <conditionalFormatting sqref="A9:H39">
    <cfRule type="expression" dxfId="3" priority="4">
      <formula>COUNTIF($A$51:$A$60,$A9)&gt;0</formula>
    </cfRule>
  </conditionalFormatting>
  <conditionalFormatting sqref="F9:F39">
    <cfRule type="expression" dxfId="2" priority="5">
      <formula>WEEKDAY($A9,1)=2</formula>
    </cfRule>
  </conditionalFormatting>
  <conditionalFormatting sqref="I9:J39">
    <cfRule type="expression" dxfId="1" priority="1">
      <formula>WEEKDAY($A9,2)&gt;5</formula>
    </cfRule>
  </conditionalFormatting>
  <conditionalFormatting sqref="I9:J39">
    <cfRule type="expression" dxfId="0" priority="2">
      <formula>COUNTIF($A$51:$A$60,$A9)&gt;0</formula>
    </cfRule>
  </conditionalFormatting>
  <printOptions horizontalCentered="1" verticalCentered="1"/>
  <pageMargins left="0" right="0" top="0" bottom="0" header="0" footer="0"/>
  <pageSetup paperSize="9" orientation="landscape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>
          <x14:formula1>
            <xm:f>REF!$E$2:$E$13</xm:f>
          </x14:formula1>
          <xm:sqref>C1</xm:sqref>
        </x14:dataValidation>
        <x14:dataValidation type="list" allowBlank="1">
          <x14:formula1>
            <xm:f>REF!$C$1:$C$34</xm:f>
          </x14:formula1>
          <xm:sqref>J9:J39 H9:H39</xm:sqref>
        </x14:dataValidation>
        <x14:dataValidation type="list" allowBlank="1">
          <x14:formula1>
            <xm:f>REF!$A$1:$A$10</xm:f>
          </x14:formula1>
          <xm:sqref>C9:C39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11</vt:i4>
      </vt:variant>
    </vt:vector>
  </HeadingPairs>
  <TitlesOfParts>
    <vt:vector size="22" baseType="lpstr">
      <vt:lpstr>Base</vt:lpstr>
      <vt:lpstr>REF</vt:lpstr>
      <vt:lpstr>Modele Horaire</vt:lpstr>
      <vt:lpstr>Modele Forfait jour</vt:lpstr>
      <vt:lpstr>ImportDV</vt:lpstr>
      <vt:lpstr>Liste des onglets</vt:lpstr>
      <vt:lpstr>COUDE SAMI</vt:lpstr>
      <vt:lpstr>DA SILVA MARC</vt:lpstr>
      <vt:lpstr>MARTINS NATHALIE</vt:lpstr>
      <vt:lpstr>LAFET GILLE</vt:lpstr>
      <vt:lpstr>LEFEBVRE PHILIPPE</vt:lpstr>
      <vt:lpstr>'COUDE SAMI'!feries</vt:lpstr>
      <vt:lpstr>'DA SILVA MARC'!feries</vt:lpstr>
      <vt:lpstr>'LAFET GILLE'!feries</vt:lpstr>
      <vt:lpstr>'LEFEBVRE PHILIPPE'!feries</vt:lpstr>
      <vt:lpstr>'MARTINS NATHALIE'!feries</vt:lpstr>
      <vt:lpstr>'Modele Forfait jour'!feries</vt:lpstr>
      <vt:lpstr>feries</vt:lpstr>
      <vt:lpstr>'COUDE SAMI'!Zone_d_impression</vt:lpstr>
      <vt:lpstr>'DA SILVA MARC'!Zone_d_impression</vt:lpstr>
      <vt:lpstr>'MARTINS NATHALIE'!Zone_d_impression</vt:lpstr>
      <vt:lpstr>'Modele Horaire'!Zone_d_impression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TOURAINE, Zerife</dc:creator>
  <cp:lastModifiedBy>TOURAINE, Zerife</cp:lastModifiedBy>
  <dcterms:created xsi:type="dcterms:W3CDTF">2019-12-17T21:19:31Z</dcterms:created>
  <dcterms:modified xsi:type="dcterms:W3CDTF">2020-01-05T22:37:06Z</dcterms:modified>
</cp:coreProperties>
</file>